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trlProps/ctrlProp8.xml" ContentType="application/vnd.ms-excel.controlpropertie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trlProps/ctrlProp9.xml" ContentType="application/vnd.ms-excel.controlproperties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workbookPassword="CD78" lockStructure="1"/>
  <bookViews>
    <workbookView xWindow="360" yWindow="1020" windowWidth="14880" windowHeight="7095" tabRatio="602"/>
  </bookViews>
  <sheets>
    <sheet name="Contenido" sheetId="9" r:id="rId1"/>
    <sheet name="Genero" sheetId="2" r:id="rId2"/>
    <sheet name="Edad" sheetId="10" r:id="rId3"/>
    <sheet name="Estrato" sheetId="3" r:id="rId4"/>
    <sheet name="Depto" sheetId="11" r:id="rId5"/>
    <sheet name="Municipios" sheetId="4" r:id="rId6"/>
    <sheet name="Nivel" sheetId="5" r:id="rId7"/>
    <sheet name="Tendencia_Pre" sheetId="6" r:id="rId8"/>
    <sheet name="Pos_Genero" sheetId="7" r:id="rId9"/>
    <sheet name="Pos_Tendencia" sheetId="8" r:id="rId10"/>
    <sheet name="Resumen" sheetId="12" r:id="rId11"/>
    <sheet name="CONVENCIONES" sheetId="13" state="hidden" r:id="rId12"/>
  </sheets>
  <definedNames>
    <definedName name="_xlnm._FilterDatabase" localSheetId="11" hidden="1">CONVENCIONES!$A$57:$C$57</definedName>
    <definedName name="_xlnm._FilterDatabase" localSheetId="4" hidden="1">Depto!$D$96:$D$97</definedName>
    <definedName name="_xlnm._FilterDatabase" localSheetId="2" hidden="1">Edad!$C$91:$E$92</definedName>
    <definedName name="_xlnm._FilterDatabase" localSheetId="3" hidden="1">Estrato!$C$24:$E$25</definedName>
    <definedName name="_xlnm._FilterDatabase" localSheetId="1" hidden="1">Genero!$C$25:$E$26</definedName>
    <definedName name="_xlnm._FilterDatabase" localSheetId="7" hidden="1">Tendencia_Pre!$A$29:$BE$29</definedName>
  </definedNames>
  <calcPr calcId="145621"/>
</workbook>
</file>

<file path=xl/calcChain.xml><?xml version="1.0" encoding="utf-8"?>
<calcChain xmlns="http://schemas.openxmlformats.org/spreadsheetml/2006/main">
  <c r="V11" i="12" l="1"/>
  <c r="W8" i="12"/>
  <c r="V8" i="12"/>
  <c r="U8" i="12"/>
  <c r="T11" i="12" s="1"/>
  <c r="T8" i="12"/>
  <c r="S8" i="12"/>
  <c r="R8" i="12"/>
  <c r="Q8" i="12"/>
  <c r="R11" i="12" s="1"/>
  <c r="P8" i="12"/>
  <c r="O8" i="12"/>
  <c r="N8" i="12"/>
  <c r="M8" i="12"/>
  <c r="L11" i="12" s="1"/>
  <c r="L8" i="12"/>
  <c r="K8" i="12"/>
  <c r="J8" i="12"/>
  <c r="I8" i="12"/>
  <c r="J11" i="12" s="1"/>
  <c r="H8" i="12"/>
  <c r="G8" i="12"/>
  <c r="F8" i="12"/>
  <c r="E8" i="12"/>
  <c r="D8" i="12"/>
  <c r="V10" i="12"/>
  <c r="T10" i="12"/>
  <c r="R10" i="12"/>
  <c r="P10" i="12"/>
  <c r="N10" i="12"/>
  <c r="L10" i="12"/>
  <c r="J10" i="12"/>
  <c r="H10" i="12"/>
  <c r="F10" i="12"/>
  <c r="D10" i="12"/>
  <c r="V9" i="12"/>
  <c r="T9" i="12"/>
  <c r="R9" i="12"/>
  <c r="P9" i="12"/>
  <c r="N9" i="12"/>
  <c r="L9" i="12"/>
  <c r="J9" i="12"/>
  <c r="H9" i="12"/>
  <c r="F9" i="12"/>
  <c r="D9" i="12"/>
  <c r="E6" i="8"/>
  <c r="O27" i="8" s="1"/>
  <c r="F80" i="8"/>
  <c r="F11" i="12" l="1"/>
  <c r="N11" i="12"/>
  <c r="H11" i="12"/>
  <c r="P11" i="12"/>
  <c r="G26" i="8"/>
  <c r="K26" i="8"/>
  <c r="O26" i="8"/>
  <c r="I27" i="8"/>
  <c r="M27" i="8"/>
  <c r="H26" i="8"/>
  <c r="L26" i="8"/>
  <c r="F27" i="8"/>
  <c r="J27" i="8"/>
  <c r="N27" i="8"/>
  <c r="F26" i="8"/>
  <c r="J26" i="8"/>
  <c r="N26" i="8"/>
  <c r="H27" i="8"/>
  <c r="L27" i="8"/>
  <c r="I26" i="8"/>
  <c r="M26" i="8"/>
  <c r="G27" i="8"/>
  <c r="K27" i="8"/>
  <c r="Y80" i="8" l="1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H62" i="7"/>
  <c r="E6" i="7"/>
  <c r="G24" i="7" s="1"/>
  <c r="J75" i="7"/>
  <c r="I75" i="7"/>
  <c r="G75" i="7"/>
  <c r="F75" i="7"/>
  <c r="K74" i="7"/>
  <c r="K73" i="7"/>
  <c r="H73" i="7"/>
  <c r="K72" i="7"/>
  <c r="H72" i="7"/>
  <c r="K71" i="7"/>
  <c r="H71" i="7"/>
  <c r="K70" i="7"/>
  <c r="H70" i="7"/>
  <c r="K69" i="7"/>
  <c r="H69" i="7"/>
  <c r="K68" i="7"/>
  <c r="H68" i="7"/>
  <c r="K67" i="7"/>
  <c r="H67" i="7"/>
  <c r="K66" i="7"/>
  <c r="H66" i="7"/>
  <c r="K65" i="7"/>
  <c r="H65" i="7"/>
  <c r="K64" i="7"/>
  <c r="H64" i="7"/>
  <c r="K63" i="7"/>
  <c r="H63" i="7"/>
  <c r="J62" i="7"/>
  <c r="I62" i="7"/>
  <c r="G62" i="7"/>
  <c r="F62" i="7"/>
  <c r="K61" i="7"/>
  <c r="H61" i="7"/>
  <c r="K60" i="7"/>
  <c r="H60" i="7"/>
  <c r="K59" i="7"/>
  <c r="H59" i="7"/>
  <c r="K58" i="7"/>
  <c r="H58" i="7"/>
  <c r="K57" i="7"/>
  <c r="H57" i="7"/>
  <c r="K56" i="7"/>
  <c r="H56" i="7"/>
  <c r="K55" i="7"/>
  <c r="H55" i="7"/>
  <c r="K54" i="7"/>
  <c r="H54" i="7"/>
  <c r="K53" i="7"/>
  <c r="H53" i="7"/>
  <c r="K52" i="7"/>
  <c r="H52" i="7"/>
  <c r="K51" i="7"/>
  <c r="H51" i="7"/>
  <c r="K50" i="7"/>
  <c r="H50" i="7"/>
  <c r="K49" i="7"/>
  <c r="H49" i="7"/>
  <c r="K48" i="7"/>
  <c r="H48" i="7"/>
  <c r="K47" i="7"/>
  <c r="H47" i="7"/>
  <c r="K46" i="7"/>
  <c r="H46" i="7"/>
  <c r="K45" i="7"/>
  <c r="H45" i="7"/>
  <c r="K44" i="7"/>
  <c r="H44" i="7"/>
  <c r="K43" i="7"/>
  <c r="H43" i="7"/>
  <c r="K42" i="7"/>
  <c r="H42" i="7"/>
  <c r="K41" i="7"/>
  <c r="H41" i="7"/>
  <c r="K40" i="7"/>
  <c r="H40" i="7"/>
  <c r="K39" i="7"/>
  <c r="H39" i="7"/>
  <c r="K38" i="7"/>
  <c r="H38" i="7"/>
  <c r="K37" i="7"/>
  <c r="H37" i="7"/>
  <c r="K36" i="7"/>
  <c r="H36" i="7"/>
  <c r="K35" i="7"/>
  <c r="H35" i="7"/>
  <c r="K34" i="7"/>
  <c r="H34" i="7"/>
  <c r="K33" i="7"/>
  <c r="H33" i="7"/>
  <c r="J32" i="7"/>
  <c r="I32" i="7"/>
  <c r="G32" i="7"/>
  <c r="F32" i="7"/>
  <c r="K31" i="7"/>
  <c r="H31" i="7"/>
  <c r="K30" i="7"/>
  <c r="H30" i="7"/>
  <c r="K29" i="7"/>
  <c r="H29" i="7"/>
  <c r="K28" i="7"/>
  <c r="H28" i="7"/>
  <c r="G23" i="7" l="1"/>
  <c r="F23" i="7"/>
  <c r="F24" i="7"/>
  <c r="H32" i="7"/>
  <c r="H75" i="7"/>
  <c r="K75" i="7"/>
  <c r="K62" i="7"/>
  <c r="G77" i="7"/>
  <c r="I77" i="7"/>
  <c r="K32" i="7"/>
  <c r="F77" i="7"/>
  <c r="J77" i="7"/>
  <c r="H77" i="7" l="1"/>
  <c r="K77" i="7"/>
  <c r="E6" i="6" l="1"/>
  <c r="O27" i="6" l="1"/>
  <c r="N27" i="6"/>
  <c r="M27" i="6"/>
  <c r="L27" i="6"/>
  <c r="K27" i="6"/>
  <c r="J27" i="6"/>
  <c r="I27" i="6"/>
  <c r="H27" i="6"/>
  <c r="G27" i="6"/>
  <c r="F27" i="6"/>
  <c r="O26" i="6"/>
  <c r="N26" i="6"/>
  <c r="M26" i="6"/>
  <c r="L26" i="6"/>
  <c r="K26" i="6"/>
  <c r="J26" i="6"/>
  <c r="I26" i="6"/>
  <c r="H26" i="6"/>
  <c r="G26" i="6"/>
  <c r="F26" i="6"/>
  <c r="R58" i="5" l="1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Q58" i="5"/>
  <c r="P58" i="5"/>
  <c r="O58" i="5"/>
  <c r="N58" i="5"/>
  <c r="M58" i="5"/>
  <c r="L58" i="5"/>
  <c r="K58" i="5"/>
  <c r="J58" i="5"/>
  <c r="I58" i="5"/>
  <c r="H58" i="5"/>
  <c r="G58" i="5"/>
  <c r="F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E6" i="4"/>
  <c r="S25" i="4" s="1"/>
  <c r="H24" i="4" l="1"/>
  <c r="F25" i="4"/>
  <c r="Q25" i="4"/>
  <c r="F24" i="4"/>
  <c r="O24" i="4"/>
  <c r="J25" i="4"/>
  <c r="G24" i="4"/>
  <c r="P24" i="4"/>
  <c r="N25" i="4"/>
  <c r="L24" i="4"/>
  <c r="I25" i="4"/>
  <c r="R25" i="4"/>
  <c r="X89" i="6"/>
  <c r="Y89" i="6"/>
  <c r="S113" i="5"/>
  <c r="S58" i="5"/>
  <c r="K24" i="4"/>
  <c r="Q24" i="4"/>
  <c r="M25" i="4"/>
  <c r="J24" i="4"/>
  <c r="N24" i="4"/>
  <c r="S24" i="4"/>
  <c r="H25" i="4"/>
  <c r="L25" i="4"/>
  <c r="P25" i="4"/>
  <c r="I24" i="4"/>
  <c r="M24" i="4"/>
  <c r="R24" i="4"/>
  <c r="G25" i="4"/>
  <c r="K25" i="4"/>
  <c r="O25" i="4"/>
  <c r="T80" i="4"/>
  <c r="T134" i="4"/>
  <c r="C12" i="11"/>
  <c r="D11" i="11"/>
  <c r="C7" i="11"/>
  <c r="X90" i="6" l="1"/>
  <c r="Y91" i="6"/>
  <c r="O13" i="11"/>
  <c r="N13" i="11"/>
  <c r="J3" i="11"/>
  <c r="AU129" i="11" l="1"/>
  <c r="AU128" i="11"/>
  <c r="AU127" i="11"/>
  <c r="AU126" i="11"/>
  <c r="AU125" i="11"/>
  <c r="AU124" i="11"/>
  <c r="AU123" i="11"/>
  <c r="AU122" i="11"/>
  <c r="AU121" i="11"/>
  <c r="AU120" i="11"/>
  <c r="AU119" i="11"/>
  <c r="AU118" i="11"/>
  <c r="AU117" i="11"/>
  <c r="AU116" i="11"/>
  <c r="AU115" i="11"/>
  <c r="AU114" i="11"/>
  <c r="AU113" i="11"/>
  <c r="AU112" i="11"/>
  <c r="AU111" i="11"/>
  <c r="AU110" i="11"/>
  <c r="AU109" i="11"/>
  <c r="AU108" i="11"/>
  <c r="AU107" i="11"/>
  <c r="AU106" i="11"/>
  <c r="AU105" i="11"/>
  <c r="AU104" i="11"/>
  <c r="AU103" i="11"/>
  <c r="AU102" i="11"/>
  <c r="AU101" i="11"/>
  <c r="AU100" i="11"/>
  <c r="AU99" i="11"/>
  <c r="D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AJ86" i="11"/>
  <c r="AI86" i="11"/>
  <c r="AH86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BC85" i="11"/>
  <c r="BC84" i="11"/>
  <c r="BC83" i="11"/>
  <c r="BC82" i="11"/>
  <c r="BC81" i="11"/>
  <c r="BC80" i="11"/>
  <c r="BC79" i="11"/>
  <c r="BC78" i="11"/>
  <c r="BC77" i="11"/>
  <c r="BC76" i="11"/>
  <c r="BC75" i="11"/>
  <c r="BC74" i="11"/>
  <c r="BC73" i="11"/>
  <c r="BC72" i="11"/>
  <c r="BC71" i="11"/>
  <c r="BC70" i="11"/>
  <c r="BC69" i="11"/>
  <c r="BC68" i="11"/>
  <c r="BC67" i="11"/>
  <c r="BC66" i="11"/>
  <c r="BC65" i="11"/>
  <c r="BC64" i="11"/>
  <c r="BC63" i="11"/>
  <c r="BC62" i="11"/>
  <c r="BC61" i="11"/>
  <c r="BC60" i="11"/>
  <c r="BC59" i="11"/>
  <c r="BC58" i="11"/>
  <c r="BC57" i="11"/>
  <c r="BC56" i="11"/>
  <c r="BC55" i="11"/>
  <c r="E6" i="3"/>
  <c r="K23" i="3" s="1"/>
  <c r="R77" i="3"/>
  <c r="Q77" i="3"/>
  <c r="P77" i="3"/>
  <c r="O77" i="3"/>
  <c r="N77" i="3"/>
  <c r="M77" i="3"/>
  <c r="K77" i="3"/>
  <c r="J77" i="3"/>
  <c r="I77" i="3"/>
  <c r="H77" i="3"/>
  <c r="G77" i="3"/>
  <c r="F77" i="3"/>
  <c r="S76" i="3"/>
  <c r="L76" i="3"/>
  <c r="S75" i="3"/>
  <c r="L75" i="3"/>
  <c r="S74" i="3"/>
  <c r="L74" i="3"/>
  <c r="S73" i="3"/>
  <c r="L73" i="3"/>
  <c r="S72" i="3"/>
  <c r="L72" i="3"/>
  <c r="S71" i="3"/>
  <c r="L71" i="3"/>
  <c r="S70" i="3"/>
  <c r="L70" i="3"/>
  <c r="S69" i="3"/>
  <c r="L69" i="3"/>
  <c r="S68" i="3"/>
  <c r="L68" i="3"/>
  <c r="S67" i="3"/>
  <c r="L67" i="3"/>
  <c r="S66" i="3"/>
  <c r="L66" i="3"/>
  <c r="S65" i="3"/>
  <c r="L65" i="3"/>
  <c r="S64" i="3"/>
  <c r="L64" i="3"/>
  <c r="S63" i="3"/>
  <c r="L63" i="3"/>
  <c r="S62" i="3"/>
  <c r="L62" i="3"/>
  <c r="S61" i="3"/>
  <c r="L61" i="3"/>
  <c r="S60" i="3"/>
  <c r="L60" i="3"/>
  <c r="S59" i="3"/>
  <c r="L59" i="3"/>
  <c r="S58" i="3"/>
  <c r="L58" i="3"/>
  <c r="S57" i="3"/>
  <c r="L57" i="3"/>
  <c r="S56" i="3"/>
  <c r="L56" i="3"/>
  <c r="S55" i="3"/>
  <c r="L55" i="3"/>
  <c r="S54" i="3"/>
  <c r="L54" i="3"/>
  <c r="S53" i="3"/>
  <c r="L53" i="3"/>
  <c r="S52" i="3"/>
  <c r="L52" i="3"/>
  <c r="S51" i="3"/>
  <c r="L51" i="3"/>
  <c r="S50" i="3"/>
  <c r="L50" i="3"/>
  <c r="S49" i="3"/>
  <c r="L49" i="3"/>
  <c r="S48" i="3"/>
  <c r="L48" i="3"/>
  <c r="S47" i="3"/>
  <c r="L47" i="3"/>
  <c r="S46" i="3"/>
  <c r="L46" i="3"/>
  <c r="S45" i="3"/>
  <c r="L45" i="3"/>
  <c r="S44" i="3"/>
  <c r="L44" i="3"/>
  <c r="S43" i="3"/>
  <c r="L43" i="3"/>
  <c r="S42" i="3"/>
  <c r="L42" i="3"/>
  <c r="S41" i="3"/>
  <c r="L41" i="3"/>
  <c r="S40" i="3"/>
  <c r="L40" i="3"/>
  <c r="S39" i="3"/>
  <c r="L39" i="3"/>
  <c r="S38" i="3"/>
  <c r="L38" i="3"/>
  <c r="S37" i="3"/>
  <c r="L37" i="3"/>
  <c r="S36" i="3"/>
  <c r="L36" i="3"/>
  <c r="S35" i="3"/>
  <c r="L35" i="3"/>
  <c r="S34" i="3"/>
  <c r="L34" i="3"/>
  <c r="S33" i="3"/>
  <c r="L33" i="3"/>
  <c r="S32" i="3"/>
  <c r="L32" i="3"/>
  <c r="S31" i="3"/>
  <c r="L31" i="3"/>
  <c r="S30" i="3"/>
  <c r="L30" i="3"/>
  <c r="S29" i="3"/>
  <c r="L29" i="3"/>
  <c r="S28" i="3"/>
  <c r="L28" i="3"/>
  <c r="S27" i="3"/>
  <c r="L27" i="3"/>
  <c r="S26" i="3"/>
  <c r="L26" i="3"/>
  <c r="BC86" i="11" l="1"/>
  <c r="H23" i="3"/>
  <c r="H22" i="3"/>
  <c r="F22" i="3"/>
  <c r="K22" i="3"/>
  <c r="J23" i="3"/>
  <c r="G22" i="3"/>
  <c r="F23" i="3"/>
  <c r="J22" i="3"/>
  <c r="I23" i="3"/>
  <c r="I22" i="3"/>
  <c r="G23" i="3"/>
  <c r="S77" i="3"/>
  <c r="L77" i="3"/>
  <c r="E6" i="10" l="1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R23" i="10" l="1"/>
  <c r="R24" i="10"/>
  <c r="N24" i="10"/>
  <c r="J24" i="10"/>
  <c r="F24" i="10"/>
  <c r="Q24" i="10"/>
  <c r="M24" i="10"/>
  <c r="I24" i="10"/>
  <c r="P24" i="10"/>
  <c r="L24" i="10"/>
  <c r="H24" i="10"/>
  <c r="S24" i="10"/>
  <c r="O24" i="10"/>
  <c r="K24" i="10"/>
  <c r="G24" i="10"/>
  <c r="G23" i="10"/>
  <c r="K23" i="10"/>
  <c r="O23" i="10"/>
  <c r="S23" i="10"/>
  <c r="H23" i="10"/>
  <c r="L23" i="10"/>
  <c r="P23" i="10"/>
  <c r="I23" i="10"/>
  <c r="M23" i="10"/>
  <c r="Q23" i="10"/>
  <c r="F23" i="10"/>
  <c r="J23" i="10"/>
  <c r="N23" i="10"/>
  <c r="T136" i="10"/>
  <c r="T80" i="10"/>
  <c r="E6" i="2"/>
  <c r="J78" i="2"/>
  <c r="I78" i="2"/>
  <c r="G78" i="2"/>
  <c r="F78" i="2"/>
  <c r="K77" i="2"/>
  <c r="H77" i="2"/>
  <c r="K76" i="2"/>
  <c r="H76" i="2"/>
  <c r="K75" i="2"/>
  <c r="H75" i="2"/>
  <c r="K74" i="2"/>
  <c r="H74" i="2"/>
  <c r="K73" i="2"/>
  <c r="H73" i="2"/>
  <c r="K72" i="2"/>
  <c r="H72" i="2"/>
  <c r="K71" i="2"/>
  <c r="H71" i="2"/>
  <c r="K70" i="2"/>
  <c r="H70" i="2"/>
  <c r="K69" i="2"/>
  <c r="H69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K61" i="2"/>
  <c r="H61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G23" i="2" l="1"/>
  <c r="F23" i="2"/>
  <c r="G24" i="2"/>
  <c r="F24" i="2"/>
  <c r="K78" i="2"/>
  <c r="H78" i="2"/>
  <c r="V89" i="6" l="1"/>
  <c r="W89" i="6"/>
  <c r="X91" i="6" s="1"/>
  <c r="W91" i="6" l="1"/>
  <c r="V90" i="6"/>
  <c r="U89" i="6" l="1"/>
  <c r="V91" i="6" s="1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G91" i="6" l="1"/>
  <c r="K91" i="6"/>
  <c r="O91" i="6"/>
  <c r="S91" i="6"/>
  <c r="R90" i="6"/>
  <c r="J91" i="6"/>
  <c r="J90" i="6"/>
  <c r="L91" i="6"/>
  <c r="T91" i="6"/>
  <c r="L90" i="6"/>
  <c r="N91" i="6"/>
  <c r="R91" i="6"/>
  <c r="H91" i="6"/>
  <c r="P91" i="6"/>
  <c r="T90" i="6"/>
  <c r="I91" i="6"/>
  <c r="M91" i="6"/>
  <c r="Q91" i="6"/>
  <c r="N90" i="6"/>
  <c r="F90" i="6"/>
  <c r="P90" i="6"/>
  <c r="H90" i="6"/>
  <c r="U91" i="6"/>
</calcChain>
</file>

<file path=xl/sharedStrings.xml><?xml version="1.0" encoding="utf-8"?>
<sst xmlns="http://schemas.openxmlformats.org/spreadsheetml/2006/main" count="1528" uniqueCount="288">
  <si>
    <t>FACULTAD</t>
  </si>
  <si>
    <t>COD</t>
  </si>
  <si>
    <t>PROGRAMA</t>
  </si>
  <si>
    <t>I SEMESTRE</t>
  </si>
  <si>
    <t>II SEMESTRE</t>
  </si>
  <si>
    <t>NIVEL</t>
  </si>
  <si>
    <t>TOTAL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</si>
  <si>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</si>
  <si>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</si>
  <si>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</si>
  <si>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</si>
  <si>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</si>
  <si>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</si>
  <si>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</si>
  <si>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</si>
  <si>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</si>
  <si>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</si>
  <si>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</si>
  <si>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</si>
  <si>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</si>
  <si>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</si>
  <si>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</si>
  <si>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</si>
  <si>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</si>
  <si>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</si>
  <si>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AA</t>
  </si>
  <si>
    <t>Licenciatura en Etnoeducación y Desarrollo Comunitario (CERES Mistrató - Risaralda)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</si>
  <si>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</si>
  <si>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</si>
  <si>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</si>
  <si>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</si>
  <si>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</si>
  <si>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Licenciatura en Pedagogía Infantil (CERES Quinchía - Risaralda)</t>
  </si>
  <si>
    <t>AR</t>
  </si>
  <si>
    <t>Licenciatura en Pedagogía Infantil (Extensión San Andrés Islas)</t>
  </si>
  <si>
    <t>Ciencias de la Salud</t>
  </si>
  <si>
    <t>Ciencias del Deporte y la Recreación</t>
  </si>
  <si>
    <t>DO</t>
  </si>
  <si>
    <t>Ciencias del Deporte y la Recreación (Extensión San Andrés Isla)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</si>
  <si>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</si>
  <si>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</si>
  <si>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</si>
  <si>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</si>
  <si>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</si>
  <si>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SA</t>
  </si>
  <si>
    <t>Ingeniería Industrial (Extensión San Andrés Islas)</t>
  </si>
  <si>
    <t>Ingeniería Industrial (Nocturno)</t>
  </si>
  <si>
    <t>Ingeniería Mecánica</t>
  </si>
  <si>
    <t>Ingeniería Mecánica (Nocturno)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</si>
  <si>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</si>
  <si>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</si>
  <si>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</si>
  <si>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</si>
  <si>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</si>
  <si>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</si>
  <si>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</si>
  <si>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</si>
  <si>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</si>
  <si>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BD</t>
  </si>
  <si>
    <t>Ingeniería en Mecatrónica (por ciclos propedéuticos) (CERES Puerto Carreño - Vichada)</t>
  </si>
  <si>
    <t>Química Industrial</t>
  </si>
  <si>
    <t>Química Industrial (Profesionalización)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</si>
  <si>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</si>
  <si>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</si>
  <si>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</si>
  <si>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</si>
  <si>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Técnico Profesional en Procesos Agroindustriales (por ciclos propedéuticos) en Articulación</t>
  </si>
  <si>
    <t>Tecnología Eléctrica</t>
  </si>
  <si>
    <t>Tecnología en Mecatrónica (por ciclos propedéuticos)</t>
  </si>
  <si>
    <t>Tecnología Industrial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</si>
  <si>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</si>
  <si>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</si>
  <si>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</si>
  <si>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</si>
  <si>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</si>
  <si>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</si>
  <si>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AC</t>
  </si>
  <si>
    <t>Tecnología Industrial (CERES Quinchía - Risaralda)</t>
  </si>
  <si>
    <t>Tecnología Mecánica</t>
  </si>
  <si>
    <t>Tecnología Química</t>
  </si>
  <si>
    <t>I</t>
  </si>
  <si>
    <t>II</t>
  </si>
  <si>
    <t>SEMESTRE DE UBICACIÓN</t>
  </si>
  <si>
    <t>BH</t>
  </si>
  <si>
    <t>Licenciatura en Artes Plásticas</t>
  </si>
  <si>
    <t>Licenciatura en Filosofía (Diurno)</t>
  </si>
  <si>
    <t>Licenciatura en Español y Comunicación Audiovisual</t>
  </si>
  <si>
    <t>Licenciatura en Áreas Técnicas</t>
  </si>
  <si>
    <t>Licenciatura en Ciencias Sociales</t>
  </si>
  <si>
    <t>PROMEDIO ANUAL</t>
  </si>
  <si>
    <t>TASA DE CRECIMIENTO</t>
  </si>
  <si>
    <t>Doctorado</t>
  </si>
  <si>
    <t>DC</t>
  </si>
  <si>
    <t>Doctorado en Ciencias Ambientales (Convenio con la Universidad del Valle y la Universidad del Cauca)</t>
  </si>
  <si>
    <t>Pregrado</t>
  </si>
  <si>
    <t>DB</t>
  </si>
  <si>
    <t>Doctorado en Ciencias Biomédicas</t>
  </si>
  <si>
    <t>Especialización</t>
  </si>
  <si>
    <t>Doctorado en Ciencias de la Educación, Área Pensamiento Educativo y Comunicación</t>
  </si>
  <si>
    <t>Maestría</t>
  </si>
  <si>
    <t>Especialización en Medicina Crítica y Cuidado Intensivo</t>
  </si>
  <si>
    <t>Especialización en Medicina Interna</t>
  </si>
  <si>
    <t>Especialización en Psiquiatría</t>
  </si>
  <si>
    <t>Maestría en Administración del Desarrollo Humano y Organizacional</t>
  </si>
  <si>
    <t>Maestría en Administración Económica y Financiera</t>
  </si>
  <si>
    <t>AF</t>
  </si>
  <si>
    <t>Maestría en Administración Económica y Financiera (Extensión Tunja - Boyacá)</t>
  </si>
  <si>
    <t>Maestría en Biología Molecular y Biotecnología</t>
  </si>
  <si>
    <t>Maestría en Biología Vegetal</t>
  </si>
  <si>
    <t>Maestría en Comunicación Educativa</t>
  </si>
  <si>
    <t>Maestría en Comunicación Educativa (Extensión Medellín - Antioquia)</t>
  </si>
  <si>
    <t>Maestría en Ecotecnología</t>
  </si>
  <si>
    <t>Maestría en Educación</t>
  </si>
  <si>
    <t>Maestría en Enseñanza de la Matemática</t>
  </si>
  <si>
    <t>BM</t>
  </si>
  <si>
    <t>Maestría en Estética y Creación</t>
  </si>
  <si>
    <t>Maestría en Ingeniería Eléctrica</t>
  </si>
  <si>
    <t>DE</t>
  </si>
  <si>
    <t>Maestría en Ingeniería Mecánica</t>
  </si>
  <si>
    <t>Maestría en Instrumentación Física</t>
  </si>
  <si>
    <t>Maestría en Investigación Operativa y Estadística</t>
  </si>
  <si>
    <t>Maestría en Lingüística</t>
  </si>
  <si>
    <t>Maestría en Literatura</t>
  </si>
  <si>
    <t>LT</t>
  </si>
  <si>
    <t>Maestría en Literatura (Extensión Ibagué - Tolima, en convenio con la Universidad del Tolima)</t>
  </si>
  <si>
    <t>Maestría en Sistemas Automáticos de Producción</t>
  </si>
  <si>
    <t>AS</t>
  </si>
  <si>
    <t>Maestría en Sistemas Integrados de Gestión de la Calidad</t>
  </si>
  <si>
    <t>Especialización en Biología Molecular y Biotecnología</t>
  </si>
  <si>
    <t>AT</t>
  </si>
  <si>
    <t>Especialización en Electrónica Digital</t>
  </si>
  <si>
    <t>Especialización en Gerencia en Prevención y Atención de Desastres</t>
  </si>
  <si>
    <t>Especialización en Gerencia en Sistemas de Salud</t>
  </si>
  <si>
    <t>Especialización en Gestión Ambiental Local</t>
  </si>
  <si>
    <t>Especialización en Gestión Ambiental Local (Extensión Pasto - Nariño)</t>
  </si>
  <si>
    <t>Especialización en Gestión de la Calidad y Normalización Técnica</t>
  </si>
  <si>
    <t>Especialización en Gestión de la Calidad y Normalización Técnica (Extensión Armenia - Quindío)</t>
  </si>
  <si>
    <t>Especialización en Intervención Integral en Discapacidad Motriz</t>
  </si>
  <si>
    <t>AO</t>
  </si>
  <si>
    <t>Especialización en Logística Empresarial</t>
  </si>
  <si>
    <t>AZ</t>
  </si>
  <si>
    <t>Especialización en Redes de Datos</t>
  </si>
  <si>
    <t>DM</t>
  </si>
  <si>
    <t>Maestría en Filosofía</t>
  </si>
  <si>
    <t>AY</t>
  </si>
  <si>
    <t>Maestría en Ingeniería de Sistemas y Computación</t>
  </si>
  <si>
    <t>DR</t>
  </si>
  <si>
    <t>Especialización en Gerencia del Deporte y la Recreación</t>
  </si>
  <si>
    <t>Especialización en Instrumentación Física</t>
  </si>
  <si>
    <t>Especialización en Docencia Universitaria</t>
  </si>
  <si>
    <t>Especialización en Administración del Desarrollo Humano</t>
  </si>
  <si>
    <t>EDAD</t>
  </si>
  <si>
    <t>&gt; 25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</si>
  <si>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</si>
  <si>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Amazonas</t>
  </si>
  <si>
    <t>Antioquia</t>
  </si>
  <si>
    <t>Arauca</t>
  </si>
  <si>
    <t>Caldas</t>
  </si>
  <si>
    <t>Cauca</t>
  </si>
  <si>
    <t>Cesar</t>
  </si>
  <si>
    <t>Cundinamarca</t>
  </si>
  <si>
    <t>Guaviare</t>
  </si>
  <si>
    <t>Huila</t>
  </si>
  <si>
    <t>Magdalena</t>
  </si>
  <si>
    <t>Meta</t>
  </si>
  <si>
    <t>Nariño</t>
  </si>
  <si>
    <t>Putumayo</t>
  </si>
  <si>
    <t>Risaralda</t>
  </si>
  <si>
    <t>Santander</t>
  </si>
  <si>
    <t>Sucre</t>
  </si>
  <si>
    <t>Tolima</t>
  </si>
  <si>
    <t>Vichada</t>
  </si>
  <si>
    <t>Licenciatura en Música (Colombia Creativa)</t>
  </si>
  <si>
    <t>Posgrado</t>
  </si>
  <si>
    <t>Promedio anual Pregrado</t>
  </si>
  <si>
    <t>Promedio anual Posgrado</t>
  </si>
  <si>
    <t>CRECIMIENTO ANUAL*</t>
  </si>
  <si>
    <t>NIVEL ACADÉMICO</t>
  </si>
  <si>
    <t>PREGRADO</t>
  </si>
  <si>
    <t>COD UTP</t>
  </si>
  <si>
    <t>NOMBRE PROGRAMA</t>
  </si>
  <si>
    <t>BN</t>
  </si>
  <si>
    <t>DY</t>
  </si>
  <si>
    <t>POSGRADO</t>
  </si>
  <si>
    <t>Licenciatura en Lengua Inglesa</t>
  </si>
  <si>
    <t>Tecnología Industrial (CERES Belén de Umbría - Risaralda)</t>
  </si>
  <si>
    <t>Licenciatura en Pedagogía Infantil (CERES Puerto Caldas (Pereira) - Risaralda)</t>
  </si>
  <si>
    <t>BK</t>
  </si>
  <si>
    <t>DU</t>
  </si>
  <si>
    <t>RI</t>
  </si>
  <si>
    <t>DF</t>
  </si>
  <si>
    <t>DV</t>
  </si>
  <si>
    <t>Doctorado en Ingeniería</t>
  </si>
  <si>
    <t>Especialización en Radiología e Imágenes Diagnósticas</t>
  </si>
  <si>
    <t>Maestría en Ciencias Ambientales</t>
  </si>
  <si>
    <t>Maestría en Historia</t>
  </si>
  <si>
    <t>Maestría en Migraciones Internacionales</t>
  </si>
  <si>
    <t>DEPARTAMENTOS</t>
  </si>
  <si>
    <t>PROGRAMA ACADÉMICO</t>
  </si>
  <si>
    <t>Seleccione un Programa Académico de Pregrado</t>
  </si>
  <si>
    <t>SEMESTRE I</t>
  </si>
  <si>
    <t>SEMESTRE II</t>
  </si>
  <si>
    <t>Atlántico</t>
  </si>
  <si>
    <t>Bolívar</t>
  </si>
  <si>
    <t>Boyacá</t>
  </si>
  <si>
    <t>Caquetá</t>
  </si>
  <si>
    <t>Chocó</t>
  </si>
  <si>
    <t>Guainía</t>
  </si>
  <si>
    <t>Quindío</t>
  </si>
  <si>
    <t>San Andrés y Providencia</t>
  </si>
  <si>
    <t>Vaupés</t>
  </si>
  <si>
    <t>Seleccione un Programa Académico de Posgrado</t>
  </si>
  <si>
    <t>-</t>
  </si>
  <si>
    <t>--</t>
  </si>
  <si>
    <t>MATRÍCULA TOTAL EN PROGRAMAS DE POSGRADO POR GÉNERO</t>
  </si>
  <si>
    <t>MATRÍCULA TOTAL POR PROGRAMA ACADÉMICO Y POR SEMESTRE DE UBICACIÓN</t>
  </si>
  <si>
    <t>MATRÍCULA TOTAL POR PROGRAMA ACADÉMICO Y POR DEPARTAMENTO</t>
  </si>
  <si>
    <t>MATRÍCULA TOTAL POR PROGRAMA ACADÉMICO Y POR MUNICIPIOS DE RISARALDA</t>
  </si>
  <si>
    <t>MATRÍCULA TOTAL POR PROGRAMA ACADÉMICO Y POR ESTRATO</t>
  </si>
  <si>
    <t>MATRÍCULA TOTAL POR PROGRAMA ACADÉMICO Y POR EDAD</t>
  </si>
  <si>
    <t>MATRÍCULA TOTAL POR PROGRAMA ACADÉMICO Y POR GÉNERO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</si>
  <si>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Base de datos del centro de registro y control académico</t>
    </r>
  </si>
  <si>
    <r>
      <t>Fuente:</t>
    </r>
    <r>
      <rPr>
        <sz val="10"/>
        <rFont val="Calibri"/>
        <family val="2"/>
        <scheme val="minor"/>
      </rPr>
      <t xml:space="preserve"> Base de datos del centro de registro y control académico</t>
    </r>
  </si>
  <si>
    <t>MASCULINO</t>
  </si>
  <si>
    <t>FEMENINO</t>
  </si>
  <si>
    <t>Licenciatura en Artes Plásticas **</t>
  </si>
  <si>
    <t>Licenciatura en Filosofía (Diurno) **</t>
  </si>
  <si>
    <t>Licenciatura en Español y Comunicación Audiovisual **</t>
  </si>
  <si>
    <t>Licenciatura en Pedagogía Infantil *</t>
  </si>
  <si>
    <t>Licenciatura en Pedagogía Infantil (CERES Puerto Caldas (Pereira) - Risaralda) *</t>
  </si>
  <si>
    <t>Tecnología Industrial (CERES Belén de Umbría - Risaralda) *</t>
  </si>
  <si>
    <t>Tecnología Industrial (CERES Mistrató - Risaralda) *</t>
  </si>
  <si>
    <t>* Programas que cuentan con el mismo registro calificado y código SNIES y son ofrecidos en municipios diferentes; se desagregan para efectos de estadísticas.
** Programas que no se ofrecen, la población estudiantil está terminando su proceso de formación de la última cohorte (egresados.)</t>
  </si>
  <si>
    <t>N/D</t>
  </si>
  <si>
    <t>MATRÍCULA TOTAL POR PROGRAMA ACADÉMICO SEGÚN EDAD (2012-I)</t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</si>
  <si>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>Base de datos del centro de registro y control académico</t>
    </r>
  </si>
  <si>
    <r>
      <rPr>
        <b/>
        <sz val="10"/>
        <color theme="1"/>
        <rFont val="Calibri"/>
        <family val="2"/>
        <scheme val="minor"/>
      </rPr>
      <t xml:space="preserve">N/D: </t>
    </r>
    <r>
      <rPr>
        <sz val="10"/>
        <color theme="1"/>
        <rFont val="Calibri"/>
        <family val="2"/>
        <scheme val="minor"/>
      </rPr>
      <t>No disponible, en la base de datos no se encuentra información de edad para estos estudiantes.
* Programas que cuentan con el mismo registro calificado y código SNIES y son ofrecidos en municipios diferentes; se desagregan para efectos de estadísticas.
** Programas que no se ofrecen, la población estudiantil está terminando su proceso de formación de la última cohorte (egresados.)</t>
    </r>
  </si>
  <si>
    <t>MATRÍCULA TOTAL POR PROGRAMA ACADÉMICO SEGÚN EDAD (2012-II)</t>
  </si>
  <si>
    <t>III</t>
  </si>
  <si>
    <t>IV</t>
  </si>
  <si>
    <t>V</t>
  </si>
  <si>
    <t>VI</t>
  </si>
  <si>
    <t>MATRÍCULA TOTAL POR PROGRAMA ACADÉMICO SEGÚN DEPARTAMENTO (2012-I)</t>
  </si>
  <si>
    <t>DEPARTAMENTO</t>
  </si>
  <si>
    <t>CÓDIGO PROGRAMA ACADÉMICO</t>
  </si>
  <si>
    <t>Bogotá</t>
  </si>
  <si>
    <t>Córdoba</t>
  </si>
  <si>
    <t>Guajira</t>
  </si>
  <si>
    <t>Norte de Santander</t>
  </si>
  <si>
    <t>Valle del Cauca</t>
  </si>
  <si>
    <t>MATRÍCULA TOTAL POR PROGRAMA ACADÉMICO SEGÚN DEPARTAMENTO (2012-II)</t>
  </si>
  <si>
    <t>CONVENCIONES</t>
  </si>
  <si>
    <t>Seleccione un Departamento</t>
  </si>
  <si>
    <t>CÓD</t>
  </si>
  <si>
    <t>CÓDIGO DEL PROGRAMA SELECCIONADO</t>
  </si>
  <si>
    <t>MUNICIPIOS DE RISARALDA</t>
  </si>
  <si>
    <t>APÍA</t>
  </si>
  <si>
    <t>BALBOA</t>
  </si>
  <si>
    <t>BELÉN DE
UMBRÍA</t>
  </si>
  <si>
    <t>DOSQUEBRADAS</t>
  </si>
  <si>
    <t>GUÁTICA</t>
  </si>
  <si>
    <t>LA
CELIA</t>
  </si>
  <si>
    <t>LA
VIRGINIA</t>
  </si>
  <si>
    <t>MARSELLA</t>
  </si>
  <si>
    <t>MISTRATÓ</t>
  </si>
  <si>
    <t>PEREIRA</t>
  </si>
  <si>
    <t>PUEBLO
RICO</t>
  </si>
  <si>
    <t>QUINCHÍA</t>
  </si>
  <si>
    <t>SANTA ROSA
DE CABAL</t>
  </si>
  <si>
    <t>SANTUARIO</t>
  </si>
  <si>
    <t>MATRÍCULA TOTAL EN PROGRAMAS DE PREGRADO SEGÚN MUNICIPIOS DE RISARALDA (2012-I)</t>
  </si>
  <si>
    <t>MATRÍCULA TOTAL EN PROGRAMAS DE PREGRADO SEGÚN MUNICIPIOS DE RISARALDA (2012-II)</t>
  </si>
  <si>
    <t>MATRÍCULA TOTAL POR PROGRAMA ACADÉMICO Y POR SEMESTRE DE UBICACIÓN (2012-I)</t>
  </si>
  <si>
    <t>MATRÍCULA TOTAL POR PROGRAMA ACADÉMICO Y POR SEMESTRE DE UBICACIÓN (2012-II)</t>
  </si>
  <si>
    <t>TENDENCIA DE MATRÍCULA TOTAL POR PROGRAMA ACADÉMICO (2003-2012)</t>
  </si>
  <si>
    <t>TENDENCIA PREGRADO</t>
  </si>
  <si>
    <t>TENDENCIA MATRÍCULA TOTAL EN PROGRAMAS DE POSGRADO (2003-2012)</t>
  </si>
  <si>
    <t>TOTAL DOCTORADO</t>
  </si>
  <si>
    <t>TOTAL MAESTRÍA</t>
  </si>
  <si>
    <t>Especialización en Historia Contemporánea de Colombia y Desarrollos Regionales</t>
  </si>
  <si>
    <t>DX</t>
  </si>
  <si>
    <t>Especialización en Teoría de la Música</t>
  </si>
  <si>
    <t>TOTAL ESPECIALIZACIÓN</t>
  </si>
  <si>
    <t>TOTAL GENERAL</t>
  </si>
  <si>
    <r>
      <rPr>
        <b/>
        <sz val="10"/>
        <color indexed="8"/>
        <rFont val="Calibri"/>
        <family val="2"/>
        <scheme val="minor"/>
      </rPr>
      <t xml:space="preserve">Nota: </t>
    </r>
    <r>
      <rPr>
        <sz val="10"/>
        <color indexed="8"/>
        <rFont val="Calibri"/>
        <family val="2"/>
        <scheme val="minor"/>
      </rPr>
      <t>Las especializaciones medico - quirúrgicas son tomadas como maestrías</t>
    </r>
  </si>
  <si>
    <t>TENDENCIA POSGRADO</t>
  </si>
  <si>
    <t>* El crecimiento anual se calcula con base en el segundo semestre de cada año.</t>
  </si>
  <si>
    <t>CUADRO RESUMEN - EVOLUCIÓN DE LA MATRÍCULA TOTAL (2003-2012)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</si>
</sst>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4"/>
        <bgColor theme="0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3" tint="0.39997558519241921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/>
    <xf numFmtId="0" fontId="16" fillId="0" borderId="0"/>
  </cellStyleXfs>
  <cellXfs count="28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9" fillId="0" borderId="0" xfId="0" applyFont="1"/>
    <xf numFmtId="3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6" fillId="0" borderId="0" xfId="4" applyFont="1" applyAlignment="1">
      <alignment horizontal="center" vertical="center"/>
    </xf>
    <xf numFmtId="0" fontId="9" fillId="2" borderId="0" xfId="0" applyFont="1" applyFill="1"/>
    <xf numFmtId="3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vertical="center"/>
    </xf>
    <xf numFmtId="0" fontId="18" fillId="5" borderId="0" xfId="1" applyFont="1" applyFill="1" applyAlignment="1" applyProtection="1">
      <alignment vertical="center" wrapText="1"/>
    </xf>
    <xf numFmtId="0" fontId="17" fillId="5" borderId="0" xfId="0" applyFont="1" applyFill="1" applyAlignment="1">
      <alignment vertical="center" wrapText="1"/>
    </xf>
    <xf numFmtId="0" fontId="17" fillId="3" borderId="12" xfId="0" applyFont="1" applyFill="1" applyBorder="1" applyProtection="1"/>
    <xf numFmtId="0" fontId="17" fillId="3" borderId="13" xfId="0" applyFont="1" applyFill="1" applyBorder="1" applyProtection="1"/>
    <xf numFmtId="0" fontId="17" fillId="3" borderId="14" xfId="0" applyFont="1" applyFill="1" applyBorder="1" applyProtection="1"/>
    <xf numFmtId="0" fontId="17" fillId="3" borderId="15" xfId="0" applyFont="1" applyFill="1" applyBorder="1" applyProtection="1"/>
    <xf numFmtId="0" fontId="19" fillId="3" borderId="0" xfId="0" applyFont="1" applyFill="1" applyBorder="1" applyAlignment="1" applyProtection="1">
      <alignment horizontal="center"/>
    </xf>
    <xf numFmtId="0" fontId="17" fillId="3" borderId="16" xfId="0" applyFont="1" applyFill="1" applyBorder="1" applyProtection="1"/>
    <xf numFmtId="0" fontId="17" fillId="3" borderId="0" xfId="0" applyFont="1" applyFill="1" applyBorder="1" applyProtection="1"/>
    <xf numFmtId="0" fontId="17" fillId="3" borderId="17" xfId="0" applyFont="1" applyFill="1" applyBorder="1" applyProtection="1"/>
    <xf numFmtId="0" fontId="17" fillId="3" borderId="18" xfId="0" applyFont="1" applyFill="1" applyBorder="1" applyProtection="1"/>
    <xf numFmtId="0" fontId="17" fillId="3" borderId="19" xfId="0" applyFont="1" applyFill="1" applyBorder="1" applyProtection="1"/>
    <xf numFmtId="0" fontId="17" fillId="5" borderId="0" xfId="0" applyFont="1" applyFill="1"/>
    <xf numFmtId="0" fontId="19" fillId="5" borderId="0" xfId="0" applyFont="1" applyFill="1" applyAlignment="1">
      <alignment horizontal="center"/>
    </xf>
    <xf numFmtId="0" fontId="18" fillId="5" borderId="0" xfId="1" applyFont="1" applyFill="1" applyAlignment="1" applyProtection="1"/>
    <xf numFmtId="0" fontId="15" fillId="5" borderId="0" xfId="0" applyFont="1" applyFill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1" fillId="5" borderId="0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2" fillId="5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>
      <alignment horizontal="center" vertical="center"/>
    </xf>
    <xf numFmtId="3" fontId="14" fillId="7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3" fillId="2" borderId="0" xfId="0" applyFont="1" applyFill="1"/>
    <xf numFmtId="0" fontId="22" fillId="5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2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3" fontId="14" fillId="8" borderId="1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8" borderId="5" xfId="0" applyFont="1" applyFill="1" applyBorder="1" applyAlignment="1">
      <alignment vertical="center" wrapText="1"/>
    </xf>
    <xf numFmtId="0" fontId="14" fillId="8" borderId="6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14" fillId="8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7" fillId="4" borderId="28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25" fillId="5" borderId="0" xfId="0" applyFont="1" applyFill="1" applyAlignment="1">
      <alignment horizontal="center" vertical="center"/>
    </xf>
    <xf numFmtId="0" fontId="23" fillId="0" borderId="0" xfId="0" applyFont="1"/>
    <xf numFmtId="0" fontId="26" fillId="0" borderId="0" xfId="0" applyFont="1"/>
    <xf numFmtId="0" fontId="6" fillId="6" borderId="1" xfId="0" applyFont="1" applyFill="1" applyBorder="1" applyAlignment="1">
      <alignment horizontal="justify" vertical="center" wrapText="1"/>
    </xf>
    <xf numFmtId="10" fontId="14" fillId="5" borderId="1" xfId="4" quotePrefix="1" applyNumberFormat="1" applyFont="1" applyFill="1" applyBorder="1" applyAlignment="1">
      <alignment horizontal="center" vertical="center"/>
    </xf>
    <xf numFmtId="10" fontId="14" fillId="5" borderId="1" xfId="4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3" fontId="6" fillId="2" borderId="0" xfId="0" applyNumberFormat="1" applyFont="1" applyFill="1" applyAlignment="1">
      <alignment vertical="center"/>
    </xf>
    <xf numFmtId="0" fontId="14" fillId="5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14" fillId="5" borderId="6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14" fillId="5" borderId="1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164" fontId="14" fillId="5" borderId="4" xfId="4" applyNumberFormat="1" applyFont="1" applyFill="1" applyBorder="1" applyAlignment="1">
      <alignment horizontal="center" vertical="center"/>
    </xf>
    <xf numFmtId="164" fontId="14" fillId="5" borderId="11" xfId="4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14" fillId="5" borderId="6" xfId="4" applyNumberFormat="1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10" fontId="14" fillId="5" borderId="6" xfId="4" quotePrefix="1" applyNumberFormat="1" applyFont="1" applyFill="1" applyBorder="1" applyAlignment="1">
      <alignment horizontal="center" vertical="center"/>
    </xf>
    <xf numFmtId="10" fontId="14" fillId="5" borderId="11" xfId="4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</cellXfs>
  <cellStyles count="7">
    <cellStyle name="Hipervínculo" xfId="1" builtinId="8"/>
    <cellStyle name="Normal" xfId="0" builtinId="0"/>
    <cellStyle name="Normal 2" xfId="2"/>
    <cellStyle name="Normal 3" xfId="3"/>
    <cellStyle name="Normal 4" xfId="6"/>
    <cellStyle name="Porcentaje" xfId="4" builtinId="5"/>
    <cellStyle name="Porcentual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6502435755991157E-2"/>
          <c:y val="5.5674345054694249E-2"/>
          <c:w val="0.76818749439602307"/>
          <c:h val="0.83026760830153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Genero!$F$22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03967027305513E-2"/>
                  <c:y val="-3.0769230769230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6872746007222E-2"/>
                  <c:y val="-3.6429872495446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Genero!$F$23:$F$24</c:f>
              <c:numCache>
                <c:formatCode>General</c:formatCode>
                <c:ptCount val="2"/>
                <c:pt idx="0">
                  <c:v>287</c:v>
                </c:pt>
                <c:pt idx="1">
                  <c:v>292</c:v>
                </c:pt>
              </c:numCache>
            </c:numRef>
          </c:val>
        </c:ser>
        <c:ser>
          <c:idx val="1"/>
          <c:order val="1"/>
          <c:tx>
            <c:strRef>
              <c:f>Genero!$G$22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607934054611046E-2"/>
                  <c:y val="-3.6429872495446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547140649149921E-2"/>
                  <c:y val="-4.0072859744990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Genero!$G$23:$G$24</c:f>
              <c:numCache>
                <c:formatCode>General</c:formatCode>
                <c:ptCount val="2"/>
                <c:pt idx="0">
                  <c:v>386</c:v>
                </c:pt>
                <c:pt idx="1">
                  <c:v>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605696"/>
        <c:axId val="147028160"/>
        <c:axId val="0"/>
      </c:bar3DChart>
      <c:catAx>
        <c:axId val="24860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7028160"/>
        <c:crosses val="autoZero"/>
        <c:auto val="1"/>
        <c:lblAlgn val="ctr"/>
        <c:lblOffset val="100"/>
        <c:noMultiLvlLbl val="0"/>
      </c:catAx>
      <c:valAx>
        <c:axId val="147028160"/>
        <c:scaling>
          <c:orientation val="minMax"/>
          <c:max val="8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86056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2130781161412592"/>
          <c:y val="5.3701689350686838E-2"/>
          <c:w val="0.17530833442441787"/>
          <c:h val="0.18112076196660984"/>
        </c:manualLayout>
      </c:layout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834443734517533E-2"/>
          <c:y val="6.0195167911703346E-2"/>
          <c:w val="0.95739197173357382"/>
          <c:h val="0.680457635103304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Edad!$E$23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Edad!$F$28:$S$28</c:f>
              <c:strCache>
                <c:ptCount val="1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&gt; 25</c:v>
                </c:pt>
                <c:pt idx="13">
                  <c:v>N/D</c:v>
                </c:pt>
              </c:strCache>
            </c:strRef>
          </c:cat>
          <c:val>
            <c:numRef>
              <c:f>Edad!$F$23:$S$23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24</c:v>
                </c:pt>
                <c:pt idx="3">
                  <c:v>55</c:v>
                </c:pt>
                <c:pt idx="4">
                  <c:v>80</c:v>
                </c:pt>
                <c:pt idx="5">
                  <c:v>96</c:v>
                </c:pt>
                <c:pt idx="6">
                  <c:v>86</c:v>
                </c:pt>
                <c:pt idx="7">
                  <c:v>68</c:v>
                </c:pt>
                <c:pt idx="8">
                  <c:v>55</c:v>
                </c:pt>
                <c:pt idx="9">
                  <c:v>48</c:v>
                </c:pt>
                <c:pt idx="10">
                  <c:v>44</c:v>
                </c:pt>
                <c:pt idx="11">
                  <c:v>28</c:v>
                </c:pt>
                <c:pt idx="12">
                  <c:v>81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Edad!$E$24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735845319086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35845319086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735845319086287E-3"/>
                  <c:y val="4.8840048840047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893075531810479E-3"/>
                  <c:y val="4.88400488400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735845319085822E-3"/>
                  <c:y val="4.8840048840048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0314460425448376E-3"/>
                  <c:y val="9.768009768009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35845319086287E-3"/>
                  <c:y val="4.88400488400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03144604254483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7735845319086287E-3"/>
                  <c:y val="-2.23847637943208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7735845319086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0314460425448376E-3"/>
                  <c:y val="-4.47695275886417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7735845319086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2893075531810479E-3"/>
                  <c:y val="-2.23847637943208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7735845319084439E-3"/>
                  <c:y val="-8.95390551772834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Edad!$F$28:$S$28</c:f>
              <c:strCache>
                <c:ptCount val="1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&gt; 25</c:v>
                </c:pt>
                <c:pt idx="13">
                  <c:v>N/D</c:v>
                </c:pt>
              </c:strCache>
            </c:strRef>
          </c:cat>
          <c:val>
            <c:numRef>
              <c:f>Edad!$F$24:$S$24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66</c:v>
                </c:pt>
                <c:pt idx="4">
                  <c:v>89</c:v>
                </c:pt>
                <c:pt idx="5">
                  <c:v>99</c:v>
                </c:pt>
                <c:pt idx="6">
                  <c:v>93</c:v>
                </c:pt>
                <c:pt idx="7">
                  <c:v>76</c:v>
                </c:pt>
                <c:pt idx="8">
                  <c:v>70</c:v>
                </c:pt>
                <c:pt idx="9">
                  <c:v>38</c:v>
                </c:pt>
                <c:pt idx="10">
                  <c:v>44</c:v>
                </c:pt>
                <c:pt idx="11">
                  <c:v>26</c:v>
                </c:pt>
                <c:pt idx="12">
                  <c:v>77</c:v>
                </c:pt>
                <c:pt idx="1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2702720"/>
        <c:axId val="153434304"/>
        <c:axId val="0"/>
      </c:bar3DChart>
      <c:catAx>
        <c:axId val="13270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53434304"/>
        <c:crosses val="autoZero"/>
        <c:auto val="1"/>
        <c:lblAlgn val="ctr"/>
        <c:lblOffset val="100"/>
        <c:noMultiLvlLbl val="0"/>
      </c:catAx>
      <c:valAx>
        <c:axId val="1534343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7027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5374383660240316"/>
          <c:y val="0.87626546681664796"/>
          <c:w val="0.29251222775098029"/>
          <c:h val="0.12373453318335208"/>
        </c:manualLayout>
      </c:layout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891694038908849E-2"/>
          <c:y val="4.1949268976756965E-2"/>
          <c:w val="0.84717171870749808"/>
          <c:h val="0.848148042866482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Estrato!$E$22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Estrato!$F$25:$K$25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Estrato!$F$22:$K$22</c:f>
              <c:numCache>
                <c:formatCode>General</c:formatCode>
                <c:ptCount val="6"/>
                <c:pt idx="0">
                  <c:v>121</c:v>
                </c:pt>
                <c:pt idx="1">
                  <c:v>299</c:v>
                </c:pt>
                <c:pt idx="2">
                  <c:v>186</c:v>
                </c:pt>
                <c:pt idx="3">
                  <c:v>58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Estrato!$E$23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04721713164057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472171316405732E-3"/>
                  <c:y val="-2.20615181077602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5666055796863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4721713164057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566605579686881E-3"/>
                  <c:y val="8.82460724310411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866103984296699E-3"/>
                  <c:y val="-1.764921448620822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Estrato!$F$25:$K$25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Estrato!$F$23:$K$23</c:f>
              <c:numCache>
                <c:formatCode>General</c:formatCode>
                <c:ptCount val="6"/>
                <c:pt idx="0">
                  <c:v>144</c:v>
                </c:pt>
                <c:pt idx="1">
                  <c:v>307</c:v>
                </c:pt>
                <c:pt idx="2">
                  <c:v>177</c:v>
                </c:pt>
                <c:pt idx="3">
                  <c:v>55</c:v>
                </c:pt>
                <c:pt idx="4">
                  <c:v>11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8478208"/>
        <c:axId val="171095104"/>
        <c:axId val="0"/>
      </c:bar3DChart>
      <c:catAx>
        <c:axId val="1684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71095104"/>
        <c:crosses val="autoZero"/>
        <c:auto val="1"/>
        <c:lblAlgn val="ctr"/>
        <c:lblOffset val="100"/>
        <c:noMultiLvlLbl val="0"/>
      </c:catAx>
      <c:valAx>
        <c:axId val="17109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82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6097627374010466"/>
          <c:y val="2.8067502392525829E-2"/>
          <c:w val="0.13780783160014334"/>
          <c:h val="0.20177605958100006"/>
        </c:manualLayout>
      </c:layout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4826420297515936E-2"/>
          <c:y val="9.463363421035785E-2"/>
          <c:w val="0.93774559809738811"/>
          <c:h val="0.754759362396773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3.0116352166006041E-2"/>
                  <c:y val="-3.9024390243902425E-2"/>
                </c:manualLayout>
              </c:layout>
              <c:spPr/>
              <c:txPr>
                <a:bodyPr/>
                <a:lstStyle/>
                <a:p>
                  <a:pPr algn="ctr">
                    <a:defRPr lang="es-CO" sz="1600" b="1" i="0" u="none" strike="noStrike" kern="1200" cap="none" spc="0" baseline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64065177218672E-2"/>
                  <c:y val="-4.5528455284552849E-2"/>
                </c:manualLayout>
              </c:layout>
              <c:spPr/>
              <c:txPr>
                <a:bodyPr/>
                <a:lstStyle/>
                <a:p>
                  <a:pPr algn="ctr">
                    <a:defRPr lang="es-CO" sz="1600" b="1" i="0" u="none" strike="noStrike" kern="1200" cap="all" spc="0" baseline="0">
                      <a:ln w="9000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>
                        <a:reflection blurRad="12700" stA="28000" endPos="45000" dist="1000" dir="5400000" sy="-100000" algn="bl" rotWithShape="0"/>
                      </a:effectLst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es-CO" sz="1600" b="1" i="0" u="none" strike="noStrike" kern="1200" cap="all" spc="0" baseline="0">
                    <a:ln w="9000" cmpd="sng">
                      <a:solidFill>
                        <a:srgbClr val="877F6C">
                          <a:shade val="50000"/>
                          <a:satMod val="12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877F6C">
                            <a:shade val="20000"/>
                            <a:satMod val="245000"/>
                          </a:srgbClr>
                        </a:gs>
                        <a:gs pos="43000">
                          <a:srgbClr val="877F6C">
                            <a:satMod val="255000"/>
                          </a:srgbClr>
                        </a:gs>
                        <a:gs pos="48000">
                          <a:srgbClr val="877F6C">
                            <a:shade val="85000"/>
                            <a:satMod val="255000"/>
                          </a:srgbClr>
                        </a:gs>
                        <a:gs pos="100000">
                          <a:srgbClr val="877F6C">
                            <a:shade val="20000"/>
                            <a:satMod val="245000"/>
                          </a:srgbClr>
                        </a:gs>
                      </a:gsLst>
                      <a:lin ang="5400000"/>
                    </a:gradFill>
                    <a:effectLst>
                      <a:reflection blurRad="12700" stA="28000" endPos="45000" dist="1000" dir="5400000" sy="-10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Depto!$N$12:$O$12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Depto!$N$13:$O$13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8785408"/>
        <c:axId val="171322176"/>
        <c:axId val="0"/>
      </c:bar3DChart>
      <c:catAx>
        <c:axId val="168785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71322176"/>
        <c:crosses val="autoZero"/>
        <c:auto val="1"/>
        <c:lblAlgn val="ctr"/>
        <c:lblOffset val="100"/>
        <c:noMultiLvlLbl val="0"/>
      </c:catAx>
      <c:valAx>
        <c:axId val="17132217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785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616037225111955E-2"/>
          <c:y val="3.2107313905349454E-2"/>
          <c:w val="0.97477299671744688"/>
          <c:h val="0.58974429742673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Municipios!$E$24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Municipios!$F$32:$S$32</c:f>
              <c:strCache>
                <c:ptCount val="14"/>
                <c:pt idx="0">
                  <c:v>APÍA</c:v>
                </c:pt>
                <c:pt idx="1">
                  <c:v>BALBOA</c:v>
                </c:pt>
                <c:pt idx="2">
                  <c:v>BELÉN DE
UMBRÍA</c:v>
                </c:pt>
                <c:pt idx="3">
                  <c:v>DOSQUEBRADAS</c:v>
                </c:pt>
                <c:pt idx="4">
                  <c:v>GUÁTICA</c:v>
                </c:pt>
                <c:pt idx="5">
                  <c:v>LA
CELIA</c:v>
                </c:pt>
                <c:pt idx="6">
                  <c:v>LA
VIRGINIA</c:v>
                </c:pt>
                <c:pt idx="7">
                  <c:v>MARSELLA</c:v>
                </c:pt>
                <c:pt idx="8">
                  <c:v>MISTRATÓ</c:v>
                </c:pt>
                <c:pt idx="9">
                  <c:v>PEREIRA</c:v>
                </c:pt>
                <c:pt idx="10">
                  <c:v>PUEBLO
RICO</c:v>
                </c:pt>
                <c:pt idx="11">
                  <c:v>QUINCHÍA</c:v>
                </c:pt>
                <c:pt idx="12">
                  <c:v>SANTA ROSA
DE CABAL</c:v>
                </c:pt>
                <c:pt idx="13">
                  <c:v>SANTUARIO</c:v>
                </c:pt>
              </c:strCache>
            </c:strRef>
          </c:cat>
          <c:val>
            <c:numRef>
              <c:f>Municipios!$F$24:$S$24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136</c:v>
                </c:pt>
                <c:pt idx="4">
                  <c:v>9</c:v>
                </c:pt>
                <c:pt idx="5">
                  <c:v>2</c:v>
                </c:pt>
                <c:pt idx="6">
                  <c:v>17</c:v>
                </c:pt>
                <c:pt idx="7">
                  <c:v>6</c:v>
                </c:pt>
                <c:pt idx="8">
                  <c:v>5</c:v>
                </c:pt>
                <c:pt idx="9">
                  <c:v>286</c:v>
                </c:pt>
                <c:pt idx="10">
                  <c:v>5</c:v>
                </c:pt>
                <c:pt idx="11">
                  <c:v>7</c:v>
                </c:pt>
                <c:pt idx="12">
                  <c:v>49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Municipios!$E$25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4531835205990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9937578027465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453183520599251E-3"/>
                  <c:y val="3.798670465337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38617082976941E-2"/>
                  <c:y val="3.7983713574264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453183520599707E-3"/>
                  <c:y val="-6.9641487360109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4531835205992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9936595004276153E-3"/>
                  <c:y val="-2.991079106564670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7453183520599251E-3"/>
                  <c:y val="-6.9641487360109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24219725343311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49063670411985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7453183520598336E-3"/>
                  <c:y val="-2.99107910586825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7453183520599251E-3"/>
                  <c:y val="-6.9641487360109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9937578027465668E-3"/>
                  <c:y val="-6.9641487360109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7453183520599251E-3"/>
                  <c:y val="-6.9641487360109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Municipios!$F$32:$S$32</c:f>
              <c:strCache>
                <c:ptCount val="14"/>
                <c:pt idx="0">
                  <c:v>APÍA</c:v>
                </c:pt>
                <c:pt idx="1">
                  <c:v>BALBOA</c:v>
                </c:pt>
                <c:pt idx="2">
                  <c:v>BELÉN DE
UMBRÍA</c:v>
                </c:pt>
                <c:pt idx="3">
                  <c:v>DOSQUEBRADAS</c:v>
                </c:pt>
                <c:pt idx="4">
                  <c:v>GUÁTICA</c:v>
                </c:pt>
                <c:pt idx="5">
                  <c:v>LA
CELIA</c:v>
                </c:pt>
                <c:pt idx="6">
                  <c:v>LA
VIRGINIA</c:v>
                </c:pt>
                <c:pt idx="7">
                  <c:v>MARSELLA</c:v>
                </c:pt>
                <c:pt idx="8">
                  <c:v>MISTRATÓ</c:v>
                </c:pt>
                <c:pt idx="9">
                  <c:v>PEREIRA</c:v>
                </c:pt>
                <c:pt idx="10">
                  <c:v>PUEBLO
RICO</c:v>
                </c:pt>
                <c:pt idx="11">
                  <c:v>QUINCHÍA</c:v>
                </c:pt>
                <c:pt idx="12">
                  <c:v>SANTA ROSA
DE CABAL</c:v>
                </c:pt>
                <c:pt idx="13">
                  <c:v>SANTUARIO</c:v>
                </c:pt>
              </c:strCache>
            </c:strRef>
          </c:cat>
          <c:val>
            <c:numRef>
              <c:f>Municipios!$F$25:$S$25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135</c:v>
                </c:pt>
                <c:pt idx="4">
                  <c:v>9</c:v>
                </c:pt>
                <c:pt idx="5">
                  <c:v>3</c:v>
                </c:pt>
                <c:pt idx="6">
                  <c:v>20</c:v>
                </c:pt>
                <c:pt idx="7">
                  <c:v>6</c:v>
                </c:pt>
                <c:pt idx="8">
                  <c:v>4</c:v>
                </c:pt>
                <c:pt idx="9">
                  <c:v>297</c:v>
                </c:pt>
                <c:pt idx="10">
                  <c:v>4</c:v>
                </c:pt>
                <c:pt idx="11">
                  <c:v>6</c:v>
                </c:pt>
                <c:pt idx="12">
                  <c:v>47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035264"/>
        <c:axId val="223752704"/>
        <c:axId val="0"/>
      </c:bar3DChart>
      <c:catAx>
        <c:axId val="1690352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223752704"/>
        <c:crosses val="autoZero"/>
        <c:auto val="0"/>
        <c:lblAlgn val="ctr"/>
        <c:lblOffset val="100"/>
        <c:noMultiLvlLbl val="0"/>
      </c:catAx>
      <c:valAx>
        <c:axId val="22375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035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7004905285715695"/>
          <c:y val="0.89344724950618282"/>
          <c:w val="0.25415749544275262"/>
          <c:h val="0.10409800579051331"/>
        </c:manualLayout>
      </c:layout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2648431487870037E-2"/>
          <c:y val="4.0557149534390387E-2"/>
          <c:w val="0.94957914541618738"/>
          <c:h val="0.726265388374570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Tendencia_Pre!$E$26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2796697626417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3655793346353971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542784163473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1085568326947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38569604086845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</c:numLit>
          </c:cat>
          <c:val>
            <c:numRef>
              <c:f>Tendencia_Pre!$F$26:$O$26</c:f>
              <c:numCache>
                <c:formatCode>General</c:formatCode>
                <c:ptCount val="10"/>
                <c:pt idx="0">
                  <c:v>559</c:v>
                </c:pt>
                <c:pt idx="1">
                  <c:v>616</c:v>
                </c:pt>
                <c:pt idx="2">
                  <c:v>667</c:v>
                </c:pt>
                <c:pt idx="3">
                  <c:v>645</c:v>
                </c:pt>
                <c:pt idx="4">
                  <c:v>632</c:v>
                </c:pt>
                <c:pt idx="5">
                  <c:v>651</c:v>
                </c:pt>
                <c:pt idx="6">
                  <c:v>661</c:v>
                </c:pt>
                <c:pt idx="7">
                  <c:v>675</c:v>
                </c:pt>
                <c:pt idx="8">
                  <c:v>712</c:v>
                </c:pt>
                <c:pt idx="9">
                  <c:v>673</c:v>
                </c:pt>
              </c:numCache>
            </c:numRef>
          </c:val>
        </c:ser>
        <c:ser>
          <c:idx val="1"/>
          <c:order val="1"/>
          <c:tx>
            <c:strRef>
              <c:f>Tendencia_Pre!$E$27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5593395252837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5939300690861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5939300690861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834012127793905E-3"/>
                  <c:y val="5.5553496989346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2158566386099224E-3"/>
                  <c:y val="3.5448510112706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542784163473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</c:numLit>
          </c:cat>
          <c:val>
            <c:numRef>
              <c:f>Tendencia_Pre!$F$27:$O$27</c:f>
              <c:numCache>
                <c:formatCode>General</c:formatCode>
                <c:ptCount val="10"/>
                <c:pt idx="0">
                  <c:v>590</c:v>
                </c:pt>
                <c:pt idx="1">
                  <c:v>641</c:v>
                </c:pt>
                <c:pt idx="2">
                  <c:v>626</c:v>
                </c:pt>
                <c:pt idx="3">
                  <c:v>610</c:v>
                </c:pt>
                <c:pt idx="4">
                  <c:v>631</c:v>
                </c:pt>
                <c:pt idx="5">
                  <c:v>654</c:v>
                </c:pt>
                <c:pt idx="6">
                  <c:v>675</c:v>
                </c:pt>
                <c:pt idx="7">
                  <c:v>687</c:v>
                </c:pt>
                <c:pt idx="8">
                  <c:v>711</c:v>
                </c:pt>
                <c:pt idx="9">
                  <c:v>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515776"/>
        <c:axId val="141046272"/>
        <c:axId val="0"/>
      </c:bar3DChart>
      <c:catAx>
        <c:axId val="2135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1046272"/>
        <c:crosses val="autoZero"/>
        <c:auto val="1"/>
        <c:lblAlgn val="ctr"/>
        <c:lblOffset val="100"/>
        <c:noMultiLvlLbl val="0"/>
      </c:catAx>
      <c:valAx>
        <c:axId val="1410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35157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2723121984333892"/>
          <c:y val="0.90561240514391772"/>
          <c:w val="0.3336459531187364"/>
          <c:h val="9.4387594856082321E-2"/>
        </c:manualLayout>
      </c:layout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56149378965427E-2"/>
          <c:y val="5.870755951424439E-2"/>
          <c:w val="0.9449272342902667"/>
          <c:h val="0.719832265864726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Pos_Genero!$F$22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76134889753599E-2"/>
                  <c:y val="-3.498542274052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64202334630361E-2"/>
                  <c:y val="-3.8872691933916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Pos_Genero!$F$23:$F$24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Pos_Genero!$G$22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834846519671422E-2"/>
                  <c:y val="-4.664723032069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022913964548204E-2"/>
                  <c:y val="-3.498542274052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Pos_Genero!$G$23:$G$24</c:f>
              <c:numCache>
                <c:formatCode>General</c:formatCode>
                <c:ptCount val="2"/>
                <c:pt idx="0">
                  <c:v>3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730304"/>
        <c:axId val="141049152"/>
        <c:axId val="0"/>
      </c:bar3DChart>
      <c:catAx>
        <c:axId val="221730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1049152"/>
        <c:crosses val="autoZero"/>
        <c:auto val="1"/>
        <c:lblAlgn val="ctr"/>
        <c:lblOffset val="100"/>
        <c:noMultiLvlLbl val="0"/>
      </c:catAx>
      <c:valAx>
        <c:axId val="14104915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17303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28802794138921617"/>
          <c:y val="0.89832137649460486"/>
          <c:w val="0.42814342695352059"/>
          <c:h val="9.8482587635729202E-2"/>
        </c:manualLayout>
      </c:layout>
      <c:overlay val="0"/>
      <c:txPr>
        <a:bodyPr/>
        <a:lstStyle/>
        <a:p>
          <a:pPr>
            <a:defRPr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696048410615339E-2"/>
          <c:y val="5.5145237717768497E-2"/>
          <c:w val="0.97014654418197721"/>
          <c:h val="0.715160722556739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Pos_Tendencia!$E$26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Pos_Tendencia!$F$25:$O$25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Pos_Tendencia!$F$26:$O$26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Pos_Tendencia!$E$27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36623027861698E-3"/>
                  <c:y val="-7.18945943041129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136623027861456E-3"/>
                  <c:y val="-7.18945943041129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63947633434038E-3"/>
                  <c:y val="-7.18945943041129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136623027861204E-3"/>
                  <c:y val="-7.18945943041129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05639476334340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1366230278626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1366230278616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0563947633434038E-3"/>
                  <c:y val="-3.0878493129535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0563947633434038E-3"/>
                  <c:y val="-3.59472971520564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71366230278616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Pos_Tendencia!$F$25:$O$25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Pos_Tendencia!$F$27:$O$27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3520896"/>
        <c:axId val="141086080"/>
        <c:axId val="0"/>
      </c:bar3DChart>
      <c:catAx>
        <c:axId val="213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1086080"/>
        <c:crosses val="autoZero"/>
        <c:auto val="1"/>
        <c:lblAlgn val="ctr"/>
        <c:lblOffset val="100"/>
        <c:noMultiLvlLbl val="0"/>
      </c:catAx>
      <c:valAx>
        <c:axId val="1410860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35208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5150239840709568"/>
          <c:y val="0.90064844835572022"/>
          <c:w val="0.29699520318580869"/>
          <c:h val="9.9351551644279765E-2"/>
        </c:manualLayout>
      </c:layout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C$6" fmlaRange="CONVENCIONES!$C$3:$C$53" noThreeD="1" val="0"/>
</file>

<file path=xl/ctrlProps/ctrlProp2.xml><?xml version="1.0" encoding="utf-8"?>
<formControlPr xmlns="http://schemas.microsoft.com/office/spreadsheetml/2009/9/main" objectType="Drop" dropLines="15" dropStyle="combo" dx="16" fmlaLink="$C$6" fmlaRange="CONVENCIONES!$C$3:$C$53" noThreeD="1" val="0"/>
</file>

<file path=xl/ctrlProps/ctrlProp3.xml><?xml version="1.0" encoding="utf-8"?>
<formControlPr xmlns="http://schemas.microsoft.com/office/spreadsheetml/2009/9/main" objectType="Drop" dropLines="15" dropStyle="combo" dx="16" fmlaLink="$C$6" fmlaRange="CONVENCIONES!$C$3:$C$53" noThreeD="1" val="0"/>
</file>

<file path=xl/ctrlProps/ctrlProp4.xml><?xml version="1.0" encoding="utf-8"?>
<formControlPr xmlns="http://schemas.microsoft.com/office/spreadsheetml/2009/9/main" objectType="Drop" dropStyle="combo" dx="16" fmlaLink="$C$6" fmlaRange="CONVENCIONES!$C$106:$C$137" noThreeD="1" val="0"/>
</file>

<file path=xl/ctrlProps/ctrlProp5.xml><?xml version="1.0" encoding="utf-8"?>
<formControlPr xmlns="http://schemas.microsoft.com/office/spreadsheetml/2009/9/main" objectType="Drop" dropStyle="combo" dx="16" fmlaLink="$C$11" fmlaRange="CONVENCIONES!$C$3:$C$53" noThreeD="1" val="0"/>
</file>

<file path=xl/ctrlProps/ctrlProp6.xml><?xml version="1.0" encoding="utf-8"?>
<formControlPr xmlns="http://schemas.microsoft.com/office/spreadsheetml/2009/9/main" objectType="Drop" dropLines="15" dropStyle="combo" dx="16" fmlaLink="$C$6" fmlaRange="CONVENCIONES!$C$3:$C$53" noThreeD="1" val="0"/>
</file>

<file path=xl/ctrlProps/ctrlProp7.xml><?xml version="1.0" encoding="utf-8"?>
<formControlPr xmlns="http://schemas.microsoft.com/office/spreadsheetml/2009/9/main" objectType="Drop" dropLines="15" dropStyle="combo" dx="16" fmlaLink="$C$6" fmlaRange="CONVENCIONES!$C$142:$C$200" noThreeD="1" val="0"/>
</file>

<file path=xl/ctrlProps/ctrlProp8.xml><?xml version="1.0" encoding="utf-8"?>
<formControlPr xmlns="http://schemas.microsoft.com/office/spreadsheetml/2009/9/main" objectType="Drop" dropLines="15" dropStyle="combo" dx="16" fmlaLink="$C$6" fmlaRange="CONVENCIONES!$C$58:$C$102" noThreeD="1" val="0"/>
</file>

<file path=xl/ctrlProps/ctrlProp9.xml><?xml version="1.0" encoding="utf-8"?>
<formControlPr xmlns="http://schemas.microsoft.com/office/spreadsheetml/2009/9/main" objectType="Drop" dropLines="15" dropStyle="combo" dx="16" fmlaLink="$C$6" fmlaRange="CONVENCIONES!$C$205:$C$254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os_Genero!A1"/><Relationship Id="rId3" Type="http://schemas.openxmlformats.org/officeDocument/2006/relationships/hyperlink" Target="#Estrato!A1"/><Relationship Id="rId7" Type="http://schemas.openxmlformats.org/officeDocument/2006/relationships/hyperlink" Target="#Tendencia_Pre!A1"/><Relationship Id="rId2" Type="http://schemas.openxmlformats.org/officeDocument/2006/relationships/hyperlink" Target="#Edad!A1"/><Relationship Id="rId1" Type="http://schemas.openxmlformats.org/officeDocument/2006/relationships/hyperlink" Target="#Genero!A1"/><Relationship Id="rId6" Type="http://schemas.openxmlformats.org/officeDocument/2006/relationships/hyperlink" Target="#Nivel!A1"/><Relationship Id="rId11" Type="http://schemas.openxmlformats.org/officeDocument/2006/relationships/image" Target="../media/image1.jpeg"/><Relationship Id="rId5" Type="http://schemas.openxmlformats.org/officeDocument/2006/relationships/hyperlink" Target="#Municipios!A1"/><Relationship Id="rId10" Type="http://schemas.openxmlformats.org/officeDocument/2006/relationships/hyperlink" Target="#Resumen!A1"/><Relationship Id="rId4" Type="http://schemas.openxmlformats.org/officeDocument/2006/relationships/hyperlink" Target="#Depto!A1"/><Relationship Id="rId9" Type="http://schemas.openxmlformats.org/officeDocument/2006/relationships/hyperlink" Target="#Pos_Tendencia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8.xml"/><Relationship Id="rId1" Type="http://schemas.openxmlformats.org/officeDocument/2006/relationships/image" Target="../media/image2.png"/><Relationship Id="rId5" Type="http://schemas.openxmlformats.org/officeDocument/2006/relationships/hyperlink" Target="#Pos_Tendencia!A1"/><Relationship Id="rId4" Type="http://schemas.openxmlformats.org/officeDocument/2006/relationships/hyperlink" Target="#Pos_Gener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Municipios!A1"/><Relationship Id="rId3" Type="http://schemas.openxmlformats.org/officeDocument/2006/relationships/hyperlink" Target="#Contenido!A1"/><Relationship Id="rId7" Type="http://schemas.openxmlformats.org/officeDocument/2006/relationships/hyperlink" Target="#Depto!A1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endencia_Pre!A1"/><Relationship Id="rId4" Type="http://schemas.openxmlformats.org/officeDocument/2006/relationships/hyperlink" Target="#Genero!A1"/><Relationship Id="rId9" Type="http://schemas.openxmlformats.org/officeDocument/2006/relationships/hyperlink" Target="#Nivel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Municipios!A1"/><Relationship Id="rId3" Type="http://schemas.openxmlformats.org/officeDocument/2006/relationships/hyperlink" Target="#Contenido!A1"/><Relationship Id="rId7" Type="http://schemas.openxmlformats.org/officeDocument/2006/relationships/hyperlink" Target="#Depto!A1"/><Relationship Id="rId2" Type="http://schemas.openxmlformats.org/officeDocument/2006/relationships/chart" Target="../charts/chart2.xml"/><Relationship Id="rId1" Type="http://schemas.openxmlformats.org/officeDocument/2006/relationships/image" Target="../media/image2.png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endencia_Pre!A1"/><Relationship Id="rId4" Type="http://schemas.openxmlformats.org/officeDocument/2006/relationships/hyperlink" Target="#Genero!A1"/><Relationship Id="rId9" Type="http://schemas.openxmlformats.org/officeDocument/2006/relationships/hyperlink" Target="#Nivel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Municipios!A1"/><Relationship Id="rId3" Type="http://schemas.openxmlformats.org/officeDocument/2006/relationships/hyperlink" Target="#Contenido!A1"/><Relationship Id="rId7" Type="http://schemas.openxmlformats.org/officeDocument/2006/relationships/hyperlink" Target="#Depto!A1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endencia_Pre!A1"/><Relationship Id="rId4" Type="http://schemas.openxmlformats.org/officeDocument/2006/relationships/hyperlink" Target="#Genero!A1"/><Relationship Id="rId9" Type="http://schemas.openxmlformats.org/officeDocument/2006/relationships/hyperlink" Target="#Nivel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Nivel!A1"/><Relationship Id="rId3" Type="http://schemas.openxmlformats.org/officeDocument/2006/relationships/hyperlink" Target="#Genero!A1"/><Relationship Id="rId7" Type="http://schemas.openxmlformats.org/officeDocument/2006/relationships/hyperlink" Target="#Municipios!A1"/><Relationship Id="rId2" Type="http://schemas.openxmlformats.org/officeDocument/2006/relationships/hyperlink" Target="#Contenido!A1"/><Relationship Id="rId1" Type="http://schemas.openxmlformats.org/officeDocument/2006/relationships/image" Target="../media/image2.png"/><Relationship Id="rId6" Type="http://schemas.openxmlformats.org/officeDocument/2006/relationships/hyperlink" Target="#Depto!A1"/><Relationship Id="rId5" Type="http://schemas.openxmlformats.org/officeDocument/2006/relationships/hyperlink" Target="#Estrato!A1"/><Relationship Id="rId10" Type="http://schemas.openxmlformats.org/officeDocument/2006/relationships/chart" Target="../charts/chart4.xml"/><Relationship Id="rId4" Type="http://schemas.openxmlformats.org/officeDocument/2006/relationships/hyperlink" Target="#Edad!A1"/><Relationship Id="rId9" Type="http://schemas.openxmlformats.org/officeDocument/2006/relationships/hyperlink" Target="#Tendencia_Pre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Municipios!A1"/><Relationship Id="rId3" Type="http://schemas.openxmlformats.org/officeDocument/2006/relationships/hyperlink" Target="#Contenido!A1"/><Relationship Id="rId7" Type="http://schemas.openxmlformats.org/officeDocument/2006/relationships/hyperlink" Target="#Depto!A1"/><Relationship Id="rId2" Type="http://schemas.openxmlformats.org/officeDocument/2006/relationships/chart" Target="../charts/chart5.xml"/><Relationship Id="rId1" Type="http://schemas.openxmlformats.org/officeDocument/2006/relationships/image" Target="../media/image2.png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endencia_Pre!A1"/><Relationship Id="rId4" Type="http://schemas.openxmlformats.org/officeDocument/2006/relationships/hyperlink" Target="#Genero!A1"/><Relationship Id="rId9" Type="http://schemas.openxmlformats.org/officeDocument/2006/relationships/hyperlink" Target="#Nivel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Nivel!A1"/><Relationship Id="rId3" Type="http://schemas.openxmlformats.org/officeDocument/2006/relationships/hyperlink" Target="#Genero!A1"/><Relationship Id="rId7" Type="http://schemas.openxmlformats.org/officeDocument/2006/relationships/hyperlink" Target="#Municipios!A1"/><Relationship Id="rId2" Type="http://schemas.openxmlformats.org/officeDocument/2006/relationships/hyperlink" Target="#Contenido!A1"/><Relationship Id="rId1" Type="http://schemas.openxmlformats.org/officeDocument/2006/relationships/image" Target="../media/image2.png"/><Relationship Id="rId6" Type="http://schemas.openxmlformats.org/officeDocument/2006/relationships/hyperlink" Target="#Depto!A1"/><Relationship Id="rId5" Type="http://schemas.openxmlformats.org/officeDocument/2006/relationships/hyperlink" Target="#Estrato!A1"/><Relationship Id="rId4" Type="http://schemas.openxmlformats.org/officeDocument/2006/relationships/hyperlink" Target="#Edad!A1"/><Relationship Id="rId9" Type="http://schemas.openxmlformats.org/officeDocument/2006/relationships/hyperlink" Target="#Tendencia_Pre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Nivel!A1"/><Relationship Id="rId3" Type="http://schemas.openxmlformats.org/officeDocument/2006/relationships/hyperlink" Target="#Genero!A1"/><Relationship Id="rId7" Type="http://schemas.openxmlformats.org/officeDocument/2006/relationships/hyperlink" Target="#Municipios!A1"/><Relationship Id="rId2" Type="http://schemas.openxmlformats.org/officeDocument/2006/relationships/hyperlink" Target="#Contenido!A1"/><Relationship Id="rId1" Type="http://schemas.openxmlformats.org/officeDocument/2006/relationships/image" Target="../media/image2.png"/><Relationship Id="rId6" Type="http://schemas.openxmlformats.org/officeDocument/2006/relationships/hyperlink" Target="#Depto!A1"/><Relationship Id="rId5" Type="http://schemas.openxmlformats.org/officeDocument/2006/relationships/hyperlink" Target="#Estrato!A1"/><Relationship Id="rId10" Type="http://schemas.openxmlformats.org/officeDocument/2006/relationships/chart" Target="../charts/chart6.xml"/><Relationship Id="rId4" Type="http://schemas.openxmlformats.org/officeDocument/2006/relationships/hyperlink" Target="#Edad!A1"/><Relationship Id="rId9" Type="http://schemas.openxmlformats.org/officeDocument/2006/relationships/hyperlink" Target="#Tendencia_Pr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hyperlink" Target="#Pos_Tendencia!A1"/><Relationship Id="rId4" Type="http://schemas.openxmlformats.org/officeDocument/2006/relationships/hyperlink" Target="#Pos_Gener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885826</xdr:colOff>
      <xdr:row>39</xdr:row>
      <xdr:rowOff>57150</xdr:rowOff>
    </xdr:from>
    <xdr:to>
      <xdr:col>3</xdr:col>
      <xdr:colOff>749626</xdr:colOff>
      <xdr:row>43</xdr:row>
      <xdr:rowOff>129450</xdr:rowOff>
    </xdr:to>
    <xdr:sp macro="" textlink="">
      <xdr:nvSpPr>
        <xdr:cNvPr id="17" name="16 Rectángulo redondeado"/>
        <xdr:cNvSpPr/>
      </xdr:nvSpPr>
      <xdr:spPr>
        <a:xfrm>
          <a:off x="942976" y="6410325"/>
          <a:ext cx="7560000" cy="7200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885826</xdr:colOff>
      <xdr:row>29</xdr:row>
      <xdr:rowOff>57151</xdr:rowOff>
    </xdr:from>
    <xdr:to>
      <xdr:col>3</xdr:col>
      <xdr:colOff>749626</xdr:colOff>
      <xdr:row>36</xdr:row>
      <xdr:rowOff>3676</xdr:rowOff>
    </xdr:to>
    <xdr:sp macro="" textlink="">
      <xdr:nvSpPr>
        <xdr:cNvPr id="12" name="11 Rectángulo redondeado"/>
        <xdr:cNvSpPr/>
      </xdr:nvSpPr>
      <xdr:spPr>
        <a:xfrm>
          <a:off x="942976" y="4791076"/>
          <a:ext cx="7560000" cy="10800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900113</xdr:colOff>
      <xdr:row>13</xdr:row>
      <xdr:rowOff>0</xdr:rowOff>
    </xdr:from>
    <xdr:to>
      <xdr:col>3</xdr:col>
      <xdr:colOff>763913</xdr:colOff>
      <xdr:row>26</xdr:row>
      <xdr:rowOff>54975</xdr:rowOff>
    </xdr:to>
    <xdr:sp macro="" textlink="">
      <xdr:nvSpPr>
        <xdr:cNvPr id="11" name="10 Rectángulo redondeado"/>
        <xdr:cNvSpPr/>
      </xdr:nvSpPr>
      <xdr:spPr>
        <a:xfrm>
          <a:off x="957263" y="2143125"/>
          <a:ext cx="7560000" cy="2160000"/>
        </a:xfrm>
        <a:prstGeom prst="roundRect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952500</xdr:colOff>
      <xdr:row>15</xdr:row>
      <xdr:rowOff>539</xdr:rowOff>
    </xdr:from>
    <xdr:to>
      <xdr:col>2</xdr:col>
      <xdr:colOff>3664266</xdr:colOff>
      <xdr:row>16</xdr:row>
      <xdr:rowOff>118819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009650" y="2467514"/>
          <a:ext cx="435959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POR GÉNERO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952500</xdr:colOff>
      <xdr:row>16</xdr:row>
      <xdr:rowOff>81412</xdr:rowOff>
    </xdr:from>
    <xdr:to>
      <xdr:col>2</xdr:col>
      <xdr:colOff>3486334</xdr:colOff>
      <xdr:row>18</xdr:row>
      <xdr:rowOff>37767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009650" y="2710312"/>
          <a:ext cx="418165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POR EDAD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952500</xdr:colOff>
      <xdr:row>18</xdr:row>
      <xdr:rowOff>360</xdr:rowOff>
    </xdr:from>
    <xdr:to>
      <xdr:col>2</xdr:col>
      <xdr:colOff>4973278</xdr:colOff>
      <xdr:row>19</xdr:row>
      <xdr:rowOff>118640</xdr:rowOff>
    </xdr:to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009650" y="2953110"/>
          <a:ext cx="566860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POR ESTRATO SOCIOECONÓMICO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952500</xdr:colOff>
      <xdr:row>19</xdr:row>
      <xdr:rowOff>81233</xdr:rowOff>
    </xdr:from>
    <xdr:to>
      <xdr:col>2</xdr:col>
      <xdr:colOff>4218457</xdr:colOff>
      <xdr:row>21</xdr:row>
      <xdr:rowOff>37588</xdr:rowOff>
    </xdr:to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009650" y="3195908"/>
          <a:ext cx="491378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POR DEPARTAMENTO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952500</xdr:colOff>
      <xdr:row>21</xdr:row>
      <xdr:rowOff>9706</xdr:rowOff>
    </xdr:from>
    <xdr:to>
      <xdr:col>2</xdr:col>
      <xdr:colOff>4894090</xdr:colOff>
      <xdr:row>22</xdr:row>
      <xdr:rowOff>127986</xdr:rowOff>
    </xdr:to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009650" y="3448231"/>
          <a:ext cx="558941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POR MUNICIPIOS DE RISARALDA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952500</xdr:colOff>
      <xdr:row>22</xdr:row>
      <xdr:rowOff>90579</xdr:rowOff>
    </xdr:from>
    <xdr:to>
      <xdr:col>2</xdr:col>
      <xdr:colOff>4764055</xdr:colOff>
      <xdr:row>24</xdr:row>
      <xdr:rowOff>46934</xdr:rowOff>
    </xdr:to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009650" y="3691029"/>
          <a:ext cx="545938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ACADÉMICO Y POR SEMESTRE DE UBICACIÓN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952500</xdr:colOff>
      <xdr:row>24</xdr:row>
      <xdr:rowOff>9525</xdr:rowOff>
    </xdr:from>
    <xdr:to>
      <xdr:col>2</xdr:col>
      <xdr:colOff>4597342</xdr:colOff>
      <xdr:row>25</xdr:row>
      <xdr:rowOff>127805</xdr:rowOff>
    </xdr:to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1009650" y="3933825"/>
          <a:ext cx="529266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LA MATRÍCULA TOTAL POR PROGRAMA ACADÉMICO (2003-2012)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885825</xdr:colOff>
      <xdr:row>31</xdr:row>
      <xdr:rowOff>19050</xdr:rowOff>
    </xdr:from>
    <xdr:to>
      <xdr:col>2</xdr:col>
      <xdr:colOff>3597591</xdr:colOff>
      <xdr:row>32</xdr:row>
      <xdr:rowOff>137330</xdr:rowOff>
    </xdr:to>
    <xdr:sp macro="" textlink="">
      <xdr:nvSpPr>
        <xdr:cNvPr id="14" name="13 Rectángulo">
          <a:hlinkClick xmlns:r="http://schemas.openxmlformats.org/officeDocument/2006/relationships" r:id="rId8"/>
        </xdr:cNvPr>
        <xdr:cNvSpPr/>
      </xdr:nvSpPr>
      <xdr:spPr>
        <a:xfrm>
          <a:off x="942975" y="5076825"/>
          <a:ext cx="435959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MATRÍCULA TOTAL POR PROGRAMA ACADÉMICO Y POR GÉNERO</a:t>
          </a:r>
        </a:p>
      </xdr:txBody>
    </xdr:sp>
    <xdr:clientData/>
  </xdr:twoCellAnchor>
  <xdr:twoCellAnchor editAs="absolute">
    <xdr:from>
      <xdr:col>1</xdr:col>
      <xdr:colOff>885825</xdr:colOff>
      <xdr:row>33</xdr:row>
      <xdr:rowOff>38100</xdr:rowOff>
    </xdr:from>
    <xdr:to>
      <xdr:col>2</xdr:col>
      <xdr:colOff>4530667</xdr:colOff>
      <xdr:row>34</xdr:row>
      <xdr:rowOff>156380</xdr:rowOff>
    </xdr:to>
    <xdr:sp macro="" textlink="">
      <xdr:nvSpPr>
        <xdr:cNvPr id="15" name="14 Rectángulo">
          <a:hlinkClick xmlns:r="http://schemas.openxmlformats.org/officeDocument/2006/relationships" r:id="rId9"/>
        </xdr:cNvPr>
        <xdr:cNvSpPr/>
      </xdr:nvSpPr>
      <xdr:spPr>
        <a:xfrm>
          <a:off x="942975" y="5419725"/>
          <a:ext cx="529266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LA MATRÍCULA TOTAL POR PROGRAMA ACADÉMICO (2003-2012)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895350</xdr:colOff>
      <xdr:row>41</xdr:row>
      <xdr:rowOff>66675</xdr:rowOff>
    </xdr:from>
    <xdr:to>
      <xdr:col>2</xdr:col>
      <xdr:colOff>3886424</xdr:colOff>
      <xdr:row>43</xdr:row>
      <xdr:rowOff>23030</xdr:rowOff>
    </xdr:to>
    <xdr:sp macro="" textlink="">
      <xdr:nvSpPr>
        <xdr:cNvPr id="16" name="15 Rectángulo">
          <a:hlinkClick xmlns:r="http://schemas.openxmlformats.org/officeDocument/2006/relationships" r:id="rId10"/>
        </xdr:cNvPr>
        <xdr:cNvSpPr/>
      </xdr:nvSpPr>
      <xdr:spPr>
        <a:xfrm>
          <a:off x="952500" y="6743700"/>
          <a:ext cx="463889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EVOLUCIÓN DE LA MATRÍCULA TOTAL PARA PREGRADO Y POSGRADO</a:t>
          </a:r>
        </a:p>
      </xdr:txBody>
    </xdr:sp>
    <xdr:clientData/>
  </xdr:twoCellAnchor>
  <xdr:twoCellAnchor editAs="absolute">
    <xdr:from>
      <xdr:col>2</xdr:col>
      <xdr:colOff>2133600</xdr:colOff>
      <xdr:row>11</xdr:row>
      <xdr:rowOff>152400</xdr:rowOff>
    </xdr:from>
    <xdr:to>
      <xdr:col>2</xdr:col>
      <xdr:colOff>3933600</xdr:colOff>
      <xdr:row>14</xdr:row>
      <xdr:rowOff>26625</xdr:rowOff>
    </xdr:to>
    <xdr:sp macro="" textlink="">
      <xdr:nvSpPr>
        <xdr:cNvPr id="18" name="17 Rectángulo redondeado"/>
        <xdr:cNvSpPr/>
      </xdr:nvSpPr>
      <xdr:spPr>
        <a:xfrm>
          <a:off x="3838575" y="1971675"/>
          <a:ext cx="1800000" cy="360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</a:p>
      </xdr:txBody>
    </xdr:sp>
    <xdr:clientData/>
  </xdr:twoCellAnchor>
  <xdr:twoCellAnchor editAs="absolute">
    <xdr:from>
      <xdr:col>2</xdr:col>
      <xdr:colOff>2114551</xdr:colOff>
      <xdr:row>28</xdr:row>
      <xdr:rowOff>38100</xdr:rowOff>
    </xdr:from>
    <xdr:to>
      <xdr:col>2</xdr:col>
      <xdr:colOff>3914551</xdr:colOff>
      <xdr:row>30</xdr:row>
      <xdr:rowOff>74250</xdr:rowOff>
    </xdr:to>
    <xdr:sp macro="" textlink="">
      <xdr:nvSpPr>
        <xdr:cNvPr id="19" name="18 Rectángulo redondeado"/>
        <xdr:cNvSpPr/>
      </xdr:nvSpPr>
      <xdr:spPr>
        <a:xfrm>
          <a:off x="3819526" y="4610100"/>
          <a:ext cx="1800000" cy="360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POSGRADO</a:t>
          </a:r>
        </a:p>
      </xdr:txBody>
    </xdr:sp>
    <xdr:clientData/>
  </xdr:twoCellAnchor>
  <xdr:twoCellAnchor editAs="absolute">
    <xdr:from>
      <xdr:col>2</xdr:col>
      <xdr:colOff>2124076</xdr:colOff>
      <xdr:row>38</xdr:row>
      <xdr:rowOff>38100</xdr:rowOff>
    </xdr:from>
    <xdr:to>
      <xdr:col>2</xdr:col>
      <xdr:colOff>3924076</xdr:colOff>
      <xdr:row>40</xdr:row>
      <xdr:rowOff>74250</xdr:rowOff>
    </xdr:to>
    <xdr:sp macro="" textlink="">
      <xdr:nvSpPr>
        <xdr:cNvPr id="20" name="19 Rectángulo redondeado"/>
        <xdr:cNvSpPr/>
      </xdr:nvSpPr>
      <xdr:spPr>
        <a:xfrm>
          <a:off x="3829051" y="6229350"/>
          <a:ext cx="1800000" cy="360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VARIOS</a:t>
          </a:r>
        </a:p>
      </xdr:txBody>
    </xdr:sp>
    <xdr:clientData/>
  </xdr:twoCellAnchor>
  <xdr:twoCellAnchor editAs="absolute">
    <xdr:from>
      <xdr:col>2</xdr:col>
      <xdr:colOff>3390900</xdr:colOff>
      <xdr:row>3</xdr:row>
      <xdr:rowOff>149696</xdr:rowOff>
    </xdr:from>
    <xdr:to>
      <xdr:col>3</xdr:col>
      <xdr:colOff>1634726</xdr:colOff>
      <xdr:row>6</xdr:row>
      <xdr:rowOff>69353</xdr:rowOff>
    </xdr:to>
    <xdr:sp macro="" textlink="">
      <xdr:nvSpPr>
        <xdr:cNvPr id="34" name="33 Rectángulo"/>
        <xdr:cNvSpPr/>
      </xdr:nvSpPr>
      <xdr:spPr>
        <a:xfrm>
          <a:off x="5095875" y="654521"/>
          <a:ext cx="42922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2. POBLACIÓN ESTUDIANTIL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5032824</xdr:colOff>
      <xdr:row>6</xdr:row>
      <xdr:rowOff>66675</xdr:rowOff>
    </xdr:from>
    <xdr:to>
      <xdr:col>3</xdr:col>
      <xdr:colOff>1634726</xdr:colOff>
      <xdr:row>8</xdr:row>
      <xdr:rowOff>148257</xdr:rowOff>
    </xdr:to>
    <xdr:sp macro="" textlink="">
      <xdr:nvSpPr>
        <xdr:cNvPr id="35" name="34 Rectángulo"/>
        <xdr:cNvSpPr/>
      </xdr:nvSpPr>
      <xdr:spPr>
        <a:xfrm>
          <a:off x="6737799" y="1057275"/>
          <a:ext cx="2650277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 MATRICULA TOTAL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</a:t>
          </a:r>
        </a:p>
      </xdr:txBody>
    </xdr:sp>
    <xdr:clientData/>
  </xdr:twoCellAnchor>
  <xdr:twoCellAnchor editAs="absolute">
    <xdr:from>
      <xdr:col>2</xdr:col>
      <xdr:colOff>3085332</xdr:colOff>
      <xdr:row>0</xdr:row>
      <xdr:rowOff>152400</xdr:rowOff>
    </xdr:from>
    <xdr:to>
      <xdr:col>3</xdr:col>
      <xdr:colOff>1625201</xdr:colOff>
      <xdr:row>3</xdr:row>
      <xdr:rowOff>161899</xdr:rowOff>
    </xdr:to>
    <xdr:sp macro="" textlink="">
      <xdr:nvSpPr>
        <xdr:cNvPr id="36" name="35 Rectángulo"/>
        <xdr:cNvSpPr/>
      </xdr:nvSpPr>
      <xdr:spPr>
        <a:xfrm>
          <a:off x="4790307" y="152400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9525</xdr:colOff>
      <xdr:row>1</xdr:row>
      <xdr:rowOff>19055</xdr:rowOff>
    </xdr:from>
    <xdr:to>
      <xdr:col>2</xdr:col>
      <xdr:colOff>1919535</xdr:colOff>
      <xdr:row>8</xdr:row>
      <xdr:rowOff>152031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5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161925</xdr:rowOff>
    </xdr:from>
    <xdr:to>
      <xdr:col>8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825" y="161925"/>
          <a:ext cx="638175" cy="4543"/>
        </a:xfrm>
        <a:prstGeom prst="rect">
          <a:avLst/>
        </a:prstGeom>
      </xdr:spPr>
    </xdr:pic>
    <xdr:clientData/>
  </xdr:twoCellAnchor>
  <xdr:twoCellAnchor editAs="absolute">
    <xdr:from>
      <xdr:col>2</xdr:col>
      <xdr:colOff>9525</xdr:colOff>
      <xdr:row>5</xdr:row>
      <xdr:rowOff>114300</xdr:rowOff>
    </xdr:from>
    <xdr:to>
      <xdr:col>20</xdr:col>
      <xdr:colOff>104775</xdr:colOff>
      <xdr:row>25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38100</xdr:rowOff>
        </xdr:from>
        <xdr:to>
          <xdr:col>4</xdr:col>
          <xdr:colOff>3495675</xdr:colOff>
          <xdr:row>4</xdr:row>
          <xdr:rowOff>57150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3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14</xdr:row>
      <xdr:rowOff>30834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1787334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posgrado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98045</xdr:rowOff>
    </xdr:from>
    <xdr:to>
      <xdr:col>0</xdr:col>
      <xdr:colOff>1633725</xdr:colOff>
      <xdr:row>19</xdr:row>
      <xdr:rowOff>8420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85725" y="257454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Mat. Total en posgrado (2003-2012)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161925</xdr:rowOff>
    </xdr:from>
    <xdr:to>
      <xdr:col>11</xdr:col>
      <xdr:colOff>57150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4425" y="161925"/>
          <a:ext cx="542925" cy="4543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6</xdr:row>
      <xdr:rowOff>9523</xdr:rowOff>
    </xdr:from>
    <xdr:to>
      <xdr:col>0</xdr:col>
      <xdr:colOff>1633725</xdr:colOff>
      <xdr:row>9</xdr:row>
      <xdr:rowOff>99748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141000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428625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0" y="161925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2</xdr:col>
      <xdr:colOff>1343024</xdr:colOff>
      <xdr:row>5</xdr:row>
      <xdr:rowOff>123825</xdr:rowOff>
    </xdr:from>
    <xdr:to>
      <xdr:col>9</xdr:col>
      <xdr:colOff>180975</xdr:colOff>
      <xdr:row>22</xdr:row>
      <xdr:rowOff>142875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9525</xdr:rowOff>
        </xdr:from>
        <xdr:to>
          <xdr:col>4</xdr:col>
          <xdr:colOff>2771775</xdr:colOff>
          <xdr:row>4</xdr:row>
          <xdr:rowOff>28575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90487</xdr:colOff>
      <xdr:row>5</xdr:row>
      <xdr:rowOff>133348</xdr:rowOff>
    </xdr:from>
    <xdr:to>
      <xdr:col>0</xdr:col>
      <xdr:colOff>1638487</xdr:colOff>
      <xdr:row>9</xdr:row>
      <xdr:rowOff>61648</xdr:rowOff>
    </xdr:to>
    <xdr:sp macro="" textlink="">
      <xdr:nvSpPr>
        <xdr:cNvPr id="19" name="18 Rectángulo redondeado">
          <a:hlinkClick xmlns:r="http://schemas.openxmlformats.org/officeDocument/2006/relationships" r:id="rId3"/>
        </xdr:cNvPr>
        <xdr:cNvSpPr/>
      </xdr:nvSpPr>
      <xdr:spPr>
        <a:xfrm>
          <a:off x="90487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20" name="1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90487</xdr:colOff>
      <xdr:row>9</xdr:row>
      <xdr:rowOff>120459</xdr:rowOff>
    </xdr:from>
    <xdr:to>
      <xdr:col>0</xdr:col>
      <xdr:colOff>1638487</xdr:colOff>
      <xdr:row>13</xdr:row>
      <xdr:rowOff>48759</xdr:rowOff>
    </xdr:to>
    <xdr:sp macro="" textlink="">
      <xdr:nvSpPr>
        <xdr:cNvPr id="21" name="20 Rectángulo redondeado">
          <a:hlinkClick xmlns:r="http://schemas.openxmlformats.org/officeDocument/2006/relationships" r:id="rId4"/>
        </xdr:cNvPr>
        <xdr:cNvSpPr/>
      </xdr:nvSpPr>
      <xdr:spPr>
        <a:xfrm>
          <a:off x="90487" y="1787334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90487</xdr:colOff>
      <xdr:row>13</xdr:row>
      <xdr:rowOff>107570</xdr:rowOff>
    </xdr:from>
    <xdr:to>
      <xdr:col>0</xdr:col>
      <xdr:colOff>1638487</xdr:colOff>
      <xdr:row>17</xdr:row>
      <xdr:rowOff>35870</xdr:rowOff>
    </xdr:to>
    <xdr:sp macro="" textlink="">
      <xdr:nvSpPr>
        <xdr:cNvPr id="22" name="21 Rectángulo redondeado">
          <a:hlinkClick xmlns:r="http://schemas.openxmlformats.org/officeDocument/2006/relationships" r:id="rId5"/>
        </xdr:cNvPr>
        <xdr:cNvSpPr/>
      </xdr:nvSpPr>
      <xdr:spPr>
        <a:xfrm>
          <a:off x="90487" y="242214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90487</xdr:colOff>
      <xdr:row>17</xdr:row>
      <xdr:rowOff>94681</xdr:rowOff>
    </xdr:from>
    <xdr:to>
      <xdr:col>0</xdr:col>
      <xdr:colOff>1638487</xdr:colOff>
      <xdr:row>22</xdr:row>
      <xdr:rowOff>5056</xdr:rowOff>
    </xdr:to>
    <xdr:sp macro="" textlink="">
      <xdr:nvSpPr>
        <xdr:cNvPr id="23" name="22 Rectángulo redondeado">
          <a:hlinkClick xmlns:r="http://schemas.openxmlformats.org/officeDocument/2006/relationships" r:id="rId6"/>
        </xdr:cNvPr>
        <xdr:cNvSpPr/>
      </xdr:nvSpPr>
      <xdr:spPr>
        <a:xfrm>
          <a:off x="90487" y="3056956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90487</xdr:colOff>
      <xdr:row>22</xdr:row>
      <xdr:rowOff>63867</xdr:rowOff>
    </xdr:from>
    <xdr:to>
      <xdr:col>0</xdr:col>
      <xdr:colOff>1638487</xdr:colOff>
      <xdr:row>26</xdr:row>
      <xdr:rowOff>136167</xdr:rowOff>
    </xdr:to>
    <xdr:sp macro="" textlink="">
      <xdr:nvSpPr>
        <xdr:cNvPr id="24" name="23 Rectángulo redondeado">
          <a:hlinkClick xmlns:r="http://schemas.openxmlformats.org/officeDocument/2006/relationships" r:id="rId7"/>
        </xdr:cNvPr>
        <xdr:cNvSpPr/>
      </xdr:nvSpPr>
      <xdr:spPr>
        <a:xfrm>
          <a:off x="90487" y="383576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90487</xdr:colOff>
      <xdr:row>27</xdr:row>
      <xdr:rowOff>33053</xdr:rowOff>
    </xdr:from>
    <xdr:to>
      <xdr:col>0</xdr:col>
      <xdr:colOff>1638487</xdr:colOff>
      <xdr:row>31</xdr:row>
      <xdr:rowOff>105353</xdr:rowOff>
    </xdr:to>
    <xdr:sp macro="" textlink="">
      <xdr:nvSpPr>
        <xdr:cNvPr id="25" name="24 Rectángulo redondeado">
          <a:hlinkClick xmlns:r="http://schemas.openxmlformats.org/officeDocument/2006/relationships" r:id="rId8"/>
        </xdr:cNvPr>
        <xdr:cNvSpPr/>
      </xdr:nvSpPr>
      <xdr:spPr>
        <a:xfrm>
          <a:off x="90487" y="4614578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90487</xdr:colOff>
      <xdr:row>32</xdr:row>
      <xdr:rowOff>2239</xdr:rowOff>
    </xdr:from>
    <xdr:to>
      <xdr:col>0</xdr:col>
      <xdr:colOff>1638487</xdr:colOff>
      <xdr:row>35</xdr:row>
      <xdr:rowOff>74539</xdr:rowOff>
    </xdr:to>
    <xdr:sp macro="" textlink="">
      <xdr:nvSpPr>
        <xdr:cNvPr id="26" name="25 Rectángulo redondeado">
          <a:hlinkClick xmlns:r="http://schemas.openxmlformats.org/officeDocument/2006/relationships" r:id="rId9"/>
        </xdr:cNvPr>
        <xdr:cNvSpPr/>
      </xdr:nvSpPr>
      <xdr:spPr>
        <a:xfrm>
          <a:off x="90487" y="539338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90487</xdr:colOff>
      <xdr:row>35</xdr:row>
      <xdr:rowOff>133350</xdr:rowOff>
    </xdr:from>
    <xdr:to>
      <xdr:col>0</xdr:col>
      <xdr:colOff>1638487</xdr:colOff>
      <xdr:row>40</xdr:row>
      <xdr:rowOff>43725</xdr:rowOff>
    </xdr:to>
    <xdr:sp macro="" textlink="">
      <xdr:nvSpPr>
        <xdr:cNvPr id="27" name="26 Rectángulo redondeado">
          <a:hlinkClick xmlns:r="http://schemas.openxmlformats.org/officeDocument/2006/relationships" r:id="rId10"/>
        </xdr:cNvPr>
        <xdr:cNvSpPr/>
      </xdr:nvSpPr>
      <xdr:spPr>
        <a:xfrm>
          <a:off x="90487" y="6172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12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161925"/>
          <a:ext cx="790575" cy="4543"/>
        </a:xfrm>
        <a:prstGeom prst="rect">
          <a:avLst/>
        </a:prstGeom>
      </xdr:spPr>
    </xdr:pic>
    <xdr:clientData/>
  </xdr:twoCellAnchor>
  <xdr:twoCellAnchor editAs="absolute">
    <xdr:from>
      <xdr:col>1</xdr:col>
      <xdr:colOff>352424</xdr:colOff>
      <xdr:row>6</xdr:row>
      <xdr:rowOff>19050</xdr:rowOff>
    </xdr:from>
    <xdr:to>
      <xdr:col>18</xdr:col>
      <xdr:colOff>276225</xdr:colOff>
      <xdr:row>22</xdr:row>
      <xdr:rowOff>133350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9525</xdr:rowOff>
        </xdr:from>
        <xdr:to>
          <xdr:col>5</xdr:col>
          <xdr:colOff>200025</xdr:colOff>
          <xdr:row>4</xdr:row>
          <xdr:rowOff>28575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4" name="1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13</xdr:row>
      <xdr:rowOff>48759</xdr:rowOff>
    </xdr:to>
    <xdr:sp macro="" textlink="">
      <xdr:nvSpPr>
        <xdr:cNvPr id="15" name="14 Rectángulo redondeado">
          <a:hlinkClick xmlns:r="http://schemas.openxmlformats.org/officeDocument/2006/relationships" r:id="rId4"/>
        </xdr:cNvPr>
        <xdr:cNvSpPr/>
      </xdr:nvSpPr>
      <xdr:spPr>
        <a:xfrm>
          <a:off x="85725" y="178733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107570</xdr:rowOff>
    </xdr:from>
    <xdr:to>
      <xdr:col>0</xdr:col>
      <xdr:colOff>1633725</xdr:colOff>
      <xdr:row>17</xdr:row>
      <xdr:rowOff>35870</xdr:rowOff>
    </xdr:to>
    <xdr:sp macro="" textlink="">
      <xdr:nvSpPr>
        <xdr:cNvPr id="16" name="15 Rectángulo redondeado">
          <a:hlinkClick xmlns:r="http://schemas.openxmlformats.org/officeDocument/2006/relationships" r:id="rId5"/>
        </xdr:cNvPr>
        <xdr:cNvSpPr/>
      </xdr:nvSpPr>
      <xdr:spPr>
        <a:xfrm>
          <a:off x="85725" y="2422145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94681</xdr:rowOff>
    </xdr:from>
    <xdr:to>
      <xdr:col>0</xdr:col>
      <xdr:colOff>1633725</xdr:colOff>
      <xdr:row>22</xdr:row>
      <xdr:rowOff>5056</xdr:rowOff>
    </xdr:to>
    <xdr:sp macro="" textlink="">
      <xdr:nvSpPr>
        <xdr:cNvPr id="17" name="16 Rectángulo redondeado">
          <a:hlinkClick xmlns:r="http://schemas.openxmlformats.org/officeDocument/2006/relationships" r:id="rId6"/>
        </xdr:cNvPr>
        <xdr:cNvSpPr/>
      </xdr:nvSpPr>
      <xdr:spPr>
        <a:xfrm>
          <a:off x="85725" y="3056956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63867</xdr:rowOff>
    </xdr:from>
    <xdr:to>
      <xdr:col>0</xdr:col>
      <xdr:colOff>1633725</xdr:colOff>
      <xdr:row>26</xdr:row>
      <xdr:rowOff>98067</xdr:rowOff>
    </xdr:to>
    <xdr:sp macro="" textlink="">
      <xdr:nvSpPr>
        <xdr:cNvPr id="18" name="17 Rectángulo redondeado">
          <a:hlinkClick xmlns:r="http://schemas.openxmlformats.org/officeDocument/2006/relationships" r:id="rId7"/>
        </xdr:cNvPr>
        <xdr:cNvSpPr/>
      </xdr:nvSpPr>
      <xdr:spPr>
        <a:xfrm>
          <a:off x="85725" y="383576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156878</xdr:rowOff>
    </xdr:from>
    <xdr:to>
      <xdr:col>0</xdr:col>
      <xdr:colOff>1633725</xdr:colOff>
      <xdr:row>31</xdr:row>
      <xdr:rowOff>67253</xdr:rowOff>
    </xdr:to>
    <xdr:sp macro="" textlink="">
      <xdr:nvSpPr>
        <xdr:cNvPr id="19" name="18 Rectángulo redondeado">
          <a:hlinkClick xmlns:r="http://schemas.openxmlformats.org/officeDocument/2006/relationships" r:id="rId8"/>
        </xdr:cNvPr>
        <xdr:cNvSpPr/>
      </xdr:nvSpPr>
      <xdr:spPr>
        <a:xfrm>
          <a:off x="85725" y="4614578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31</xdr:row>
      <xdr:rowOff>126064</xdr:rowOff>
    </xdr:from>
    <xdr:to>
      <xdr:col>0</xdr:col>
      <xdr:colOff>1633725</xdr:colOff>
      <xdr:row>35</xdr:row>
      <xdr:rowOff>198364</xdr:rowOff>
    </xdr:to>
    <xdr:sp macro="" textlink="">
      <xdr:nvSpPr>
        <xdr:cNvPr id="20" name="19 Rectángulo redondeado">
          <a:hlinkClick xmlns:r="http://schemas.openxmlformats.org/officeDocument/2006/relationships" r:id="rId9"/>
        </xdr:cNvPr>
        <xdr:cNvSpPr/>
      </xdr:nvSpPr>
      <xdr:spPr>
        <a:xfrm>
          <a:off x="85725" y="539338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85725</xdr:colOff>
      <xdr:row>35</xdr:row>
      <xdr:rowOff>257175</xdr:rowOff>
    </xdr:from>
    <xdr:to>
      <xdr:col>0</xdr:col>
      <xdr:colOff>1633725</xdr:colOff>
      <xdr:row>40</xdr:row>
      <xdr:rowOff>5625</xdr:rowOff>
    </xdr:to>
    <xdr:sp macro="" textlink="">
      <xdr:nvSpPr>
        <xdr:cNvPr id="21" name="20 Rectángulo redondeado">
          <a:hlinkClick xmlns:r="http://schemas.openxmlformats.org/officeDocument/2006/relationships" r:id="rId10"/>
        </xdr:cNvPr>
        <xdr:cNvSpPr/>
      </xdr:nvSpPr>
      <xdr:spPr>
        <a:xfrm>
          <a:off x="85725" y="6172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342900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161925"/>
          <a:ext cx="790575" cy="4543"/>
        </a:xfrm>
        <a:prstGeom prst="rect">
          <a:avLst/>
        </a:prstGeom>
      </xdr:spPr>
    </xdr:pic>
    <xdr:clientData/>
  </xdr:twoCellAnchor>
  <xdr:twoCellAnchor editAs="absolute">
    <xdr:from>
      <xdr:col>2</xdr:col>
      <xdr:colOff>457201</xdr:colOff>
      <xdr:row>5</xdr:row>
      <xdr:rowOff>76199</xdr:rowOff>
    </xdr:from>
    <xdr:to>
      <xdr:col>17</xdr:col>
      <xdr:colOff>0</xdr:colOff>
      <xdr:row>22</xdr:row>
      <xdr:rowOff>9525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38100</xdr:rowOff>
        </xdr:from>
        <xdr:to>
          <xdr:col>4</xdr:col>
          <xdr:colOff>3105150</xdr:colOff>
          <xdr:row>4</xdr:row>
          <xdr:rowOff>57150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4" name="1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13</xdr:row>
      <xdr:rowOff>48759</xdr:rowOff>
    </xdr:to>
    <xdr:sp macro="" textlink="">
      <xdr:nvSpPr>
        <xdr:cNvPr id="15" name="14 Rectángulo redondeado">
          <a:hlinkClick xmlns:r="http://schemas.openxmlformats.org/officeDocument/2006/relationships" r:id="rId4"/>
        </xdr:cNvPr>
        <xdr:cNvSpPr/>
      </xdr:nvSpPr>
      <xdr:spPr>
        <a:xfrm>
          <a:off x="85725" y="178733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107570</xdr:rowOff>
    </xdr:from>
    <xdr:to>
      <xdr:col>0</xdr:col>
      <xdr:colOff>1633725</xdr:colOff>
      <xdr:row>17</xdr:row>
      <xdr:rowOff>35870</xdr:rowOff>
    </xdr:to>
    <xdr:sp macro="" textlink="">
      <xdr:nvSpPr>
        <xdr:cNvPr id="16" name="15 Rectángulo redondeado">
          <a:hlinkClick xmlns:r="http://schemas.openxmlformats.org/officeDocument/2006/relationships" r:id="rId5"/>
        </xdr:cNvPr>
        <xdr:cNvSpPr/>
      </xdr:nvSpPr>
      <xdr:spPr>
        <a:xfrm>
          <a:off x="85725" y="242214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94681</xdr:rowOff>
    </xdr:from>
    <xdr:to>
      <xdr:col>0</xdr:col>
      <xdr:colOff>1633725</xdr:colOff>
      <xdr:row>22</xdr:row>
      <xdr:rowOff>5056</xdr:rowOff>
    </xdr:to>
    <xdr:sp macro="" textlink="">
      <xdr:nvSpPr>
        <xdr:cNvPr id="17" name="16 Rectángulo redondeado">
          <a:hlinkClick xmlns:r="http://schemas.openxmlformats.org/officeDocument/2006/relationships" r:id="rId6"/>
        </xdr:cNvPr>
        <xdr:cNvSpPr/>
      </xdr:nvSpPr>
      <xdr:spPr>
        <a:xfrm>
          <a:off x="85725" y="3056956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63867</xdr:rowOff>
    </xdr:from>
    <xdr:to>
      <xdr:col>0</xdr:col>
      <xdr:colOff>1633725</xdr:colOff>
      <xdr:row>26</xdr:row>
      <xdr:rowOff>88542</xdr:rowOff>
    </xdr:to>
    <xdr:sp macro="" textlink="">
      <xdr:nvSpPr>
        <xdr:cNvPr id="18" name="17 Rectángulo redondeado">
          <a:hlinkClick xmlns:r="http://schemas.openxmlformats.org/officeDocument/2006/relationships" r:id="rId7"/>
        </xdr:cNvPr>
        <xdr:cNvSpPr/>
      </xdr:nvSpPr>
      <xdr:spPr>
        <a:xfrm>
          <a:off x="85725" y="383576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147353</xdr:rowOff>
    </xdr:from>
    <xdr:to>
      <xdr:col>0</xdr:col>
      <xdr:colOff>1633725</xdr:colOff>
      <xdr:row>31</xdr:row>
      <xdr:rowOff>57728</xdr:rowOff>
    </xdr:to>
    <xdr:sp macro="" textlink="">
      <xdr:nvSpPr>
        <xdr:cNvPr id="19" name="18 Rectángulo redondeado">
          <a:hlinkClick xmlns:r="http://schemas.openxmlformats.org/officeDocument/2006/relationships" r:id="rId8"/>
        </xdr:cNvPr>
        <xdr:cNvSpPr/>
      </xdr:nvSpPr>
      <xdr:spPr>
        <a:xfrm>
          <a:off x="85725" y="4614578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31</xdr:row>
      <xdr:rowOff>116539</xdr:rowOff>
    </xdr:from>
    <xdr:to>
      <xdr:col>0</xdr:col>
      <xdr:colOff>1633725</xdr:colOff>
      <xdr:row>35</xdr:row>
      <xdr:rowOff>26914</xdr:rowOff>
    </xdr:to>
    <xdr:sp macro="" textlink="">
      <xdr:nvSpPr>
        <xdr:cNvPr id="20" name="19 Rectángulo redondeado">
          <a:hlinkClick xmlns:r="http://schemas.openxmlformats.org/officeDocument/2006/relationships" r:id="rId9"/>
        </xdr:cNvPr>
        <xdr:cNvSpPr/>
      </xdr:nvSpPr>
      <xdr:spPr>
        <a:xfrm>
          <a:off x="85725" y="539338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85725</xdr:colOff>
      <xdr:row>35</xdr:row>
      <xdr:rowOff>85725</xdr:rowOff>
    </xdr:from>
    <xdr:to>
      <xdr:col>0</xdr:col>
      <xdr:colOff>1633725</xdr:colOff>
      <xdr:row>39</xdr:row>
      <xdr:rowOff>158025</xdr:rowOff>
    </xdr:to>
    <xdr:sp macro="" textlink="">
      <xdr:nvSpPr>
        <xdr:cNvPr id="21" name="20 Rectángulo redondeado">
          <a:hlinkClick xmlns:r="http://schemas.openxmlformats.org/officeDocument/2006/relationships" r:id="rId10"/>
        </xdr:cNvPr>
        <xdr:cNvSpPr/>
      </xdr:nvSpPr>
      <xdr:spPr>
        <a:xfrm>
          <a:off x="85725" y="6172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161925</xdr:rowOff>
    </xdr:from>
    <xdr:to>
      <xdr:col>12</xdr:col>
      <xdr:colOff>247650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161925"/>
          <a:ext cx="676275" cy="4543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8</xdr:row>
      <xdr:rowOff>147373</xdr:rowOff>
    </xdr:to>
    <xdr:sp macro="" textlink="">
      <xdr:nvSpPr>
        <xdr:cNvPr id="15" name="14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6" name="1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44259</xdr:rowOff>
    </xdr:from>
    <xdr:to>
      <xdr:col>0</xdr:col>
      <xdr:colOff>1633725</xdr:colOff>
      <xdr:row>12</xdr:row>
      <xdr:rowOff>115434</xdr:rowOff>
    </xdr:to>
    <xdr:sp macro="" textlink="">
      <xdr:nvSpPr>
        <xdr:cNvPr id="17" name="16 Rectángulo redondeado">
          <a:hlinkClick xmlns:r="http://schemas.openxmlformats.org/officeDocument/2006/relationships" r:id="rId3"/>
        </xdr:cNvPr>
        <xdr:cNvSpPr/>
      </xdr:nvSpPr>
      <xdr:spPr>
        <a:xfrm>
          <a:off x="85725" y="178733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12320</xdr:rowOff>
    </xdr:from>
    <xdr:to>
      <xdr:col>0</xdr:col>
      <xdr:colOff>1633725</xdr:colOff>
      <xdr:row>16</xdr:row>
      <xdr:rowOff>102545</xdr:rowOff>
    </xdr:to>
    <xdr:sp macro="" textlink="">
      <xdr:nvSpPr>
        <xdr:cNvPr id="18" name="17 Rectángulo redondeado">
          <a:hlinkClick xmlns:r="http://schemas.openxmlformats.org/officeDocument/2006/relationships" r:id="rId4"/>
        </xdr:cNvPr>
        <xdr:cNvSpPr/>
      </xdr:nvSpPr>
      <xdr:spPr>
        <a:xfrm>
          <a:off x="85725" y="242214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85725</xdr:colOff>
      <xdr:row>16</xdr:row>
      <xdr:rowOff>161356</xdr:rowOff>
    </xdr:from>
    <xdr:to>
      <xdr:col>0</xdr:col>
      <xdr:colOff>1633725</xdr:colOff>
      <xdr:row>21</xdr:row>
      <xdr:rowOff>33631</xdr:rowOff>
    </xdr:to>
    <xdr:sp macro="" textlink="">
      <xdr:nvSpPr>
        <xdr:cNvPr id="19" name="18 Rectángulo redondeado">
          <a:hlinkClick xmlns:r="http://schemas.openxmlformats.org/officeDocument/2006/relationships" r:id="rId5"/>
        </xdr:cNvPr>
        <xdr:cNvSpPr/>
      </xdr:nvSpPr>
      <xdr:spPr>
        <a:xfrm>
          <a:off x="85725" y="3056956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92442</xdr:rowOff>
    </xdr:from>
    <xdr:to>
      <xdr:col>0</xdr:col>
      <xdr:colOff>1633725</xdr:colOff>
      <xdr:row>26</xdr:row>
      <xdr:rowOff>2817</xdr:rowOff>
    </xdr:to>
    <xdr:sp macro="" textlink="">
      <xdr:nvSpPr>
        <xdr:cNvPr id="20" name="19 Rectángulo redondeado">
          <a:hlinkClick xmlns:r="http://schemas.openxmlformats.org/officeDocument/2006/relationships" r:id="rId6"/>
        </xdr:cNvPr>
        <xdr:cNvSpPr/>
      </xdr:nvSpPr>
      <xdr:spPr>
        <a:xfrm>
          <a:off x="85725" y="3835767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85725</xdr:colOff>
      <xdr:row>26</xdr:row>
      <xdr:rowOff>61628</xdr:rowOff>
    </xdr:from>
    <xdr:to>
      <xdr:col>0</xdr:col>
      <xdr:colOff>1633725</xdr:colOff>
      <xdr:row>30</xdr:row>
      <xdr:rowOff>133928</xdr:rowOff>
    </xdr:to>
    <xdr:sp macro="" textlink="">
      <xdr:nvSpPr>
        <xdr:cNvPr id="21" name="20 Rectángulo redondeado">
          <a:hlinkClick xmlns:r="http://schemas.openxmlformats.org/officeDocument/2006/relationships" r:id="rId7"/>
        </xdr:cNvPr>
        <xdr:cNvSpPr/>
      </xdr:nvSpPr>
      <xdr:spPr>
        <a:xfrm>
          <a:off x="85725" y="4614578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31</xdr:row>
      <xdr:rowOff>30814</xdr:rowOff>
    </xdr:from>
    <xdr:to>
      <xdr:col>0</xdr:col>
      <xdr:colOff>1633725</xdr:colOff>
      <xdr:row>35</xdr:row>
      <xdr:rowOff>103114</xdr:rowOff>
    </xdr:to>
    <xdr:sp macro="" textlink="">
      <xdr:nvSpPr>
        <xdr:cNvPr id="22" name="21 Rectángulo redondeado">
          <a:hlinkClick xmlns:r="http://schemas.openxmlformats.org/officeDocument/2006/relationships" r:id="rId8"/>
        </xdr:cNvPr>
        <xdr:cNvSpPr/>
      </xdr:nvSpPr>
      <xdr:spPr>
        <a:xfrm>
          <a:off x="85725" y="539338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85725</xdr:colOff>
      <xdr:row>36</xdr:row>
      <xdr:rowOff>0</xdr:rowOff>
    </xdr:from>
    <xdr:to>
      <xdr:col>0</xdr:col>
      <xdr:colOff>1633725</xdr:colOff>
      <xdr:row>40</xdr:row>
      <xdr:rowOff>72300</xdr:rowOff>
    </xdr:to>
    <xdr:sp macro="" textlink="">
      <xdr:nvSpPr>
        <xdr:cNvPr id="23" name="22 Rectángulo redondeado">
          <a:hlinkClick xmlns:r="http://schemas.openxmlformats.org/officeDocument/2006/relationships" r:id="rId9"/>
        </xdr:cNvPr>
        <xdr:cNvSpPr/>
      </xdr:nvSpPr>
      <xdr:spPr>
        <a:xfrm>
          <a:off x="85725" y="6172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28575</xdr:rowOff>
        </xdr:from>
        <xdr:to>
          <xdr:col>4</xdr:col>
          <xdr:colOff>361950</xdr:colOff>
          <xdr:row>4</xdr:row>
          <xdr:rowOff>9525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28575</xdr:rowOff>
        </xdr:from>
        <xdr:to>
          <xdr:col>10</xdr:col>
          <xdr:colOff>123825</xdr:colOff>
          <xdr:row>9</xdr:row>
          <xdr:rowOff>47625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13</xdr:col>
      <xdr:colOff>76200</xdr:colOff>
      <xdr:row>4</xdr:row>
      <xdr:rowOff>142874</xdr:rowOff>
    </xdr:from>
    <xdr:to>
      <xdr:col>25</xdr:col>
      <xdr:colOff>142876</xdr:colOff>
      <xdr:row>16</xdr:row>
      <xdr:rowOff>95249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333375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0" y="161925"/>
          <a:ext cx="542925" cy="4543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0</xdr:row>
      <xdr:rowOff>95249</xdr:rowOff>
    </xdr:from>
    <xdr:to>
      <xdr:col>21</xdr:col>
      <xdr:colOff>0</xdr:colOff>
      <xdr:row>0</xdr:row>
      <xdr:rowOff>161925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96675" y="95249"/>
          <a:ext cx="1096242" cy="600076"/>
        </a:xfrm>
        <a:prstGeom prst="rect">
          <a:avLst/>
        </a:prstGeom>
      </xdr:spPr>
    </xdr:pic>
    <xdr:clientData/>
  </xdr:twoCellAnchor>
  <xdr:twoCellAnchor editAs="absolute">
    <xdr:from>
      <xdr:col>1</xdr:col>
      <xdr:colOff>304800</xdr:colOff>
      <xdr:row>5</xdr:row>
      <xdr:rowOff>114300</xdr:rowOff>
    </xdr:from>
    <xdr:to>
      <xdr:col>11</xdr:col>
      <xdr:colOff>85725</xdr:colOff>
      <xdr:row>26</xdr:row>
      <xdr:rowOff>57150</xdr:rowOff>
    </xdr:to>
    <xdr:graphicFrame macro="">
      <xdr:nvGraphicFramePr>
        <xdr:cNvPr id="43" name="4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3</xdr:row>
          <xdr:rowOff>47625</xdr:rowOff>
        </xdr:from>
        <xdr:to>
          <xdr:col>4</xdr:col>
          <xdr:colOff>3124200</xdr:colOff>
          <xdr:row>4</xdr:row>
          <xdr:rowOff>66675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5" name="14 Rectángulo redondeado">
          <a:hlinkClick xmlns:r="http://schemas.openxmlformats.org/officeDocument/2006/relationships" r:id="rId3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6" name="1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13</xdr:row>
      <xdr:rowOff>48759</xdr:rowOff>
    </xdr:to>
    <xdr:sp macro="" textlink="">
      <xdr:nvSpPr>
        <xdr:cNvPr id="17" name="16 Rectángulo redondeado">
          <a:hlinkClick xmlns:r="http://schemas.openxmlformats.org/officeDocument/2006/relationships" r:id="rId4"/>
        </xdr:cNvPr>
        <xdr:cNvSpPr/>
      </xdr:nvSpPr>
      <xdr:spPr>
        <a:xfrm>
          <a:off x="85725" y="178733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107570</xdr:rowOff>
    </xdr:from>
    <xdr:to>
      <xdr:col>0</xdr:col>
      <xdr:colOff>1633725</xdr:colOff>
      <xdr:row>17</xdr:row>
      <xdr:rowOff>35870</xdr:rowOff>
    </xdr:to>
    <xdr:sp macro="" textlink="">
      <xdr:nvSpPr>
        <xdr:cNvPr id="18" name="17 Rectángulo redondeado">
          <a:hlinkClick xmlns:r="http://schemas.openxmlformats.org/officeDocument/2006/relationships" r:id="rId5"/>
        </xdr:cNvPr>
        <xdr:cNvSpPr/>
      </xdr:nvSpPr>
      <xdr:spPr>
        <a:xfrm>
          <a:off x="85725" y="242214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94681</xdr:rowOff>
    </xdr:from>
    <xdr:to>
      <xdr:col>0</xdr:col>
      <xdr:colOff>1633725</xdr:colOff>
      <xdr:row>22</xdr:row>
      <xdr:rowOff>5056</xdr:rowOff>
    </xdr:to>
    <xdr:sp macro="" textlink="">
      <xdr:nvSpPr>
        <xdr:cNvPr id="19" name="18 Rectángulo redondeado">
          <a:hlinkClick xmlns:r="http://schemas.openxmlformats.org/officeDocument/2006/relationships" r:id="rId6"/>
        </xdr:cNvPr>
        <xdr:cNvSpPr/>
      </xdr:nvSpPr>
      <xdr:spPr>
        <a:xfrm>
          <a:off x="85725" y="3056956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63867</xdr:rowOff>
    </xdr:from>
    <xdr:to>
      <xdr:col>0</xdr:col>
      <xdr:colOff>1633725</xdr:colOff>
      <xdr:row>26</xdr:row>
      <xdr:rowOff>136167</xdr:rowOff>
    </xdr:to>
    <xdr:sp macro="" textlink="">
      <xdr:nvSpPr>
        <xdr:cNvPr id="20" name="19 Rectángulo redondeado">
          <a:hlinkClick xmlns:r="http://schemas.openxmlformats.org/officeDocument/2006/relationships" r:id="rId7"/>
        </xdr:cNvPr>
        <xdr:cNvSpPr/>
      </xdr:nvSpPr>
      <xdr:spPr>
        <a:xfrm>
          <a:off x="85725" y="383576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85725</xdr:colOff>
      <xdr:row>27</xdr:row>
      <xdr:rowOff>33053</xdr:rowOff>
    </xdr:from>
    <xdr:to>
      <xdr:col>0</xdr:col>
      <xdr:colOff>1633725</xdr:colOff>
      <xdr:row>31</xdr:row>
      <xdr:rowOff>67253</xdr:rowOff>
    </xdr:to>
    <xdr:sp macro="" textlink="">
      <xdr:nvSpPr>
        <xdr:cNvPr id="21" name="20 Rectángulo redondeado">
          <a:hlinkClick xmlns:r="http://schemas.openxmlformats.org/officeDocument/2006/relationships" r:id="rId8"/>
        </xdr:cNvPr>
        <xdr:cNvSpPr/>
      </xdr:nvSpPr>
      <xdr:spPr>
        <a:xfrm>
          <a:off x="85725" y="4614578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31</xdr:row>
      <xdr:rowOff>126064</xdr:rowOff>
    </xdr:from>
    <xdr:to>
      <xdr:col>0</xdr:col>
      <xdr:colOff>1633725</xdr:colOff>
      <xdr:row>35</xdr:row>
      <xdr:rowOff>36439</xdr:rowOff>
    </xdr:to>
    <xdr:sp macro="" textlink="">
      <xdr:nvSpPr>
        <xdr:cNvPr id="22" name="21 Rectángulo redondeado">
          <a:hlinkClick xmlns:r="http://schemas.openxmlformats.org/officeDocument/2006/relationships" r:id="rId9"/>
        </xdr:cNvPr>
        <xdr:cNvSpPr/>
      </xdr:nvSpPr>
      <xdr:spPr>
        <a:xfrm>
          <a:off x="85725" y="539338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85725</xdr:colOff>
      <xdr:row>35</xdr:row>
      <xdr:rowOff>95250</xdr:rowOff>
    </xdr:from>
    <xdr:to>
      <xdr:col>0</xdr:col>
      <xdr:colOff>1633725</xdr:colOff>
      <xdr:row>40</xdr:row>
      <xdr:rowOff>5625</xdr:rowOff>
    </xdr:to>
    <xdr:sp macro="" textlink="">
      <xdr:nvSpPr>
        <xdr:cNvPr id="23" name="22 Rectángulo redondeado">
          <a:hlinkClick xmlns:r="http://schemas.openxmlformats.org/officeDocument/2006/relationships" r:id="rId10"/>
        </xdr:cNvPr>
        <xdr:cNvSpPr/>
      </xdr:nvSpPr>
      <xdr:spPr>
        <a:xfrm>
          <a:off x="85725" y="6172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12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2075" y="161925"/>
          <a:ext cx="600075" cy="4543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1" name="10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2" name="1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13</xdr:row>
      <xdr:rowOff>48759</xdr:rowOff>
    </xdr:to>
    <xdr:sp macro="" textlink="">
      <xdr:nvSpPr>
        <xdr:cNvPr id="13" name="12 Rectángulo redondeado">
          <a:hlinkClick xmlns:r="http://schemas.openxmlformats.org/officeDocument/2006/relationships" r:id="rId3"/>
        </xdr:cNvPr>
        <xdr:cNvSpPr/>
      </xdr:nvSpPr>
      <xdr:spPr>
        <a:xfrm>
          <a:off x="85725" y="178733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107570</xdr:rowOff>
    </xdr:from>
    <xdr:to>
      <xdr:col>0</xdr:col>
      <xdr:colOff>1633725</xdr:colOff>
      <xdr:row>16</xdr:row>
      <xdr:rowOff>35870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85725" y="242214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85725</xdr:colOff>
      <xdr:row>16</xdr:row>
      <xdr:rowOff>94681</xdr:rowOff>
    </xdr:from>
    <xdr:to>
      <xdr:col>0</xdr:col>
      <xdr:colOff>1633725</xdr:colOff>
      <xdr:row>20</xdr:row>
      <xdr:rowOff>166981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85725" y="3056956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85725</xdr:colOff>
      <xdr:row>20</xdr:row>
      <xdr:rowOff>225792</xdr:rowOff>
    </xdr:from>
    <xdr:to>
      <xdr:col>0</xdr:col>
      <xdr:colOff>1633725</xdr:colOff>
      <xdr:row>23</xdr:row>
      <xdr:rowOff>136167</xdr:rowOff>
    </xdr:to>
    <xdr:sp macro="" textlink="">
      <xdr:nvSpPr>
        <xdr:cNvPr id="16" name="15 Rectángulo redondeado">
          <a:hlinkClick xmlns:r="http://schemas.openxmlformats.org/officeDocument/2006/relationships" r:id="rId6"/>
        </xdr:cNvPr>
        <xdr:cNvSpPr/>
      </xdr:nvSpPr>
      <xdr:spPr>
        <a:xfrm>
          <a:off x="85725" y="383576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85725</xdr:colOff>
      <xdr:row>24</xdr:row>
      <xdr:rowOff>33053</xdr:rowOff>
    </xdr:from>
    <xdr:to>
      <xdr:col>0</xdr:col>
      <xdr:colOff>1633725</xdr:colOff>
      <xdr:row>28</xdr:row>
      <xdr:rowOff>105353</xdr:rowOff>
    </xdr:to>
    <xdr:sp macro="" textlink="">
      <xdr:nvSpPr>
        <xdr:cNvPr id="17" name="16 Rectángulo redondeado">
          <a:hlinkClick xmlns:r="http://schemas.openxmlformats.org/officeDocument/2006/relationships" r:id="rId7"/>
        </xdr:cNvPr>
        <xdr:cNvSpPr/>
      </xdr:nvSpPr>
      <xdr:spPr>
        <a:xfrm>
          <a:off x="85725" y="4614578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2239</xdr:rowOff>
    </xdr:from>
    <xdr:to>
      <xdr:col>0</xdr:col>
      <xdr:colOff>1633725</xdr:colOff>
      <xdr:row>33</xdr:row>
      <xdr:rowOff>74539</xdr:rowOff>
    </xdr:to>
    <xdr:sp macro="" textlink="">
      <xdr:nvSpPr>
        <xdr:cNvPr id="18" name="17 Rectángulo redondeado">
          <a:hlinkClick xmlns:r="http://schemas.openxmlformats.org/officeDocument/2006/relationships" r:id="rId8"/>
        </xdr:cNvPr>
        <xdr:cNvSpPr/>
      </xdr:nvSpPr>
      <xdr:spPr>
        <a:xfrm>
          <a:off x="85725" y="5393389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85725</xdr:colOff>
      <xdr:row>33</xdr:row>
      <xdr:rowOff>133350</xdr:rowOff>
    </xdr:from>
    <xdr:to>
      <xdr:col>0</xdr:col>
      <xdr:colOff>1633725</xdr:colOff>
      <xdr:row>38</xdr:row>
      <xdr:rowOff>43725</xdr:rowOff>
    </xdr:to>
    <xdr:sp macro="" textlink="">
      <xdr:nvSpPr>
        <xdr:cNvPr id="19" name="18 Rectángulo redondeado">
          <a:hlinkClick xmlns:r="http://schemas.openxmlformats.org/officeDocument/2006/relationships" r:id="rId9"/>
        </xdr:cNvPr>
        <xdr:cNvSpPr/>
      </xdr:nvSpPr>
      <xdr:spPr>
        <a:xfrm>
          <a:off x="85725" y="6172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447675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1050" y="161925"/>
          <a:ext cx="590550" cy="45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38100</xdr:rowOff>
        </xdr:from>
        <xdr:to>
          <xdr:col>4</xdr:col>
          <xdr:colOff>3343275</xdr:colOff>
          <xdr:row>4</xdr:row>
          <xdr:rowOff>57150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3" name="12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14" name="1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13</xdr:row>
      <xdr:rowOff>48759</xdr:rowOff>
    </xdr:to>
    <xdr:sp macro="" textlink="">
      <xdr:nvSpPr>
        <xdr:cNvPr id="15" name="14 Rectángulo redondeado">
          <a:hlinkClick xmlns:r="http://schemas.openxmlformats.org/officeDocument/2006/relationships" r:id="rId3"/>
        </xdr:cNvPr>
        <xdr:cNvSpPr/>
      </xdr:nvSpPr>
      <xdr:spPr>
        <a:xfrm>
          <a:off x="85725" y="178733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107570</xdr:rowOff>
    </xdr:from>
    <xdr:to>
      <xdr:col>0</xdr:col>
      <xdr:colOff>1633725</xdr:colOff>
      <xdr:row>17</xdr:row>
      <xdr:rowOff>35870</xdr:rowOff>
    </xdr:to>
    <xdr:sp macro="" textlink="">
      <xdr:nvSpPr>
        <xdr:cNvPr id="16" name="15 Rectángulo redondeado">
          <a:hlinkClick xmlns:r="http://schemas.openxmlformats.org/officeDocument/2006/relationships" r:id="rId4"/>
        </xdr:cNvPr>
        <xdr:cNvSpPr/>
      </xdr:nvSpPr>
      <xdr:spPr>
        <a:xfrm>
          <a:off x="85725" y="2422145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94681</xdr:rowOff>
    </xdr:from>
    <xdr:to>
      <xdr:col>0</xdr:col>
      <xdr:colOff>1633725</xdr:colOff>
      <xdr:row>22</xdr:row>
      <xdr:rowOff>5056</xdr:rowOff>
    </xdr:to>
    <xdr:sp macro="" textlink="">
      <xdr:nvSpPr>
        <xdr:cNvPr id="17" name="16 Rectángulo redondeado">
          <a:hlinkClick xmlns:r="http://schemas.openxmlformats.org/officeDocument/2006/relationships" r:id="rId5"/>
        </xdr:cNvPr>
        <xdr:cNvSpPr/>
      </xdr:nvSpPr>
      <xdr:spPr>
        <a:xfrm>
          <a:off x="85725" y="3056956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estrato</a:t>
          </a:r>
        </a:p>
      </xdr:txBody>
    </xdr:sp>
    <xdr:clientData/>
  </xdr:twoCellAnchor>
  <xdr:twoCellAnchor editAs="absolute">
    <xdr:from>
      <xdr:col>0</xdr:col>
      <xdr:colOff>85725</xdr:colOff>
      <xdr:row>22</xdr:row>
      <xdr:rowOff>63867</xdr:rowOff>
    </xdr:from>
    <xdr:to>
      <xdr:col>0</xdr:col>
      <xdr:colOff>1633725</xdr:colOff>
      <xdr:row>26</xdr:row>
      <xdr:rowOff>136167</xdr:rowOff>
    </xdr:to>
    <xdr:sp macro="" textlink="">
      <xdr:nvSpPr>
        <xdr:cNvPr id="18" name="17 Rectángulo redondeado">
          <a:hlinkClick xmlns:r="http://schemas.openxmlformats.org/officeDocument/2006/relationships" r:id="rId6"/>
        </xdr:cNvPr>
        <xdr:cNvSpPr/>
      </xdr:nvSpPr>
      <xdr:spPr>
        <a:xfrm>
          <a:off x="85725" y="383576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pregrado por </a:t>
          </a:r>
        </a:p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departamentos</a:t>
          </a:r>
        </a:p>
      </xdr:txBody>
    </xdr:sp>
    <xdr:clientData/>
  </xdr:twoCellAnchor>
  <xdr:twoCellAnchor editAs="absolute">
    <xdr:from>
      <xdr:col>0</xdr:col>
      <xdr:colOff>85725</xdr:colOff>
      <xdr:row>27</xdr:row>
      <xdr:rowOff>33053</xdr:rowOff>
    </xdr:from>
    <xdr:to>
      <xdr:col>0</xdr:col>
      <xdr:colOff>1633725</xdr:colOff>
      <xdr:row>31</xdr:row>
      <xdr:rowOff>105353</xdr:rowOff>
    </xdr:to>
    <xdr:sp macro="" textlink="">
      <xdr:nvSpPr>
        <xdr:cNvPr id="19" name="18 Rectángulo redondeado">
          <a:hlinkClick xmlns:r="http://schemas.openxmlformats.org/officeDocument/2006/relationships" r:id="rId7"/>
        </xdr:cNvPr>
        <xdr:cNvSpPr/>
      </xdr:nvSpPr>
      <xdr:spPr>
        <a:xfrm>
          <a:off x="85725" y="4614578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municipios de 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32</xdr:row>
      <xdr:rowOff>2239</xdr:rowOff>
    </xdr:from>
    <xdr:to>
      <xdr:col>0</xdr:col>
      <xdr:colOff>1633725</xdr:colOff>
      <xdr:row>36</xdr:row>
      <xdr:rowOff>74539</xdr:rowOff>
    </xdr:to>
    <xdr:sp macro="" textlink="">
      <xdr:nvSpPr>
        <xdr:cNvPr id="20" name="19 Rectángulo redondeado">
          <a:hlinkClick xmlns:r="http://schemas.openxmlformats.org/officeDocument/2006/relationships" r:id="rId8"/>
        </xdr:cNvPr>
        <xdr:cNvSpPr/>
      </xdr:nvSpPr>
      <xdr:spPr>
        <a:xfrm>
          <a:off x="85725" y="5393389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pregrado por semestres de ubicación</a:t>
          </a:r>
        </a:p>
      </xdr:txBody>
    </xdr:sp>
    <xdr:clientData/>
  </xdr:twoCellAnchor>
  <xdr:twoCellAnchor editAs="absolute">
    <xdr:from>
      <xdr:col>0</xdr:col>
      <xdr:colOff>85725</xdr:colOff>
      <xdr:row>36</xdr:row>
      <xdr:rowOff>133350</xdr:rowOff>
    </xdr:from>
    <xdr:to>
      <xdr:col>0</xdr:col>
      <xdr:colOff>1633725</xdr:colOff>
      <xdr:row>39</xdr:row>
      <xdr:rowOff>43725</xdr:rowOff>
    </xdr:to>
    <xdr:sp macro="" textlink="">
      <xdr:nvSpPr>
        <xdr:cNvPr id="21" name="20 Rectángulo redondeado">
          <a:hlinkClick xmlns:r="http://schemas.openxmlformats.org/officeDocument/2006/relationships" r:id="rId9"/>
        </xdr:cNvPr>
        <xdr:cNvSpPr/>
      </xdr:nvSpPr>
      <xdr:spPr>
        <a:xfrm>
          <a:off x="85725" y="6172200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la Mat. Total pregrado (2003-2012) </a:t>
          </a:r>
        </a:p>
      </xdr:txBody>
    </xdr:sp>
    <xdr:clientData/>
  </xdr:twoCellAnchor>
  <xdr:twoCellAnchor editAs="absolute">
    <xdr:from>
      <xdr:col>2</xdr:col>
      <xdr:colOff>95250</xdr:colOff>
      <xdr:row>5</xdr:row>
      <xdr:rowOff>123825</xdr:rowOff>
    </xdr:from>
    <xdr:to>
      <xdr:col>16</xdr:col>
      <xdr:colOff>257175</xdr:colOff>
      <xdr:row>25</xdr:row>
      <xdr:rowOff>123825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323850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161925"/>
          <a:ext cx="790575" cy="4543"/>
        </a:xfrm>
        <a:prstGeom prst="rect">
          <a:avLst/>
        </a:prstGeom>
      </xdr:spPr>
    </xdr:pic>
    <xdr:clientData/>
  </xdr:twoCellAnchor>
  <xdr:twoCellAnchor editAs="absolute">
    <xdr:from>
      <xdr:col>4</xdr:col>
      <xdr:colOff>247650</xdr:colOff>
      <xdr:row>5</xdr:row>
      <xdr:rowOff>47625</xdr:rowOff>
    </xdr:from>
    <xdr:to>
      <xdr:col>9</xdr:col>
      <xdr:colOff>57150</xdr:colOff>
      <xdr:row>23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9525</xdr:rowOff>
        </xdr:from>
        <xdr:to>
          <xdr:col>5</xdr:col>
          <xdr:colOff>190500</xdr:colOff>
          <xdr:row>4</xdr:row>
          <xdr:rowOff>28575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8" name="7 Rectángulo redondeado">
          <a:hlinkClick xmlns:r="http://schemas.openxmlformats.org/officeDocument/2006/relationships" r:id="rId3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102900</xdr:rowOff>
    </xdr:to>
    <xdr:pic>
      <xdr:nvPicPr>
        <xdr:cNvPr id="9" name="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120459</xdr:rowOff>
    </xdr:from>
    <xdr:to>
      <xdr:col>0</xdr:col>
      <xdr:colOff>1633725</xdr:colOff>
      <xdr:row>14</xdr:row>
      <xdr:rowOff>30834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1787334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Total en posgrado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98045</xdr:rowOff>
    </xdr:from>
    <xdr:to>
      <xdr:col>0</xdr:col>
      <xdr:colOff>1633725</xdr:colOff>
      <xdr:row>19</xdr:row>
      <xdr:rowOff>8420</xdr:rowOff>
    </xdr:to>
    <xdr:sp macro="" textlink="">
      <xdr:nvSpPr>
        <xdr:cNvPr id="11" name="10 Rectángulo redondeado">
          <a:hlinkClick xmlns:r="http://schemas.openxmlformats.org/officeDocument/2006/relationships" r:id="rId5"/>
        </xdr:cNvPr>
        <xdr:cNvSpPr/>
      </xdr:nvSpPr>
      <xdr:spPr>
        <a:xfrm>
          <a:off x="85725" y="257454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Mat. Total en posgrado (2003-2012)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E48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1" width="0.85546875" style="59" customWidth="1"/>
    <col min="2" max="2" width="24.7109375" style="59" customWidth="1"/>
    <col min="3" max="3" width="90.7109375" style="59" customWidth="1"/>
    <col min="4" max="4" width="24.7109375" style="59" customWidth="1"/>
    <col min="5" max="5" width="0.85546875" style="59" customWidth="1"/>
    <col min="6" max="16384" width="11.42578125" style="59" hidden="1"/>
  </cols>
  <sheetData>
    <row r="1" spans="2:5" s="46" customFormat="1" ht="13.5" thickBot="1" x14ac:dyDescent="0.3">
      <c r="B1" s="47"/>
      <c r="C1" s="48"/>
      <c r="D1" s="48"/>
      <c r="E1" s="48"/>
    </row>
    <row r="2" spans="2:5" s="46" customFormat="1" ht="13.5" thickTop="1" x14ac:dyDescent="0.2">
      <c r="B2" s="49"/>
      <c r="C2" s="50"/>
      <c r="D2" s="51"/>
      <c r="E2" s="48"/>
    </row>
    <row r="3" spans="2:5" s="46" customFormat="1" x14ac:dyDescent="0.2">
      <c r="B3" s="52"/>
      <c r="C3" s="53"/>
      <c r="D3" s="54"/>
      <c r="E3" s="48"/>
    </row>
    <row r="4" spans="2:5" s="46" customFormat="1" x14ac:dyDescent="0.2">
      <c r="B4" s="52"/>
      <c r="C4" s="55"/>
      <c r="D4" s="54"/>
      <c r="E4" s="48"/>
    </row>
    <row r="5" spans="2:5" s="46" customFormat="1" x14ac:dyDescent="0.2">
      <c r="B5" s="52"/>
      <c r="C5" s="53"/>
      <c r="D5" s="54"/>
      <c r="E5" s="48"/>
    </row>
    <row r="6" spans="2:5" s="46" customFormat="1" x14ac:dyDescent="0.2">
      <c r="B6" s="52"/>
      <c r="C6" s="53"/>
      <c r="D6" s="54"/>
      <c r="E6" s="48"/>
    </row>
    <row r="7" spans="2:5" s="46" customFormat="1" x14ac:dyDescent="0.2">
      <c r="B7" s="52"/>
      <c r="C7" s="53"/>
      <c r="D7" s="54"/>
      <c r="E7" s="48"/>
    </row>
    <row r="8" spans="2:5" s="46" customFormat="1" x14ac:dyDescent="0.2">
      <c r="B8" s="52"/>
      <c r="C8" s="53"/>
      <c r="D8" s="54"/>
      <c r="E8" s="48"/>
    </row>
    <row r="9" spans="2:5" s="46" customFormat="1" ht="13.5" thickBot="1" x14ac:dyDescent="0.25">
      <c r="B9" s="56"/>
      <c r="C9" s="57"/>
      <c r="D9" s="58"/>
      <c r="E9" s="48"/>
    </row>
    <row r="10" spans="2:5" s="46" customFormat="1" ht="13.5" thickTop="1" x14ac:dyDescent="0.25">
      <c r="B10" s="48"/>
      <c r="C10" s="48"/>
      <c r="D10" s="48"/>
      <c r="E10" s="48"/>
    </row>
    <row r="11" spans="2:5" s="46" customFormat="1" x14ac:dyDescent="0.25">
      <c r="B11" s="48"/>
      <c r="C11" s="47"/>
      <c r="D11" s="48"/>
      <c r="E11" s="48"/>
    </row>
    <row r="12" spans="2:5" x14ac:dyDescent="0.2">
      <c r="B12" s="60"/>
    </row>
    <row r="13" spans="2:5" x14ac:dyDescent="0.2">
      <c r="B13" s="60"/>
    </row>
    <row r="14" spans="2:5" x14ac:dyDescent="0.2">
      <c r="B14" s="60"/>
    </row>
    <row r="15" spans="2:5" x14ac:dyDescent="0.2">
      <c r="B15" s="60"/>
    </row>
    <row r="16" spans="2:5" x14ac:dyDescent="0.2">
      <c r="B16" s="60"/>
    </row>
    <row r="17" spans="2:2" x14ac:dyDescent="0.2">
      <c r="B17" s="60"/>
    </row>
    <row r="18" spans="2:2" x14ac:dyDescent="0.2">
      <c r="B18" s="60"/>
    </row>
    <row r="19" spans="2:2" x14ac:dyDescent="0.2">
      <c r="B19" s="60"/>
    </row>
    <row r="20" spans="2:2" x14ac:dyDescent="0.2">
      <c r="B20" s="60"/>
    </row>
    <row r="21" spans="2:2" x14ac:dyDescent="0.2">
      <c r="B21" s="60"/>
    </row>
    <row r="22" spans="2:2" x14ac:dyDescent="0.2">
      <c r="B22" s="60"/>
    </row>
    <row r="23" spans="2:2" x14ac:dyDescent="0.2">
      <c r="B23" s="60"/>
    </row>
    <row r="24" spans="2:2" x14ac:dyDescent="0.2">
      <c r="B24" s="60"/>
    </row>
    <row r="25" spans="2:2" x14ac:dyDescent="0.2">
      <c r="B25" s="60"/>
    </row>
    <row r="26" spans="2:2" x14ac:dyDescent="0.2"/>
    <row r="27" spans="2:2" x14ac:dyDescent="0.2"/>
    <row r="28" spans="2:2" x14ac:dyDescent="0.2"/>
    <row r="29" spans="2:2" x14ac:dyDescent="0.2"/>
    <row r="30" spans="2:2" x14ac:dyDescent="0.2">
      <c r="B30" s="61"/>
    </row>
    <row r="31" spans="2:2" x14ac:dyDescent="0.2"/>
    <row r="32" spans="2:2" x14ac:dyDescent="0.2">
      <c r="B32" s="61"/>
    </row>
    <row r="33" spans="2:2" x14ac:dyDescent="0.2"/>
    <row r="34" spans="2:2" x14ac:dyDescent="0.2">
      <c r="B34" s="61"/>
    </row>
    <row r="35" spans="2:2" x14ac:dyDescent="0.2"/>
    <row r="36" spans="2:2" x14ac:dyDescent="0.2">
      <c r="B36" s="61"/>
    </row>
    <row r="37" spans="2:2" x14ac:dyDescent="0.2"/>
    <row r="38" spans="2:2" x14ac:dyDescent="0.2">
      <c r="B38" s="61"/>
    </row>
    <row r="39" spans="2:2" x14ac:dyDescent="0.2"/>
    <row r="40" spans="2:2" x14ac:dyDescent="0.2">
      <c r="B40" s="61"/>
    </row>
    <row r="41" spans="2:2" x14ac:dyDescent="0.2"/>
    <row r="42" spans="2:2" x14ac:dyDescent="0.2">
      <c r="B42" s="61"/>
    </row>
    <row r="43" spans="2:2" x14ac:dyDescent="0.2"/>
    <row r="44" spans="2:2" x14ac:dyDescent="0.2">
      <c r="B44" s="61"/>
    </row>
    <row r="45" spans="2:2" x14ac:dyDescent="0.2"/>
    <row r="46" spans="2:2" hidden="1" x14ac:dyDescent="0.2">
      <c r="B46" s="61"/>
    </row>
    <row r="47" spans="2:2" hidden="1" x14ac:dyDescent="0.2"/>
    <row r="48" spans="2:2" hidden="1" x14ac:dyDescent="0.2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rgb="FF92D050"/>
  </sheetPr>
  <dimension ref="A1:Z8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0" defaultRowHeight="12.75" zeroHeight="1" x14ac:dyDescent="0.25"/>
  <cols>
    <col min="1" max="1" width="25.7109375" style="62" customWidth="1"/>
    <col min="2" max="2" width="5.7109375" style="28" customWidth="1"/>
    <col min="3" max="3" width="20.85546875" style="1" customWidth="1"/>
    <col min="4" max="4" width="4.42578125" style="1" hidden="1" customWidth="1"/>
    <col min="5" max="5" width="54.7109375" style="40" customWidth="1"/>
    <col min="6" max="17" width="4.7109375" style="1" customWidth="1"/>
    <col min="18" max="18" width="5.42578125" style="1" bestFit="1" customWidth="1"/>
    <col min="19" max="19" width="4.7109375" style="1" customWidth="1"/>
    <col min="20" max="25" width="5.42578125" style="1" bestFit="1" customWidth="1"/>
    <col min="26" max="26" width="5.7109375" style="1" customWidth="1"/>
    <col min="27" max="16384" width="9.140625" style="1" hidden="1"/>
  </cols>
  <sheetData>
    <row r="1" spans="1:25" s="64" customFormat="1" ht="26.25" x14ac:dyDescent="0.25">
      <c r="A1" s="67"/>
      <c r="B1" s="225" t="s">
        <v>276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01"/>
      <c r="X1" s="201"/>
      <c r="Y1" s="202"/>
    </row>
    <row r="2" spans="1:25" x14ac:dyDescent="0.25">
      <c r="E2" s="39"/>
      <c r="F2" s="185"/>
      <c r="G2" s="185"/>
      <c r="H2" s="185"/>
    </row>
    <row r="3" spans="1:25" ht="15.75" x14ac:dyDescent="0.25">
      <c r="C3" s="99" t="s">
        <v>211</v>
      </c>
      <c r="E3" s="39"/>
      <c r="F3" s="185"/>
      <c r="G3" s="185"/>
      <c r="H3" s="185"/>
    </row>
    <row r="4" spans="1:25" x14ac:dyDescent="0.25">
      <c r="E4" s="39"/>
      <c r="F4" s="185"/>
      <c r="G4" s="185"/>
      <c r="H4" s="185"/>
    </row>
    <row r="5" spans="1:25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5" x14ac:dyDescent="0.25">
      <c r="C6" s="43">
        <v>1</v>
      </c>
      <c r="E6" s="88" t="str">
        <f>VLOOKUP($C$6,CONVENCIONES!$A$205:$C$254,3,0)</f>
        <v>Doctorado en Ciencias Ambientales (Convenio con la Universidad del Valle y la Universidad del Cauca)</v>
      </c>
      <c r="F6" s="185"/>
      <c r="G6" s="185"/>
    </row>
    <row r="7" spans="1:25" x14ac:dyDescent="0.25">
      <c r="E7" s="39"/>
      <c r="F7" s="185"/>
      <c r="G7" s="185"/>
      <c r="H7" s="185"/>
    </row>
    <row r="8" spans="1:25" x14ac:dyDescent="0.25">
      <c r="E8" s="39"/>
      <c r="F8" s="185"/>
      <c r="G8" s="185"/>
      <c r="H8" s="185"/>
    </row>
    <row r="9" spans="1:25" x14ac:dyDescent="0.25">
      <c r="E9" s="39"/>
      <c r="F9" s="185"/>
      <c r="G9" s="185"/>
      <c r="H9" s="185"/>
    </row>
    <row r="10" spans="1:25" x14ac:dyDescent="0.25">
      <c r="E10" s="39"/>
      <c r="F10" s="185"/>
      <c r="G10" s="185"/>
      <c r="H10" s="185"/>
    </row>
    <row r="11" spans="1:25" x14ac:dyDescent="0.25">
      <c r="E11" s="39"/>
      <c r="F11" s="185"/>
      <c r="G11" s="185"/>
      <c r="H11" s="185"/>
    </row>
    <row r="12" spans="1:25" x14ac:dyDescent="0.25">
      <c r="E12" s="39"/>
      <c r="F12" s="185"/>
      <c r="G12" s="185"/>
      <c r="H12" s="185"/>
    </row>
    <row r="13" spans="1:25" x14ac:dyDescent="0.25">
      <c r="E13" s="39"/>
      <c r="F13" s="185"/>
      <c r="G13" s="185"/>
      <c r="H13" s="185"/>
    </row>
    <row r="14" spans="1:25" x14ac:dyDescent="0.25">
      <c r="E14" s="39"/>
      <c r="F14" s="185"/>
      <c r="G14" s="185"/>
      <c r="H14" s="185"/>
    </row>
    <row r="15" spans="1:25" x14ac:dyDescent="0.25">
      <c r="E15" s="39"/>
      <c r="F15" s="185"/>
      <c r="G15" s="185"/>
      <c r="H15" s="185"/>
    </row>
    <row r="16" spans="1:25" x14ac:dyDescent="0.25">
      <c r="E16" s="39"/>
      <c r="F16" s="185"/>
      <c r="G16" s="185"/>
      <c r="H16" s="185"/>
    </row>
    <row r="17" spans="3:25" x14ac:dyDescent="0.25">
      <c r="E17" s="39"/>
      <c r="F17" s="185"/>
      <c r="G17" s="185"/>
      <c r="H17" s="185"/>
    </row>
    <row r="18" spans="3:25" x14ac:dyDescent="0.25">
      <c r="E18" s="39"/>
      <c r="F18" s="185"/>
      <c r="G18" s="185"/>
      <c r="H18" s="185"/>
    </row>
    <row r="19" spans="3:25" x14ac:dyDescent="0.25">
      <c r="E19" s="39"/>
      <c r="F19" s="185"/>
      <c r="G19" s="185"/>
      <c r="H19" s="185"/>
    </row>
    <row r="20" spans="3:25" x14ac:dyDescent="0.25">
      <c r="E20" s="39"/>
      <c r="F20" s="185"/>
      <c r="G20" s="185"/>
      <c r="H20" s="185"/>
    </row>
    <row r="21" spans="3:25" x14ac:dyDescent="0.25">
      <c r="E21" s="39"/>
      <c r="F21" s="185"/>
      <c r="G21" s="185"/>
      <c r="H21" s="185"/>
    </row>
    <row r="22" spans="3:25" x14ac:dyDescent="0.25">
      <c r="E22" s="39"/>
      <c r="F22" s="185"/>
      <c r="G22" s="185"/>
      <c r="H22" s="185"/>
    </row>
    <row r="23" spans="3:25" x14ac:dyDescent="0.25">
      <c r="E23" s="39"/>
      <c r="F23" s="185"/>
      <c r="G23" s="185"/>
      <c r="H23" s="185"/>
    </row>
    <row r="24" spans="3:25" x14ac:dyDescent="0.25">
      <c r="E24" s="39"/>
      <c r="F24" s="185"/>
      <c r="G24" s="185"/>
      <c r="H24" s="185"/>
    </row>
    <row r="25" spans="3:25" x14ac:dyDescent="0.25">
      <c r="E25" s="203"/>
      <c r="F25" s="30">
        <v>2003</v>
      </c>
      <c r="G25" s="30">
        <v>2004</v>
      </c>
      <c r="H25" s="30">
        <v>2005</v>
      </c>
      <c r="I25" s="30">
        <v>2006</v>
      </c>
      <c r="J25" s="30">
        <v>2007</v>
      </c>
      <c r="K25" s="30">
        <v>2008</v>
      </c>
      <c r="L25" s="30">
        <v>2009</v>
      </c>
      <c r="M25" s="30">
        <v>2010</v>
      </c>
      <c r="N25" s="30">
        <v>2011</v>
      </c>
      <c r="O25" s="30">
        <v>2012</v>
      </c>
    </row>
    <row r="26" spans="3:25" x14ac:dyDescent="0.25">
      <c r="E26" s="204" t="s">
        <v>200</v>
      </c>
      <c r="F26" s="30">
        <f>VLOOKUP($E$6,$E$30:$Y$79,2,0)</f>
        <v>0</v>
      </c>
      <c r="G26" s="30">
        <f>VLOOKUP($E$6,$E$30:$Y$79,4,0)</f>
        <v>0</v>
      </c>
      <c r="H26" s="30">
        <f>VLOOKUP($E$6,$E$30:$Y$79,6,0)</f>
        <v>0</v>
      </c>
      <c r="I26" s="30">
        <f>VLOOKUP($E$6,$E$30:$Y$79,8,0)</f>
        <v>0</v>
      </c>
      <c r="J26" s="30">
        <f>VLOOKUP($E$6,$E$30:$Y$79,10,0)</f>
        <v>0</v>
      </c>
      <c r="K26" s="30">
        <f>VLOOKUP($E$6,$E$30:$Y$79,12,0)</f>
        <v>0</v>
      </c>
      <c r="L26" s="30">
        <f>VLOOKUP($E$6,$E$30:$Y$79,14,0)</f>
        <v>0</v>
      </c>
      <c r="M26" s="30">
        <f>VLOOKUP($E$6,$E$30:$Y$79,16,0)</f>
        <v>5</v>
      </c>
      <c r="N26" s="30">
        <f>VLOOKUP($E$6,$E$30:$Y$79,18,0)</f>
        <v>7</v>
      </c>
      <c r="O26" s="30">
        <f>VLOOKUP($E$6,$E$30:$Y$79,20,0)</f>
        <v>7</v>
      </c>
    </row>
    <row r="27" spans="3:25" x14ac:dyDescent="0.25">
      <c r="E27" s="204" t="s">
        <v>201</v>
      </c>
      <c r="F27" s="30">
        <f>VLOOKUP($E$6,$E$30:$Y$79,3,0)</f>
        <v>0</v>
      </c>
      <c r="G27" s="30">
        <f>VLOOKUP($E$6,$E$30:$Y$79,5,0)</f>
        <v>0</v>
      </c>
      <c r="H27" s="30">
        <f>VLOOKUP($E$6,$E$30:$Y$79,7,0)</f>
        <v>0</v>
      </c>
      <c r="I27" s="30">
        <f>VLOOKUP($E$6,$E$30:$Y$79,9,0)</f>
        <v>0</v>
      </c>
      <c r="J27" s="30">
        <f>VLOOKUP($E$6,$E$30:$Y$79,11,0)</f>
        <v>0</v>
      </c>
      <c r="K27" s="30">
        <f>VLOOKUP($E$6,$E$30:$Y$79,13,0)</f>
        <v>0</v>
      </c>
      <c r="L27" s="30">
        <f>VLOOKUP($E$6,$E$30:$Y$79,15,0)</f>
        <v>8</v>
      </c>
      <c r="M27" s="30">
        <f>VLOOKUP($E$6,$E$30:$Y$79,17,0)</f>
        <v>7</v>
      </c>
      <c r="N27" s="30">
        <f>VLOOKUP($E$6,$E$30:$Y$79,19,0)</f>
        <v>8</v>
      </c>
      <c r="O27" s="30">
        <f>VLOOKUP($E$6,$E$30:$Y$79,21,0)</f>
        <v>9</v>
      </c>
    </row>
    <row r="28" spans="3:25" x14ac:dyDescent="0.25">
      <c r="C28" s="227" t="s">
        <v>0</v>
      </c>
      <c r="D28" s="227" t="s">
        <v>1</v>
      </c>
      <c r="E28" s="229" t="s">
        <v>2</v>
      </c>
      <c r="F28" s="227">
        <v>2003</v>
      </c>
      <c r="G28" s="227"/>
      <c r="H28" s="227">
        <v>2004</v>
      </c>
      <c r="I28" s="227"/>
      <c r="J28" s="227">
        <v>2005</v>
      </c>
      <c r="K28" s="227"/>
      <c r="L28" s="227">
        <v>2006</v>
      </c>
      <c r="M28" s="227"/>
      <c r="N28" s="227">
        <v>2007</v>
      </c>
      <c r="O28" s="227"/>
      <c r="P28" s="227">
        <v>2008</v>
      </c>
      <c r="Q28" s="227"/>
      <c r="R28" s="227">
        <v>2009</v>
      </c>
      <c r="S28" s="227"/>
      <c r="T28" s="227">
        <v>2010</v>
      </c>
      <c r="U28" s="227"/>
      <c r="V28" s="227">
        <v>2011</v>
      </c>
      <c r="W28" s="227"/>
      <c r="X28" s="227">
        <v>2012</v>
      </c>
      <c r="Y28" s="227"/>
    </row>
    <row r="29" spans="3:25" x14ac:dyDescent="0.25">
      <c r="C29" s="227"/>
      <c r="D29" s="227"/>
      <c r="E29" s="229"/>
      <c r="F29" s="175" t="s">
        <v>80</v>
      </c>
      <c r="G29" s="175" t="s">
        <v>81</v>
      </c>
      <c r="H29" s="175" t="s">
        <v>80</v>
      </c>
      <c r="I29" s="175" t="s">
        <v>81</v>
      </c>
      <c r="J29" s="175" t="s">
        <v>80</v>
      </c>
      <c r="K29" s="175" t="s">
        <v>81</v>
      </c>
      <c r="L29" s="175" t="s">
        <v>80</v>
      </c>
      <c r="M29" s="175" t="s">
        <v>81</v>
      </c>
      <c r="N29" s="175" t="s">
        <v>80</v>
      </c>
      <c r="O29" s="175" t="s">
        <v>81</v>
      </c>
      <c r="P29" s="175" t="s">
        <v>80</v>
      </c>
      <c r="Q29" s="175" t="s">
        <v>81</v>
      </c>
      <c r="R29" s="175" t="s">
        <v>80</v>
      </c>
      <c r="S29" s="175" t="s">
        <v>81</v>
      </c>
      <c r="T29" s="175" t="s">
        <v>80</v>
      </c>
      <c r="U29" s="175" t="s">
        <v>81</v>
      </c>
      <c r="V29" s="175" t="s">
        <v>80</v>
      </c>
      <c r="W29" s="175" t="s">
        <v>81</v>
      </c>
      <c r="X29" s="175" t="s">
        <v>80</v>
      </c>
      <c r="Y29" s="175" t="s">
        <v>81</v>
      </c>
    </row>
    <row r="30" spans="3:25" x14ac:dyDescent="0.25">
      <c r="C30" s="269" t="s">
        <v>7</v>
      </c>
      <c r="D30" s="32" t="s">
        <v>280</v>
      </c>
      <c r="E30" s="5" t="s">
        <v>281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>
        <v>0</v>
      </c>
      <c r="Y30" s="181">
        <v>33</v>
      </c>
    </row>
    <row r="31" spans="3:25" x14ac:dyDescent="0.25">
      <c r="C31" s="269"/>
      <c r="D31" s="32" t="s">
        <v>114</v>
      </c>
      <c r="E31" s="5" t="s">
        <v>115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>
        <v>24</v>
      </c>
      <c r="T31" s="181">
        <v>22</v>
      </c>
      <c r="U31" s="181">
        <v>22</v>
      </c>
      <c r="V31" s="181">
        <v>41</v>
      </c>
      <c r="W31" s="181">
        <v>18</v>
      </c>
      <c r="X31" s="181">
        <v>38</v>
      </c>
      <c r="Y31" s="181">
        <v>29</v>
      </c>
    </row>
    <row r="32" spans="3:25" x14ac:dyDescent="0.25">
      <c r="C32" s="269"/>
      <c r="D32" s="32" t="s">
        <v>142</v>
      </c>
      <c r="E32" s="5" t="s">
        <v>143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>
        <v>0</v>
      </c>
      <c r="U32" s="181">
        <v>21</v>
      </c>
      <c r="V32" s="181">
        <v>20</v>
      </c>
      <c r="W32" s="181">
        <v>20</v>
      </c>
      <c r="X32" s="181">
        <v>18</v>
      </c>
      <c r="Y32" s="181">
        <v>14</v>
      </c>
    </row>
    <row r="33" spans="3:25" x14ac:dyDescent="0.25">
      <c r="C33" s="269"/>
      <c r="D33" s="180">
        <v>62</v>
      </c>
      <c r="E33" s="5" t="s">
        <v>122</v>
      </c>
      <c r="F33" s="181">
        <v>27</v>
      </c>
      <c r="G33" s="181">
        <v>33</v>
      </c>
      <c r="H33" s="181">
        <v>35</v>
      </c>
      <c r="I33" s="181">
        <v>35</v>
      </c>
      <c r="J33" s="181">
        <v>24</v>
      </c>
      <c r="K33" s="181">
        <v>16</v>
      </c>
      <c r="L33" s="181">
        <v>13</v>
      </c>
      <c r="M33" s="181">
        <v>11</v>
      </c>
      <c r="N33" s="181">
        <v>47</v>
      </c>
      <c r="O33" s="181">
        <v>16</v>
      </c>
      <c r="P33" s="181">
        <v>18</v>
      </c>
      <c r="Q33" s="181">
        <v>16</v>
      </c>
      <c r="R33" s="181">
        <v>24</v>
      </c>
      <c r="S33" s="181">
        <v>20</v>
      </c>
      <c r="T33" s="181">
        <v>25</v>
      </c>
      <c r="U33" s="181">
        <v>23</v>
      </c>
      <c r="V33" s="181">
        <v>38</v>
      </c>
      <c r="W33" s="181">
        <v>37</v>
      </c>
      <c r="X33" s="181">
        <v>37</v>
      </c>
      <c r="Y33" s="181">
        <v>18</v>
      </c>
    </row>
    <row r="34" spans="3:25" ht="25.5" x14ac:dyDescent="0.25">
      <c r="C34" s="269"/>
      <c r="D34" s="32" t="s">
        <v>123</v>
      </c>
      <c r="E34" s="5" t="s">
        <v>124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>
        <v>22</v>
      </c>
      <c r="S34" s="181">
        <v>20</v>
      </c>
      <c r="T34" s="181">
        <v>26</v>
      </c>
      <c r="U34" s="181">
        <v>26</v>
      </c>
      <c r="V34" s="181"/>
      <c r="W34" s="181">
        <v>44</v>
      </c>
      <c r="X34" s="181">
        <v>41</v>
      </c>
      <c r="Y34" s="181">
        <v>15</v>
      </c>
    </row>
    <row r="35" spans="3:25" ht="25.5" x14ac:dyDescent="0.25">
      <c r="C35" s="269" t="s">
        <v>11</v>
      </c>
      <c r="D35" s="32" t="s">
        <v>92</v>
      </c>
      <c r="E35" s="5" t="s">
        <v>93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>
        <v>8</v>
      </c>
      <c r="T35" s="181">
        <v>5</v>
      </c>
      <c r="U35" s="181">
        <v>7</v>
      </c>
      <c r="V35" s="181">
        <v>7</v>
      </c>
      <c r="W35" s="181">
        <v>8</v>
      </c>
      <c r="X35" s="181">
        <v>7</v>
      </c>
      <c r="Y35" s="181">
        <v>9</v>
      </c>
    </row>
    <row r="36" spans="3:25" x14ac:dyDescent="0.25">
      <c r="C36" s="269"/>
      <c r="D36" s="180">
        <v>71</v>
      </c>
      <c r="E36" s="5" t="s">
        <v>133</v>
      </c>
      <c r="F36" s="181"/>
      <c r="G36" s="181">
        <v>39</v>
      </c>
      <c r="H36" s="181">
        <v>39</v>
      </c>
      <c r="I36" s="181">
        <v>54</v>
      </c>
      <c r="J36" s="181">
        <v>43</v>
      </c>
      <c r="K36" s="181">
        <v>43</v>
      </c>
      <c r="L36" s="181">
        <v>49</v>
      </c>
      <c r="M36" s="181">
        <v>19</v>
      </c>
      <c r="N36" s="181">
        <v>31</v>
      </c>
      <c r="O36" s="181">
        <v>44</v>
      </c>
      <c r="P36" s="181">
        <v>36</v>
      </c>
      <c r="Q36" s="181">
        <v>28</v>
      </c>
      <c r="R36" s="181">
        <v>18</v>
      </c>
      <c r="S36" s="181">
        <v>25</v>
      </c>
      <c r="T36" s="181">
        <v>29</v>
      </c>
      <c r="U36" s="181">
        <v>24</v>
      </c>
      <c r="V36" s="181">
        <v>14</v>
      </c>
      <c r="W36" s="181">
        <v>14</v>
      </c>
      <c r="X36" s="181">
        <v>12</v>
      </c>
      <c r="Y36" s="181">
        <v>12</v>
      </c>
    </row>
    <row r="37" spans="3:25" ht="25.5" x14ac:dyDescent="0.25">
      <c r="C37" s="269"/>
      <c r="D37" s="180">
        <v>82</v>
      </c>
      <c r="E37" s="5" t="s">
        <v>134</v>
      </c>
      <c r="F37" s="181"/>
      <c r="G37" s="181"/>
      <c r="H37" s="181"/>
      <c r="I37" s="181"/>
      <c r="J37" s="181"/>
      <c r="K37" s="181"/>
      <c r="L37" s="181">
        <v>39</v>
      </c>
      <c r="M37" s="181">
        <v>38</v>
      </c>
      <c r="N37" s="181">
        <v>20</v>
      </c>
      <c r="O37" s="181">
        <v>29</v>
      </c>
      <c r="P37" s="181">
        <v>53</v>
      </c>
      <c r="Q37" s="181">
        <v>49</v>
      </c>
      <c r="R37" s="181">
        <v>24</v>
      </c>
      <c r="S37" s="181">
        <v>21</v>
      </c>
      <c r="T37" s="181">
        <v>22</v>
      </c>
      <c r="U37" s="181">
        <v>19</v>
      </c>
      <c r="V37" s="181">
        <v>14</v>
      </c>
      <c r="W37" s="181">
        <v>20</v>
      </c>
      <c r="X37" s="181">
        <v>0</v>
      </c>
      <c r="Y37" s="181">
        <v>5</v>
      </c>
    </row>
    <row r="38" spans="3:25" x14ac:dyDescent="0.25">
      <c r="C38" s="269"/>
      <c r="D38" s="180">
        <v>73</v>
      </c>
      <c r="E38" s="5" t="s">
        <v>108</v>
      </c>
      <c r="F38" s="181"/>
      <c r="G38" s="181"/>
      <c r="H38" s="181"/>
      <c r="I38" s="181"/>
      <c r="J38" s="181">
        <v>9</v>
      </c>
      <c r="K38" s="181">
        <v>9</v>
      </c>
      <c r="L38" s="181">
        <v>9</v>
      </c>
      <c r="M38" s="181">
        <v>8</v>
      </c>
      <c r="N38" s="181">
        <v>1</v>
      </c>
      <c r="O38" s="181">
        <v>4</v>
      </c>
      <c r="P38" s="181">
        <v>6</v>
      </c>
      <c r="Q38" s="181"/>
      <c r="R38" s="181">
        <v>3</v>
      </c>
      <c r="S38" s="181">
        <v>1</v>
      </c>
      <c r="T38" s="181">
        <v>1</v>
      </c>
      <c r="U38" s="181">
        <v>0</v>
      </c>
      <c r="V38" s="181">
        <v>11</v>
      </c>
      <c r="W38" s="181">
        <v>7</v>
      </c>
      <c r="X38" s="181">
        <v>6</v>
      </c>
      <c r="Y38" s="181">
        <v>6</v>
      </c>
    </row>
    <row r="39" spans="3:25" x14ac:dyDescent="0.25">
      <c r="C39" s="269"/>
      <c r="D39" s="32" t="s">
        <v>188</v>
      </c>
      <c r="E39" s="5" t="s">
        <v>194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>
        <v>24</v>
      </c>
      <c r="W39" s="181">
        <v>24</v>
      </c>
      <c r="X39" s="181">
        <v>24</v>
      </c>
      <c r="Y39" s="181">
        <v>21</v>
      </c>
    </row>
    <row r="40" spans="3:25" x14ac:dyDescent="0.25">
      <c r="C40" s="269"/>
      <c r="D40" s="180">
        <v>70</v>
      </c>
      <c r="E40" s="5" t="s">
        <v>111</v>
      </c>
      <c r="F40" s="181"/>
      <c r="G40" s="181"/>
      <c r="H40" s="181"/>
      <c r="I40" s="181"/>
      <c r="J40" s="181"/>
      <c r="K40" s="181">
        <v>23</v>
      </c>
      <c r="L40" s="181">
        <v>21</v>
      </c>
      <c r="M40" s="181">
        <v>21</v>
      </c>
      <c r="N40" s="181">
        <v>11</v>
      </c>
      <c r="O40" s="181">
        <v>26</v>
      </c>
      <c r="P40" s="181">
        <v>23</v>
      </c>
      <c r="Q40" s="181">
        <v>19</v>
      </c>
      <c r="R40" s="181">
        <v>23</v>
      </c>
      <c r="S40" s="181">
        <v>14</v>
      </c>
      <c r="T40" s="181">
        <v>30</v>
      </c>
      <c r="U40" s="181">
        <v>26</v>
      </c>
      <c r="V40" s="181">
        <v>18</v>
      </c>
      <c r="W40" s="181"/>
      <c r="X40" s="181">
        <v>19</v>
      </c>
      <c r="Y40" s="181">
        <v>28</v>
      </c>
    </row>
    <row r="41" spans="3:25" x14ac:dyDescent="0.25">
      <c r="C41" s="269" t="s">
        <v>17</v>
      </c>
      <c r="D41" s="32">
        <v>46</v>
      </c>
      <c r="E41" s="5" t="s">
        <v>148</v>
      </c>
      <c r="F41" s="181"/>
      <c r="G41" s="181"/>
      <c r="H41" s="181"/>
      <c r="I41" s="181">
        <v>12</v>
      </c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</row>
    <row r="42" spans="3:25" x14ac:dyDescent="0.25">
      <c r="C42" s="269"/>
      <c r="D42" s="32">
        <v>54</v>
      </c>
      <c r="E42" s="5" t="s">
        <v>113</v>
      </c>
      <c r="F42" s="181">
        <v>29</v>
      </c>
      <c r="G42" s="181">
        <v>34</v>
      </c>
      <c r="H42" s="181">
        <v>36</v>
      </c>
      <c r="I42" s="181">
        <v>35</v>
      </c>
      <c r="J42" s="181">
        <v>38</v>
      </c>
      <c r="K42" s="181">
        <v>39</v>
      </c>
      <c r="L42" s="181">
        <v>42</v>
      </c>
      <c r="M42" s="181">
        <v>34</v>
      </c>
      <c r="N42" s="181">
        <v>52</v>
      </c>
      <c r="O42" s="181">
        <v>39</v>
      </c>
      <c r="P42" s="181">
        <v>34</v>
      </c>
      <c r="Q42" s="181">
        <v>36</v>
      </c>
      <c r="R42" s="181">
        <v>27</v>
      </c>
      <c r="S42" s="181">
        <v>14</v>
      </c>
      <c r="T42" s="181">
        <v>28</v>
      </c>
      <c r="U42" s="181">
        <v>25</v>
      </c>
      <c r="V42" s="181">
        <v>35</v>
      </c>
      <c r="W42" s="181">
        <v>24</v>
      </c>
      <c r="X42" s="181">
        <v>46</v>
      </c>
      <c r="Y42" s="181">
        <v>35</v>
      </c>
    </row>
    <row r="43" spans="3:25" x14ac:dyDescent="0.25">
      <c r="C43" s="269"/>
      <c r="D43" s="32">
        <v>40</v>
      </c>
      <c r="E43" s="5" t="s">
        <v>119</v>
      </c>
      <c r="F43" s="181">
        <v>42</v>
      </c>
      <c r="G43" s="181">
        <v>42</v>
      </c>
      <c r="H43" s="181">
        <v>41</v>
      </c>
      <c r="I43" s="181">
        <v>40</v>
      </c>
      <c r="J43" s="181">
        <v>65</v>
      </c>
      <c r="K43" s="181">
        <v>21</v>
      </c>
      <c r="L43" s="181">
        <v>77</v>
      </c>
      <c r="M43" s="181">
        <v>76</v>
      </c>
      <c r="N43" s="181">
        <v>66</v>
      </c>
      <c r="O43" s="181">
        <v>69</v>
      </c>
      <c r="P43" s="181">
        <v>72</v>
      </c>
      <c r="Q43" s="181">
        <v>65</v>
      </c>
      <c r="R43" s="181">
        <v>62</v>
      </c>
      <c r="S43" s="181">
        <v>70</v>
      </c>
      <c r="T43" s="181">
        <v>63</v>
      </c>
      <c r="U43" s="181">
        <v>58</v>
      </c>
      <c r="V43" s="181">
        <v>26</v>
      </c>
      <c r="W43" s="181"/>
      <c r="X43" s="181">
        <v>51</v>
      </c>
      <c r="Y43" s="181">
        <v>38</v>
      </c>
    </row>
    <row r="44" spans="3:25" ht="25.5" x14ac:dyDescent="0.25">
      <c r="C44" s="272" t="s">
        <v>19</v>
      </c>
      <c r="D44" s="32">
        <v>78</v>
      </c>
      <c r="E44" s="5" t="s">
        <v>98</v>
      </c>
      <c r="F44" s="181"/>
      <c r="G44" s="181"/>
      <c r="H44" s="181"/>
      <c r="I44" s="181"/>
      <c r="J44" s="181"/>
      <c r="K44" s="181">
        <v>14</v>
      </c>
      <c r="L44" s="181"/>
      <c r="M44" s="181"/>
      <c r="N44" s="181">
        <v>14</v>
      </c>
      <c r="O44" s="181"/>
      <c r="P44" s="181">
        <v>29</v>
      </c>
      <c r="Q44" s="181"/>
      <c r="R44" s="181">
        <v>28</v>
      </c>
      <c r="S44" s="181"/>
      <c r="T44" s="181">
        <v>45</v>
      </c>
      <c r="U44" s="181">
        <v>2</v>
      </c>
      <c r="V44" s="181">
        <v>34</v>
      </c>
      <c r="W44" s="181">
        <v>13</v>
      </c>
      <c r="X44" s="181">
        <v>1</v>
      </c>
      <c r="Y44" s="181">
        <v>7</v>
      </c>
    </row>
    <row r="45" spans="3:25" x14ac:dyDescent="0.25">
      <c r="C45" s="270"/>
      <c r="D45" s="32">
        <v>61</v>
      </c>
      <c r="E45" s="5" t="s">
        <v>149</v>
      </c>
      <c r="F45" s="181">
        <v>38</v>
      </c>
      <c r="G45" s="181">
        <v>43</v>
      </c>
      <c r="H45" s="181">
        <v>49</v>
      </c>
      <c r="I45" s="181">
        <v>34</v>
      </c>
      <c r="J45" s="181">
        <v>24</v>
      </c>
      <c r="K45" s="181">
        <v>19</v>
      </c>
      <c r="L45" s="181">
        <v>18</v>
      </c>
      <c r="M45" s="181">
        <v>17</v>
      </c>
      <c r="N45" s="181">
        <v>17</v>
      </c>
      <c r="O45" s="181">
        <v>17</v>
      </c>
      <c r="P45" s="181">
        <v>12</v>
      </c>
      <c r="Q45" s="181">
        <v>1</v>
      </c>
      <c r="R45" s="181">
        <v>1</v>
      </c>
      <c r="S45" s="181"/>
      <c r="T45" s="181"/>
      <c r="U45" s="181"/>
      <c r="V45" s="181"/>
      <c r="W45" s="181"/>
      <c r="X45" s="181"/>
      <c r="Y45" s="181"/>
    </row>
    <row r="46" spans="3:25" ht="25.5" x14ac:dyDescent="0.25">
      <c r="C46" s="270"/>
      <c r="D46" s="32">
        <v>45</v>
      </c>
      <c r="E46" s="5" t="s">
        <v>279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>
        <v>1</v>
      </c>
      <c r="Y46" s="181">
        <v>0</v>
      </c>
    </row>
    <row r="47" spans="3:25" x14ac:dyDescent="0.25">
      <c r="C47" s="270"/>
      <c r="D47" s="32">
        <v>49</v>
      </c>
      <c r="E47" s="5" t="s">
        <v>109</v>
      </c>
      <c r="F47" s="181">
        <v>27</v>
      </c>
      <c r="G47" s="181">
        <v>46</v>
      </c>
      <c r="H47" s="181">
        <v>37</v>
      </c>
      <c r="I47" s="181">
        <v>64</v>
      </c>
      <c r="J47" s="181">
        <v>44</v>
      </c>
      <c r="K47" s="181">
        <v>57</v>
      </c>
      <c r="L47" s="181">
        <v>37</v>
      </c>
      <c r="M47" s="181">
        <v>69</v>
      </c>
      <c r="N47" s="181">
        <v>71</v>
      </c>
      <c r="O47" s="181">
        <v>75</v>
      </c>
      <c r="P47" s="181">
        <v>70</v>
      </c>
      <c r="Q47" s="181">
        <v>66</v>
      </c>
      <c r="R47" s="181">
        <v>93</v>
      </c>
      <c r="S47" s="181">
        <v>86</v>
      </c>
      <c r="T47" s="181">
        <v>56</v>
      </c>
      <c r="U47" s="181">
        <v>54</v>
      </c>
      <c r="V47" s="181">
        <v>56</v>
      </c>
      <c r="W47" s="181">
        <v>62</v>
      </c>
      <c r="X47" s="181">
        <v>59</v>
      </c>
      <c r="Y47" s="181">
        <v>65</v>
      </c>
    </row>
    <row r="48" spans="3:25" ht="25.5" x14ac:dyDescent="0.25">
      <c r="C48" s="270"/>
      <c r="D48" s="32">
        <v>85</v>
      </c>
      <c r="E48" s="5" t="s">
        <v>110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>
        <v>19</v>
      </c>
      <c r="R48" s="181">
        <v>19</v>
      </c>
      <c r="S48" s="181">
        <v>16</v>
      </c>
      <c r="T48" s="181">
        <v>19</v>
      </c>
      <c r="U48" s="181">
        <v>19</v>
      </c>
      <c r="V48" s="181">
        <v>19</v>
      </c>
      <c r="W48" s="181"/>
      <c r="X48" s="181">
        <v>9</v>
      </c>
      <c r="Y48" s="181">
        <v>0</v>
      </c>
    </row>
    <row r="49" spans="3:25" x14ac:dyDescent="0.25">
      <c r="C49" s="270"/>
      <c r="D49" s="32">
        <v>90</v>
      </c>
      <c r="E49" s="5" t="s">
        <v>112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>
        <v>62</v>
      </c>
      <c r="Q49" s="181">
        <v>61</v>
      </c>
      <c r="R49" s="181">
        <v>102</v>
      </c>
      <c r="S49" s="181">
        <v>98</v>
      </c>
      <c r="T49" s="181">
        <v>138</v>
      </c>
      <c r="U49" s="181">
        <v>124</v>
      </c>
      <c r="V49" s="181">
        <v>166</v>
      </c>
      <c r="W49" s="181">
        <v>144</v>
      </c>
      <c r="X49" s="181">
        <v>162</v>
      </c>
      <c r="Y49" s="181">
        <v>127</v>
      </c>
    </row>
    <row r="50" spans="3:25" x14ac:dyDescent="0.25">
      <c r="C50" s="270"/>
      <c r="D50" s="32" t="s">
        <v>187</v>
      </c>
      <c r="E50" s="5" t="s">
        <v>195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>
        <v>15</v>
      </c>
      <c r="W50" s="181">
        <v>13</v>
      </c>
      <c r="X50" s="181">
        <v>13</v>
      </c>
      <c r="Y50" s="181">
        <v>31</v>
      </c>
    </row>
    <row r="51" spans="3:25" x14ac:dyDescent="0.25">
      <c r="C51" s="270"/>
      <c r="D51" s="32">
        <v>84</v>
      </c>
      <c r="E51" s="5" t="s">
        <v>121</v>
      </c>
      <c r="F51" s="181"/>
      <c r="G51" s="181"/>
      <c r="H51" s="181"/>
      <c r="I51" s="181"/>
      <c r="J51" s="181"/>
      <c r="K51" s="181"/>
      <c r="L51" s="181"/>
      <c r="M51" s="181"/>
      <c r="N51" s="181">
        <v>20</v>
      </c>
      <c r="O51" s="181">
        <v>19</v>
      </c>
      <c r="P51" s="181">
        <v>18</v>
      </c>
      <c r="Q51" s="181">
        <v>34</v>
      </c>
      <c r="R51" s="181">
        <v>21</v>
      </c>
      <c r="S51" s="181">
        <v>37</v>
      </c>
      <c r="T51" s="181">
        <v>47</v>
      </c>
      <c r="U51" s="181">
        <v>45</v>
      </c>
      <c r="V51" s="181">
        <v>32</v>
      </c>
      <c r="W51" s="181">
        <v>26</v>
      </c>
      <c r="X51" s="181">
        <v>21</v>
      </c>
      <c r="Y51" s="181">
        <v>19</v>
      </c>
    </row>
    <row r="52" spans="3:25" x14ac:dyDescent="0.25">
      <c r="C52" s="271"/>
      <c r="D52" s="32" t="s">
        <v>190</v>
      </c>
      <c r="E52" s="5" t="s">
        <v>196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>
        <v>14</v>
      </c>
      <c r="X52" s="181">
        <v>0</v>
      </c>
      <c r="Y52" s="181">
        <v>12</v>
      </c>
    </row>
    <row r="53" spans="3:25" x14ac:dyDescent="0.25">
      <c r="C53" s="269" t="s">
        <v>35</v>
      </c>
      <c r="D53" s="32" t="s">
        <v>95</v>
      </c>
      <c r="E53" s="5" t="s">
        <v>96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>
        <v>3</v>
      </c>
      <c r="T53" s="181">
        <v>3</v>
      </c>
      <c r="U53" s="181">
        <v>5</v>
      </c>
      <c r="V53" s="181">
        <v>5</v>
      </c>
      <c r="W53" s="181">
        <v>7</v>
      </c>
      <c r="X53" s="181">
        <v>7</v>
      </c>
      <c r="Y53" s="181">
        <v>8</v>
      </c>
    </row>
    <row r="54" spans="3:25" x14ac:dyDescent="0.25">
      <c r="C54" s="269"/>
      <c r="D54" s="32">
        <v>59</v>
      </c>
      <c r="E54" s="5" t="s">
        <v>128</v>
      </c>
      <c r="F54" s="181">
        <v>20</v>
      </c>
      <c r="G54" s="181"/>
      <c r="H54" s="181">
        <v>10</v>
      </c>
      <c r="I54" s="181">
        <v>16</v>
      </c>
      <c r="J54" s="181">
        <v>10</v>
      </c>
      <c r="K54" s="181"/>
      <c r="L54" s="181"/>
      <c r="M54" s="181">
        <v>2</v>
      </c>
      <c r="N54" s="181">
        <v>14</v>
      </c>
      <c r="O54" s="181"/>
      <c r="P54" s="181">
        <v>1</v>
      </c>
      <c r="Q54" s="181"/>
      <c r="R54" s="181">
        <v>6</v>
      </c>
      <c r="S54" s="181">
        <v>8</v>
      </c>
      <c r="T54" s="181">
        <v>12</v>
      </c>
      <c r="U54" s="181">
        <v>8</v>
      </c>
      <c r="V54" s="181">
        <v>8</v>
      </c>
      <c r="W54" s="181">
        <v>6</v>
      </c>
      <c r="X54" s="181">
        <v>6</v>
      </c>
      <c r="Y54" s="181">
        <v>6</v>
      </c>
    </row>
    <row r="55" spans="3:25" x14ac:dyDescent="0.25">
      <c r="C55" s="269"/>
      <c r="D55" s="32" t="s">
        <v>146</v>
      </c>
      <c r="E55" s="5" t="s">
        <v>147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>
        <v>0</v>
      </c>
      <c r="U55" s="181">
        <v>20</v>
      </c>
      <c r="V55" s="181">
        <v>26</v>
      </c>
      <c r="W55" s="181">
        <v>37</v>
      </c>
      <c r="X55" s="181">
        <v>23</v>
      </c>
      <c r="Y55" s="181">
        <v>11</v>
      </c>
    </row>
    <row r="56" spans="3:25" x14ac:dyDescent="0.25">
      <c r="C56" s="269"/>
      <c r="D56" s="180">
        <v>57</v>
      </c>
      <c r="E56" s="5" t="s">
        <v>131</v>
      </c>
      <c r="F56" s="181">
        <v>20</v>
      </c>
      <c r="G56" s="181"/>
      <c r="H56" s="181"/>
      <c r="I56" s="181">
        <v>19</v>
      </c>
      <c r="J56" s="181"/>
      <c r="K56" s="181">
        <v>6</v>
      </c>
      <c r="L56" s="181">
        <v>2</v>
      </c>
      <c r="M56" s="181"/>
      <c r="N56" s="181"/>
      <c r="O56" s="181"/>
      <c r="P56" s="181"/>
      <c r="Q56" s="181"/>
      <c r="R56" s="181"/>
      <c r="S56" s="181">
        <v>10</v>
      </c>
      <c r="T56" s="181">
        <v>10</v>
      </c>
      <c r="U56" s="181">
        <v>0</v>
      </c>
      <c r="V56" s="181"/>
      <c r="W56" s="181"/>
      <c r="X56" s="181"/>
      <c r="Y56" s="181"/>
    </row>
    <row r="57" spans="3:25" x14ac:dyDescent="0.25">
      <c r="C57" s="269"/>
      <c r="D57" s="32">
        <v>58</v>
      </c>
      <c r="E57" s="5" t="s">
        <v>132</v>
      </c>
      <c r="F57" s="181">
        <v>13</v>
      </c>
      <c r="G57" s="181">
        <v>13</v>
      </c>
      <c r="H57" s="181">
        <v>33</v>
      </c>
      <c r="I57" s="181">
        <v>58</v>
      </c>
      <c r="J57" s="181">
        <v>38</v>
      </c>
      <c r="K57" s="181">
        <v>40</v>
      </c>
      <c r="L57" s="181">
        <v>27</v>
      </c>
      <c r="M57" s="181">
        <v>29</v>
      </c>
      <c r="N57" s="181">
        <v>53</v>
      </c>
      <c r="O57" s="181">
        <v>19</v>
      </c>
      <c r="P57" s="181">
        <v>18</v>
      </c>
      <c r="Q57" s="181">
        <v>41</v>
      </c>
      <c r="R57" s="181">
        <v>34</v>
      </c>
      <c r="S57" s="181">
        <v>12</v>
      </c>
      <c r="T57" s="181">
        <v>43</v>
      </c>
      <c r="U57" s="181">
        <v>14</v>
      </c>
      <c r="V57" s="181">
        <v>25</v>
      </c>
      <c r="W57" s="181"/>
      <c r="X57" s="181">
        <v>29</v>
      </c>
      <c r="Y57" s="181">
        <v>20</v>
      </c>
    </row>
    <row r="58" spans="3:25" x14ac:dyDescent="0.25">
      <c r="C58" s="269"/>
      <c r="D58" s="32">
        <v>79</v>
      </c>
      <c r="E58" s="5" t="s">
        <v>137</v>
      </c>
      <c r="F58" s="181"/>
      <c r="G58" s="181"/>
      <c r="H58" s="181"/>
      <c r="I58" s="181"/>
      <c r="J58" s="181"/>
      <c r="K58" s="181"/>
      <c r="L58" s="181"/>
      <c r="M58" s="181"/>
      <c r="N58" s="181">
        <v>16</v>
      </c>
      <c r="O58" s="181">
        <v>13</v>
      </c>
      <c r="P58" s="181">
        <v>13</v>
      </c>
      <c r="Q58" s="181">
        <v>13</v>
      </c>
      <c r="R58" s="181">
        <v>12</v>
      </c>
      <c r="S58" s="181">
        <v>11</v>
      </c>
      <c r="T58" s="181">
        <v>4</v>
      </c>
      <c r="U58" s="181">
        <v>0</v>
      </c>
      <c r="V58" s="181"/>
      <c r="W58" s="181"/>
      <c r="X58" s="181"/>
      <c r="Y58" s="181"/>
    </row>
    <row r="59" spans="3:25" x14ac:dyDescent="0.25">
      <c r="C59" s="269"/>
      <c r="D59" s="32">
        <v>98</v>
      </c>
      <c r="E59" s="5" t="s">
        <v>100</v>
      </c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>
        <v>16</v>
      </c>
      <c r="Q59" s="181"/>
      <c r="R59" s="181">
        <v>10</v>
      </c>
      <c r="S59" s="181">
        <v>6</v>
      </c>
      <c r="T59" s="181">
        <v>10</v>
      </c>
      <c r="U59" s="181">
        <v>27</v>
      </c>
      <c r="V59" s="181">
        <v>14</v>
      </c>
      <c r="W59" s="181">
        <v>19</v>
      </c>
      <c r="X59" s="181">
        <v>17</v>
      </c>
      <c r="Y59" s="181">
        <v>18</v>
      </c>
    </row>
    <row r="60" spans="3:25" x14ac:dyDescent="0.25">
      <c r="C60" s="269"/>
      <c r="D60" s="32">
        <v>97</v>
      </c>
      <c r="E60" s="5" t="s">
        <v>101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>
        <v>4</v>
      </c>
      <c r="S60" s="181"/>
      <c r="T60" s="181">
        <v>4</v>
      </c>
      <c r="U60" s="181">
        <v>7</v>
      </c>
      <c r="V60" s="181">
        <v>8</v>
      </c>
      <c r="W60" s="181">
        <v>11</v>
      </c>
      <c r="X60" s="181">
        <v>11</v>
      </c>
      <c r="Y60" s="181">
        <v>15</v>
      </c>
    </row>
    <row r="61" spans="3:25" x14ac:dyDescent="0.25">
      <c r="C61" s="269"/>
      <c r="D61" s="32">
        <v>96</v>
      </c>
      <c r="E61" s="5" t="s">
        <v>102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>
        <v>4</v>
      </c>
      <c r="Q61" s="181"/>
      <c r="R61" s="181">
        <v>6</v>
      </c>
      <c r="S61" s="181">
        <v>4</v>
      </c>
      <c r="T61" s="181">
        <v>7</v>
      </c>
      <c r="U61" s="181">
        <v>11</v>
      </c>
      <c r="V61" s="181">
        <v>11</v>
      </c>
      <c r="W61" s="181">
        <v>11</v>
      </c>
      <c r="X61" s="181">
        <v>8</v>
      </c>
      <c r="Y61" s="181">
        <v>8</v>
      </c>
    </row>
    <row r="62" spans="3:25" x14ac:dyDescent="0.25">
      <c r="C62" s="269"/>
      <c r="D62" s="32" t="s">
        <v>189</v>
      </c>
      <c r="E62" s="5" t="s">
        <v>193</v>
      </c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>
        <v>2</v>
      </c>
      <c r="W62" s="181">
        <v>4</v>
      </c>
      <c r="X62" s="181">
        <v>4</v>
      </c>
      <c r="Y62" s="181">
        <v>4</v>
      </c>
    </row>
    <row r="63" spans="3:25" x14ac:dyDescent="0.25">
      <c r="C63" s="269"/>
      <c r="D63" s="32">
        <v>63</v>
      </c>
      <c r="E63" s="5" t="s">
        <v>107</v>
      </c>
      <c r="F63" s="181">
        <v>8</v>
      </c>
      <c r="G63" s="181">
        <v>8</v>
      </c>
      <c r="H63" s="181">
        <v>8</v>
      </c>
      <c r="I63" s="181">
        <v>13</v>
      </c>
      <c r="J63" s="181">
        <v>18</v>
      </c>
      <c r="K63" s="181"/>
      <c r="L63" s="181">
        <v>2</v>
      </c>
      <c r="M63" s="181">
        <v>2</v>
      </c>
      <c r="N63" s="181">
        <v>8</v>
      </c>
      <c r="O63" s="181">
        <v>14</v>
      </c>
      <c r="P63" s="181">
        <v>11</v>
      </c>
      <c r="Q63" s="181">
        <v>6</v>
      </c>
      <c r="R63" s="181">
        <v>5</v>
      </c>
      <c r="S63" s="181">
        <v>9</v>
      </c>
      <c r="T63" s="181">
        <v>9</v>
      </c>
      <c r="U63" s="181">
        <v>9</v>
      </c>
      <c r="V63" s="181">
        <v>20</v>
      </c>
      <c r="W63" s="181">
        <v>18</v>
      </c>
      <c r="X63" s="181">
        <v>25</v>
      </c>
      <c r="Y63" s="181">
        <v>21</v>
      </c>
    </row>
    <row r="64" spans="3:25" x14ac:dyDescent="0.25">
      <c r="C64" s="272" t="s">
        <v>49</v>
      </c>
      <c r="D64" s="32" t="s">
        <v>191</v>
      </c>
      <c r="E64" s="5" t="s">
        <v>192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>
        <v>6</v>
      </c>
      <c r="X64" s="181">
        <v>7</v>
      </c>
      <c r="Y64" s="181">
        <v>12</v>
      </c>
    </row>
    <row r="65" spans="3:25" x14ac:dyDescent="0.25">
      <c r="C65" s="270"/>
      <c r="D65" s="32" t="s">
        <v>129</v>
      </c>
      <c r="E65" s="5" t="s">
        <v>130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>
        <v>7</v>
      </c>
      <c r="U65" s="181">
        <v>7</v>
      </c>
      <c r="V65" s="181">
        <v>6</v>
      </c>
      <c r="W65" s="181"/>
      <c r="X65" s="181">
        <v>6</v>
      </c>
      <c r="Y65" s="181">
        <v>0</v>
      </c>
    </row>
    <row r="66" spans="3:25" x14ac:dyDescent="0.25">
      <c r="C66" s="270"/>
      <c r="D66" s="32" t="s">
        <v>140</v>
      </c>
      <c r="E66" s="5" t="s">
        <v>141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>
        <v>4</v>
      </c>
      <c r="S66" s="181">
        <v>18</v>
      </c>
      <c r="T66" s="181">
        <v>15</v>
      </c>
      <c r="U66" s="181">
        <v>17</v>
      </c>
      <c r="V66" s="181">
        <v>18</v>
      </c>
      <c r="W66" s="181">
        <v>27</v>
      </c>
      <c r="X66" s="181">
        <v>18</v>
      </c>
      <c r="Y66" s="181">
        <v>3</v>
      </c>
    </row>
    <row r="67" spans="3:25" x14ac:dyDescent="0.25">
      <c r="C67" s="270"/>
      <c r="D67" s="32" t="s">
        <v>144</v>
      </c>
      <c r="E67" s="5" t="s">
        <v>145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>
        <v>0</v>
      </c>
      <c r="U67" s="181">
        <v>25</v>
      </c>
      <c r="V67" s="181">
        <v>25</v>
      </c>
      <c r="W67" s="181">
        <v>40</v>
      </c>
      <c r="X67" s="181">
        <v>0</v>
      </c>
      <c r="Y67" s="181">
        <v>49</v>
      </c>
    </row>
    <row r="68" spans="3:25" x14ac:dyDescent="0.25">
      <c r="C68" s="271"/>
      <c r="D68" s="32">
        <v>47</v>
      </c>
      <c r="E68" s="5" t="s">
        <v>116</v>
      </c>
      <c r="F68" s="181">
        <v>17</v>
      </c>
      <c r="G68" s="181">
        <v>12</v>
      </c>
      <c r="H68" s="181">
        <v>18</v>
      </c>
      <c r="I68" s="181">
        <v>53</v>
      </c>
      <c r="J68" s="181">
        <v>45</v>
      </c>
      <c r="K68" s="181">
        <v>35</v>
      </c>
      <c r="L68" s="181">
        <v>34</v>
      </c>
      <c r="M68" s="181">
        <v>47</v>
      </c>
      <c r="N68" s="181">
        <v>68</v>
      </c>
      <c r="O68" s="181">
        <v>69</v>
      </c>
      <c r="P68" s="181">
        <v>78</v>
      </c>
      <c r="Q68" s="181">
        <v>44</v>
      </c>
      <c r="R68" s="181">
        <v>47</v>
      </c>
      <c r="S68" s="181">
        <v>47</v>
      </c>
      <c r="T68" s="181">
        <v>58</v>
      </c>
      <c r="U68" s="181">
        <v>60</v>
      </c>
      <c r="V68" s="181">
        <v>68</v>
      </c>
      <c r="W68" s="181">
        <v>55</v>
      </c>
      <c r="X68" s="181">
        <v>44</v>
      </c>
      <c r="Y68" s="181">
        <v>42</v>
      </c>
    </row>
    <row r="69" spans="3:25" x14ac:dyDescent="0.25">
      <c r="C69" s="270" t="s">
        <v>43</v>
      </c>
      <c r="D69" s="32">
        <v>43</v>
      </c>
      <c r="E69" s="5" t="s">
        <v>150</v>
      </c>
      <c r="F69" s="181">
        <v>14</v>
      </c>
      <c r="G69" s="181">
        <v>14</v>
      </c>
      <c r="H69" s="181">
        <v>14</v>
      </c>
      <c r="I69" s="181">
        <v>33</v>
      </c>
      <c r="J69" s="181">
        <v>20</v>
      </c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</row>
    <row r="70" spans="3:25" x14ac:dyDescent="0.25">
      <c r="C70" s="270"/>
      <c r="D70" s="32">
        <v>56</v>
      </c>
      <c r="E70" s="5" t="s">
        <v>135</v>
      </c>
      <c r="F70" s="181">
        <v>26</v>
      </c>
      <c r="G70" s="181">
        <v>26</v>
      </c>
      <c r="H70" s="181">
        <v>25</v>
      </c>
      <c r="I70" s="181">
        <v>29</v>
      </c>
      <c r="J70" s="181">
        <v>48</v>
      </c>
      <c r="K70" s="181">
        <v>49</v>
      </c>
      <c r="L70" s="181">
        <v>50</v>
      </c>
      <c r="M70" s="181">
        <v>33</v>
      </c>
      <c r="N70" s="181">
        <v>34</v>
      </c>
      <c r="O70" s="181">
        <v>44</v>
      </c>
      <c r="P70" s="181">
        <v>36</v>
      </c>
      <c r="Q70" s="181">
        <v>53</v>
      </c>
      <c r="R70" s="181">
        <v>39</v>
      </c>
      <c r="S70" s="181">
        <v>38</v>
      </c>
      <c r="T70" s="181">
        <v>28</v>
      </c>
      <c r="U70" s="181">
        <v>19</v>
      </c>
      <c r="V70" s="181">
        <v>23</v>
      </c>
      <c r="W70" s="181">
        <v>10</v>
      </c>
      <c r="X70" s="181">
        <v>20</v>
      </c>
      <c r="Y70" s="181">
        <v>21</v>
      </c>
    </row>
    <row r="71" spans="3:25" ht="25.5" x14ac:dyDescent="0.25">
      <c r="C71" s="270"/>
      <c r="D71" s="32">
        <v>81</v>
      </c>
      <c r="E71" s="5" t="s">
        <v>136</v>
      </c>
      <c r="F71" s="181"/>
      <c r="G71" s="181"/>
      <c r="H71" s="181"/>
      <c r="I71" s="181"/>
      <c r="J71" s="181"/>
      <c r="K71" s="181"/>
      <c r="L71" s="181"/>
      <c r="M71" s="181"/>
      <c r="N71" s="181">
        <v>21</v>
      </c>
      <c r="O71" s="181">
        <v>38</v>
      </c>
      <c r="P71" s="181">
        <v>45</v>
      </c>
      <c r="Q71" s="181">
        <v>30</v>
      </c>
      <c r="R71" s="181">
        <v>43</v>
      </c>
      <c r="S71" s="181">
        <v>34</v>
      </c>
      <c r="T71" s="181">
        <v>22</v>
      </c>
      <c r="U71" s="181">
        <v>21</v>
      </c>
      <c r="V71" s="181">
        <v>23</v>
      </c>
      <c r="W71" s="181">
        <v>9</v>
      </c>
      <c r="X71" s="181">
        <v>0</v>
      </c>
      <c r="Y71" s="181">
        <v>2</v>
      </c>
    </row>
    <row r="72" spans="3:25" ht="25.5" x14ac:dyDescent="0.25">
      <c r="C72" s="270"/>
      <c r="D72" s="32">
        <v>77</v>
      </c>
      <c r="E72" s="5" t="s">
        <v>103</v>
      </c>
      <c r="F72" s="181">
        <v>26</v>
      </c>
      <c r="G72" s="181">
        <v>26</v>
      </c>
      <c r="H72" s="181">
        <v>25</v>
      </c>
      <c r="I72" s="181">
        <v>29</v>
      </c>
      <c r="J72" s="181"/>
      <c r="K72" s="181">
        <v>86</v>
      </c>
      <c r="L72" s="181">
        <v>47</v>
      </c>
      <c r="M72" s="181">
        <v>58</v>
      </c>
      <c r="N72" s="181">
        <v>80</v>
      </c>
      <c r="O72" s="181">
        <v>98</v>
      </c>
      <c r="P72" s="181">
        <v>80</v>
      </c>
      <c r="Q72" s="181">
        <v>55</v>
      </c>
      <c r="R72" s="181">
        <v>86</v>
      </c>
      <c r="S72" s="181">
        <v>92</v>
      </c>
      <c r="T72" s="181">
        <v>84</v>
      </c>
      <c r="U72" s="181">
        <v>96</v>
      </c>
      <c r="V72" s="181">
        <v>74</v>
      </c>
      <c r="W72" s="181">
        <v>78</v>
      </c>
      <c r="X72" s="181">
        <v>51</v>
      </c>
      <c r="Y72" s="181">
        <v>58</v>
      </c>
    </row>
    <row r="73" spans="3:25" x14ac:dyDescent="0.25">
      <c r="C73" s="270"/>
      <c r="D73" s="32">
        <v>41</v>
      </c>
      <c r="E73" s="5" t="s">
        <v>104</v>
      </c>
      <c r="F73" s="181">
        <v>129</v>
      </c>
      <c r="G73" s="181">
        <v>151</v>
      </c>
      <c r="H73" s="181">
        <v>139</v>
      </c>
      <c r="I73" s="181">
        <v>152</v>
      </c>
      <c r="J73" s="181">
        <v>56</v>
      </c>
      <c r="K73" s="181">
        <v>17</v>
      </c>
      <c r="L73" s="181">
        <v>57</v>
      </c>
      <c r="M73" s="181">
        <v>44</v>
      </c>
      <c r="N73" s="181">
        <v>135</v>
      </c>
      <c r="O73" s="181">
        <v>124</v>
      </c>
      <c r="P73" s="181">
        <v>146</v>
      </c>
      <c r="Q73" s="181">
        <v>128</v>
      </c>
      <c r="R73" s="181">
        <v>133</v>
      </c>
      <c r="S73" s="181">
        <v>119</v>
      </c>
      <c r="T73" s="181">
        <v>135</v>
      </c>
      <c r="U73" s="181">
        <v>151</v>
      </c>
      <c r="V73" s="181">
        <v>152</v>
      </c>
      <c r="W73" s="181">
        <v>125</v>
      </c>
      <c r="X73" s="181">
        <v>132</v>
      </c>
      <c r="Y73" s="181">
        <v>115</v>
      </c>
    </row>
    <row r="74" spans="3:25" ht="25.5" x14ac:dyDescent="0.25">
      <c r="C74" s="270"/>
      <c r="D74" s="32" t="s">
        <v>105</v>
      </c>
      <c r="E74" s="5" t="s">
        <v>106</v>
      </c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>
        <v>28</v>
      </c>
      <c r="S74" s="181">
        <v>28</v>
      </c>
      <c r="T74" s="181">
        <v>28</v>
      </c>
      <c r="U74" s="181">
        <v>28</v>
      </c>
      <c r="V74" s="181">
        <v>55</v>
      </c>
      <c r="W74" s="181">
        <v>19</v>
      </c>
      <c r="X74" s="181">
        <v>38</v>
      </c>
      <c r="Y74" s="181">
        <v>36</v>
      </c>
    </row>
    <row r="75" spans="3:25" x14ac:dyDescent="0.25">
      <c r="C75" s="270"/>
      <c r="D75" s="32">
        <v>42</v>
      </c>
      <c r="E75" s="5" t="s">
        <v>120</v>
      </c>
      <c r="F75" s="181">
        <v>31</v>
      </c>
      <c r="G75" s="181">
        <v>23</v>
      </c>
      <c r="H75" s="181">
        <v>25</v>
      </c>
      <c r="I75" s="181">
        <v>28</v>
      </c>
      <c r="J75" s="181">
        <v>9</v>
      </c>
      <c r="K75" s="181">
        <v>3</v>
      </c>
      <c r="L75" s="181"/>
      <c r="M75" s="181">
        <v>27</v>
      </c>
      <c r="N75" s="181">
        <v>21</v>
      </c>
      <c r="O75" s="181">
        <v>43</v>
      </c>
      <c r="P75" s="181">
        <v>28</v>
      </c>
      <c r="Q75" s="181">
        <v>41</v>
      </c>
      <c r="R75" s="181">
        <v>46</v>
      </c>
      <c r="S75" s="181">
        <v>48</v>
      </c>
      <c r="T75" s="181">
        <v>44</v>
      </c>
      <c r="U75" s="181">
        <v>29</v>
      </c>
      <c r="V75" s="181">
        <v>24</v>
      </c>
      <c r="W75" s="181">
        <v>26</v>
      </c>
      <c r="X75" s="181">
        <v>47</v>
      </c>
      <c r="Y75" s="181">
        <v>20</v>
      </c>
    </row>
    <row r="76" spans="3:25" x14ac:dyDescent="0.25">
      <c r="C76" s="271"/>
      <c r="D76" s="32" t="s">
        <v>126</v>
      </c>
      <c r="E76" s="5" t="s">
        <v>127</v>
      </c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>
        <v>32</v>
      </c>
      <c r="T76" s="181">
        <v>21</v>
      </c>
      <c r="U76" s="181">
        <v>23</v>
      </c>
      <c r="V76" s="181">
        <v>60</v>
      </c>
      <c r="W76" s="181">
        <v>35</v>
      </c>
      <c r="X76" s="181">
        <v>49</v>
      </c>
      <c r="Y76" s="181">
        <v>40</v>
      </c>
    </row>
    <row r="77" spans="3:25" x14ac:dyDescent="0.25">
      <c r="C77" s="269" t="s">
        <v>47</v>
      </c>
      <c r="D77" s="32" t="s">
        <v>117</v>
      </c>
      <c r="E77" s="5" t="s">
        <v>118</v>
      </c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>
        <v>9</v>
      </c>
      <c r="U77" s="181">
        <v>7</v>
      </c>
      <c r="V77" s="181">
        <v>15</v>
      </c>
      <c r="W77" s="181">
        <v>14</v>
      </c>
      <c r="X77" s="181">
        <v>15</v>
      </c>
      <c r="Y77" s="181">
        <v>15</v>
      </c>
    </row>
    <row r="78" spans="3:25" x14ac:dyDescent="0.25">
      <c r="C78" s="269"/>
      <c r="D78" s="32">
        <v>44</v>
      </c>
      <c r="E78" s="5" t="s">
        <v>125</v>
      </c>
      <c r="F78" s="181">
        <v>34</v>
      </c>
      <c r="G78" s="181">
        <v>22</v>
      </c>
      <c r="H78" s="181">
        <v>34</v>
      </c>
      <c r="I78" s="181">
        <v>67</v>
      </c>
      <c r="J78" s="181">
        <v>51</v>
      </c>
      <c r="K78" s="181">
        <v>20</v>
      </c>
      <c r="L78" s="181">
        <v>7</v>
      </c>
      <c r="M78" s="181">
        <v>18</v>
      </c>
      <c r="N78" s="181">
        <v>37</v>
      </c>
      <c r="O78" s="181">
        <v>43</v>
      </c>
      <c r="P78" s="181">
        <v>30</v>
      </c>
      <c r="Q78" s="181">
        <v>22</v>
      </c>
      <c r="R78" s="181">
        <v>16</v>
      </c>
      <c r="S78" s="181">
        <v>25</v>
      </c>
      <c r="T78" s="181">
        <v>30</v>
      </c>
      <c r="U78" s="181">
        <v>29</v>
      </c>
      <c r="V78" s="181">
        <v>33</v>
      </c>
      <c r="W78" s="181">
        <v>30</v>
      </c>
      <c r="X78" s="181">
        <v>29</v>
      </c>
      <c r="Y78" s="181">
        <v>30</v>
      </c>
    </row>
    <row r="79" spans="3:25" x14ac:dyDescent="0.25">
      <c r="C79" s="180" t="s">
        <v>55</v>
      </c>
      <c r="D79" s="32" t="s">
        <v>138</v>
      </c>
      <c r="E79" s="5" t="s">
        <v>139</v>
      </c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>
        <v>28</v>
      </c>
      <c r="S79" s="181"/>
      <c r="T79" s="181">
        <v>1</v>
      </c>
      <c r="U79" s="181">
        <v>4</v>
      </c>
      <c r="V79" s="181">
        <v>4</v>
      </c>
      <c r="W79" s="181">
        <v>11</v>
      </c>
      <c r="X79" s="181">
        <v>11</v>
      </c>
      <c r="Y79" s="181">
        <v>12</v>
      </c>
    </row>
    <row r="80" spans="3:25" x14ac:dyDescent="0.25">
      <c r="C80" s="229" t="s">
        <v>6</v>
      </c>
      <c r="D80" s="229"/>
      <c r="E80" s="229"/>
      <c r="F80" s="179">
        <f t="shared" ref="F80:Y80" si="0">SUM(F30:F79)</f>
        <v>501</v>
      </c>
      <c r="G80" s="179">
        <f t="shared" si="0"/>
        <v>532</v>
      </c>
      <c r="H80" s="179">
        <f t="shared" si="0"/>
        <v>568</v>
      </c>
      <c r="I80" s="179">
        <f t="shared" si="0"/>
        <v>771</v>
      </c>
      <c r="J80" s="179">
        <f t="shared" si="0"/>
        <v>542</v>
      </c>
      <c r="K80" s="179">
        <f t="shared" si="0"/>
        <v>497</v>
      </c>
      <c r="L80" s="179">
        <f t="shared" si="0"/>
        <v>531</v>
      </c>
      <c r="M80" s="179">
        <f t="shared" si="0"/>
        <v>553</v>
      </c>
      <c r="N80" s="179">
        <f t="shared" si="0"/>
        <v>837</v>
      </c>
      <c r="O80" s="179">
        <f t="shared" si="0"/>
        <v>843</v>
      </c>
      <c r="P80" s="179">
        <f t="shared" si="0"/>
        <v>939</v>
      </c>
      <c r="Q80" s="179">
        <f t="shared" si="0"/>
        <v>827</v>
      </c>
      <c r="R80" s="179">
        <f t="shared" si="0"/>
        <v>1014</v>
      </c>
      <c r="S80" s="179">
        <f t="shared" si="0"/>
        <v>998</v>
      </c>
      <c r="T80" s="179">
        <f t="shared" si="0"/>
        <v>1140</v>
      </c>
      <c r="U80" s="179">
        <f t="shared" si="0"/>
        <v>1112</v>
      </c>
      <c r="V80" s="179">
        <f t="shared" si="0"/>
        <v>1269</v>
      </c>
      <c r="W80" s="179">
        <f t="shared" si="0"/>
        <v>1086</v>
      </c>
      <c r="X80" s="179">
        <f t="shared" si="0"/>
        <v>1162</v>
      </c>
      <c r="Y80" s="179">
        <f t="shared" si="0"/>
        <v>1090</v>
      </c>
    </row>
    <row r="81" spans="3:3" x14ac:dyDescent="0.25"/>
    <row r="82" spans="3:3" x14ac:dyDescent="0.25">
      <c r="C82" s="1" t="s">
        <v>221</v>
      </c>
    </row>
    <row r="83" spans="3:3" x14ac:dyDescent="0.25"/>
    <row r="84" spans="3:3" hidden="1" x14ac:dyDescent="0.25"/>
    <row r="85" spans="3:3" hidden="1" x14ac:dyDescent="0.25"/>
    <row r="86" spans="3:3" hidden="1" x14ac:dyDescent="0.25"/>
    <row r="87" spans="3:3" hidden="1" x14ac:dyDescent="0.25"/>
    <row r="88" spans="3:3" hidden="1" x14ac:dyDescent="0.25"/>
    <row r="89" spans="3:3" hidden="1" x14ac:dyDescent="0.25"/>
  </sheetData>
  <sheetProtection password="CD78" sheet="1" objects="1" scenarios="1"/>
  <sortState ref="D34:Y38">
    <sortCondition ref="E34:E38"/>
  </sortState>
  <mergeCells count="23">
    <mergeCell ref="X28:Y28"/>
    <mergeCell ref="B1:V1"/>
    <mergeCell ref="V28:W28"/>
    <mergeCell ref="C69:C76"/>
    <mergeCell ref="C44:C52"/>
    <mergeCell ref="C64:C68"/>
    <mergeCell ref="P28:Q28"/>
    <mergeCell ref="R28:S28"/>
    <mergeCell ref="T28:U28"/>
    <mergeCell ref="C28:C29"/>
    <mergeCell ref="D28:D29"/>
    <mergeCell ref="E28:E29"/>
    <mergeCell ref="F28:G28"/>
    <mergeCell ref="H28:I28"/>
    <mergeCell ref="J28:K28"/>
    <mergeCell ref="L28:M28"/>
    <mergeCell ref="N28:O28"/>
    <mergeCell ref="C80:E80"/>
    <mergeCell ref="C30:C34"/>
    <mergeCell ref="C35:C40"/>
    <mergeCell ref="C41:C43"/>
    <mergeCell ref="C53:C63"/>
    <mergeCell ref="C77:C7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38100</xdr:rowOff>
                  </from>
                  <to>
                    <xdr:col>4</xdr:col>
                    <xdr:colOff>3495675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Y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5.7109375" style="28" customWidth="1"/>
    <col min="3" max="3" width="22.85546875" style="22" customWidth="1"/>
    <col min="4" max="9" width="5.42578125" style="22" bestFit="1" customWidth="1"/>
    <col min="10" max="23" width="6.42578125" style="22" bestFit="1" customWidth="1"/>
    <col min="24" max="24" width="5.7109375" style="22" customWidth="1"/>
    <col min="25" max="25" width="0" style="22" hidden="1" customWidth="1"/>
    <col min="26" max="16384" width="11.42578125" style="22" hidden="1"/>
  </cols>
  <sheetData>
    <row r="1" spans="1:24" s="64" customFormat="1" ht="26.25" x14ac:dyDescent="0.25">
      <c r="A1" s="176"/>
      <c r="B1" s="225" t="s">
        <v>287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 x14ac:dyDescent="0.25"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4" x14ac:dyDescent="0.25"/>
    <row r="4" spans="1:24" x14ac:dyDescent="0.25">
      <c r="C4" s="227" t="s">
        <v>177</v>
      </c>
      <c r="D4" s="259">
        <v>2003</v>
      </c>
      <c r="E4" s="274"/>
      <c r="F4" s="273">
        <v>2004</v>
      </c>
      <c r="G4" s="274"/>
      <c r="H4" s="273">
        <v>2005</v>
      </c>
      <c r="I4" s="274"/>
      <c r="J4" s="273">
        <v>2006</v>
      </c>
      <c r="K4" s="274"/>
      <c r="L4" s="273">
        <v>2007</v>
      </c>
      <c r="M4" s="274"/>
      <c r="N4" s="273">
        <v>2008</v>
      </c>
      <c r="O4" s="274"/>
      <c r="P4" s="273">
        <v>2009</v>
      </c>
      <c r="Q4" s="274"/>
      <c r="R4" s="273">
        <v>2010</v>
      </c>
      <c r="S4" s="274"/>
      <c r="T4" s="273">
        <v>2011</v>
      </c>
      <c r="U4" s="274"/>
      <c r="V4" s="259">
        <v>2012</v>
      </c>
      <c r="W4" s="227"/>
    </row>
    <row r="5" spans="1:24" x14ac:dyDescent="0.25">
      <c r="C5" s="227"/>
      <c r="D5" s="206" t="s">
        <v>80</v>
      </c>
      <c r="E5" s="210" t="s">
        <v>81</v>
      </c>
      <c r="F5" s="209" t="s">
        <v>80</v>
      </c>
      <c r="G5" s="210" t="s">
        <v>81</v>
      </c>
      <c r="H5" s="209" t="s">
        <v>80</v>
      </c>
      <c r="I5" s="210" t="s">
        <v>81</v>
      </c>
      <c r="J5" s="209" t="s">
        <v>80</v>
      </c>
      <c r="K5" s="210" t="s">
        <v>81</v>
      </c>
      <c r="L5" s="209" t="s">
        <v>80</v>
      </c>
      <c r="M5" s="210" t="s">
        <v>81</v>
      </c>
      <c r="N5" s="209" t="s">
        <v>80</v>
      </c>
      <c r="O5" s="210" t="s">
        <v>81</v>
      </c>
      <c r="P5" s="209" t="s">
        <v>80</v>
      </c>
      <c r="Q5" s="210" t="s">
        <v>81</v>
      </c>
      <c r="R5" s="209" t="s">
        <v>80</v>
      </c>
      <c r="S5" s="210" t="s">
        <v>81</v>
      </c>
      <c r="T5" s="209" t="s">
        <v>80</v>
      </c>
      <c r="U5" s="210" t="s">
        <v>81</v>
      </c>
      <c r="V5" s="206" t="s">
        <v>80</v>
      </c>
      <c r="W5" s="175" t="s">
        <v>81</v>
      </c>
    </row>
    <row r="6" spans="1:24" x14ac:dyDescent="0.25">
      <c r="C6" s="24" t="s">
        <v>94</v>
      </c>
      <c r="D6" s="207">
        <v>6697</v>
      </c>
      <c r="E6" s="212">
        <v>7246</v>
      </c>
      <c r="F6" s="211">
        <v>7921</v>
      </c>
      <c r="G6" s="212">
        <v>8441</v>
      </c>
      <c r="H6" s="211">
        <v>9193</v>
      </c>
      <c r="I6" s="212">
        <v>9047</v>
      </c>
      <c r="J6" s="211">
        <v>10016</v>
      </c>
      <c r="K6" s="212">
        <v>10323</v>
      </c>
      <c r="L6" s="211">
        <v>10867</v>
      </c>
      <c r="M6" s="212">
        <v>11229</v>
      </c>
      <c r="N6" s="211">
        <v>11916</v>
      </c>
      <c r="O6" s="212">
        <v>12109</v>
      </c>
      <c r="P6" s="211">
        <v>12879</v>
      </c>
      <c r="Q6" s="212">
        <v>13415</v>
      </c>
      <c r="R6" s="211">
        <v>14490</v>
      </c>
      <c r="S6" s="212">
        <v>14634</v>
      </c>
      <c r="T6" s="211">
        <v>14816</v>
      </c>
      <c r="U6" s="212">
        <v>15165</v>
      </c>
      <c r="V6" s="207">
        <v>14875</v>
      </c>
      <c r="W6" s="21">
        <v>15042</v>
      </c>
    </row>
    <row r="7" spans="1:24" x14ac:dyDescent="0.25">
      <c r="C7" s="24" t="s">
        <v>173</v>
      </c>
      <c r="D7" s="207">
        <v>501</v>
      </c>
      <c r="E7" s="212">
        <v>532</v>
      </c>
      <c r="F7" s="211">
        <v>568</v>
      </c>
      <c r="G7" s="212">
        <v>771</v>
      </c>
      <c r="H7" s="211">
        <v>542</v>
      </c>
      <c r="I7" s="212">
        <v>497</v>
      </c>
      <c r="J7" s="211">
        <v>531</v>
      </c>
      <c r="K7" s="212">
        <v>553</v>
      </c>
      <c r="L7" s="211">
        <v>837</v>
      </c>
      <c r="M7" s="212">
        <v>843</v>
      </c>
      <c r="N7" s="211">
        <v>939</v>
      </c>
      <c r="O7" s="212">
        <v>827</v>
      </c>
      <c r="P7" s="211">
        <v>1014</v>
      </c>
      <c r="Q7" s="212">
        <v>998</v>
      </c>
      <c r="R7" s="211">
        <v>1140</v>
      </c>
      <c r="S7" s="212">
        <v>1112</v>
      </c>
      <c r="T7" s="211">
        <v>1269</v>
      </c>
      <c r="U7" s="212">
        <v>1086</v>
      </c>
      <c r="V7" s="207">
        <v>1162</v>
      </c>
      <c r="W7" s="21">
        <v>1090</v>
      </c>
    </row>
    <row r="8" spans="1:24" x14ac:dyDescent="0.25">
      <c r="C8" s="175" t="s">
        <v>6</v>
      </c>
      <c r="D8" s="208">
        <f>SUM(D6:D7)</f>
        <v>7198</v>
      </c>
      <c r="E8" s="213">
        <f t="shared" ref="E8:W8" si="0">SUM(E6:E7)</f>
        <v>7778</v>
      </c>
      <c r="F8" s="195">
        <f t="shared" si="0"/>
        <v>8489</v>
      </c>
      <c r="G8" s="213">
        <f t="shared" si="0"/>
        <v>9212</v>
      </c>
      <c r="H8" s="195">
        <f t="shared" si="0"/>
        <v>9735</v>
      </c>
      <c r="I8" s="213">
        <f t="shared" si="0"/>
        <v>9544</v>
      </c>
      <c r="J8" s="195">
        <f t="shared" si="0"/>
        <v>10547</v>
      </c>
      <c r="K8" s="213">
        <f t="shared" si="0"/>
        <v>10876</v>
      </c>
      <c r="L8" s="195">
        <f t="shared" si="0"/>
        <v>11704</v>
      </c>
      <c r="M8" s="213">
        <f t="shared" si="0"/>
        <v>12072</v>
      </c>
      <c r="N8" s="195">
        <f t="shared" si="0"/>
        <v>12855</v>
      </c>
      <c r="O8" s="213">
        <f t="shared" si="0"/>
        <v>12936</v>
      </c>
      <c r="P8" s="195">
        <f t="shared" si="0"/>
        <v>13893</v>
      </c>
      <c r="Q8" s="213">
        <f t="shared" si="0"/>
        <v>14413</v>
      </c>
      <c r="R8" s="195">
        <f t="shared" si="0"/>
        <v>15630</v>
      </c>
      <c r="S8" s="213">
        <f t="shared" si="0"/>
        <v>15746</v>
      </c>
      <c r="T8" s="195">
        <f t="shared" si="0"/>
        <v>16085</v>
      </c>
      <c r="U8" s="213">
        <f t="shared" si="0"/>
        <v>16251</v>
      </c>
      <c r="V8" s="208">
        <f t="shared" si="0"/>
        <v>16037</v>
      </c>
      <c r="W8" s="179">
        <f t="shared" si="0"/>
        <v>16132</v>
      </c>
    </row>
    <row r="9" spans="1:24" x14ac:dyDescent="0.25">
      <c r="C9" s="177" t="s">
        <v>174</v>
      </c>
      <c r="D9" s="279">
        <f>AVERAGE(D6:E6)</f>
        <v>6971.5</v>
      </c>
      <c r="E9" s="276"/>
      <c r="F9" s="275">
        <f>AVERAGE(F6:G6)</f>
        <v>8181</v>
      </c>
      <c r="G9" s="276"/>
      <c r="H9" s="275">
        <f>AVERAGE(H6:I6)</f>
        <v>9120</v>
      </c>
      <c r="I9" s="276"/>
      <c r="J9" s="275">
        <f>AVERAGE(J6:K6)</f>
        <v>10169.5</v>
      </c>
      <c r="K9" s="276"/>
      <c r="L9" s="275">
        <f>AVERAGE(L6:M6)</f>
        <v>11048</v>
      </c>
      <c r="M9" s="276"/>
      <c r="N9" s="275">
        <f>AVERAGE(N6:O6)</f>
        <v>12012.5</v>
      </c>
      <c r="O9" s="276"/>
      <c r="P9" s="275">
        <f>AVERAGE(P6:Q6)</f>
        <v>13147</v>
      </c>
      <c r="Q9" s="276"/>
      <c r="R9" s="275">
        <f>AVERAGE(R6:S6)</f>
        <v>14562</v>
      </c>
      <c r="S9" s="276"/>
      <c r="T9" s="275">
        <f>AVERAGE(T6:U6)</f>
        <v>14990.5</v>
      </c>
      <c r="U9" s="276"/>
      <c r="V9" s="279">
        <f>AVERAGE(V6:W6)</f>
        <v>14958.5</v>
      </c>
      <c r="W9" s="280"/>
    </row>
    <row r="10" spans="1:24" x14ac:dyDescent="0.25">
      <c r="C10" s="177" t="s">
        <v>175</v>
      </c>
      <c r="D10" s="279">
        <f>AVERAGE(D7:E7)</f>
        <v>516.5</v>
      </c>
      <c r="E10" s="276"/>
      <c r="F10" s="275">
        <f>AVERAGE(F7:G7)</f>
        <v>669.5</v>
      </c>
      <c r="G10" s="276"/>
      <c r="H10" s="275">
        <f>AVERAGE(H7:I7)</f>
        <v>519.5</v>
      </c>
      <c r="I10" s="276"/>
      <c r="J10" s="275">
        <f>AVERAGE(J7:K7)</f>
        <v>542</v>
      </c>
      <c r="K10" s="276"/>
      <c r="L10" s="275">
        <f>AVERAGE(L7:M7)</f>
        <v>840</v>
      </c>
      <c r="M10" s="276"/>
      <c r="N10" s="275">
        <f>AVERAGE(N7:O7)</f>
        <v>883</v>
      </c>
      <c r="O10" s="276"/>
      <c r="P10" s="275">
        <f>AVERAGE(P7:Q7)</f>
        <v>1006</v>
      </c>
      <c r="Q10" s="276"/>
      <c r="R10" s="275">
        <f>AVERAGE(R7:S7)</f>
        <v>1126</v>
      </c>
      <c r="S10" s="276"/>
      <c r="T10" s="275">
        <f>AVERAGE(T7:U7)</f>
        <v>1177.5</v>
      </c>
      <c r="U10" s="276"/>
      <c r="V10" s="279">
        <f>AVERAGE(V7:W7)</f>
        <v>1126</v>
      </c>
      <c r="W10" s="280"/>
    </row>
    <row r="11" spans="1:24" x14ac:dyDescent="0.25">
      <c r="C11" s="175" t="s">
        <v>176</v>
      </c>
      <c r="D11" s="283" t="s">
        <v>212</v>
      </c>
      <c r="E11" s="284"/>
      <c r="F11" s="277">
        <f>(G8-E8)/E8</f>
        <v>0.18436616096682951</v>
      </c>
      <c r="G11" s="278"/>
      <c r="H11" s="277">
        <f>(I8-G8)/G8</f>
        <v>3.6039947894051239E-2</v>
      </c>
      <c r="I11" s="278"/>
      <c r="J11" s="277">
        <f>(K8-I8)/I8</f>
        <v>0.13956412405699917</v>
      </c>
      <c r="K11" s="278"/>
      <c r="L11" s="277">
        <f>(M8-K8)/K8</f>
        <v>0.1099668995954395</v>
      </c>
      <c r="M11" s="278"/>
      <c r="N11" s="277">
        <f>(O8-M8)/M8</f>
        <v>7.1570576540755465E-2</v>
      </c>
      <c r="O11" s="278"/>
      <c r="P11" s="277">
        <f>(Q8-O8)/O8</f>
        <v>0.11417748917748918</v>
      </c>
      <c r="Q11" s="278"/>
      <c r="R11" s="277">
        <f>(S8-Q8)/Q8</f>
        <v>9.2485950183861798E-2</v>
      </c>
      <c r="S11" s="278"/>
      <c r="T11" s="277">
        <f>(U8-S8)/S8</f>
        <v>3.2071637241204112E-2</v>
      </c>
      <c r="U11" s="278"/>
      <c r="V11" s="281">
        <f>(W8-U8)/U8</f>
        <v>-7.3226262999200051E-3</v>
      </c>
      <c r="W11" s="282"/>
    </row>
    <row r="12" spans="1:24" x14ac:dyDescent="0.25"/>
    <row r="13" spans="1:24" x14ac:dyDescent="0.25">
      <c r="C13" s="22" t="s">
        <v>153</v>
      </c>
    </row>
    <row r="14" spans="1:24" x14ac:dyDescent="0.25"/>
    <row r="15" spans="1:24" x14ac:dyDescent="0.25">
      <c r="C15" s="22" t="s">
        <v>286</v>
      </c>
    </row>
    <row r="16" spans="1:2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</sheetData>
  <sheetProtection password="CD78" sheet="1" objects="1" scenarios="1"/>
  <mergeCells count="42">
    <mergeCell ref="V4:W4"/>
    <mergeCell ref="V9:W9"/>
    <mergeCell ref="V10:W10"/>
    <mergeCell ref="V11:W11"/>
    <mergeCell ref="B1:X1"/>
    <mergeCell ref="N11:O11"/>
    <mergeCell ref="P11:Q11"/>
    <mergeCell ref="R11:S11"/>
    <mergeCell ref="D11:E11"/>
    <mergeCell ref="F11:G11"/>
    <mergeCell ref="H11:I11"/>
    <mergeCell ref="J11:K11"/>
    <mergeCell ref="L11:M11"/>
    <mergeCell ref="N9:O9"/>
    <mergeCell ref="P9:Q9"/>
    <mergeCell ref="R9:S9"/>
    <mergeCell ref="D10:E10"/>
    <mergeCell ref="F10:G10"/>
    <mergeCell ref="H10:I10"/>
    <mergeCell ref="J10:K10"/>
    <mergeCell ref="N10:O10"/>
    <mergeCell ref="D9:E9"/>
    <mergeCell ref="F9:G9"/>
    <mergeCell ref="H9:I9"/>
    <mergeCell ref="J9:K9"/>
    <mergeCell ref="L9:M9"/>
    <mergeCell ref="T4:U4"/>
    <mergeCell ref="T9:U9"/>
    <mergeCell ref="T10:U10"/>
    <mergeCell ref="T11:U11"/>
    <mergeCell ref="C4:C5"/>
    <mergeCell ref="H4:I4"/>
    <mergeCell ref="J4:K4"/>
    <mergeCell ref="L4:M4"/>
    <mergeCell ref="N4:O4"/>
    <mergeCell ref="P4:Q4"/>
    <mergeCell ref="R4:S4"/>
    <mergeCell ref="D4:E4"/>
    <mergeCell ref="F4:G4"/>
    <mergeCell ref="R10:S10"/>
    <mergeCell ref="L10:M10"/>
    <mergeCell ref="P10:Q1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C254"/>
  <sheetViews>
    <sheetView workbookViewId="0">
      <selection sqref="A1:C1"/>
    </sheetView>
  </sheetViews>
  <sheetFormatPr baseColWidth="10" defaultRowHeight="12.75" x14ac:dyDescent="0.25"/>
  <cols>
    <col min="1" max="2" width="7.85546875" style="41" bestFit="1" customWidth="1"/>
    <col min="3" max="3" width="83.7109375" style="41" bestFit="1" customWidth="1"/>
    <col min="4" max="16384" width="11.42578125" style="41"/>
  </cols>
  <sheetData>
    <row r="1" spans="1:3" x14ac:dyDescent="0.25">
      <c r="A1" s="285" t="s">
        <v>178</v>
      </c>
      <c r="B1" s="286"/>
      <c r="C1" s="286"/>
    </row>
    <row r="2" spans="1:3" x14ac:dyDescent="0.25">
      <c r="A2" s="87" t="s">
        <v>1</v>
      </c>
      <c r="B2" s="87" t="s">
        <v>179</v>
      </c>
      <c r="C2" s="87" t="s">
        <v>180</v>
      </c>
    </row>
    <row r="3" spans="1:3" x14ac:dyDescent="0.25">
      <c r="A3" s="29">
        <v>1</v>
      </c>
      <c r="B3" s="32">
        <v>27</v>
      </c>
      <c r="C3" s="5" t="s">
        <v>12</v>
      </c>
    </row>
    <row r="4" spans="1:3" x14ac:dyDescent="0.25">
      <c r="A4" s="29">
        <v>2</v>
      </c>
      <c r="B4" s="32">
        <v>53</v>
      </c>
      <c r="C4" s="5" t="s">
        <v>56</v>
      </c>
    </row>
    <row r="5" spans="1:3" x14ac:dyDescent="0.25">
      <c r="A5" s="29">
        <v>3</v>
      </c>
      <c r="B5" s="32">
        <v>32</v>
      </c>
      <c r="C5" s="5" t="s">
        <v>36</v>
      </c>
    </row>
    <row r="6" spans="1:3" x14ac:dyDescent="0.25">
      <c r="A6" s="29">
        <v>4</v>
      </c>
      <c r="B6" s="32" t="s">
        <v>37</v>
      </c>
      <c r="C6" s="5" t="s">
        <v>38</v>
      </c>
    </row>
    <row r="7" spans="1:3" x14ac:dyDescent="0.25">
      <c r="A7" s="29">
        <v>5</v>
      </c>
      <c r="B7" s="79">
        <v>91</v>
      </c>
      <c r="C7" s="77" t="s">
        <v>39</v>
      </c>
    </row>
    <row r="8" spans="1:3" x14ac:dyDescent="0.25">
      <c r="A8" s="29">
        <v>6</v>
      </c>
      <c r="B8" s="32">
        <v>28</v>
      </c>
      <c r="C8" s="5" t="s">
        <v>50</v>
      </c>
    </row>
    <row r="9" spans="1:3" x14ac:dyDescent="0.25">
      <c r="A9" s="29">
        <v>7</v>
      </c>
      <c r="B9" s="32">
        <v>37</v>
      </c>
      <c r="C9" s="5" t="s">
        <v>51</v>
      </c>
    </row>
    <row r="10" spans="1:3" x14ac:dyDescent="0.25">
      <c r="A10" s="29">
        <v>8</v>
      </c>
      <c r="B10" s="32">
        <v>12</v>
      </c>
      <c r="C10" s="5" t="s">
        <v>52</v>
      </c>
    </row>
    <row r="11" spans="1:3" x14ac:dyDescent="0.25">
      <c r="A11" s="29">
        <v>9</v>
      </c>
      <c r="B11" s="32">
        <v>36</v>
      </c>
      <c r="C11" s="5" t="s">
        <v>53</v>
      </c>
    </row>
    <row r="12" spans="1:3" x14ac:dyDescent="0.25">
      <c r="A12" s="29">
        <v>10</v>
      </c>
      <c r="B12" s="32">
        <v>89</v>
      </c>
      <c r="C12" s="5" t="s">
        <v>57</v>
      </c>
    </row>
    <row r="13" spans="1:3" x14ac:dyDescent="0.25">
      <c r="A13" s="29">
        <v>11</v>
      </c>
      <c r="B13" s="32" t="s">
        <v>58</v>
      </c>
      <c r="C13" s="5" t="s">
        <v>59</v>
      </c>
    </row>
    <row r="14" spans="1:3" x14ac:dyDescent="0.25">
      <c r="A14" s="29">
        <v>12</v>
      </c>
      <c r="B14" s="32">
        <v>34</v>
      </c>
      <c r="C14" s="5" t="s">
        <v>54</v>
      </c>
    </row>
    <row r="15" spans="1:3" x14ac:dyDescent="0.25">
      <c r="A15" s="29">
        <v>13</v>
      </c>
      <c r="B15" s="32">
        <v>13</v>
      </c>
      <c r="C15" s="5" t="s">
        <v>43</v>
      </c>
    </row>
    <row r="16" spans="1:3" x14ac:dyDescent="0.25">
      <c r="A16" s="29">
        <v>14</v>
      </c>
      <c r="B16" s="32" t="s">
        <v>44</v>
      </c>
      <c r="C16" s="5" t="s">
        <v>45</v>
      </c>
    </row>
    <row r="17" spans="1:3" x14ac:dyDescent="0.25">
      <c r="A17" s="29">
        <v>15</v>
      </c>
      <c r="B17" s="32">
        <v>38</v>
      </c>
      <c r="C17" s="5" t="s">
        <v>46</v>
      </c>
    </row>
    <row r="18" spans="1:3" x14ac:dyDescent="0.25">
      <c r="A18" s="29">
        <v>16</v>
      </c>
      <c r="B18" s="32">
        <v>14</v>
      </c>
      <c r="C18" s="5" t="s">
        <v>47</v>
      </c>
    </row>
    <row r="19" spans="1:3" x14ac:dyDescent="0.25">
      <c r="A19" s="29">
        <v>17</v>
      </c>
      <c r="B19" s="32">
        <v>39</v>
      </c>
      <c r="C19" s="5" t="s">
        <v>48</v>
      </c>
    </row>
    <row r="20" spans="1:3" x14ac:dyDescent="0.25">
      <c r="A20" s="29">
        <v>18</v>
      </c>
      <c r="B20" s="4">
        <v>2</v>
      </c>
      <c r="C20" s="76" t="s">
        <v>225</v>
      </c>
    </row>
    <row r="21" spans="1:3" x14ac:dyDescent="0.25">
      <c r="A21" s="29">
        <v>19</v>
      </c>
      <c r="B21" s="32">
        <v>4</v>
      </c>
      <c r="C21" s="5" t="s">
        <v>8</v>
      </c>
    </row>
    <row r="22" spans="1:3" x14ac:dyDescent="0.25">
      <c r="A22" s="29">
        <v>20</v>
      </c>
      <c r="B22" s="32">
        <v>6</v>
      </c>
      <c r="C22" s="5" t="s">
        <v>20</v>
      </c>
    </row>
    <row r="23" spans="1:3" x14ac:dyDescent="0.25">
      <c r="A23" s="29">
        <v>21</v>
      </c>
      <c r="B23" s="4">
        <v>10</v>
      </c>
      <c r="C23" s="76" t="s">
        <v>227</v>
      </c>
    </row>
    <row r="24" spans="1:3" x14ac:dyDescent="0.25">
      <c r="A24" s="29">
        <v>22</v>
      </c>
      <c r="B24" s="44" t="s">
        <v>21</v>
      </c>
      <c r="C24" s="77" t="s">
        <v>22</v>
      </c>
    </row>
    <row r="25" spans="1:3" x14ac:dyDescent="0.25">
      <c r="A25" s="29">
        <v>23</v>
      </c>
      <c r="B25" s="32">
        <v>9</v>
      </c>
      <c r="C25" s="5" t="s">
        <v>23</v>
      </c>
    </row>
    <row r="26" spans="1:3" x14ac:dyDescent="0.25">
      <c r="A26" s="29">
        <v>24</v>
      </c>
      <c r="B26" s="32">
        <v>21</v>
      </c>
      <c r="C26" s="5" t="s">
        <v>24</v>
      </c>
    </row>
    <row r="27" spans="1:3" x14ac:dyDescent="0.25">
      <c r="A27" s="29">
        <v>25</v>
      </c>
      <c r="B27" s="32" t="s">
        <v>25</v>
      </c>
      <c r="C27" s="5" t="s">
        <v>26</v>
      </c>
    </row>
    <row r="28" spans="1:3" x14ac:dyDescent="0.25">
      <c r="A28" s="29">
        <v>26</v>
      </c>
      <c r="B28" s="32" t="s">
        <v>27</v>
      </c>
      <c r="C28" s="5" t="s">
        <v>28</v>
      </c>
    </row>
    <row r="29" spans="1:3" x14ac:dyDescent="0.25">
      <c r="A29" s="29">
        <v>27</v>
      </c>
      <c r="B29" s="4">
        <v>3</v>
      </c>
      <c r="C29" s="76" t="s">
        <v>226</v>
      </c>
    </row>
    <row r="30" spans="1:3" x14ac:dyDescent="0.25">
      <c r="A30" s="29">
        <v>28</v>
      </c>
      <c r="B30" s="32">
        <v>66</v>
      </c>
      <c r="C30" s="5" t="s">
        <v>9</v>
      </c>
    </row>
    <row r="31" spans="1:3" x14ac:dyDescent="0.25">
      <c r="A31" s="29">
        <v>29</v>
      </c>
      <c r="B31" s="32">
        <v>68</v>
      </c>
      <c r="C31" s="5" t="s">
        <v>184</v>
      </c>
    </row>
    <row r="32" spans="1:3" x14ac:dyDescent="0.25">
      <c r="A32" s="29">
        <v>30</v>
      </c>
      <c r="B32" s="32">
        <v>7</v>
      </c>
      <c r="C32" s="5" t="s">
        <v>18</v>
      </c>
    </row>
    <row r="33" spans="1:3" x14ac:dyDescent="0.25">
      <c r="A33" s="29">
        <v>31</v>
      </c>
      <c r="B33" s="32">
        <v>1</v>
      </c>
      <c r="C33" s="5" t="s">
        <v>10</v>
      </c>
    </row>
    <row r="34" spans="1:3" x14ac:dyDescent="0.25">
      <c r="A34" s="29">
        <v>32</v>
      </c>
      <c r="B34" s="32" t="s">
        <v>30</v>
      </c>
      <c r="C34" s="77" t="s">
        <v>31</v>
      </c>
    </row>
    <row r="35" spans="1:3" x14ac:dyDescent="0.25">
      <c r="A35" s="29">
        <v>33</v>
      </c>
      <c r="B35" s="32" t="s">
        <v>182</v>
      </c>
      <c r="C35" s="76" t="s">
        <v>229</v>
      </c>
    </row>
    <row r="36" spans="1:3" x14ac:dyDescent="0.25">
      <c r="A36" s="29">
        <v>34</v>
      </c>
      <c r="B36" s="32">
        <v>80</v>
      </c>
      <c r="C36" s="5" t="s">
        <v>32</v>
      </c>
    </row>
    <row r="37" spans="1:3" x14ac:dyDescent="0.25">
      <c r="A37" s="29">
        <v>35</v>
      </c>
      <c r="B37" s="32" t="s">
        <v>33</v>
      </c>
      <c r="C37" s="78" t="s">
        <v>34</v>
      </c>
    </row>
    <row r="38" spans="1:3" x14ac:dyDescent="0.25">
      <c r="A38" s="29">
        <v>36</v>
      </c>
      <c r="B38" s="32">
        <v>33</v>
      </c>
      <c r="C38" s="76" t="s">
        <v>228</v>
      </c>
    </row>
    <row r="39" spans="1:3" x14ac:dyDescent="0.25">
      <c r="A39" s="29">
        <v>37</v>
      </c>
      <c r="B39" s="32">
        <v>31</v>
      </c>
      <c r="C39" s="5" t="s">
        <v>40</v>
      </c>
    </row>
    <row r="40" spans="1:3" x14ac:dyDescent="0.25">
      <c r="A40" s="29">
        <v>38</v>
      </c>
      <c r="B40" s="32">
        <v>92</v>
      </c>
      <c r="C40" s="5" t="s">
        <v>41</v>
      </c>
    </row>
    <row r="41" spans="1:3" x14ac:dyDescent="0.25">
      <c r="A41" s="29">
        <v>39</v>
      </c>
      <c r="B41" s="32">
        <v>16</v>
      </c>
      <c r="C41" s="5" t="s">
        <v>60</v>
      </c>
    </row>
    <row r="42" spans="1:3" x14ac:dyDescent="0.25">
      <c r="A42" s="29">
        <v>40</v>
      </c>
      <c r="B42" s="32">
        <v>86</v>
      </c>
      <c r="C42" s="5" t="s">
        <v>62</v>
      </c>
    </row>
    <row r="43" spans="1:3" x14ac:dyDescent="0.25">
      <c r="A43" s="29">
        <v>41</v>
      </c>
      <c r="B43" s="32" t="s">
        <v>13</v>
      </c>
      <c r="C43" s="5" t="s">
        <v>14</v>
      </c>
    </row>
    <row r="44" spans="1:3" x14ac:dyDescent="0.25">
      <c r="A44" s="29">
        <v>42</v>
      </c>
      <c r="B44" s="32">
        <v>22</v>
      </c>
      <c r="C44" s="5" t="s">
        <v>67</v>
      </c>
    </row>
    <row r="45" spans="1:3" x14ac:dyDescent="0.25">
      <c r="A45" s="29">
        <v>43</v>
      </c>
      <c r="B45" s="32">
        <v>99</v>
      </c>
      <c r="C45" s="5" t="s">
        <v>42</v>
      </c>
    </row>
    <row r="46" spans="1:3" x14ac:dyDescent="0.25">
      <c r="A46" s="29">
        <v>44</v>
      </c>
      <c r="B46" s="32">
        <v>87</v>
      </c>
      <c r="C46" s="5" t="s">
        <v>68</v>
      </c>
    </row>
    <row r="47" spans="1:3" x14ac:dyDescent="0.25">
      <c r="A47" s="29">
        <v>45</v>
      </c>
      <c r="B47" s="32">
        <v>23</v>
      </c>
      <c r="C47" s="5" t="s">
        <v>69</v>
      </c>
    </row>
    <row r="48" spans="1:3" x14ac:dyDescent="0.25">
      <c r="A48" s="29">
        <v>46</v>
      </c>
      <c r="B48" s="32" t="s">
        <v>181</v>
      </c>
      <c r="C48" s="76" t="s">
        <v>230</v>
      </c>
    </row>
    <row r="49" spans="1:3" x14ac:dyDescent="0.25">
      <c r="A49" s="29">
        <v>47</v>
      </c>
      <c r="B49" s="32" t="s">
        <v>70</v>
      </c>
      <c r="C49" s="76" t="s">
        <v>231</v>
      </c>
    </row>
    <row r="50" spans="1:3" x14ac:dyDescent="0.25">
      <c r="A50" s="29">
        <v>48</v>
      </c>
      <c r="B50" s="45" t="s">
        <v>72</v>
      </c>
      <c r="C50" s="5" t="s">
        <v>73</v>
      </c>
    </row>
    <row r="51" spans="1:3" x14ac:dyDescent="0.25">
      <c r="A51" s="29">
        <v>49</v>
      </c>
      <c r="B51" s="44" t="s">
        <v>76</v>
      </c>
      <c r="C51" s="78" t="s">
        <v>77</v>
      </c>
    </row>
    <row r="52" spans="1:3" x14ac:dyDescent="0.25">
      <c r="A52" s="29">
        <v>50</v>
      </c>
      <c r="B52" s="32">
        <v>24</v>
      </c>
      <c r="C52" s="5" t="s">
        <v>78</v>
      </c>
    </row>
    <row r="53" spans="1:3" x14ac:dyDescent="0.25">
      <c r="A53" s="29">
        <v>51</v>
      </c>
      <c r="B53" s="32">
        <v>25</v>
      </c>
      <c r="C53" s="5" t="s">
        <v>79</v>
      </c>
    </row>
    <row r="56" spans="1:3" x14ac:dyDescent="0.25">
      <c r="A56" s="227" t="s">
        <v>183</v>
      </c>
      <c r="B56" s="227"/>
      <c r="C56" s="227"/>
    </row>
    <row r="57" spans="1:3" x14ac:dyDescent="0.25">
      <c r="A57" s="175" t="s">
        <v>1</v>
      </c>
      <c r="B57" s="175" t="s">
        <v>179</v>
      </c>
      <c r="C57" s="175" t="s">
        <v>180</v>
      </c>
    </row>
    <row r="58" spans="1:3" x14ac:dyDescent="0.25">
      <c r="A58" s="29">
        <v>1</v>
      </c>
      <c r="B58" s="29" t="s">
        <v>92</v>
      </c>
      <c r="C58" s="178" t="s">
        <v>93</v>
      </c>
    </row>
    <row r="59" spans="1:3" x14ac:dyDescent="0.25">
      <c r="A59" s="29">
        <v>2</v>
      </c>
      <c r="B59" s="29" t="s">
        <v>95</v>
      </c>
      <c r="C59" s="178" t="s">
        <v>96</v>
      </c>
    </row>
    <row r="60" spans="1:3" x14ac:dyDescent="0.25">
      <c r="A60" s="29">
        <v>3</v>
      </c>
      <c r="B60" s="29">
        <v>78</v>
      </c>
      <c r="C60" s="178" t="s">
        <v>98</v>
      </c>
    </row>
    <row r="61" spans="1:3" x14ac:dyDescent="0.25">
      <c r="A61" s="29">
        <v>4</v>
      </c>
      <c r="B61" s="29" t="s">
        <v>191</v>
      </c>
      <c r="C61" s="178" t="s">
        <v>192</v>
      </c>
    </row>
    <row r="62" spans="1:3" x14ac:dyDescent="0.25">
      <c r="A62" s="29">
        <v>5</v>
      </c>
      <c r="B62" s="29">
        <v>59</v>
      </c>
      <c r="C62" s="178" t="s">
        <v>128</v>
      </c>
    </row>
    <row r="63" spans="1:3" x14ac:dyDescent="0.25">
      <c r="A63" s="29">
        <v>6</v>
      </c>
      <c r="B63" s="29" t="s">
        <v>129</v>
      </c>
      <c r="C63" s="178" t="s">
        <v>130</v>
      </c>
    </row>
    <row r="64" spans="1:3" x14ac:dyDescent="0.25">
      <c r="A64" s="29">
        <v>7</v>
      </c>
      <c r="B64" s="29" t="s">
        <v>146</v>
      </c>
      <c r="C64" s="178" t="s">
        <v>147</v>
      </c>
    </row>
    <row r="65" spans="1:3" x14ac:dyDescent="0.25">
      <c r="A65" s="29">
        <v>8</v>
      </c>
      <c r="B65" s="29">
        <v>58</v>
      </c>
      <c r="C65" s="178" t="s">
        <v>132</v>
      </c>
    </row>
    <row r="66" spans="1:3" x14ac:dyDescent="0.25">
      <c r="A66" s="29">
        <v>9</v>
      </c>
      <c r="B66" s="29">
        <v>71</v>
      </c>
      <c r="C66" s="178" t="s">
        <v>133</v>
      </c>
    </row>
    <row r="67" spans="1:3" x14ac:dyDescent="0.25">
      <c r="A67" s="29">
        <v>10</v>
      </c>
      <c r="B67" s="29">
        <v>82</v>
      </c>
      <c r="C67" s="178" t="s">
        <v>134</v>
      </c>
    </row>
    <row r="68" spans="1:3" x14ac:dyDescent="0.25">
      <c r="A68" s="29">
        <v>11</v>
      </c>
      <c r="B68" s="29">
        <v>56</v>
      </c>
      <c r="C68" s="178" t="s">
        <v>135</v>
      </c>
    </row>
    <row r="69" spans="1:3" x14ac:dyDescent="0.25">
      <c r="A69" s="29">
        <v>12</v>
      </c>
      <c r="B69" s="29">
        <v>81</v>
      </c>
      <c r="C69" s="178" t="s">
        <v>136</v>
      </c>
    </row>
    <row r="70" spans="1:3" x14ac:dyDescent="0.25">
      <c r="A70" s="29">
        <v>13</v>
      </c>
      <c r="B70" s="29">
        <v>45</v>
      </c>
      <c r="C70" s="178" t="s">
        <v>279</v>
      </c>
    </row>
    <row r="71" spans="1:3" x14ac:dyDescent="0.25">
      <c r="A71" s="29">
        <v>14</v>
      </c>
      <c r="B71" s="29" t="s">
        <v>138</v>
      </c>
      <c r="C71" s="178" t="s">
        <v>139</v>
      </c>
    </row>
    <row r="72" spans="1:3" x14ac:dyDescent="0.25">
      <c r="A72" s="29">
        <v>15</v>
      </c>
      <c r="B72" s="29">
        <v>98</v>
      </c>
      <c r="C72" s="178" t="s">
        <v>100</v>
      </c>
    </row>
    <row r="73" spans="1:3" x14ac:dyDescent="0.25">
      <c r="A73" s="29">
        <v>16</v>
      </c>
      <c r="B73" s="29">
        <v>97</v>
      </c>
      <c r="C73" s="178" t="s">
        <v>101</v>
      </c>
    </row>
    <row r="74" spans="1:3" x14ac:dyDescent="0.25">
      <c r="A74" s="29">
        <v>17</v>
      </c>
      <c r="B74" s="29">
        <v>96</v>
      </c>
      <c r="C74" s="178" t="s">
        <v>102</v>
      </c>
    </row>
    <row r="75" spans="1:3" x14ac:dyDescent="0.25">
      <c r="A75" s="29">
        <v>18</v>
      </c>
      <c r="B75" s="29" t="s">
        <v>189</v>
      </c>
      <c r="C75" s="178" t="s">
        <v>193</v>
      </c>
    </row>
    <row r="76" spans="1:3" x14ac:dyDescent="0.25">
      <c r="A76" s="29">
        <v>19</v>
      </c>
      <c r="B76" s="29" t="s">
        <v>140</v>
      </c>
      <c r="C76" s="199" t="s">
        <v>141</v>
      </c>
    </row>
    <row r="77" spans="1:3" x14ac:dyDescent="0.25">
      <c r="A77" s="29">
        <v>20</v>
      </c>
      <c r="B77" s="29" t="s">
        <v>280</v>
      </c>
      <c r="C77" s="199" t="s">
        <v>281</v>
      </c>
    </row>
    <row r="78" spans="1:3" x14ac:dyDescent="0.25">
      <c r="A78" s="29">
        <v>21</v>
      </c>
      <c r="B78" s="29">
        <v>77</v>
      </c>
      <c r="C78" s="178" t="s">
        <v>103</v>
      </c>
    </row>
    <row r="79" spans="1:3" x14ac:dyDescent="0.25">
      <c r="A79" s="29">
        <v>22</v>
      </c>
      <c r="B79" s="29">
        <v>41</v>
      </c>
      <c r="C79" s="178" t="s">
        <v>104</v>
      </c>
    </row>
    <row r="80" spans="1:3" x14ac:dyDescent="0.25">
      <c r="A80" s="29">
        <v>23</v>
      </c>
      <c r="B80" s="29" t="s">
        <v>105</v>
      </c>
      <c r="C80" s="178" t="s">
        <v>106</v>
      </c>
    </row>
    <row r="81" spans="1:3" x14ac:dyDescent="0.25">
      <c r="A81" s="29">
        <v>24</v>
      </c>
      <c r="B81" s="29">
        <v>63</v>
      </c>
      <c r="C81" s="178" t="s">
        <v>107</v>
      </c>
    </row>
    <row r="82" spans="1:3" x14ac:dyDescent="0.25">
      <c r="A82" s="29">
        <v>25</v>
      </c>
      <c r="B82" s="29">
        <v>73</v>
      </c>
      <c r="C82" s="178" t="s">
        <v>108</v>
      </c>
    </row>
    <row r="83" spans="1:3" x14ac:dyDescent="0.25">
      <c r="A83" s="29">
        <v>26</v>
      </c>
      <c r="B83" s="29" t="s">
        <v>188</v>
      </c>
      <c r="C83" s="178" t="s">
        <v>194</v>
      </c>
    </row>
    <row r="84" spans="1:3" x14ac:dyDescent="0.25">
      <c r="A84" s="29">
        <v>27</v>
      </c>
      <c r="B84" s="29">
        <v>49</v>
      </c>
      <c r="C84" s="178" t="s">
        <v>109</v>
      </c>
    </row>
    <row r="85" spans="1:3" x14ac:dyDescent="0.25">
      <c r="A85" s="29">
        <v>28</v>
      </c>
      <c r="B85" s="29">
        <v>85</v>
      </c>
      <c r="C85" s="178" t="s">
        <v>110</v>
      </c>
    </row>
    <row r="86" spans="1:3" x14ac:dyDescent="0.25">
      <c r="A86" s="29">
        <v>29</v>
      </c>
      <c r="B86" s="29">
        <v>70</v>
      </c>
      <c r="C86" s="178" t="s">
        <v>111</v>
      </c>
    </row>
    <row r="87" spans="1:3" x14ac:dyDescent="0.25">
      <c r="A87" s="29">
        <v>30</v>
      </c>
      <c r="B87" s="29">
        <v>90</v>
      </c>
      <c r="C87" s="178" t="s">
        <v>112</v>
      </c>
    </row>
    <row r="88" spans="1:3" x14ac:dyDescent="0.25">
      <c r="A88" s="29">
        <v>31</v>
      </c>
      <c r="B88" s="29">
        <v>54</v>
      </c>
      <c r="C88" s="178" t="s">
        <v>113</v>
      </c>
    </row>
    <row r="89" spans="1:3" x14ac:dyDescent="0.25">
      <c r="A89" s="29">
        <v>32</v>
      </c>
      <c r="B89" s="29" t="s">
        <v>114</v>
      </c>
      <c r="C89" s="178" t="s">
        <v>115</v>
      </c>
    </row>
    <row r="90" spans="1:3" x14ac:dyDescent="0.25">
      <c r="A90" s="29">
        <v>33</v>
      </c>
      <c r="B90" s="29" t="s">
        <v>142</v>
      </c>
      <c r="C90" s="178" t="s">
        <v>143</v>
      </c>
    </row>
    <row r="91" spans="1:3" x14ac:dyDescent="0.25">
      <c r="A91" s="29">
        <v>34</v>
      </c>
      <c r="B91" s="29" t="s">
        <v>187</v>
      </c>
      <c r="C91" s="178" t="s">
        <v>195</v>
      </c>
    </row>
    <row r="92" spans="1:3" x14ac:dyDescent="0.25">
      <c r="A92" s="29">
        <v>35</v>
      </c>
      <c r="B92" s="29" t="s">
        <v>144</v>
      </c>
      <c r="C92" s="178" t="s">
        <v>145</v>
      </c>
    </row>
    <row r="93" spans="1:3" x14ac:dyDescent="0.25">
      <c r="A93" s="29">
        <v>36</v>
      </c>
      <c r="B93" s="29">
        <v>47</v>
      </c>
      <c r="C93" s="178" t="s">
        <v>116</v>
      </c>
    </row>
    <row r="94" spans="1:3" x14ac:dyDescent="0.25">
      <c r="A94" s="29">
        <v>37</v>
      </c>
      <c r="B94" s="29" t="s">
        <v>117</v>
      </c>
      <c r="C94" s="178" t="s">
        <v>118</v>
      </c>
    </row>
    <row r="95" spans="1:3" x14ac:dyDescent="0.25">
      <c r="A95" s="29">
        <v>38</v>
      </c>
      <c r="B95" s="29">
        <v>40</v>
      </c>
      <c r="C95" s="178" t="s">
        <v>119</v>
      </c>
    </row>
    <row r="96" spans="1:3" x14ac:dyDescent="0.25">
      <c r="A96" s="29">
        <v>39</v>
      </c>
      <c r="B96" s="29">
        <v>42</v>
      </c>
      <c r="C96" s="178" t="s">
        <v>120</v>
      </c>
    </row>
    <row r="97" spans="1:3" x14ac:dyDescent="0.25">
      <c r="A97" s="29">
        <v>40</v>
      </c>
      <c r="B97" s="29">
        <v>84</v>
      </c>
      <c r="C97" s="178" t="s">
        <v>121</v>
      </c>
    </row>
    <row r="98" spans="1:3" x14ac:dyDescent="0.25">
      <c r="A98" s="29">
        <v>41</v>
      </c>
      <c r="B98" s="29">
        <v>62</v>
      </c>
      <c r="C98" s="178" t="s">
        <v>122</v>
      </c>
    </row>
    <row r="99" spans="1:3" x14ac:dyDescent="0.25">
      <c r="A99" s="29">
        <v>42</v>
      </c>
      <c r="B99" s="29" t="s">
        <v>123</v>
      </c>
      <c r="C99" s="178" t="s">
        <v>124</v>
      </c>
    </row>
    <row r="100" spans="1:3" x14ac:dyDescent="0.25">
      <c r="A100" s="29">
        <v>43</v>
      </c>
      <c r="B100" s="29" t="s">
        <v>190</v>
      </c>
      <c r="C100" s="178" t="s">
        <v>196</v>
      </c>
    </row>
    <row r="101" spans="1:3" x14ac:dyDescent="0.25">
      <c r="A101" s="29">
        <v>44</v>
      </c>
      <c r="B101" s="29">
        <v>44</v>
      </c>
      <c r="C101" s="178" t="s">
        <v>125</v>
      </c>
    </row>
    <row r="102" spans="1:3" x14ac:dyDescent="0.25">
      <c r="A102" s="29">
        <v>45</v>
      </c>
      <c r="B102" s="29" t="s">
        <v>126</v>
      </c>
      <c r="C102" s="178" t="s">
        <v>127</v>
      </c>
    </row>
    <row r="103" spans="1:3" x14ac:dyDescent="0.25">
      <c r="B103" s="198"/>
    </row>
    <row r="105" spans="1:3" x14ac:dyDescent="0.25">
      <c r="B105" s="227" t="s">
        <v>197</v>
      </c>
      <c r="C105" s="227"/>
    </row>
    <row r="106" spans="1:3" x14ac:dyDescent="0.25">
      <c r="B106" s="29">
        <v>1</v>
      </c>
      <c r="C106" s="136" t="s">
        <v>154</v>
      </c>
    </row>
    <row r="107" spans="1:3" x14ac:dyDescent="0.25">
      <c r="B107" s="29">
        <v>2</v>
      </c>
      <c r="C107" s="136" t="s">
        <v>155</v>
      </c>
    </row>
    <row r="108" spans="1:3" x14ac:dyDescent="0.25">
      <c r="B108" s="29">
        <v>3</v>
      </c>
      <c r="C108" s="136" t="s">
        <v>156</v>
      </c>
    </row>
    <row r="109" spans="1:3" x14ac:dyDescent="0.25">
      <c r="B109" s="29">
        <v>4</v>
      </c>
      <c r="C109" s="136" t="s">
        <v>202</v>
      </c>
    </row>
    <row r="110" spans="1:3" x14ac:dyDescent="0.25">
      <c r="B110" s="29">
        <v>5</v>
      </c>
      <c r="C110" s="136" t="s">
        <v>245</v>
      </c>
    </row>
    <row r="111" spans="1:3" x14ac:dyDescent="0.25">
      <c r="B111" s="29">
        <v>6</v>
      </c>
      <c r="C111" s="136" t="s">
        <v>203</v>
      </c>
    </row>
    <row r="112" spans="1:3" x14ac:dyDescent="0.25">
      <c r="B112" s="29">
        <v>7</v>
      </c>
      <c r="C112" s="136" t="s">
        <v>204</v>
      </c>
    </row>
    <row r="113" spans="2:3" x14ac:dyDescent="0.25">
      <c r="B113" s="29">
        <v>8</v>
      </c>
      <c r="C113" s="136" t="s">
        <v>157</v>
      </c>
    </row>
    <row r="114" spans="2:3" x14ac:dyDescent="0.25">
      <c r="B114" s="29">
        <v>9</v>
      </c>
      <c r="C114" s="136" t="s">
        <v>205</v>
      </c>
    </row>
    <row r="115" spans="2:3" x14ac:dyDescent="0.25">
      <c r="B115" s="29">
        <v>10</v>
      </c>
      <c r="C115" s="136" t="s">
        <v>158</v>
      </c>
    </row>
    <row r="116" spans="2:3" x14ac:dyDescent="0.25">
      <c r="B116" s="29">
        <v>11</v>
      </c>
      <c r="C116" s="136" t="s">
        <v>159</v>
      </c>
    </row>
    <row r="117" spans="2:3" x14ac:dyDescent="0.25">
      <c r="B117" s="29">
        <v>12</v>
      </c>
      <c r="C117" s="136" t="s">
        <v>206</v>
      </c>
    </row>
    <row r="118" spans="2:3" x14ac:dyDescent="0.25">
      <c r="B118" s="29">
        <v>13</v>
      </c>
      <c r="C118" s="136" t="s">
        <v>246</v>
      </c>
    </row>
    <row r="119" spans="2:3" x14ac:dyDescent="0.25">
      <c r="B119" s="29">
        <v>14</v>
      </c>
      <c r="C119" s="136" t="s">
        <v>160</v>
      </c>
    </row>
    <row r="120" spans="2:3" x14ac:dyDescent="0.25">
      <c r="B120" s="29">
        <v>15</v>
      </c>
      <c r="C120" s="136" t="s">
        <v>207</v>
      </c>
    </row>
    <row r="121" spans="2:3" x14ac:dyDescent="0.25">
      <c r="B121" s="29">
        <v>16</v>
      </c>
      <c r="C121" s="136" t="s">
        <v>247</v>
      </c>
    </row>
    <row r="122" spans="2:3" x14ac:dyDescent="0.25">
      <c r="B122" s="29">
        <v>17</v>
      </c>
      <c r="C122" s="136" t="s">
        <v>161</v>
      </c>
    </row>
    <row r="123" spans="2:3" x14ac:dyDescent="0.25">
      <c r="B123" s="29">
        <v>18</v>
      </c>
      <c r="C123" s="136" t="s">
        <v>162</v>
      </c>
    </row>
    <row r="124" spans="2:3" x14ac:dyDescent="0.25">
      <c r="B124" s="29">
        <v>19</v>
      </c>
      <c r="C124" s="136" t="s">
        <v>163</v>
      </c>
    </row>
    <row r="125" spans="2:3" x14ac:dyDescent="0.25">
      <c r="B125" s="29">
        <v>20</v>
      </c>
      <c r="C125" s="136" t="s">
        <v>164</v>
      </c>
    </row>
    <row r="126" spans="2:3" x14ac:dyDescent="0.25">
      <c r="B126" s="29">
        <v>21</v>
      </c>
      <c r="C126" s="136" t="s">
        <v>165</v>
      </c>
    </row>
    <row r="127" spans="2:3" x14ac:dyDescent="0.25">
      <c r="B127" s="29">
        <v>22</v>
      </c>
      <c r="C127" s="136" t="s">
        <v>248</v>
      </c>
    </row>
    <row r="128" spans="2:3" x14ac:dyDescent="0.25">
      <c r="B128" s="29">
        <v>23</v>
      </c>
      <c r="C128" s="136" t="s">
        <v>166</v>
      </c>
    </row>
    <row r="129" spans="1:3" x14ac:dyDescent="0.25">
      <c r="B129" s="29">
        <v>24</v>
      </c>
      <c r="C129" s="136" t="s">
        <v>208</v>
      </c>
    </row>
    <row r="130" spans="1:3" x14ac:dyDescent="0.25">
      <c r="B130" s="29">
        <v>25</v>
      </c>
      <c r="C130" s="136" t="s">
        <v>167</v>
      </c>
    </row>
    <row r="131" spans="1:3" x14ac:dyDescent="0.25">
      <c r="B131" s="29">
        <v>26</v>
      </c>
      <c r="C131" s="136" t="s">
        <v>209</v>
      </c>
    </row>
    <row r="132" spans="1:3" x14ac:dyDescent="0.25">
      <c r="B132" s="29">
        <v>27</v>
      </c>
      <c r="C132" s="136" t="s">
        <v>168</v>
      </c>
    </row>
    <row r="133" spans="1:3" x14ac:dyDescent="0.25">
      <c r="B133" s="29">
        <v>28</v>
      </c>
      <c r="C133" s="136" t="s">
        <v>169</v>
      </c>
    </row>
    <row r="134" spans="1:3" x14ac:dyDescent="0.25">
      <c r="B134" s="29">
        <v>29</v>
      </c>
      <c r="C134" s="136" t="s">
        <v>170</v>
      </c>
    </row>
    <row r="135" spans="1:3" x14ac:dyDescent="0.25">
      <c r="B135" s="29">
        <v>30</v>
      </c>
      <c r="C135" s="136" t="s">
        <v>249</v>
      </c>
    </row>
    <row r="136" spans="1:3" x14ac:dyDescent="0.25">
      <c r="B136" s="29">
        <v>31</v>
      </c>
      <c r="C136" s="136" t="s">
        <v>210</v>
      </c>
    </row>
    <row r="137" spans="1:3" x14ac:dyDescent="0.25">
      <c r="B137" s="29">
        <v>32</v>
      </c>
      <c r="C137" s="136" t="s">
        <v>171</v>
      </c>
    </row>
    <row r="140" spans="1:3" x14ac:dyDescent="0.25">
      <c r="A140" s="227" t="s">
        <v>275</v>
      </c>
      <c r="B140" s="227"/>
      <c r="C140" s="227"/>
    </row>
    <row r="141" spans="1:3" x14ac:dyDescent="0.25">
      <c r="A141" s="127" t="s">
        <v>1</v>
      </c>
      <c r="B141" s="127" t="s">
        <v>179</v>
      </c>
      <c r="C141" s="127" t="s">
        <v>180</v>
      </c>
    </row>
    <row r="142" spans="1:3" x14ac:dyDescent="0.25">
      <c r="A142" s="29">
        <v>1</v>
      </c>
      <c r="B142" s="128">
        <v>27</v>
      </c>
      <c r="C142" s="14" t="s">
        <v>12</v>
      </c>
    </row>
    <row r="143" spans="1:3" x14ac:dyDescent="0.25">
      <c r="A143" s="29">
        <v>2</v>
      </c>
      <c r="B143" s="128">
        <v>53</v>
      </c>
      <c r="C143" s="14" t="s">
        <v>56</v>
      </c>
    </row>
    <row r="144" spans="1:3" x14ac:dyDescent="0.25">
      <c r="A144" s="29">
        <v>3</v>
      </c>
      <c r="B144" s="128">
        <v>32</v>
      </c>
      <c r="C144" s="14" t="s">
        <v>36</v>
      </c>
    </row>
    <row r="145" spans="1:3" x14ac:dyDescent="0.2">
      <c r="A145" s="29">
        <v>4</v>
      </c>
      <c r="B145" s="17" t="s">
        <v>37</v>
      </c>
      <c r="C145" s="26" t="s">
        <v>38</v>
      </c>
    </row>
    <row r="146" spans="1:3" x14ac:dyDescent="0.2">
      <c r="A146" s="29">
        <v>5</v>
      </c>
      <c r="B146" s="17">
        <v>91</v>
      </c>
      <c r="C146" s="26" t="s">
        <v>39</v>
      </c>
    </row>
    <row r="147" spans="1:3" x14ac:dyDescent="0.25">
      <c r="A147" s="29">
        <v>6</v>
      </c>
      <c r="B147" s="126">
        <v>28</v>
      </c>
      <c r="C147" s="14" t="s">
        <v>50</v>
      </c>
    </row>
    <row r="148" spans="1:3" x14ac:dyDescent="0.25">
      <c r="A148" s="29">
        <v>7</v>
      </c>
      <c r="B148" s="126">
        <v>37</v>
      </c>
      <c r="C148" s="14" t="s">
        <v>51</v>
      </c>
    </row>
    <row r="149" spans="1:3" x14ac:dyDescent="0.25">
      <c r="A149" s="29">
        <v>8</v>
      </c>
      <c r="B149" s="128">
        <v>12</v>
      </c>
      <c r="C149" s="14" t="s">
        <v>52</v>
      </c>
    </row>
    <row r="150" spans="1:3" x14ac:dyDescent="0.25">
      <c r="A150" s="29">
        <v>9</v>
      </c>
      <c r="B150" s="128">
        <v>36</v>
      </c>
      <c r="C150" s="14" t="s">
        <v>53</v>
      </c>
    </row>
    <row r="151" spans="1:3" x14ac:dyDescent="0.25">
      <c r="A151" s="29">
        <v>10</v>
      </c>
      <c r="B151" s="130">
        <v>89</v>
      </c>
      <c r="C151" s="14" t="s">
        <v>57</v>
      </c>
    </row>
    <row r="152" spans="1:3" x14ac:dyDescent="0.25">
      <c r="A152" s="29">
        <v>11</v>
      </c>
      <c r="B152" s="32" t="s">
        <v>58</v>
      </c>
      <c r="C152" s="5" t="s">
        <v>59</v>
      </c>
    </row>
    <row r="153" spans="1:3" x14ac:dyDescent="0.25">
      <c r="A153" s="29">
        <v>12</v>
      </c>
      <c r="B153" s="126">
        <v>34</v>
      </c>
      <c r="C153" s="14" t="s">
        <v>54</v>
      </c>
    </row>
    <row r="154" spans="1:3" x14ac:dyDescent="0.25">
      <c r="A154" s="29">
        <v>13</v>
      </c>
      <c r="B154" s="128">
        <v>13</v>
      </c>
      <c r="C154" s="14" t="s">
        <v>43</v>
      </c>
    </row>
    <row r="155" spans="1:3" x14ac:dyDescent="0.25">
      <c r="A155" s="29">
        <v>14</v>
      </c>
      <c r="B155" s="128" t="s">
        <v>44</v>
      </c>
      <c r="C155" s="14" t="s">
        <v>45</v>
      </c>
    </row>
    <row r="156" spans="1:3" x14ac:dyDescent="0.25">
      <c r="A156" s="29">
        <v>15</v>
      </c>
      <c r="B156" s="128">
        <v>38</v>
      </c>
      <c r="C156" s="14" t="s">
        <v>46</v>
      </c>
    </row>
    <row r="157" spans="1:3" x14ac:dyDescent="0.25">
      <c r="A157" s="29">
        <v>16</v>
      </c>
      <c r="B157" s="128">
        <v>14</v>
      </c>
      <c r="C157" s="14" t="s">
        <v>47</v>
      </c>
    </row>
    <row r="158" spans="1:3" x14ac:dyDescent="0.25">
      <c r="A158" s="29">
        <v>17</v>
      </c>
      <c r="B158" s="128">
        <v>39</v>
      </c>
      <c r="C158" s="14" t="s">
        <v>48</v>
      </c>
    </row>
    <row r="159" spans="1:3" x14ac:dyDescent="0.25">
      <c r="A159" s="29">
        <v>18</v>
      </c>
      <c r="B159" s="128">
        <v>15</v>
      </c>
      <c r="C159" s="14" t="s">
        <v>87</v>
      </c>
    </row>
    <row r="160" spans="1:3" x14ac:dyDescent="0.25">
      <c r="A160" s="29">
        <v>19</v>
      </c>
      <c r="B160" s="128">
        <v>2</v>
      </c>
      <c r="C160" s="14" t="s">
        <v>84</v>
      </c>
    </row>
    <row r="161" spans="1:3" x14ac:dyDescent="0.25">
      <c r="A161" s="29">
        <v>20</v>
      </c>
      <c r="B161" s="128">
        <v>4</v>
      </c>
      <c r="C161" s="14" t="s">
        <v>8</v>
      </c>
    </row>
    <row r="162" spans="1:3" x14ac:dyDescent="0.25">
      <c r="A162" s="29">
        <v>21</v>
      </c>
      <c r="B162" s="128">
        <v>19</v>
      </c>
      <c r="C162" s="14" t="s">
        <v>88</v>
      </c>
    </row>
    <row r="163" spans="1:3" x14ac:dyDescent="0.25">
      <c r="A163" s="29">
        <v>22</v>
      </c>
      <c r="B163" s="128">
        <v>6</v>
      </c>
      <c r="C163" s="14" t="s">
        <v>20</v>
      </c>
    </row>
    <row r="164" spans="1:3" x14ac:dyDescent="0.25">
      <c r="A164" s="29">
        <v>23</v>
      </c>
      <c r="B164" s="128">
        <v>10</v>
      </c>
      <c r="C164" s="14" t="s">
        <v>86</v>
      </c>
    </row>
    <row r="165" spans="1:3" x14ac:dyDescent="0.2">
      <c r="A165" s="29">
        <v>24</v>
      </c>
      <c r="B165" s="17" t="s">
        <v>21</v>
      </c>
      <c r="C165" s="26" t="s">
        <v>22</v>
      </c>
    </row>
    <row r="166" spans="1:3" x14ac:dyDescent="0.25">
      <c r="A166" s="29">
        <v>25</v>
      </c>
      <c r="B166" s="128">
        <v>9</v>
      </c>
      <c r="C166" s="14" t="s">
        <v>23</v>
      </c>
    </row>
    <row r="167" spans="1:3" x14ac:dyDescent="0.25">
      <c r="A167" s="29">
        <v>26</v>
      </c>
      <c r="B167" s="128">
        <v>21</v>
      </c>
      <c r="C167" s="14" t="s">
        <v>24</v>
      </c>
    </row>
    <row r="168" spans="1:3" x14ac:dyDescent="0.2">
      <c r="A168" s="29">
        <v>27</v>
      </c>
      <c r="B168" s="17" t="s">
        <v>25</v>
      </c>
      <c r="C168" s="14" t="s">
        <v>26</v>
      </c>
    </row>
    <row r="169" spans="1:3" x14ac:dyDescent="0.2">
      <c r="A169" s="29">
        <v>28</v>
      </c>
      <c r="B169" s="17" t="s">
        <v>27</v>
      </c>
      <c r="C169" s="26" t="s">
        <v>28</v>
      </c>
    </row>
    <row r="170" spans="1:3" x14ac:dyDescent="0.25">
      <c r="A170" s="29">
        <v>29</v>
      </c>
      <c r="B170" s="128">
        <v>3</v>
      </c>
      <c r="C170" s="14" t="s">
        <v>85</v>
      </c>
    </row>
    <row r="171" spans="1:3" x14ac:dyDescent="0.25">
      <c r="A171" s="29">
        <v>30</v>
      </c>
      <c r="B171" s="128">
        <v>66</v>
      </c>
      <c r="C171" s="14" t="s">
        <v>9</v>
      </c>
    </row>
    <row r="172" spans="1:3" x14ac:dyDescent="0.25">
      <c r="A172" s="29">
        <v>31</v>
      </c>
      <c r="B172" s="128">
        <v>68</v>
      </c>
      <c r="C172" s="14" t="s">
        <v>184</v>
      </c>
    </row>
    <row r="173" spans="1:3" x14ac:dyDescent="0.25">
      <c r="A173" s="29">
        <v>32</v>
      </c>
      <c r="B173" s="126">
        <v>7</v>
      </c>
      <c r="C173" s="14" t="s">
        <v>18</v>
      </c>
    </row>
    <row r="174" spans="1:3" x14ac:dyDescent="0.25">
      <c r="A174" s="29">
        <v>33</v>
      </c>
      <c r="B174" s="128">
        <v>1</v>
      </c>
      <c r="C174" s="14" t="s">
        <v>10</v>
      </c>
    </row>
    <row r="175" spans="1:3" x14ac:dyDescent="0.25">
      <c r="A175" s="29">
        <v>34</v>
      </c>
      <c r="B175" s="32" t="s">
        <v>83</v>
      </c>
      <c r="C175" s="5" t="s">
        <v>172</v>
      </c>
    </row>
    <row r="176" spans="1:3" x14ac:dyDescent="0.25">
      <c r="A176" s="29">
        <v>35</v>
      </c>
      <c r="B176" s="128">
        <v>33</v>
      </c>
      <c r="C176" s="14" t="s">
        <v>29</v>
      </c>
    </row>
    <row r="177" spans="1:3" x14ac:dyDescent="0.25">
      <c r="A177" s="29">
        <v>36</v>
      </c>
      <c r="B177" s="33" t="s">
        <v>30</v>
      </c>
      <c r="C177" s="16" t="s">
        <v>31</v>
      </c>
    </row>
    <row r="178" spans="1:3" x14ac:dyDescent="0.25">
      <c r="A178" s="29">
        <v>37</v>
      </c>
      <c r="B178" s="34" t="s">
        <v>182</v>
      </c>
      <c r="C178" s="35" t="s">
        <v>186</v>
      </c>
    </row>
    <row r="179" spans="1:3" x14ac:dyDescent="0.25">
      <c r="A179" s="29">
        <v>38</v>
      </c>
      <c r="B179" s="128">
        <v>80</v>
      </c>
      <c r="C179" s="14" t="s">
        <v>32</v>
      </c>
    </row>
    <row r="180" spans="1:3" x14ac:dyDescent="0.25">
      <c r="A180" s="29">
        <v>39</v>
      </c>
      <c r="B180" s="33" t="s">
        <v>33</v>
      </c>
      <c r="C180" s="5" t="s">
        <v>34</v>
      </c>
    </row>
    <row r="181" spans="1:3" x14ac:dyDescent="0.25">
      <c r="A181" s="29">
        <v>40</v>
      </c>
      <c r="B181" s="128">
        <v>31</v>
      </c>
      <c r="C181" s="14" t="s">
        <v>40</v>
      </c>
    </row>
    <row r="182" spans="1:3" x14ac:dyDescent="0.25">
      <c r="A182" s="29">
        <v>41</v>
      </c>
      <c r="B182" s="32">
        <v>92</v>
      </c>
      <c r="C182" s="5" t="s">
        <v>41</v>
      </c>
    </row>
    <row r="183" spans="1:3" x14ac:dyDescent="0.25">
      <c r="A183" s="29">
        <v>42</v>
      </c>
      <c r="B183" s="128">
        <v>16</v>
      </c>
      <c r="C183" s="14" t="s">
        <v>60</v>
      </c>
    </row>
    <row r="184" spans="1:3" x14ac:dyDescent="0.25">
      <c r="A184" s="29">
        <v>43</v>
      </c>
      <c r="B184" s="130">
        <v>65</v>
      </c>
      <c r="C184" s="14" t="s">
        <v>61</v>
      </c>
    </row>
    <row r="185" spans="1:3" x14ac:dyDescent="0.25">
      <c r="A185" s="29">
        <v>44</v>
      </c>
      <c r="B185" s="128">
        <v>86</v>
      </c>
      <c r="C185" s="14" t="s">
        <v>62</v>
      </c>
    </row>
    <row r="186" spans="1:3" x14ac:dyDescent="0.25">
      <c r="A186" s="29">
        <v>45</v>
      </c>
      <c r="B186" s="32" t="s">
        <v>63</v>
      </c>
      <c r="C186" s="5" t="s">
        <v>64</v>
      </c>
    </row>
    <row r="187" spans="1:3" x14ac:dyDescent="0.25">
      <c r="A187" s="29">
        <v>46</v>
      </c>
      <c r="B187" s="33" t="s">
        <v>65</v>
      </c>
      <c r="C187" s="5" t="s">
        <v>66</v>
      </c>
    </row>
    <row r="188" spans="1:3" x14ac:dyDescent="0.25">
      <c r="A188" s="29">
        <v>47</v>
      </c>
      <c r="B188" s="32" t="s">
        <v>13</v>
      </c>
      <c r="C188" s="5" t="s">
        <v>14</v>
      </c>
    </row>
    <row r="189" spans="1:3" x14ac:dyDescent="0.2">
      <c r="A189" s="29">
        <v>48</v>
      </c>
      <c r="B189" s="17" t="s">
        <v>15</v>
      </c>
      <c r="C189" s="26" t="s">
        <v>16</v>
      </c>
    </row>
    <row r="190" spans="1:3" x14ac:dyDescent="0.25">
      <c r="A190" s="29">
        <v>49</v>
      </c>
      <c r="B190" s="128">
        <v>22</v>
      </c>
      <c r="C190" s="14" t="s">
        <v>67</v>
      </c>
    </row>
    <row r="191" spans="1:3" x14ac:dyDescent="0.25">
      <c r="A191" s="29">
        <v>50</v>
      </c>
      <c r="B191" s="32">
        <v>99</v>
      </c>
      <c r="C191" s="5" t="s">
        <v>42</v>
      </c>
    </row>
    <row r="192" spans="1:3" x14ac:dyDescent="0.25">
      <c r="A192" s="29">
        <v>51</v>
      </c>
      <c r="B192" s="32">
        <v>87</v>
      </c>
      <c r="C192" s="5" t="s">
        <v>68</v>
      </c>
    </row>
    <row r="193" spans="1:3" x14ac:dyDescent="0.25">
      <c r="A193" s="29">
        <v>52</v>
      </c>
      <c r="B193" s="128">
        <v>23</v>
      </c>
      <c r="C193" s="14" t="s">
        <v>69</v>
      </c>
    </row>
    <row r="194" spans="1:3" x14ac:dyDescent="0.25">
      <c r="A194" s="29">
        <v>53</v>
      </c>
      <c r="B194" s="37" t="s">
        <v>181</v>
      </c>
      <c r="C194" s="38" t="s">
        <v>185</v>
      </c>
    </row>
    <row r="195" spans="1:3" x14ac:dyDescent="0.2">
      <c r="A195" s="29">
        <v>54</v>
      </c>
      <c r="B195" s="17" t="s">
        <v>70</v>
      </c>
      <c r="C195" s="14" t="s">
        <v>71</v>
      </c>
    </row>
    <row r="196" spans="1:3" x14ac:dyDescent="0.25">
      <c r="A196" s="29">
        <v>55</v>
      </c>
      <c r="B196" s="129" t="s">
        <v>72</v>
      </c>
      <c r="C196" s="5" t="s">
        <v>73</v>
      </c>
    </row>
    <row r="197" spans="1:3" x14ac:dyDescent="0.25">
      <c r="A197" s="29">
        <v>56</v>
      </c>
      <c r="B197" s="32" t="s">
        <v>74</v>
      </c>
      <c r="C197" s="5" t="s">
        <v>75</v>
      </c>
    </row>
    <row r="198" spans="1:3" x14ac:dyDescent="0.2">
      <c r="A198" s="29">
        <v>57</v>
      </c>
      <c r="B198" s="17" t="s">
        <v>76</v>
      </c>
      <c r="C198" s="26" t="s">
        <v>77</v>
      </c>
    </row>
    <row r="199" spans="1:3" x14ac:dyDescent="0.25">
      <c r="A199" s="29">
        <v>58</v>
      </c>
      <c r="B199" s="128">
        <v>24</v>
      </c>
      <c r="C199" s="14" t="s">
        <v>78</v>
      </c>
    </row>
    <row r="200" spans="1:3" x14ac:dyDescent="0.25">
      <c r="A200" s="29">
        <v>59</v>
      </c>
      <c r="B200" s="128">
        <v>25</v>
      </c>
      <c r="C200" s="14" t="s">
        <v>79</v>
      </c>
    </row>
    <row r="203" spans="1:3" x14ac:dyDescent="0.25">
      <c r="A203" s="227" t="s">
        <v>285</v>
      </c>
      <c r="B203" s="227"/>
      <c r="C203" s="227"/>
    </row>
    <row r="204" spans="1:3" x14ac:dyDescent="0.25">
      <c r="A204" s="175" t="s">
        <v>1</v>
      </c>
      <c r="B204" s="175" t="s">
        <v>179</v>
      </c>
      <c r="C204" s="175" t="s">
        <v>180</v>
      </c>
    </row>
    <row r="205" spans="1:3" x14ac:dyDescent="0.25">
      <c r="A205" s="29">
        <v>1</v>
      </c>
      <c r="B205" s="32" t="s">
        <v>92</v>
      </c>
      <c r="C205" s="5" t="s">
        <v>93</v>
      </c>
    </row>
    <row r="206" spans="1:3" x14ac:dyDescent="0.25">
      <c r="A206" s="29">
        <v>2</v>
      </c>
      <c r="B206" s="32" t="s">
        <v>95</v>
      </c>
      <c r="C206" s="5" t="s">
        <v>96</v>
      </c>
    </row>
    <row r="207" spans="1:3" x14ac:dyDescent="0.25">
      <c r="A207" s="29">
        <v>3</v>
      </c>
      <c r="B207" s="32">
        <v>78</v>
      </c>
      <c r="C207" s="5" t="s">
        <v>98</v>
      </c>
    </row>
    <row r="208" spans="1:3" x14ac:dyDescent="0.25">
      <c r="A208" s="29">
        <v>4</v>
      </c>
      <c r="B208" s="32" t="s">
        <v>191</v>
      </c>
      <c r="C208" s="5" t="s">
        <v>192</v>
      </c>
    </row>
    <row r="209" spans="1:3" x14ac:dyDescent="0.25">
      <c r="A209" s="29">
        <v>5</v>
      </c>
      <c r="B209" s="32">
        <v>43</v>
      </c>
      <c r="C209" s="5" t="s">
        <v>150</v>
      </c>
    </row>
    <row r="210" spans="1:3" x14ac:dyDescent="0.25">
      <c r="A210" s="29">
        <v>6</v>
      </c>
      <c r="B210" s="32">
        <v>59</v>
      </c>
      <c r="C210" s="5" t="s">
        <v>128</v>
      </c>
    </row>
    <row r="211" spans="1:3" x14ac:dyDescent="0.25">
      <c r="A211" s="29">
        <v>7</v>
      </c>
      <c r="B211" s="32">
        <v>61</v>
      </c>
      <c r="C211" s="5" t="s">
        <v>149</v>
      </c>
    </row>
    <row r="212" spans="1:3" x14ac:dyDescent="0.25">
      <c r="A212" s="29">
        <v>8</v>
      </c>
      <c r="B212" s="32" t="s">
        <v>129</v>
      </c>
      <c r="C212" s="5" t="s">
        <v>130</v>
      </c>
    </row>
    <row r="213" spans="1:3" x14ac:dyDescent="0.25">
      <c r="A213" s="29">
        <v>9</v>
      </c>
      <c r="B213" s="32" t="s">
        <v>146</v>
      </c>
      <c r="C213" s="5" t="s">
        <v>147</v>
      </c>
    </row>
    <row r="214" spans="1:3" x14ac:dyDescent="0.25">
      <c r="A214" s="29">
        <v>10</v>
      </c>
      <c r="B214" s="180">
        <v>57</v>
      </c>
      <c r="C214" s="5" t="s">
        <v>131</v>
      </c>
    </row>
    <row r="215" spans="1:3" x14ac:dyDescent="0.25">
      <c r="A215" s="29">
        <v>11</v>
      </c>
      <c r="B215" s="32">
        <v>58</v>
      </c>
      <c r="C215" s="5" t="s">
        <v>132</v>
      </c>
    </row>
    <row r="216" spans="1:3" x14ac:dyDescent="0.25">
      <c r="A216" s="29">
        <v>12</v>
      </c>
      <c r="B216" s="180">
        <v>71</v>
      </c>
      <c r="C216" s="5" t="s">
        <v>133</v>
      </c>
    </row>
    <row r="217" spans="1:3" x14ac:dyDescent="0.25">
      <c r="A217" s="29">
        <v>13</v>
      </c>
      <c r="B217" s="180">
        <v>82</v>
      </c>
      <c r="C217" s="5" t="s">
        <v>134</v>
      </c>
    </row>
    <row r="218" spans="1:3" x14ac:dyDescent="0.25">
      <c r="A218" s="29">
        <v>14</v>
      </c>
      <c r="B218" s="32">
        <v>56</v>
      </c>
      <c r="C218" s="5" t="s">
        <v>135</v>
      </c>
    </row>
    <row r="219" spans="1:3" x14ac:dyDescent="0.25">
      <c r="A219" s="29">
        <v>15</v>
      </c>
      <c r="B219" s="32">
        <v>81</v>
      </c>
      <c r="C219" s="5" t="s">
        <v>136</v>
      </c>
    </row>
    <row r="220" spans="1:3" x14ac:dyDescent="0.25">
      <c r="A220" s="29">
        <v>16</v>
      </c>
      <c r="B220" s="32">
        <v>45</v>
      </c>
      <c r="C220" s="5" t="s">
        <v>279</v>
      </c>
    </row>
    <row r="221" spans="1:3" x14ac:dyDescent="0.25">
      <c r="A221" s="29">
        <v>17</v>
      </c>
      <c r="B221" s="32">
        <v>46</v>
      </c>
      <c r="C221" s="5" t="s">
        <v>148</v>
      </c>
    </row>
    <row r="222" spans="1:3" x14ac:dyDescent="0.25">
      <c r="A222" s="29">
        <v>18</v>
      </c>
      <c r="B222" s="32">
        <v>79</v>
      </c>
      <c r="C222" s="5" t="s">
        <v>137</v>
      </c>
    </row>
    <row r="223" spans="1:3" x14ac:dyDescent="0.25">
      <c r="A223" s="29">
        <v>19</v>
      </c>
      <c r="B223" s="32" t="s">
        <v>138</v>
      </c>
      <c r="C223" s="5" t="s">
        <v>139</v>
      </c>
    </row>
    <row r="224" spans="1:3" x14ac:dyDescent="0.25">
      <c r="A224" s="29">
        <v>20</v>
      </c>
      <c r="B224" s="32">
        <v>98</v>
      </c>
      <c r="C224" s="5" t="s">
        <v>100</v>
      </c>
    </row>
    <row r="225" spans="1:3" x14ac:dyDescent="0.25">
      <c r="A225" s="29">
        <v>21</v>
      </c>
      <c r="B225" s="32">
        <v>97</v>
      </c>
      <c r="C225" s="5" t="s">
        <v>101</v>
      </c>
    </row>
    <row r="226" spans="1:3" x14ac:dyDescent="0.25">
      <c r="A226" s="29">
        <v>22</v>
      </c>
      <c r="B226" s="32">
        <v>96</v>
      </c>
      <c r="C226" s="5" t="s">
        <v>102</v>
      </c>
    </row>
    <row r="227" spans="1:3" x14ac:dyDescent="0.25">
      <c r="A227" s="29">
        <v>23</v>
      </c>
      <c r="B227" s="32" t="s">
        <v>189</v>
      </c>
      <c r="C227" s="5" t="s">
        <v>193</v>
      </c>
    </row>
    <row r="228" spans="1:3" x14ac:dyDescent="0.25">
      <c r="A228" s="29">
        <v>24</v>
      </c>
      <c r="B228" s="32" t="s">
        <v>140</v>
      </c>
      <c r="C228" s="5" t="s">
        <v>141</v>
      </c>
    </row>
    <row r="229" spans="1:3" x14ac:dyDescent="0.25">
      <c r="A229" s="29">
        <v>25</v>
      </c>
      <c r="B229" s="32" t="s">
        <v>280</v>
      </c>
      <c r="C229" s="5" t="s">
        <v>281</v>
      </c>
    </row>
    <row r="230" spans="1:3" x14ac:dyDescent="0.25">
      <c r="A230" s="29">
        <v>26</v>
      </c>
      <c r="B230" s="32">
        <v>77</v>
      </c>
      <c r="C230" s="5" t="s">
        <v>103</v>
      </c>
    </row>
    <row r="231" spans="1:3" x14ac:dyDescent="0.25">
      <c r="A231" s="29">
        <v>27</v>
      </c>
      <c r="B231" s="32">
        <v>41</v>
      </c>
      <c r="C231" s="5" t="s">
        <v>104</v>
      </c>
    </row>
    <row r="232" spans="1:3" x14ac:dyDescent="0.25">
      <c r="A232" s="29">
        <v>28</v>
      </c>
      <c r="B232" s="32" t="s">
        <v>105</v>
      </c>
      <c r="C232" s="5" t="s">
        <v>106</v>
      </c>
    </row>
    <row r="233" spans="1:3" x14ac:dyDescent="0.25">
      <c r="A233" s="29">
        <v>29</v>
      </c>
      <c r="B233" s="32">
        <v>63</v>
      </c>
      <c r="C233" s="5" t="s">
        <v>107</v>
      </c>
    </row>
    <row r="234" spans="1:3" x14ac:dyDescent="0.25">
      <c r="A234" s="29">
        <v>30</v>
      </c>
      <c r="B234" s="180">
        <v>73</v>
      </c>
      <c r="C234" s="5" t="s">
        <v>108</v>
      </c>
    </row>
    <row r="235" spans="1:3" x14ac:dyDescent="0.25">
      <c r="A235" s="29">
        <v>31</v>
      </c>
      <c r="B235" s="32" t="s">
        <v>188</v>
      </c>
      <c r="C235" s="5" t="s">
        <v>194</v>
      </c>
    </row>
    <row r="236" spans="1:3" x14ac:dyDescent="0.25">
      <c r="A236" s="29">
        <v>32</v>
      </c>
      <c r="B236" s="32">
        <v>49</v>
      </c>
      <c r="C236" s="5" t="s">
        <v>109</v>
      </c>
    </row>
    <row r="237" spans="1:3" x14ac:dyDescent="0.25">
      <c r="A237" s="29">
        <v>33</v>
      </c>
      <c r="B237" s="32">
        <v>85</v>
      </c>
      <c r="C237" s="5" t="s">
        <v>110</v>
      </c>
    </row>
    <row r="238" spans="1:3" x14ac:dyDescent="0.25">
      <c r="A238" s="29">
        <v>34</v>
      </c>
      <c r="B238" s="180">
        <v>70</v>
      </c>
      <c r="C238" s="5" t="s">
        <v>111</v>
      </c>
    </row>
    <row r="239" spans="1:3" x14ac:dyDescent="0.25">
      <c r="A239" s="29">
        <v>35</v>
      </c>
      <c r="B239" s="32">
        <v>90</v>
      </c>
      <c r="C239" s="5" t="s">
        <v>112</v>
      </c>
    </row>
    <row r="240" spans="1:3" x14ac:dyDescent="0.25">
      <c r="A240" s="29">
        <v>36</v>
      </c>
      <c r="B240" s="32">
        <v>54</v>
      </c>
      <c r="C240" s="5" t="s">
        <v>113</v>
      </c>
    </row>
    <row r="241" spans="1:3" x14ac:dyDescent="0.25">
      <c r="A241" s="29">
        <v>37</v>
      </c>
      <c r="B241" s="32" t="s">
        <v>114</v>
      </c>
      <c r="C241" s="5" t="s">
        <v>115</v>
      </c>
    </row>
    <row r="242" spans="1:3" x14ac:dyDescent="0.25">
      <c r="A242" s="29">
        <v>38</v>
      </c>
      <c r="B242" s="32" t="s">
        <v>142</v>
      </c>
      <c r="C242" s="5" t="s">
        <v>143</v>
      </c>
    </row>
    <row r="243" spans="1:3" x14ac:dyDescent="0.25">
      <c r="A243" s="29">
        <v>39</v>
      </c>
      <c r="B243" s="32" t="s">
        <v>187</v>
      </c>
      <c r="C243" s="5" t="s">
        <v>195</v>
      </c>
    </row>
    <row r="244" spans="1:3" x14ac:dyDescent="0.25">
      <c r="A244" s="29">
        <v>40</v>
      </c>
      <c r="B244" s="32" t="s">
        <v>144</v>
      </c>
      <c r="C244" s="5" t="s">
        <v>145</v>
      </c>
    </row>
    <row r="245" spans="1:3" x14ac:dyDescent="0.25">
      <c r="A245" s="29">
        <v>41</v>
      </c>
      <c r="B245" s="32">
        <v>47</v>
      </c>
      <c r="C245" s="5" t="s">
        <v>116</v>
      </c>
    </row>
    <row r="246" spans="1:3" x14ac:dyDescent="0.25">
      <c r="A246" s="29">
        <v>42</v>
      </c>
      <c r="B246" s="32" t="s">
        <v>117</v>
      </c>
      <c r="C246" s="5" t="s">
        <v>118</v>
      </c>
    </row>
    <row r="247" spans="1:3" x14ac:dyDescent="0.25">
      <c r="A247" s="29">
        <v>43</v>
      </c>
      <c r="B247" s="32">
        <v>40</v>
      </c>
      <c r="C247" s="5" t="s">
        <v>119</v>
      </c>
    </row>
    <row r="248" spans="1:3" x14ac:dyDescent="0.25">
      <c r="A248" s="29">
        <v>44</v>
      </c>
      <c r="B248" s="32">
        <v>42</v>
      </c>
      <c r="C248" s="5" t="s">
        <v>120</v>
      </c>
    </row>
    <row r="249" spans="1:3" x14ac:dyDescent="0.25">
      <c r="A249" s="29">
        <v>45</v>
      </c>
      <c r="B249" s="32">
        <v>84</v>
      </c>
      <c r="C249" s="5" t="s">
        <v>121</v>
      </c>
    </row>
    <row r="250" spans="1:3" x14ac:dyDescent="0.25">
      <c r="A250" s="29">
        <v>46</v>
      </c>
      <c r="B250" s="180">
        <v>62</v>
      </c>
      <c r="C250" s="5" t="s">
        <v>122</v>
      </c>
    </row>
    <row r="251" spans="1:3" x14ac:dyDescent="0.25">
      <c r="A251" s="29">
        <v>47</v>
      </c>
      <c r="B251" s="32" t="s">
        <v>123</v>
      </c>
      <c r="C251" s="5" t="s">
        <v>124</v>
      </c>
    </row>
    <row r="252" spans="1:3" x14ac:dyDescent="0.25">
      <c r="A252" s="29">
        <v>48</v>
      </c>
      <c r="B252" s="32" t="s">
        <v>190</v>
      </c>
      <c r="C252" s="5" t="s">
        <v>196</v>
      </c>
    </row>
    <row r="253" spans="1:3" x14ac:dyDescent="0.25">
      <c r="A253" s="29">
        <v>49</v>
      </c>
      <c r="B253" s="32">
        <v>44</v>
      </c>
      <c r="C253" s="5" t="s">
        <v>125</v>
      </c>
    </row>
    <row r="254" spans="1:3" x14ac:dyDescent="0.25">
      <c r="A254" s="29">
        <v>50</v>
      </c>
      <c r="B254" s="32" t="s">
        <v>126</v>
      </c>
      <c r="C254" s="5" t="s">
        <v>127</v>
      </c>
    </row>
  </sheetData>
  <sortState ref="B205:C254">
    <sortCondition ref="C205:C254"/>
  </sortState>
  <mergeCells count="5">
    <mergeCell ref="A56:C56"/>
    <mergeCell ref="A1:C1"/>
    <mergeCell ref="B105:C105"/>
    <mergeCell ref="A140:C140"/>
    <mergeCell ref="A203:C203"/>
  </mergeCells>
  <conditionalFormatting sqref="C106:C137">
    <cfRule type="duplicateValues" dxfId="0" priority="3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92D050"/>
  </sheetPr>
  <dimension ref="A1:L85"/>
  <sheetViews>
    <sheetView showGridLines="0" showZeros="0" workbookViewId="0">
      <pane xSplit="1" ySplit="1" topLeftCell="B2" activePane="bottomRight" state="frozen"/>
      <selection sqref="A1:D1"/>
      <selection pane="topRight" sqref="A1:D1"/>
      <selection pane="bottomLeft" sqref="A1:D1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10.7109375" style="28" customWidth="1"/>
    <col min="3" max="3" width="23.7109375" style="1" customWidth="1"/>
    <col min="4" max="4" width="4.7109375" style="1" hidden="1" customWidth="1"/>
    <col min="5" max="5" width="53.7109375" style="1" customWidth="1"/>
    <col min="6" max="7" width="10.7109375" style="2" customWidth="1"/>
    <col min="8" max="8" width="6.7109375" style="2" customWidth="1"/>
    <col min="9" max="10" width="10.7109375" style="2" customWidth="1"/>
    <col min="11" max="11" width="6.7109375" style="2" customWidth="1"/>
    <col min="12" max="12" width="10.7109375" style="1" customWidth="1"/>
    <col min="13" max="16384" width="11.42578125" style="1" hidden="1"/>
  </cols>
  <sheetData>
    <row r="1" spans="1:12" s="66" customFormat="1" ht="26.25" x14ac:dyDescent="0.25">
      <c r="A1" s="65"/>
      <c r="B1" s="222" t="s">
        <v>220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27" customFormat="1" x14ac:dyDescent="0.25">
      <c r="A2" s="62"/>
      <c r="B2" s="28"/>
      <c r="H2" s="28"/>
    </row>
    <row r="3" spans="1:12" s="27" customFormat="1" ht="15.75" x14ac:dyDescent="0.25">
      <c r="A3" s="62"/>
      <c r="B3" s="28"/>
      <c r="C3" s="86" t="s">
        <v>199</v>
      </c>
      <c r="H3" s="28"/>
    </row>
    <row r="4" spans="1:12" x14ac:dyDescent="0.25">
      <c r="D4" s="8"/>
      <c r="E4" s="8"/>
      <c r="F4" s="8"/>
      <c r="G4" s="8"/>
      <c r="H4" s="8"/>
      <c r="I4" s="8"/>
      <c r="J4" s="8"/>
      <c r="K4" s="8"/>
    </row>
    <row r="5" spans="1:12" x14ac:dyDescent="0.25">
      <c r="C5" s="18"/>
      <c r="D5" s="18"/>
      <c r="E5" s="18"/>
      <c r="F5" s="18"/>
      <c r="G5" s="18"/>
      <c r="H5" s="18"/>
      <c r="I5" s="18"/>
      <c r="J5" s="18"/>
      <c r="K5" s="18"/>
    </row>
    <row r="6" spans="1:12" x14ac:dyDescent="0.25">
      <c r="C6" s="43">
        <v>1</v>
      </c>
      <c r="E6" s="88" t="str">
        <f>VLOOKUP($C$6,CONVENCIONES!$A$3:$C$53,3,0)</f>
        <v>Administración del Medio Ambiente</v>
      </c>
      <c r="H6" s="18"/>
      <c r="I6" s="18"/>
      <c r="J6" s="18"/>
      <c r="K6" s="18"/>
    </row>
    <row r="7" spans="1:12" x14ac:dyDescent="0.25">
      <c r="C7" s="18"/>
      <c r="D7" s="18"/>
      <c r="E7" s="18"/>
      <c r="F7" s="18"/>
      <c r="G7" s="70"/>
      <c r="H7" s="18"/>
      <c r="I7" s="18"/>
      <c r="J7" s="18"/>
      <c r="K7" s="18"/>
    </row>
    <row r="8" spans="1:12" x14ac:dyDescent="0.25">
      <c r="C8" s="18"/>
      <c r="D8" s="18"/>
      <c r="E8" s="18"/>
      <c r="F8" s="18"/>
      <c r="G8" s="70"/>
      <c r="H8" s="18"/>
      <c r="I8" s="18"/>
      <c r="J8" s="18"/>
      <c r="K8" s="18"/>
    </row>
    <row r="9" spans="1:12" x14ac:dyDescent="0.25">
      <c r="C9" s="18"/>
      <c r="D9" s="18"/>
      <c r="E9" s="18"/>
      <c r="F9" s="18"/>
      <c r="G9" s="70"/>
      <c r="H9" s="18"/>
      <c r="I9" s="18"/>
      <c r="J9" s="18"/>
      <c r="K9" s="18"/>
    </row>
    <row r="10" spans="1:12" x14ac:dyDescent="0.25">
      <c r="C10" s="18"/>
      <c r="D10" s="18"/>
      <c r="E10" s="18"/>
      <c r="F10" s="18"/>
      <c r="G10" s="70"/>
      <c r="H10" s="18"/>
      <c r="I10" s="18"/>
      <c r="J10" s="18"/>
      <c r="K10" s="18"/>
    </row>
    <row r="11" spans="1:12" x14ac:dyDescent="0.25">
      <c r="C11" s="18"/>
      <c r="D11" s="18"/>
      <c r="E11" s="18"/>
      <c r="F11" s="18"/>
      <c r="G11" s="70"/>
      <c r="H11" s="18"/>
      <c r="I11" s="18"/>
      <c r="J11" s="18"/>
      <c r="K11" s="18"/>
    </row>
    <row r="12" spans="1:12" x14ac:dyDescent="0.25">
      <c r="C12" s="18"/>
      <c r="D12" s="18"/>
      <c r="E12" s="18"/>
      <c r="F12" s="18"/>
      <c r="G12" s="70"/>
      <c r="H12" s="18"/>
      <c r="I12" s="18"/>
      <c r="J12" s="18"/>
      <c r="K12" s="18"/>
    </row>
    <row r="13" spans="1:12" x14ac:dyDescent="0.25">
      <c r="C13" s="18"/>
      <c r="D13" s="18"/>
      <c r="E13" s="18"/>
      <c r="F13" s="18"/>
      <c r="G13" s="18"/>
      <c r="H13" s="18"/>
      <c r="I13" s="18"/>
      <c r="J13" s="18"/>
      <c r="K13" s="18"/>
    </row>
    <row r="14" spans="1:12" x14ac:dyDescent="0.25">
      <c r="C14" s="18"/>
      <c r="D14" s="18"/>
      <c r="E14" s="18"/>
      <c r="F14" s="18"/>
      <c r="G14" s="18"/>
      <c r="H14" s="18"/>
      <c r="I14" s="18"/>
      <c r="J14" s="18"/>
      <c r="K14" s="18"/>
    </row>
    <row r="15" spans="1:12" x14ac:dyDescent="0.25">
      <c r="C15" s="18"/>
      <c r="D15" s="18"/>
      <c r="E15" s="18"/>
      <c r="F15" s="18"/>
      <c r="G15" s="18"/>
      <c r="H15" s="18"/>
      <c r="I15" s="18"/>
      <c r="J15" s="18"/>
      <c r="K15" s="18"/>
    </row>
    <row r="16" spans="1:12" x14ac:dyDescent="0.25">
      <c r="C16" s="18"/>
      <c r="D16" s="18"/>
      <c r="E16" s="18"/>
      <c r="F16" s="18"/>
      <c r="G16" s="18"/>
      <c r="H16" s="18"/>
      <c r="I16" s="18"/>
      <c r="J16" s="18"/>
      <c r="K16" s="18"/>
    </row>
    <row r="17" spans="3:12" x14ac:dyDescent="0.25">
      <c r="C17" s="18"/>
      <c r="D17" s="18"/>
      <c r="E17" s="18"/>
      <c r="F17" s="18"/>
      <c r="G17" s="18"/>
      <c r="H17" s="18"/>
      <c r="I17" s="18"/>
      <c r="J17" s="18"/>
      <c r="K17" s="18"/>
    </row>
    <row r="18" spans="3:12" x14ac:dyDescent="0.25">
      <c r="C18" s="18"/>
      <c r="D18" s="18"/>
      <c r="E18" s="18"/>
      <c r="F18" s="18"/>
      <c r="G18" s="18"/>
      <c r="H18" s="18"/>
      <c r="I18" s="18"/>
      <c r="J18" s="18"/>
      <c r="K18" s="18"/>
    </row>
    <row r="19" spans="3:12" x14ac:dyDescent="0.25">
      <c r="C19" s="18"/>
      <c r="D19" s="18"/>
      <c r="E19" s="18"/>
      <c r="F19" s="18"/>
      <c r="G19" s="18"/>
      <c r="H19" s="18"/>
      <c r="I19" s="18"/>
      <c r="J19" s="18"/>
      <c r="K19" s="18"/>
    </row>
    <row r="20" spans="3:12" x14ac:dyDescent="0.25">
      <c r="C20" s="18"/>
      <c r="D20" s="18"/>
      <c r="E20" s="18"/>
      <c r="F20" s="18"/>
      <c r="G20" s="18"/>
      <c r="H20" s="18"/>
      <c r="I20" s="18"/>
      <c r="J20" s="18"/>
      <c r="K20" s="18"/>
    </row>
    <row r="21" spans="3:12" x14ac:dyDescent="0.25">
      <c r="C21" s="18"/>
      <c r="D21" s="18"/>
      <c r="H21" s="18"/>
      <c r="I21" s="18"/>
      <c r="J21" s="18"/>
      <c r="K21" s="18"/>
    </row>
    <row r="22" spans="3:12" x14ac:dyDescent="0.25">
      <c r="C22" s="18"/>
      <c r="D22" s="18"/>
      <c r="E22" s="30"/>
      <c r="F22" s="30" t="s">
        <v>223</v>
      </c>
      <c r="G22" s="30" t="s">
        <v>224</v>
      </c>
      <c r="H22" s="18"/>
      <c r="I22" s="18"/>
      <c r="J22" s="18"/>
      <c r="K22" s="18"/>
    </row>
    <row r="23" spans="3:12" x14ac:dyDescent="0.25">
      <c r="C23" s="18"/>
      <c r="D23" s="18"/>
      <c r="E23" s="30" t="s">
        <v>200</v>
      </c>
      <c r="F23" s="43">
        <f>VLOOKUP($E$6,$E$27:$K$77,2,0)</f>
        <v>287</v>
      </c>
      <c r="G23" s="43">
        <f>VLOOKUP($E$6,$E$27:$K$77,3,0)</f>
        <v>386</v>
      </c>
      <c r="H23" s="18"/>
      <c r="I23" s="18"/>
      <c r="J23" s="18"/>
      <c r="K23" s="18"/>
    </row>
    <row r="24" spans="3:12" x14ac:dyDescent="0.25">
      <c r="C24" s="18"/>
      <c r="D24" s="18"/>
      <c r="E24" s="30" t="s">
        <v>201</v>
      </c>
      <c r="F24" s="43">
        <f>VLOOKUP($E$6,$E$27:$K$77,5,0)</f>
        <v>292</v>
      </c>
      <c r="G24" s="43">
        <f>VLOOKUP($E$6,$E$27:$K$77,6,0)</f>
        <v>404</v>
      </c>
      <c r="H24" s="18"/>
      <c r="I24" s="18"/>
      <c r="J24" s="18"/>
      <c r="K24" s="18"/>
    </row>
    <row r="25" spans="3:12" x14ac:dyDescent="0.25">
      <c r="C25" s="214" t="s">
        <v>0</v>
      </c>
      <c r="D25" s="214" t="s">
        <v>1</v>
      </c>
      <c r="E25" s="214" t="s">
        <v>2</v>
      </c>
      <c r="F25" s="214" t="s">
        <v>3</v>
      </c>
      <c r="G25" s="214"/>
      <c r="H25" s="223"/>
      <c r="I25" s="224" t="s">
        <v>4</v>
      </c>
      <c r="J25" s="214"/>
      <c r="K25" s="214"/>
    </row>
    <row r="26" spans="3:12" x14ac:dyDescent="0.25">
      <c r="C26" s="214"/>
      <c r="D26" s="214"/>
      <c r="E26" s="214"/>
      <c r="F26" s="80" t="s">
        <v>223</v>
      </c>
      <c r="G26" s="80" t="s">
        <v>224</v>
      </c>
      <c r="H26" s="81" t="s">
        <v>6</v>
      </c>
      <c r="I26" s="82" t="s">
        <v>223</v>
      </c>
      <c r="J26" s="80" t="s">
        <v>224</v>
      </c>
      <c r="K26" s="80" t="s">
        <v>6</v>
      </c>
    </row>
    <row r="27" spans="3:12" x14ac:dyDescent="0.25">
      <c r="C27" s="221" t="s">
        <v>7</v>
      </c>
      <c r="D27" s="4">
        <v>2</v>
      </c>
      <c r="E27" s="76" t="s">
        <v>225</v>
      </c>
      <c r="F27" s="89">
        <v>1</v>
      </c>
      <c r="G27" s="89">
        <v>2</v>
      </c>
      <c r="H27" s="90">
        <f>SUM(F27:G27)</f>
        <v>3</v>
      </c>
      <c r="I27" s="91">
        <v>6</v>
      </c>
      <c r="J27" s="89">
        <v>1</v>
      </c>
      <c r="K27" s="92">
        <f>SUM(I27:J27)</f>
        <v>7</v>
      </c>
      <c r="L27" s="2"/>
    </row>
    <row r="28" spans="3:12" x14ac:dyDescent="0.25">
      <c r="C28" s="221"/>
      <c r="D28" s="32">
        <v>4</v>
      </c>
      <c r="E28" s="5" t="s">
        <v>8</v>
      </c>
      <c r="F28" s="89">
        <v>173</v>
      </c>
      <c r="G28" s="89">
        <v>148</v>
      </c>
      <c r="H28" s="90">
        <f t="shared" ref="H28:H77" si="0">SUM(F28:G28)</f>
        <v>321</v>
      </c>
      <c r="I28" s="91">
        <v>172</v>
      </c>
      <c r="J28" s="89">
        <v>143</v>
      </c>
      <c r="K28" s="92">
        <f t="shared" ref="K28:K77" si="1">SUM(I28:J28)</f>
        <v>315</v>
      </c>
      <c r="L28" s="2"/>
    </row>
    <row r="29" spans="3:12" x14ac:dyDescent="0.25">
      <c r="C29" s="221"/>
      <c r="D29" s="4">
        <v>3</v>
      </c>
      <c r="E29" s="76" t="s">
        <v>226</v>
      </c>
      <c r="F29" s="89">
        <v>4</v>
      </c>
      <c r="G29" s="89">
        <v>2</v>
      </c>
      <c r="H29" s="90">
        <f t="shared" si="0"/>
        <v>6</v>
      </c>
      <c r="I29" s="91">
        <v>4</v>
      </c>
      <c r="J29" s="89">
        <v>2</v>
      </c>
      <c r="K29" s="92">
        <f t="shared" si="1"/>
        <v>6</v>
      </c>
      <c r="L29" s="2"/>
    </row>
    <row r="30" spans="3:12" x14ac:dyDescent="0.25">
      <c r="C30" s="221"/>
      <c r="D30" s="32">
        <v>66</v>
      </c>
      <c r="E30" s="5" t="s">
        <v>9</v>
      </c>
      <c r="F30" s="89">
        <v>92</v>
      </c>
      <c r="G30" s="89">
        <v>43</v>
      </c>
      <c r="H30" s="90">
        <f t="shared" si="0"/>
        <v>135</v>
      </c>
      <c r="I30" s="91">
        <v>79</v>
      </c>
      <c r="J30" s="89">
        <v>38</v>
      </c>
      <c r="K30" s="92">
        <f t="shared" si="1"/>
        <v>117</v>
      </c>
      <c r="L30" s="2"/>
    </row>
    <row r="31" spans="3:12" x14ac:dyDescent="0.25">
      <c r="C31" s="221"/>
      <c r="D31" s="32">
        <v>68</v>
      </c>
      <c r="E31" s="5" t="s">
        <v>184</v>
      </c>
      <c r="F31" s="89">
        <v>292</v>
      </c>
      <c r="G31" s="89">
        <v>328</v>
      </c>
      <c r="H31" s="90">
        <f t="shared" si="0"/>
        <v>620</v>
      </c>
      <c r="I31" s="91">
        <v>312</v>
      </c>
      <c r="J31" s="89">
        <v>349</v>
      </c>
      <c r="K31" s="92">
        <f t="shared" si="1"/>
        <v>661</v>
      </c>
      <c r="L31" s="2"/>
    </row>
    <row r="32" spans="3:12" x14ac:dyDescent="0.25">
      <c r="C32" s="221"/>
      <c r="D32" s="32">
        <v>1</v>
      </c>
      <c r="E32" s="5" t="s">
        <v>10</v>
      </c>
      <c r="F32" s="89">
        <v>281</v>
      </c>
      <c r="G32" s="89">
        <v>99</v>
      </c>
      <c r="H32" s="90">
        <f t="shared" si="0"/>
        <v>380</v>
      </c>
      <c r="I32" s="91">
        <v>233</v>
      </c>
      <c r="J32" s="89">
        <v>77</v>
      </c>
      <c r="K32" s="92">
        <f t="shared" si="1"/>
        <v>310</v>
      </c>
      <c r="L32" s="2"/>
    </row>
    <row r="33" spans="3:12" x14ac:dyDescent="0.25">
      <c r="C33" s="221" t="s">
        <v>11</v>
      </c>
      <c r="D33" s="32">
        <v>27</v>
      </c>
      <c r="E33" s="5" t="s">
        <v>12</v>
      </c>
      <c r="F33" s="89">
        <v>287</v>
      </c>
      <c r="G33" s="89">
        <v>386</v>
      </c>
      <c r="H33" s="90">
        <f t="shared" si="0"/>
        <v>673</v>
      </c>
      <c r="I33" s="91">
        <v>292</v>
      </c>
      <c r="J33" s="89">
        <v>404</v>
      </c>
      <c r="K33" s="92">
        <f t="shared" si="1"/>
        <v>696</v>
      </c>
      <c r="L33" s="2"/>
    </row>
    <row r="34" spans="3:12" ht="25.5" x14ac:dyDescent="0.25">
      <c r="C34" s="221"/>
      <c r="D34" s="32" t="s">
        <v>13</v>
      </c>
      <c r="E34" s="5" t="s">
        <v>14</v>
      </c>
      <c r="F34" s="89">
        <v>73</v>
      </c>
      <c r="G34" s="89">
        <v>124</v>
      </c>
      <c r="H34" s="90">
        <f t="shared" si="0"/>
        <v>197</v>
      </c>
      <c r="I34" s="91">
        <v>81</v>
      </c>
      <c r="J34" s="89">
        <v>130</v>
      </c>
      <c r="K34" s="92">
        <f t="shared" si="1"/>
        <v>211</v>
      </c>
      <c r="L34" s="2"/>
    </row>
    <row r="35" spans="3:12" x14ac:dyDescent="0.25">
      <c r="C35" s="75" t="s">
        <v>17</v>
      </c>
      <c r="D35" s="32">
        <v>7</v>
      </c>
      <c r="E35" s="5" t="s">
        <v>18</v>
      </c>
      <c r="F35" s="89">
        <v>115</v>
      </c>
      <c r="G35" s="89">
        <v>63</v>
      </c>
      <c r="H35" s="90">
        <f t="shared" si="0"/>
        <v>178</v>
      </c>
      <c r="I35" s="91">
        <v>90</v>
      </c>
      <c r="J35" s="89">
        <v>52</v>
      </c>
      <c r="K35" s="92">
        <f t="shared" si="1"/>
        <v>142</v>
      </c>
      <c r="L35" s="2"/>
    </row>
    <row r="36" spans="3:12" x14ac:dyDescent="0.25">
      <c r="C36" s="221" t="s">
        <v>19</v>
      </c>
      <c r="D36" s="32">
        <v>6</v>
      </c>
      <c r="E36" s="5" t="s">
        <v>20</v>
      </c>
      <c r="F36" s="89">
        <v>298</v>
      </c>
      <c r="G36" s="89">
        <v>375</v>
      </c>
      <c r="H36" s="90">
        <f t="shared" si="0"/>
        <v>673</v>
      </c>
      <c r="I36" s="91">
        <v>308</v>
      </c>
      <c r="J36" s="89">
        <v>391</v>
      </c>
      <c r="K36" s="92">
        <f t="shared" si="1"/>
        <v>699</v>
      </c>
      <c r="L36" s="2"/>
    </row>
    <row r="37" spans="3:12" x14ac:dyDescent="0.25">
      <c r="C37" s="221"/>
      <c r="D37" s="4">
        <v>10</v>
      </c>
      <c r="E37" s="76" t="s">
        <v>227</v>
      </c>
      <c r="F37" s="89">
        <v>4</v>
      </c>
      <c r="G37" s="89">
        <v>1</v>
      </c>
      <c r="H37" s="90">
        <f t="shared" si="0"/>
        <v>5</v>
      </c>
      <c r="I37" s="91">
        <v>6</v>
      </c>
      <c r="J37" s="89">
        <v>2</v>
      </c>
      <c r="K37" s="92">
        <f t="shared" si="1"/>
        <v>8</v>
      </c>
      <c r="L37" s="2"/>
    </row>
    <row r="38" spans="3:12" x14ac:dyDescent="0.25">
      <c r="C38" s="221"/>
      <c r="D38" s="44" t="s">
        <v>21</v>
      </c>
      <c r="E38" s="77" t="s">
        <v>22</v>
      </c>
      <c r="F38" s="89">
        <v>11</v>
      </c>
      <c r="G38" s="89">
        <v>16</v>
      </c>
      <c r="H38" s="90">
        <f t="shared" si="0"/>
        <v>27</v>
      </c>
      <c r="I38" s="91">
        <v>11</v>
      </c>
      <c r="J38" s="89">
        <v>16</v>
      </c>
      <c r="K38" s="92">
        <f t="shared" si="1"/>
        <v>27</v>
      </c>
      <c r="L38" s="2"/>
    </row>
    <row r="39" spans="3:12" x14ac:dyDescent="0.25">
      <c r="C39" s="221"/>
      <c r="D39" s="32">
        <v>9</v>
      </c>
      <c r="E39" s="5" t="s">
        <v>23</v>
      </c>
      <c r="F39" s="89">
        <v>184</v>
      </c>
      <c r="G39" s="89">
        <v>262</v>
      </c>
      <c r="H39" s="90">
        <f t="shared" si="0"/>
        <v>446</v>
      </c>
      <c r="I39" s="91">
        <v>203</v>
      </c>
      <c r="J39" s="89">
        <v>269</v>
      </c>
      <c r="K39" s="92">
        <f t="shared" si="1"/>
        <v>472</v>
      </c>
      <c r="L39" s="2"/>
    </row>
    <row r="40" spans="3:12" x14ac:dyDescent="0.25">
      <c r="C40" s="221"/>
      <c r="D40" s="32">
        <v>21</v>
      </c>
      <c r="E40" s="5" t="s">
        <v>24</v>
      </c>
      <c r="F40" s="89">
        <v>121</v>
      </c>
      <c r="G40" s="89">
        <v>196</v>
      </c>
      <c r="H40" s="90">
        <f t="shared" si="0"/>
        <v>317</v>
      </c>
      <c r="I40" s="91">
        <v>128</v>
      </c>
      <c r="J40" s="89">
        <v>190</v>
      </c>
      <c r="K40" s="92">
        <f t="shared" si="1"/>
        <v>318</v>
      </c>
      <c r="L40" s="2"/>
    </row>
    <row r="41" spans="3:12" ht="25.5" x14ac:dyDescent="0.25">
      <c r="C41" s="221"/>
      <c r="D41" s="32" t="s">
        <v>25</v>
      </c>
      <c r="E41" s="5" t="s">
        <v>26</v>
      </c>
      <c r="F41" s="89">
        <v>23</v>
      </c>
      <c r="G41" s="89">
        <v>4</v>
      </c>
      <c r="H41" s="90">
        <f t="shared" si="0"/>
        <v>27</v>
      </c>
      <c r="I41" s="91"/>
      <c r="J41" s="89"/>
      <c r="K41" s="92">
        <f t="shared" si="1"/>
        <v>0</v>
      </c>
      <c r="L41" s="2"/>
    </row>
    <row r="42" spans="3:12" ht="25.5" x14ac:dyDescent="0.25">
      <c r="C42" s="221"/>
      <c r="D42" s="32" t="s">
        <v>27</v>
      </c>
      <c r="E42" s="5" t="s">
        <v>28</v>
      </c>
      <c r="F42" s="89">
        <v>19</v>
      </c>
      <c r="G42" s="89">
        <v>13</v>
      </c>
      <c r="H42" s="90">
        <f t="shared" si="0"/>
        <v>32</v>
      </c>
      <c r="I42" s="91">
        <v>19</v>
      </c>
      <c r="J42" s="89">
        <v>13</v>
      </c>
      <c r="K42" s="92">
        <f t="shared" si="1"/>
        <v>32</v>
      </c>
      <c r="L42" s="2"/>
    </row>
    <row r="43" spans="3:12" x14ac:dyDescent="0.25">
      <c r="C43" s="221"/>
      <c r="D43" s="32">
        <v>33</v>
      </c>
      <c r="E43" s="76" t="s">
        <v>228</v>
      </c>
      <c r="F43" s="89">
        <v>26</v>
      </c>
      <c r="G43" s="89">
        <v>718</v>
      </c>
      <c r="H43" s="90">
        <f t="shared" si="0"/>
        <v>744</v>
      </c>
      <c r="I43" s="91">
        <v>40</v>
      </c>
      <c r="J43" s="89">
        <v>751</v>
      </c>
      <c r="K43" s="92">
        <f t="shared" si="1"/>
        <v>791</v>
      </c>
      <c r="L43" s="2"/>
    </row>
    <row r="44" spans="3:12" ht="25.5" x14ac:dyDescent="0.25">
      <c r="C44" s="221"/>
      <c r="D44" s="32" t="s">
        <v>182</v>
      </c>
      <c r="E44" s="76" t="s">
        <v>229</v>
      </c>
      <c r="F44" s="89">
        <v>0</v>
      </c>
      <c r="G44" s="89">
        <v>82</v>
      </c>
      <c r="H44" s="90">
        <f t="shared" si="0"/>
        <v>82</v>
      </c>
      <c r="I44" s="91"/>
      <c r="J44" s="89"/>
      <c r="K44" s="92">
        <f t="shared" si="1"/>
        <v>0</v>
      </c>
      <c r="L44" s="2"/>
    </row>
    <row r="45" spans="3:12" x14ac:dyDescent="0.25">
      <c r="C45" s="221"/>
      <c r="D45" s="32" t="s">
        <v>30</v>
      </c>
      <c r="E45" s="77" t="s">
        <v>31</v>
      </c>
      <c r="F45" s="89">
        <v>11</v>
      </c>
      <c r="G45" s="89">
        <v>54</v>
      </c>
      <c r="H45" s="90">
        <f t="shared" si="0"/>
        <v>65</v>
      </c>
      <c r="I45" s="91">
        <v>10</v>
      </c>
      <c r="J45" s="89">
        <v>52</v>
      </c>
      <c r="K45" s="92">
        <f t="shared" si="1"/>
        <v>62</v>
      </c>
      <c r="L45" s="2"/>
    </row>
    <row r="46" spans="3:12" x14ac:dyDescent="0.25">
      <c r="C46" s="221"/>
      <c r="D46" s="32">
        <v>80</v>
      </c>
      <c r="E46" s="5" t="s">
        <v>32</v>
      </c>
      <c r="F46" s="89">
        <v>11</v>
      </c>
      <c r="G46" s="89">
        <v>46</v>
      </c>
      <c r="H46" s="90">
        <f t="shared" si="0"/>
        <v>57</v>
      </c>
      <c r="I46" s="91">
        <v>8</v>
      </c>
      <c r="J46" s="89">
        <v>43</v>
      </c>
      <c r="K46" s="92">
        <f t="shared" si="1"/>
        <v>51</v>
      </c>
      <c r="L46" s="2"/>
    </row>
    <row r="47" spans="3:12" x14ac:dyDescent="0.25">
      <c r="C47" s="221"/>
      <c r="D47" s="32" t="s">
        <v>33</v>
      </c>
      <c r="E47" s="78" t="s">
        <v>34</v>
      </c>
      <c r="F47" s="89">
        <v>0</v>
      </c>
      <c r="G47" s="89">
        <v>17</v>
      </c>
      <c r="H47" s="90">
        <f t="shared" si="0"/>
        <v>17</v>
      </c>
      <c r="I47" s="91">
        <v>0</v>
      </c>
      <c r="J47" s="89">
        <v>14</v>
      </c>
      <c r="K47" s="92">
        <f t="shared" si="1"/>
        <v>14</v>
      </c>
      <c r="L47" s="2"/>
    </row>
    <row r="48" spans="3:12" x14ac:dyDescent="0.25">
      <c r="C48" s="221" t="s">
        <v>35</v>
      </c>
      <c r="D48" s="32">
        <v>32</v>
      </c>
      <c r="E48" s="5" t="s">
        <v>36</v>
      </c>
      <c r="F48" s="89">
        <v>455</v>
      </c>
      <c r="G48" s="89">
        <v>248</v>
      </c>
      <c r="H48" s="90">
        <f t="shared" si="0"/>
        <v>703</v>
      </c>
      <c r="I48" s="91">
        <v>464</v>
      </c>
      <c r="J48" s="89">
        <v>251</v>
      </c>
      <c r="K48" s="92">
        <f t="shared" si="1"/>
        <v>715</v>
      </c>
      <c r="L48" s="2"/>
    </row>
    <row r="49" spans="3:12" x14ac:dyDescent="0.25">
      <c r="C49" s="221"/>
      <c r="D49" s="32" t="s">
        <v>37</v>
      </c>
      <c r="E49" s="5" t="s">
        <v>38</v>
      </c>
      <c r="F49" s="89">
        <v>11</v>
      </c>
      <c r="G49" s="89">
        <v>4</v>
      </c>
      <c r="H49" s="90">
        <f t="shared" si="0"/>
        <v>15</v>
      </c>
      <c r="I49" s="91"/>
      <c r="J49" s="89"/>
      <c r="K49" s="92">
        <f t="shared" si="1"/>
        <v>0</v>
      </c>
      <c r="L49" s="2"/>
    </row>
    <row r="50" spans="3:12" x14ac:dyDescent="0.25">
      <c r="C50" s="221"/>
      <c r="D50" s="79">
        <v>91</v>
      </c>
      <c r="E50" s="77" t="s">
        <v>39</v>
      </c>
      <c r="F50" s="89">
        <v>7</v>
      </c>
      <c r="G50" s="89">
        <v>3</v>
      </c>
      <c r="H50" s="90">
        <f t="shared" si="0"/>
        <v>10</v>
      </c>
      <c r="I50" s="91">
        <v>5</v>
      </c>
      <c r="J50" s="89">
        <v>3</v>
      </c>
      <c r="K50" s="92">
        <f t="shared" si="1"/>
        <v>8</v>
      </c>
      <c r="L50" s="2"/>
    </row>
    <row r="51" spans="3:12" x14ac:dyDescent="0.25">
      <c r="C51" s="221"/>
      <c r="D51" s="32">
        <v>31</v>
      </c>
      <c r="E51" s="5" t="s">
        <v>40</v>
      </c>
      <c r="F51" s="89">
        <v>390</v>
      </c>
      <c r="G51" s="89">
        <v>350</v>
      </c>
      <c r="H51" s="90">
        <f t="shared" si="0"/>
        <v>740</v>
      </c>
      <c r="I51" s="91">
        <v>399</v>
      </c>
      <c r="J51" s="89">
        <v>349</v>
      </c>
      <c r="K51" s="92">
        <f t="shared" si="1"/>
        <v>748</v>
      </c>
      <c r="L51" s="2"/>
    </row>
    <row r="52" spans="3:12" x14ac:dyDescent="0.25">
      <c r="C52" s="221"/>
      <c r="D52" s="32">
        <v>92</v>
      </c>
      <c r="E52" s="5" t="s">
        <v>41</v>
      </c>
      <c r="F52" s="89">
        <v>126</v>
      </c>
      <c r="G52" s="89">
        <v>116</v>
      </c>
      <c r="H52" s="90">
        <f t="shared" si="0"/>
        <v>242</v>
      </c>
      <c r="I52" s="91">
        <v>138</v>
      </c>
      <c r="J52" s="89">
        <v>139</v>
      </c>
      <c r="K52" s="92">
        <f t="shared" si="1"/>
        <v>277</v>
      </c>
      <c r="L52" s="2"/>
    </row>
    <row r="53" spans="3:12" x14ac:dyDescent="0.25">
      <c r="C53" s="221"/>
      <c r="D53" s="32">
        <v>99</v>
      </c>
      <c r="E53" s="5" t="s">
        <v>42</v>
      </c>
      <c r="F53" s="89">
        <v>66</v>
      </c>
      <c r="G53" s="89">
        <v>112</v>
      </c>
      <c r="H53" s="90">
        <f t="shared" si="0"/>
        <v>178</v>
      </c>
      <c r="I53" s="91">
        <v>73</v>
      </c>
      <c r="J53" s="89">
        <v>111</v>
      </c>
      <c r="K53" s="92">
        <f t="shared" si="1"/>
        <v>184</v>
      </c>
      <c r="L53" s="2"/>
    </row>
    <row r="54" spans="3:12" x14ac:dyDescent="0.25">
      <c r="C54" s="221" t="s">
        <v>43</v>
      </c>
      <c r="D54" s="32">
        <v>13</v>
      </c>
      <c r="E54" s="5" t="s">
        <v>43</v>
      </c>
      <c r="F54" s="89">
        <v>588</v>
      </c>
      <c r="G54" s="89">
        <v>553</v>
      </c>
      <c r="H54" s="90">
        <f t="shared" si="0"/>
        <v>1141</v>
      </c>
      <c r="I54" s="91">
        <v>598</v>
      </c>
      <c r="J54" s="89">
        <v>558</v>
      </c>
      <c r="K54" s="92">
        <f t="shared" si="1"/>
        <v>1156</v>
      </c>
      <c r="L54" s="2"/>
    </row>
    <row r="55" spans="3:12" x14ac:dyDescent="0.25">
      <c r="C55" s="221"/>
      <c r="D55" s="32" t="s">
        <v>44</v>
      </c>
      <c r="E55" s="5" t="s">
        <v>45</v>
      </c>
      <c r="F55" s="89">
        <v>3</v>
      </c>
      <c r="G55" s="89">
        <v>5</v>
      </c>
      <c r="H55" s="90">
        <f t="shared" si="0"/>
        <v>8</v>
      </c>
      <c r="I55" s="91"/>
      <c r="J55" s="89"/>
      <c r="K55" s="92">
        <f t="shared" si="1"/>
        <v>0</v>
      </c>
      <c r="L55" s="2"/>
    </row>
    <row r="56" spans="3:12" x14ac:dyDescent="0.25">
      <c r="C56" s="221"/>
      <c r="D56" s="32">
        <v>38</v>
      </c>
      <c r="E56" s="5" t="s">
        <v>46</v>
      </c>
      <c r="F56" s="89">
        <v>395</v>
      </c>
      <c r="G56" s="89">
        <v>404</v>
      </c>
      <c r="H56" s="90">
        <f t="shared" si="0"/>
        <v>799</v>
      </c>
      <c r="I56" s="91">
        <v>394</v>
      </c>
      <c r="J56" s="89">
        <v>424</v>
      </c>
      <c r="K56" s="92">
        <f t="shared" si="1"/>
        <v>818</v>
      </c>
      <c r="L56" s="2"/>
    </row>
    <row r="57" spans="3:12" x14ac:dyDescent="0.25">
      <c r="C57" s="221" t="s">
        <v>47</v>
      </c>
      <c r="D57" s="32">
        <v>14</v>
      </c>
      <c r="E57" s="5" t="s">
        <v>47</v>
      </c>
      <c r="F57" s="89">
        <v>750</v>
      </c>
      <c r="G57" s="89">
        <v>78</v>
      </c>
      <c r="H57" s="90">
        <f t="shared" si="0"/>
        <v>828</v>
      </c>
      <c r="I57" s="91">
        <v>786</v>
      </c>
      <c r="J57" s="89">
        <v>80</v>
      </c>
      <c r="K57" s="92">
        <f t="shared" si="1"/>
        <v>866</v>
      </c>
      <c r="L57" s="2"/>
    </row>
    <row r="58" spans="3:12" x14ac:dyDescent="0.25">
      <c r="C58" s="221"/>
      <c r="D58" s="32">
        <v>39</v>
      </c>
      <c r="E58" s="5" t="s">
        <v>48</v>
      </c>
      <c r="F58" s="89">
        <v>18</v>
      </c>
      <c r="G58" s="89">
        <v>1</v>
      </c>
      <c r="H58" s="90">
        <f t="shared" si="0"/>
        <v>19</v>
      </c>
      <c r="I58" s="91">
        <v>17</v>
      </c>
      <c r="J58" s="89">
        <v>0</v>
      </c>
      <c r="K58" s="92">
        <f t="shared" si="1"/>
        <v>17</v>
      </c>
      <c r="L58" s="2"/>
    </row>
    <row r="59" spans="3:12" x14ac:dyDescent="0.25">
      <c r="C59" s="221" t="s">
        <v>49</v>
      </c>
      <c r="D59" s="32">
        <v>28</v>
      </c>
      <c r="E59" s="5" t="s">
        <v>50</v>
      </c>
      <c r="F59" s="89">
        <v>545</v>
      </c>
      <c r="G59" s="89">
        <v>112</v>
      </c>
      <c r="H59" s="90">
        <f t="shared" si="0"/>
        <v>657</v>
      </c>
      <c r="I59" s="91">
        <v>549</v>
      </c>
      <c r="J59" s="89">
        <v>109</v>
      </c>
      <c r="K59" s="92">
        <f t="shared" si="1"/>
        <v>658</v>
      </c>
      <c r="L59" s="2"/>
    </row>
    <row r="60" spans="3:12" x14ac:dyDescent="0.25">
      <c r="C60" s="221"/>
      <c r="D60" s="32">
        <v>37</v>
      </c>
      <c r="E60" s="5" t="s">
        <v>51</v>
      </c>
      <c r="F60" s="89">
        <v>218</v>
      </c>
      <c r="G60" s="89">
        <v>62</v>
      </c>
      <c r="H60" s="90">
        <f t="shared" si="0"/>
        <v>280</v>
      </c>
      <c r="I60" s="91">
        <v>218</v>
      </c>
      <c r="J60" s="89">
        <v>63</v>
      </c>
      <c r="K60" s="92">
        <f t="shared" si="1"/>
        <v>281</v>
      </c>
      <c r="L60" s="2"/>
    </row>
    <row r="61" spans="3:12" x14ac:dyDescent="0.25">
      <c r="C61" s="221"/>
      <c r="D61" s="32">
        <v>12</v>
      </c>
      <c r="E61" s="5" t="s">
        <v>52</v>
      </c>
      <c r="F61" s="89">
        <v>658</v>
      </c>
      <c r="G61" s="89">
        <v>143</v>
      </c>
      <c r="H61" s="90">
        <f t="shared" si="0"/>
        <v>801</v>
      </c>
      <c r="I61" s="91">
        <v>722</v>
      </c>
      <c r="J61" s="89">
        <v>156</v>
      </c>
      <c r="K61" s="92">
        <f t="shared" si="1"/>
        <v>878</v>
      </c>
      <c r="L61" s="2"/>
    </row>
    <row r="62" spans="3:12" x14ac:dyDescent="0.25">
      <c r="C62" s="221"/>
      <c r="D62" s="32">
        <v>36</v>
      </c>
      <c r="E62" s="5" t="s">
        <v>53</v>
      </c>
      <c r="F62" s="89">
        <v>256</v>
      </c>
      <c r="G62" s="89">
        <v>40</v>
      </c>
      <c r="H62" s="90">
        <f t="shared" si="0"/>
        <v>296</v>
      </c>
      <c r="I62" s="91">
        <v>247</v>
      </c>
      <c r="J62" s="89">
        <v>42</v>
      </c>
      <c r="K62" s="92">
        <f t="shared" si="1"/>
        <v>289</v>
      </c>
      <c r="L62" s="2"/>
    </row>
    <row r="63" spans="3:12" x14ac:dyDescent="0.25">
      <c r="C63" s="221"/>
      <c r="D63" s="32">
        <v>34</v>
      </c>
      <c r="E63" s="5" t="s">
        <v>54</v>
      </c>
      <c r="F63" s="89">
        <v>170</v>
      </c>
      <c r="G63" s="89">
        <v>126</v>
      </c>
      <c r="H63" s="90">
        <f t="shared" si="0"/>
        <v>296</v>
      </c>
      <c r="I63" s="91">
        <v>142</v>
      </c>
      <c r="J63" s="89">
        <v>104</v>
      </c>
      <c r="K63" s="92">
        <f t="shared" si="1"/>
        <v>246</v>
      </c>
      <c r="L63" s="2"/>
    </row>
    <row r="64" spans="3:12" x14ac:dyDescent="0.25">
      <c r="C64" s="221" t="s">
        <v>55</v>
      </c>
      <c r="D64" s="32">
        <v>53</v>
      </c>
      <c r="E64" s="5" t="s">
        <v>56</v>
      </c>
      <c r="F64" s="89">
        <v>43</v>
      </c>
      <c r="G64" s="89">
        <v>74</v>
      </c>
      <c r="H64" s="90">
        <f t="shared" si="0"/>
        <v>117</v>
      </c>
      <c r="I64" s="91">
        <v>36</v>
      </c>
      <c r="J64" s="89">
        <v>63</v>
      </c>
      <c r="K64" s="92">
        <f t="shared" si="1"/>
        <v>99</v>
      </c>
      <c r="L64" s="2"/>
    </row>
    <row r="65" spans="3:12" x14ac:dyDescent="0.25">
      <c r="C65" s="221"/>
      <c r="D65" s="32">
        <v>89</v>
      </c>
      <c r="E65" s="5" t="s">
        <v>57</v>
      </c>
      <c r="F65" s="89">
        <v>118</v>
      </c>
      <c r="G65" s="89">
        <v>11</v>
      </c>
      <c r="H65" s="90">
        <f t="shared" si="0"/>
        <v>129</v>
      </c>
      <c r="I65" s="91">
        <v>138</v>
      </c>
      <c r="J65" s="89">
        <v>9</v>
      </c>
      <c r="K65" s="92">
        <f t="shared" si="1"/>
        <v>147</v>
      </c>
      <c r="L65" s="2"/>
    </row>
    <row r="66" spans="3:12" ht="25.5" x14ac:dyDescent="0.25">
      <c r="C66" s="221"/>
      <c r="D66" s="32" t="s">
        <v>58</v>
      </c>
      <c r="E66" s="5" t="s">
        <v>59</v>
      </c>
      <c r="F66" s="89">
        <v>11</v>
      </c>
      <c r="G66" s="89">
        <v>1</v>
      </c>
      <c r="H66" s="90">
        <f t="shared" si="0"/>
        <v>12</v>
      </c>
      <c r="I66" s="91"/>
      <c r="J66" s="89"/>
      <c r="K66" s="92">
        <f t="shared" si="1"/>
        <v>0</v>
      </c>
      <c r="L66" s="2"/>
    </row>
    <row r="67" spans="3:12" x14ac:dyDescent="0.25">
      <c r="C67" s="221"/>
      <c r="D67" s="32">
        <v>16</v>
      </c>
      <c r="E67" s="5" t="s">
        <v>60</v>
      </c>
      <c r="F67" s="89">
        <v>137</v>
      </c>
      <c r="G67" s="89">
        <v>220</v>
      </c>
      <c r="H67" s="90">
        <f t="shared" si="0"/>
        <v>357</v>
      </c>
      <c r="I67" s="91">
        <v>154</v>
      </c>
      <c r="J67" s="89">
        <v>242</v>
      </c>
      <c r="K67" s="92">
        <f t="shared" si="1"/>
        <v>396</v>
      </c>
      <c r="L67" s="2"/>
    </row>
    <row r="68" spans="3:12" x14ac:dyDescent="0.25">
      <c r="C68" s="221"/>
      <c r="D68" s="32">
        <v>86</v>
      </c>
      <c r="E68" s="5" t="s">
        <v>62</v>
      </c>
      <c r="F68" s="89">
        <v>250</v>
      </c>
      <c r="G68" s="89">
        <v>17</v>
      </c>
      <c r="H68" s="90">
        <f t="shared" si="0"/>
        <v>267</v>
      </c>
      <c r="I68" s="91">
        <v>289</v>
      </c>
      <c r="J68" s="89">
        <v>23</v>
      </c>
      <c r="K68" s="92">
        <f t="shared" si="1"/>
        <v>312</v>
      </c>
      <c r="L68" s="2"/>
    </row>
    <row r="69" spans="3:12" x14ac:dyDescent="0.25">
      <c r="C69" s="221"/>
      <c r="D69" s="32">
        <v>22</v>
      </c>
      <c r="E69" s="5" t="s">
        <v>67</v>
      </c>
      <c r="F69" s="89">
        <v>335</v>
      </c>
      <c r="G69" s="89">
        <v>90</v>
      </c>
      <c r="H69" s="90">
        <f t="shared" si="0"/>
        <v>425</v>
      </c>
      <c r="I69" s="91">
        <v>355</v>
      </c>
      <c r="J69" s="89">
        <v>91</v>
      </c>
      <c r="K69" s="92">
        <f t="shared" si="1"/>
        <v>446</v>
      </c>
      <c r="L69" s="2"/>
    </row>
    <row r="70" spans="3:12" x14ac:dyDescent="0.25">
      <c r="C70" s="221"/>
      <c r="D70" s="32">
        <v>87</v>
      </c>
      <c r="E70" s="5" t="s">
        <v>68</v>
      </c>
      <c r="F70" s="89">
        <v>120</v>
      </c>
      <c r="G70" s="89">
        <v>9</v>
      </c>
      <c r="H70" s="90">
        <f t="shared" si="0"/>
        <v>129</v>
      </c>
      <c r="I70" s="91">
        <v>155</v>
      </c>
      <c r="J70" s="89">
        <v>12</v>
      </c>
      <c r="K70" s="92">
        <f t="shared" si="1"/>
        <v>167</v>
      </c>
      <c r="L70" s="2"/>
    </row>
    <row r="71" spans="3:12" x14ac:dyDescent="0.25">
      <c r="C71" s="221"/>
      <c r="D71" s="32">
        <v>23</v>
      </c>
      <c r="E71" s="5" t="s">
        <v>69</v>
      </c>
      <c r="F71" s="89">
        <v>280</v>
      </c>
      <c r="G71" s="89">
        <v>322</v>
      </c>
      <c r="H71" s="90">
        <f t="shared" si="0"/>
        <v>602</v>
      </c>
      <c r="I71" s="91">
        <v>293</v>
      </c>
      <c r="J71" s="89">
        <v>326</v>
      </c>
      <c r="K71" s="92">
        <f t="shared" si="1"/>
        <v>619</v>
      </c>
      <c r="L71" s="2"/>
    </row>
    <row r="72" spans="3:12" x14ac:dyDescent="0.25">
      <c r="C72" s="221"/>
      <c r="D72" s="32" t="s">
        <v>181</v>
      </c>
      <c r="E72" s="76" t="s">
        <v>230</v>
      </c>
      <c r="F72" s="89">
        <v>8</v>
      </c>
      <c r="G72" s="89">
        <v>16</v>
      </c>
      <c r="H72" s="90">
        <f t="shared" si="0"/>
        <v>24</v>
      </c>
      <c r="I72" s="91">
        <v>9</v>
      </c>
      <c r="J72" s="89">
        <v>13</v>
      </c>
      <c r="K72" s="92">
        <f t="shared" si="1"/>
        <v>22</v>
      </c>
      <c r="L72" s="2"/>
    </row>
    <row r="73" spans="3:12" x14ac:dyDescent="0.25">
      <c r="C73" s="221"/>
      <c r="D73" s="32" t="s">
        <v>70</v>
      </c>
      <c r="E73" s="76" t="s">
        <v>231</v>
      </c>
      <c r="F73" s="89">
        <v>3</v>
      </c>
      <c r="G73" s="89">
        <v>8</v>
      </c>
      <c r="H73" s="90">
        <f t="shared" si="0"/>
        <v>11</v>
      </c>
      <c r="I73" s="91"/>
      <c r="J73" s="89"/>
      <c r="K73" s="92">
        <f t="shared" si="1"/>
        <v>0</v>
      </c>
      <c r="L73" s="2"/>
    </row>
    <row r="74" spans="3:12" x14ac:dyDescent="0.25">
      <c r="C74" s="221"/>
      <c r="D74" s="45" t="s">
        <v>72</v>
      </c>
      <c r="E74" s="5" t="s">
        <v>73</v>
      </c>
      <c r="F74" s="89">
        <v>4</v>
      </c>
      <c r="G74" s="89">
        <v>7</v>
      </c>
      <c r="H74" s="90">
        <f t="shared" si="0"/>
        <v>11</v>
      </c>
      <c r="I74" s="91"/>
      <c r="J74" s="89"/>
      <c r="K74" s="92">
        <f t="shared" si="1"/>
        <v>0</v>
      </c>
      <c r="L74" s="2"/>
    </row>
    <row r="75" spans="3:12" x14ac:dyDescent="0.25">
      <c r="C75" s="221"/>
      <c r="D75" s="44" t="s">
        <v>76</v>
      </c>
      <c r="E75" s="78" t="s">
        <v>77</v>
      </c>
      <c r="F75" s="89">
        <v>10</v>
      </c>
      <c r="G75" s="89">
        <v>11</v>
      </c>
      <c r="H75" s="90">
        <f t="shared" si="0"/>
        <v>21</v>
      </c>
      <c r="I75" s="91"/>
      <c r="J75" s="89"/>
      <c r="K75" s="92">
        <f t="shared" si="1"/>
        <v>0</v>
      </c>
      <c r="L75" s="2"/>
    </row>
    <row r="76" spans="3:12" x14ac:dyDescent="0.25">
      <c r="C76" s="221"/>
      <c r="D76" s="32">
        <v>24</v>
      </c>
      <c r="E76" s="5" t="s">
        <v>78</v>
      </c>
      <c r="F76" s="89">
        <v>415</v>
      </c>
      <c r="G76" s="89">
        <v>45</v>
      </c>
      <c r="H76" s="90">
        <f t="shared" si="0"/>
        <v>460</v>
      </c>
      <c r="I76" s="91">
        <v>427</v>
      </c>
      <c r="J76" s="89">
        <v>57</v>
      </c>
      <c r="K76" s="92">
        <f t="shared" si="1"/>
        <v>484</v>
      </c>
      <c r="L76" s="2"/>
    </row>
    <row r="77" spans="3:12" x14ac:dyDescent="0.25">
      <c r="C77" s="221"/>
      <c r="D77" s="32">
        <v>25</v>
      </c>
      <c r="E77" s="5" t="s">
        <v>79</v>
      </c>
      <c r="F77" s="89">
        <v>102</v>
      </c>
      <c r="G77" s="89">
        <v>190</v>
      </c>
      <c r="H77" s="90">
        <f t="shared" si="0"/>
        <v>292</v>
      </c>
      <c r="I77" s="91">
        <v>97</v>
      </c>
      <c r="J77" s="89">
        <v>173</v>
      </c>
      <c r="K77" s="92">
        <f t="shared" si="1"/>
        <v>270</v>
      </c>
      <c r="L77" s="2"/>
    </row>
    <row r="78" spans="3:12" x14ac:dyDescent="0.25">
      <c r="C78" s="214" t="s">
        <v>6</v>
      </c>
      <c r="D78" s="214"/>
      <c r="E78" s="214"/>
      <c r="F78" s="83">
        <f t="shared" ref="F78:K78" si="2">SUM(F27:F77)</f>
        <v>8518</v>
      </c>
      <c r="G78" s="83">
        <f t="shared" si="2"/>
        <v>6357</v>
      </c>
      <c r="H78" s="84">
        <f t="shared" si="2"/>
        <v>14875</v>
      </c>
      <c r="I78" s="85">
        <f t="shared" si="2"/>
        <v>8707</v>
      </c>
      <c r="J78" s="83">
        <f t="shared" si="2"/>
        <v>6335</v>
      </c>
      <c r="K78" s="83">
        <f t="shared" si="2"/>
        <v>15042</v>
      </c>
      <c r="L78" s="2"/>
    </row>
    <row r="79" spans="3:12" x14ac:dyDescent="0.25">
      <c r="F79" s="6"/>
      <c r="G79" s="6"/>
      <c r="H79" s="6"/>
      <c r="I79" s="6"/>
      <c r="J79" s="6"/>
      <c r="K79" s="6"/>
    </row>
    <row r="80" spans="3:12" x14ac:dyDescent="0.25">
      <c r="C80" s="1" t="s">
        <v>221</v>
      </c>
      <c r="F80" s="6"/>
      <c r="G80" s="6"/>
      <c r="H80" s="6"/>
      <c r="I80" s="6"/>
      <c r="J80" s="6"/>
      <c r="K80" s="6"/>
    </row>
    <row r="81" spans="3:11" ht="13.5" thickBot="1" x14ac:dyDescent="0.3">
      <c r="H81" s="6"/>
      <c r="I81" s="6"/>
      <c r="J81" s="6"/>
      <c r="K81" s="6"/>
    </row>
    <row r="82" spans="3:11" x14ac:dyDescent="0.25">
      <c r="C82" s="215" t="s">
        <v>232</v>
      </c>
      <c r="D82" s="216"/>
      <c r="E82" s="216"/>
      <c r="F82" s="216"/>
      <c r="G82" s="216"/>
      <c r="H82" s="216"/>
      <c r="I82" s="216"/>
      <c r="J82" s="216"/>
      <c r="K82" s="217"/>
    </row>
    <row r="83" spans="3:11" ht="13.5" thickBot="1" x14ac:dyDescent="0.3">
      <c r="C83" s="218"/>
      <c r="D83" s="219"/>
      <c r="E83" s="219"/>
      <c r="F83" s="219"/>
      <c r="G83" s="219"/>
      <c r="H83" s="219"/>
      <c r="I83" s="219"/>
      <c r="J83" s="219"/>
      <c r="K83" s="220"/>
    </row>
    <row r="84" spans="3:11" x14ac:dyDescent="0.25"/>
    <row r="85" spans="3:11" ht="12" hidden="1" customHeight="1" x14ac:dyDescent="0.25"/>
  </sheetData>
  <sheetProtection password="CD78" sheet="1" objects="1" scenarios="1"/>
  <mergeCells count="16">
    <mergeCell ref="B1:L1"/>
    <mergeCell ref="C59:C63"/>
    <mergeCell ref="C54:C56"/>
    <mergeCell ref="C57:C58"/>
    <mergeCell ref="C25:C26"/>
    <mergeCell ref="D25:D26"/>
    <mergeCell ref="E25:E26"/>
    <mergeCell ref="F25:H25"/>
    <mergeCell ref="I25:K25"/>
    <mergeCell ref="C78:E78"/>
    <mergeCell ref="C82:K83"/>
    <mergeCell ref="C27:C32"/>
    <mergeCell ref="C33:C34"/>
    <mergeCell ref="C36:C47"/>
    <mergeCell ref="C48:C53"/>
    <mergeCell ref="C64:C77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Drop Down 2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9525</xdr:rowOff>
                  </from>
                  <to>
                    <xdr:col>4</xdr:col>
                    <xdr:colOff>2771775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92D050"/>
  </sheetPr>
  <dimension ref="A1:U146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62" customWidth="1"/>
    <col min="2" max="2" width="5.7109375" style="28" customWidth="1"/>
    <col min="3" max="3" width="19.28515625" style="102" customWidth="1"/>
    <col min="4" max="4" width="4.42578125" style="102" hidden="1" customWidth="1"/>
    <col min="5" max="5" width="53.28515625" style="102" customWidth="1"/>
    <col min="6" max="19" width="5.7109375" style="102" customWidth="1"/>
    <col min="20" max="20" width="6.7109375" style="102" customWidth="1"/>
    <col min="21" max="21" width="5.7109375" style="102" customWidth="1"/>
    <col min="22" max="16384" width="11.42578125" style="20" hidden="1"/>
  </cols>
  <sheetData>
    <row r="1" spans="1:21" s="64" customFormat="1" ht="26.25" x14ac:dyDescent="0.25">
      <c r="A1" s="67"/>
      <c r="B1" s="225" t="s">
        <v>219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67"/>
      <c r="U1" s="67"/>
    </row>
    <row r="2" spans="1:21" x14ac:dyDescent="0.2"/>
    <row r="3" spans="1:21" ht="15.75" x14ac:dyDescent="0.2">
      <c r="C3" s="100" t="s">
        <v>199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1" x14ac:dyDescent="0.2">
      <c r="C4" s="103"/>
      <c r="D4" s="103"/>
      <c r="E4" s="103"/>
      <c r="F4" s="103"/>
      <c r="G4" s="103"/>
      <c r="H4" s="103"/>
      <c r="I4" s="103"/>
      <c r="J4" s="104"/>
      <c r="K4" s="105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x14ac:dyDescent="0.2"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x14ac:dyDescent="0.2">
      <c r="C6" s="124">
        <v>1</v>
      </c>
      <c r="E6" s="125" t="str">
        <f>VLOOKUP($C$6,CONVENCIONES!$A$3:$C$53,3,0)</f>
        <v>Administración del Medio Ambiente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x14ac:dyDescent="0.2"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x14ac:dyDescent="0.2"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x14ac:dyDescent="0.2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x14ac:dyDescent="0.2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x14ac:dyDescent="0.2"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x14ac:dyDescent="0.2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x14ac:dyDescent="0.2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x14ac:dyDescent="0.2"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x14ac:dyDescent="0.2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x14ac:dyDescent="0.2"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x14ac:dyDescent="0.2"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x14ac:dyDescent="0.2"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x14ac:dyDescent="0.2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x14ac:dyDescent="0.2"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x14ac:dyDescent="0.2"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x14ac:dyDescent="0.2"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x14ac:dyDescent="0.2">
      <c r="C23" s="103"/>
      <c r="D23" s="103"/>
      <c r="E23" s="123" t="s">
        <v>200</v>
      </c>
      <c r="F23" s="124">
        <f>VLOOKUP($E$6,$E$29:$S$79,2,0)</f>
        <v>0</v>
      </c>
      <c r="G23" s="124">
        <f>VLOOKUP($E$6,$E$29:$S$79,3,0)</f>
        <v>1</v>
      </c>
      <c r="H23" s="124">
        <f>VLOOKUP($E$6,$E$29:$S$79,4,0)</f>
        <v>24</v>
      </c>
      <c r="I23" s="124">
        <f>VLOOKUP($E$6,$E$29:$S$79,5,0)</f>
        <v>55</v>
      </c>
      <c r="J23" s="124">
        <f>VLOOKUP($E$6,$E$29:$S$79,6,0)</f>
        <v>80</v>
      </c>
      <c r="K23" s="124">
        <f>VLOOKUP($E$6,$E$29:$S$79,7,0)</f>
        <v>96</v>
      </c>
      <c r="L23" s="124">
        <f>VLOOKUP($E$6,$E$29:$S$79,8,0)</f>
        <v>86</v>
      </c>
      <c r="M23" s="124">
        <f>VLOOKUP($E$6,$E$29:$S$79,9,0)</f>
        <v>68</v>
      </c>
      <c r="N23" s="124">
        <f>VLOOKUP($E$6,$E$29:$S$79,10,0)</f>
        <v>55</v>
      </c>
      <c r="O23" s="124">
        <f>VLOOKUP($E$6,$E$29:$S$79,11,0)</f>
        <v>48</v>
      </c>
      <c r="P23" s="124">
        <f>VLOOKUP($E$6,$E$29:$S$79,12,0)</f>
        <v>44</v>
      </c>
      <c r="Q23" s="124">
        <f>VLOOKUP($E$6,$E$29:$S$79,13,0)</f>
        <v>28</v>
      </c>
      <c r="R23" s="124">
        <f>VLOOKUP($E$6,$E$29:$S$79,14,0)</f>
        <v>81</v>
      </c>
      <c r="S23" s="124">
        <f>VLOOKUP($E$6,$E$29:$S$79,15,0)</f>
        <v>7</v>
      </c>
      <c r="T23" s="103"/>
      <c r="U23" s="103"/>
    </row>
    <row r="24" spans="1:21" x14ac:dyDescent="0.2">
      <c r="C24" s="103"/>
      <c r="D24" s="103"/>
      <c r="E24" s="123" t="s">
        <v>201</v>
      </c>
      <c r="F24" s="124">
        <f>VLOOKUP($E$6,$E$93:$S$135,2,0)</f>
        <v>0</v>
      </c>
      <c r="G24" s="124">
        <f>VLOOKUP($E$6,$E$93:$S$135,3,0)</f>
        <v>1</v>
      </c>
      <c r="H24" s="124">
        <f>VLOOKUP($E$6,$E$93:$S$135,4,0)</f>
        <v>10</v>
      </c>
      <c r="I24" s="124">
        <f>VLOOKUP($E$6,$E$93:$S$135,5,0)</f>
        <v>66</v>
      </c>
      <c r="J24" s="124">
        <f>VLOOKUP($E$6,$E$93:$S$135,6,0)</f>
        <v>89</v>
      </c>
      <c r="K24" s="124">
        <f>VLOOKUP($E$6,$E$93:$S$135,7,0)</f>
        <v>99</v>
      </c>
      <c r="L24" s="124">
        <f>VLOOKUP($E$6,$E$93:$S$135,8,0)</f>
        <v>93</v>
      </c>
      <c r="M24" s="124">
        <f>VLOOKUP($E$6,$E$93:$S$135,9,0)</f>
        <v>76</v>
      </c>
      <c r="N24" s="124">
        <f>VLOOKUP($E$6,$E$93:$S$135,10,0)</f>
        <v>70</v>
      </c>
      <c r="O24" s="124">
        <f>VLOOKUP($E$6,$E$93:$S$135,11,0)</f>
        <v>38</v>
      </c>
      <c r="P24" s="124">
        <f>VLOOKUP($E$6,$E$93:$S$135,12,0)</f>
        <v>44</v>
      </c>
      <c r="Q24" s="124">
        <f>VLOOKUP($E$6,$E$93:$S$135,13,0)</f>
        <v>26</v>
      </c>
      <c r="R24" s="124">
        <f>VLOOKUP($E$6,$E$93:$S$135,14,0)</f>
        <v>77</v>
      </c>
      <c r="S24" s="124">
        <f>VLOOKUP($E$6,$E$93:$S$135,15,0)</f>
        <v>7</v>
      </c>
      <c r="T24" s="103"/>
      <c r="U24" s="103"/>
    </row>
    <row r="25" spans="1:21" s="111" customFormat="1" ht="15.75" x14ac:dyDescent="0.25">
      <c r="A25" s="68"/>
      <c r="B25" s="69"/>
      <c r="C25" s="228" t="s">
        <v>234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100"/>
    </row>
    <row r="26" spans="1:21" x14ac:dyDescent="0.2"/>
    <row r="27" spans="1:21" x14ac:dyDescent="0.2">
      <c r="C27" s="227" t="s">
        <v>0</v>
      </c>
      <c r="D27" s="227" t="s">
        <v>1</v>
      </c>
      <c r="E27" s="227" t="s">
        <v>2</v>
      </c>
      <c r="F27" s="229" t="s">
        <v>151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7" t="s">
        <v>6</v>
      </c>
    </row>
    <row r="28" spans="1:21" x14ac:dyDescent="0.2">
      <c r="C28" s="227"/>
      <c r="D28" s="227"/>
      <c r="E28" s="227"/>
      <c r="F28" s="108">
        <v>14</v>
      </c>
      <c r="G28" s="108">
        <v>15</v>
      </c>
      <c r="H28" s="87">
        <v>16</v>
      </c>
      <c r="I28" s="87">
        <v>17</v>
      </c>
      <c r="J28" s="87">
        <v>18</v>
      </c>
      <c r="K28" s="87">
        <v>19</v>
      </c>
      <c r="L28" s="87">
        <v>20</v>
      </c>
      <c r="M28" s="87">
        <v>21</v>
      </c>
      <c r="N28" s="87">
        <v>22</v>
      </c>
      <c r="O28" s="87">
        <v>23</v>
      </c>
      <c r="P28" s="87">
        <v>24</v>
      </c>
      <c r="Q28" s="87">
        <v>25</v>
      </c>
      <c r="R28" s="87" t="s">
        <v>152</v>
      </c>
      <c r="S28" s="87" t="s">
        <v>233</v>
      </c>
      <c r="T28" s="227"/>
    </row>
    <row r="29" spans="1:21" x14ac:dyDescent="0.2">
      <c r="C29" s="226" t="s">
        <v>7</v>
      </c>
      <c r="D29" s="4">
        <v>2</v>
      </c>
      <c r="E29" s="76" t="s">
        <v>225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2</v>
      </c>
      <c r="S29" s="12">
        <v>0</v>
      </c>
      <c r="T29" s="13">
        <f>SUM(F29:S29)</f>
        <v>3</v>
      </c>
    </row>
    <row r="30" spans="1:21" x14ac:dyDescent="0.2">
      <c r="C30" s="226"/>
      <c r="D30" s="32">
        <v>4</v>
      </c>
      <c r="E30" s="5" t="s">
        <v>8</v>
      </c>
      <c r="F30" s="12">
        <v>0</v>
      </c>
      <c r="G30" s="12">
        <v>1</v>
      </c>
      <c r="H30" s="12">
        <v>10</v>
      </c>
      <c r="I30" s="12">
        <v>26</v>
      </c>
      <c r="J30" s="12">
        <v>41</v>
      </c>
      <c r="K30" s="12">
        <v>41</v>
      </c>
      <c r="L30" s="12">
        <v>30</v>
      </c>
      <c r="M30" s="12">
        <v>31</v>
      </c>
      <c r="N30" s="12">
        <v>24</v>
      </c>
      <c r="O30" s="12">
        <v>17</v>
      </c>
      <c r="P30" s="12">
        <v>21</v>
      </c>
      <c r="Q30" s="12">
        <v>8</v>
      </c>
      <c r="R30" s="12">
        <v>68</v>
      </c>
      <c r="S30" s="12">
        <v>3</v>
      </c>
      <c r="T30" s="13">
        <f t="shared" ref="T30:T79" si="0">SUM(F30:S30)</f>
        <v>321</v>
      </c>
    </row>
    <row r="31" spans="1:21" x14ac:dyDescent="0.2">
      <c r="C31" s="226"/>
      <c r="D31" s="4">
        <v>3</v>
      </c>
      <c r="E31" s="76" t="s">
        <v>226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6</v>
      </c>
      <c r="S31" s="12">
        <v>0</v>
      </c>
      <c r="T31" s="13">
        <f t="shared" si="0"/>
        <v>6</v>
      </c>
    </row>
    <row r="32" spans="1:21" x14ac:dyDescent="0.2">
      <c r="C32" s="226"/>
      <c r="D32" s="32">
        <v>66</v>
      </c>
      <c r="E32" s="5" t="s">
        <v>9</v>
      </c>
      <c r="F32" s="12">
        <v>0</v>
      </c>
      <c r="G32" s="12">
        <v>0</v>
      </c>
      <c r="H32" s="12">
        <v>3</v>
      </c>
      <c r="I32" s="12">
        <v>11</v>
      </c>
      <c r="J32" s="12">
        <v>13</v>
      </c>
      <c r="K32" s="12">
        <v>17</v>
      </c>
      <c r="L32" s="12">
        <v>10</v>
      </c>
      <c r="M32" s="12">
        <v>14</v>
      </c>
      <c r="N32" s="12">
        <v>12</v>
      </c>
      <c r="O32" s="12">
        <v>12</v>
      </c>
      <c r="P32" s="12">
        <v>16</v>
      </c>
      <c r="Q32" s="12">
        <v>3</v>
      </c>
      <c r="R32" s="12">
        <v>23</v>
      </c>
      <c r="S32" s="12">
        <v>1</v>
      </c>
      <c r="T32" s="13">
        <f t="shared" si="0"/>
        <v>135</v>
      </c>
    </row>
    <row r="33" spans="3:20" x14ac:dyDescent="0.2">
      <c r="C33" s="226"/>
      <c r="D33" s="32">
        <v>68</v>
      </c>
      <c r="E33" s="5" t="s">
        <v>184</v>
      </c>
      <c r="F33" s="12">
        <v>0</v>
      </c>
      <c r="G33" s="12">
        <v>1</v>
      </c>
      <c r="H33" s="12">
        <v>18</v>
      </c>
      <c r="I33" s="12">
        <v>50</v>
      </c>
      <c r="J33" s="12">
        <v>55</v>
      </c>
      <c r="K33" s="12">
        <v>64</v>
      </c>
      <c r="L33" s="12">
        <v>94</v>
      </c>
      <c r="M33" s="12">
        <v>66</v>
      </c>
      <c r="N33" s="12">
        <v>63</v>
      </c>
      <c r="O33" s="12">
        <v>47</v>
      </c>
      <c r="P33" s="12">
        <v>41</v>
      </c>
      <c r="Q33" s="12">
        <v>22</v>
      </c>
      <c r="R33" s="12">
        <v>96</v>
      </c>
      <c r="S33" s="12">
        <v>3</v>
      </c>
      <c r="T33" s="13">
        <f t="shared" si="0"/>
        <v>620</v>
      </c>
    </row>
    <row r="34" spans="3:20" x14ac:dyDescent="0.2">
      <c r="C34" s="226"/>
      <c r="D34" s="32">
        <v>1</v>
      </c>
      <c r="E34" s="5" t="s">
        <v>10</v>
      </c>
      <c r="F34" s="12">
        <v>0</v>
      </c>
      <c r="G34" s="12">
        <v>1</v>
      </c>
      <c r="H34" s="12">
        <v>12</v>
      </c>
      <c r="I34" s="12">
        <v>35</v>
      </c>
      <c r="J34" s="12">
        <v>41</v>
      </c>
      <c r="K34" s="12">
        <v>33</v>
      </c>
      <c r="L34" s="12">
        <v>34</v>
      </c>
      <c r="M34" s="12">
        <v>32</v>
      </c>
      <c r="N34" s="12">
        <v>31</v>
      </c>
      <c r="O34" s="12">
        <v>33</v>
      </c>
      <c r="P34" s="12">
        <v>27</v>
      </c>
      <c r="Q34" s="12">
        <v>24</v>
      </c>
      <c r="R34" s="12">
        <v>72</v>
      </c>
      <c r="S34" s="12">
        <v>5</v>
      </c>
      <c r="T34" s="13">
        <f t="shared" si="0"/>
        <v>380</v>
      </c>
    </row>
    <row r="35" spans="3:20" x14ac:dyDescent="0.2">
      <c r="C35" s="226" t="s">
        <v>11</v>
      </c>
      <c r="D35" s="32">
        <v>27</v>
      </c>
      <c r="E35" s="5" t="s">
        <v>12</v>
      </c>
      <c r="F35" s="12">
        <v>0</v>
      </c>
      <c r="G35" s="12">
        <v>1</v>
      </c>
      <c r="H35" s="12">
        <v>24</v>
      </c>
      <c r="I35" s="12">
        <v>55</v>
      </c>
      <c r="J35" s="12">
        <v>80</v>
      </c>
      <c r="K35" s="12">
        <v>96</v>
      </c>
      <c r="L35" s="12">
        <v>86</v>
      </c>
      <c r="M35" s="12">
        <v>68</v>
      </c>
      <c r="N35" s="12">
        <v>55</v>
      </c>
      <c r="O35" s="12">
        <v>48</v>
      </c>
      <c r="P35" s="12">
        <v>44</v>
      </c>
      <c r="Q35" s="12">
        <v>28</v>
      </c>
      <c r="R35" s="12">
        <v>81</v>
      </c>
      <c r="S35" s="12">
        <v>7</v>
      </c>
      <c r="T35" s="13">
        <f t="shared" si="0"/>
        <v>673</v>
      </c>
    </row>
    <row r="36" spans="3:20" ht="25.5" x14ac:dyDescent="0.2">
      <c r="C36" s="226"/>
      <c r="D36" s="32" t="s">
        <v>13</v>
      </c>
      <c r="E36" s="5" t="s">
        <v>14</v>
      </c>
      <c r="F36" s="12">
        <v>0</v>
      </c>
      <c r="G36" s="12">
        <v>0</v>
      </c>
      <c r="H36" s="12">
        <v>9</v>
      </c>
      <c r="I36" s="12">
        <v>29</v>
      </c>
      <c r="J36" s="12">
        <v>47</v>
      </c>
      <c r="K36" s="12">
        <v>37</v>
      </c>
      <c r="L36" s="12">
        <v>18</v>
      </c>
      <c r="M36" s="12">
        <v>12</v>
      </c>
      <c r="N36" s="12">
        <v>5</v>
      </c>
      <c r="O36" s="12">
        <v>7</v>
      </c>
      <c r="P36" s="12">
        <v>5</v>
      </c>
      <c r="Q36" s="12">
        <v>2</v>
      </c>
      <c r="R36" s="12">
        <v>26</v>
      </c>
      <c r="S36" s="12">
        <v>0</v>
      </c>
      <c r="T36" s="13">
        <f t="shared" si="0"/>
        <v>197</v>
      </c>
    </row>
    <row r="37" spans="3:20" x14ac:dyDescent="0.2">
      <c r="C37" s="25" t="s">
        <v>17</v>
      </c>
      <c r="D37" s="32">
        <v>7</v>
      </c>
      <c r="E37" s="5" t="s">
        <v>18</v>
      </c>
      <c r="F37" s="12">
        <v>0</v>
      </c>
      <c r="G37" s="12">
        <v>1</v>
      </c>
      <c r="H37" s="12">
        <v>1</v>
      </c>
      <c r="I37" s="12">
        <v>17</v>
      </c>
      <c r="J37" s="12">
        <v>21</v>
      </c>
      <c r="K37" s="12">
        <v>21</v>
      </c>
      <c r="L37" s="12">
        <v>12</v>
      </c>
      <c r="M37" s="12">
        <v>13</v>
      </c>
      <c r="N37" s="12">
        <v>12</v>
      </c>
      <c r="O37" s="12">
        <v>6</v>
      </c>
      <c r="P37" s="12">
        <v>5</v>
      </c>
      <c r="Q37" s="12">
        <v>7</v>
      </c>
      <c r="R37" s="12">
        <v>60</v>
      </c>
      <c r="S37" s="12">
        <v>2</v>
      </c>
      <c r="T37" s="13">
        <f t="shared" si="0"/>
        <v>178</v>
      </c>
    </row>
    <row r="38" spans="3:20" x14ac:dyDescent="0.2">
      <c r="C38" s="226" t="s">
        <v>19</v>
      </c>
      <c r="D38" s="32">
        <v>6</v>
      </c>
      <c r="E38" s="5" t="s">
        <v>20</v>
      </c>
      <c r="F38" s="12">
        <v>0</v>
      </c>
      <c r="G38" s="12">
        <v>0</v>
      </c>
      <c r="H38" s="12">
        <v>15</v>
      </c>
      <c r="I38" s="12">
        <v>51</v>
      </c>
      <c r="J38" s="12">
        <v>81</v>
      </c>
      <c r="K38" s="12">
        <v>77</v>
      </c>
      <c r="L38" s="12">
        <v>86</v>
      </c>
      <c r="M38" s="12">
        <v>76</v>
      </c>
      <c r="N38" s="12">
        <v>92</v>
      </c>
      <c r="O38" s="12">
        <v>49</v>
      </c>
      <c r="P38" s="12">
        <v>41</v>
      </c>
      <c r="Q38" s="12">
        <v>26</v>
      </c>
      <c r="R38" s="12">
        <v>71</v>
      </c>
      <c r="S38" s="12">
        <v>8</v>
      </c>
      <c r="T38" s="13">
        <f t="shared" si="0"/>
        <v>673</v>
      </c>
    </row>
    <row r="39" spans="3:20" x14ac:dyDescent="0.2">
      <c r="C39" s="226"/>
      <c r="D39" s="4">
        <v>10</v>
      </c>
      <c r="E39" s="76" t="s">
        <v>227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5</v>
      </c>
      <c r="S39" s="12">
        <v>0</v>
      </c>
      <c r="T39" s="13">
        <f t="shared" si="0"/>
        <v>5</v>
      </c>
    </row>
    <row r="40" spans="3:20" x14ac:dyDescent="0.2">
      <c r="C40" s="226"/>
      <c r="D40" s="72" t="s">
        <v>21</v>
      </c>
      <c r="E40" s="77" t="s">
        <v>22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5</v>
      </c>
      <c r="M40" s="12">
        <v>3</v>
      </c>
      <c r="N40" s="12">
        <v>2</v>
      </c>
      <c r="O40" s="12">
        <v>0</v>
      </c>
      <c r="P40" s="12">
        <v>2</v>
      </c>
      <c r="Q40" s="12">
        <v>1</v>
      </c>
      <c r="R40" s="12">
        <v>13</v>
      </c>
      <c r="S40" s="12">
        <v>0</v>
      </c>
      <c r="T40" s="13">
        <f t="shared" si="0"/>
        <v>27</v>
      </c>
    </row>
    <row r="41" spans="3:20" x14ac:dyDescent="0.2">
      <c r="C41" s="226"/>
      <c r="D41" s="32">
        <v>9</v>
      </c>
      <c r="E41" s="5" t="s">
        <v>23</v>
      </c>
      <c r="F41" s="12">
        <v>0</v>
      </c>
      <c r="G41" s="12">
        <v>2</v>
      </c>
      <c r="H41" s="12">
        <v>3</v>
      </c>
      <c r="I41" s="12">
        <v>23</v>
      </c>
      <c r="J41" s="12">
        <v>40</v>
      </c>
      <c r="K41" s="12">
        <v>31</v>
      </c>
      <c r="L41" s="12">
        <v>30</v>
      </c>
      <c r="M41" s="12">
        <v>44</v>
      </c>
      <c r="N41" s="12">
        <v>38</v>
      </c>
      <c r="O41" s="12">
        <v>25</v>
      </c>
      <c r="P41" s="12">
        <v>25</v>
      </c>
      <c r="Q41" s="12">
        <v>27</v>
      </c>
      <c r="R41" s="12">
        <v>154</v>
      </c>
      <c r="S41" s="12">
        <v>4</v>
      </c>
      <c r="T41" s="13">
        <f t="shared" si="0"/>
        <v>446</v>
      </c>
    </row>
    <row r="42" spans="3:20" x14ac:dyDescent="0.2">
      <c r="C42" s="226"/>
      <c r="D42" s="32">
        <v>21</v>
      </c>
      <c r="E42" s="5" t="s">
        <v>24</v>
      </c>
      <c r="F42" s="12">
        <v>0</v>
      </c>
      <c r="G42" s="12">
        <v>1</v>
      </c>
      <c r="H42" s="12">
        <v>7</v>
      </c>
      <c r="I42" s="12">
        <v>16</v>
      </c>
      <c r="J42" s="12">
        <v>14</v>
      </c>
      <c r="K42" s="12">
        <v>22</v>
      </c>
      <c r="L42" s="12">
        <v>15</v>
      </c>
      <c r="M42" s="12">
        <v>29</v>
      </c>
      <c r="N42" s="12">
        <v>18</v>
      </c>
      <c r="O42" s="12">
        <v>30</v>
      </c>
      <c r="P42" s="12">
        <v>21</v>
      </c>
      <c r="Q42" s="12">
        <v>12</v>
      </c>
      <c r="R42" s="12">
        <v>129</v>
      </c>
      <c r="S42" s="12">
        <v>3</v>
      </c>
      <c r="T42" s="13">
        <f t="shared" si="0"/>
        <v>317</v>
      </c>
    </row>
    <row r="43" spans="3:20" ht="25.5" x14ac:dyDescent="0.2">
      <c r="C43" s="226"/>
      <c r="D43" s="32" t="s">
        <v>25</v>
      </c>
      <c r="E43" s="5" t="s">
        <v>26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27</v>
      </c>
      <c r="S43" s="12">
        <v>0</v>
      </c>
      <c r="T43" s="13">
        <f t="shared" si="0"/>
        <v>27</v>
      </c>
    </row>
    <row r="44" spans="3:20" ht="25.5" x14ac:dyDescent="0.2">
      <c r="C44" s="226"/>
      <c r="D44" s="32" t="s">
        <v>27</v>
      </c>
      <c r="E44" s="5" t="s">
        <v>28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</v>
      </c>
      <c r="M44" s="12">
        <v>2</v>
      </c>
      <c r="N44" s="12">
        <v>2</v>
      </c>
      <c r="O44" s="12">
        <v>0</v>
      </c>
      <c r="P44" s="12">
        <v>1</v>
      </c>
      <c r="Q44" s="12">
        <v>2</v>
      </c>
      <c r="R44" s="12">
        <v>24</v>
      </c>
      <c r="S44" s="12">
        <v>0</v>
      </c>
      <c r="T44" s="13">
        <f t="shared" si="0"/>
        <v>32</v>
      </c>
    </row>
    <row r="45" spans="3:20" x14ac:dyDescent="0.2">
      <c r="C45" s="226"/>
      <c r="D45" s="32">
        <v>33</v>
      </c>
      <c r="E45" s="76" t="s">
        <v>228</v>
      </c>
      <c r="F45" s="12">
        <v>0</v>
      </c>
      <c r="G45" s="12">
        <v>2</v>
      </c>
      <c r="H45" s="12">
        <v>19</v>
      </c>
      <c r="I45" s="12">
        <v>67</v>
      </c>
      <c r="J45" s="12">
        <v>99</v>
      </c>
      <c r="K45" s="12">
        <v>88</v>
      </c>
      <c r="L45" s="12">
        <v>105</v>
      </c>
      <c r="M45" s="12">
        <v>95</v>
      </c>
      <c r="N45" s="12">
        <v>67</v>
      </c>
      <c r="O45" s="12">
        <v>46</v>
      </c>
      <c r="P45" s="12">
        <v>37</v>
      </c>
      <c r="Q45" s="12">
        <v>34</v>
      </c>
      <c r="R45" s="12">
        <v>83</v>
      </c>
      <c r="S45" s="12">
        <v>2</v>
      </c>
      <c r="T45" s="13">
        <f t="shared" si="0"/>
        <v>744</v>
      </c>
    </row>
    <row r="46" spans="3:20" ht="25.5" x14ac:dyDescent="0.2">
      <c r="C46" s="226"/>
      <c r="D46" s="32" t="s">
        <v>182</v>
      </c>
      <c r="E46" s="76" t="s">
        <v>229</v>
      </c>
      <c r="F46" s="12">
        <v>0</v>
      </c>
      <c r="G46" s="12">
        <v>0</v>
      </c>
      <c r="H46" s="12">
        <v>0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2">
        <v>1</v>
      </c>
      <c r="O46" s="12">
        <v>2</v>
      </c>
      <c r="P46" s="12">
        <v>3</v>
      </c>
      <c r="Q46" s="12">
        <v>0</v>
      </c>
      <c r="R46" s="12">
        <v>73</v>
      </c>
      <c r="S46" s="12">
        <v>0</v>
      </c>
      <c r="T46" s="13">
        <f t="shared" si="0"/>
        <v>82</v>
      </c>
    </row>
    <row r="47" spans="3:20" x14ac:dyDescent="0.2">
      <c r="C47" s="226"/>
      <c r="D47" s="32" t="s">
        <v>30</v>
      </c>
      <c r="E47" s="77" t="s">
        <v>31</v>
      </c>
      <c r="F47" s="12">
        <v>0</v>
      </c>
      <c r="G47" s="12">
        <v>0</v>
      </c>
      <c r="H47" s="12">
        <v>0</v>
      </c>
      <c r="I47" s="12">
        <v>0</v>
      </c>
      <c r="J47" s="12">
        <v>2</v>
      </c>
      <c r="K47" s="12">
        <v>1</v>
      </c>
      <c r="L47" s="12">
        <v>4</v>
      </c>
      <c r="M47" s="12">
        <v>8</v>
      </c>
      <c r="N47" s="12">
        <v>3</v>
      </c>
      <c r="O47" s="12">
        <v>3</v>
      </c>
      <c r="P47" s="12">
        <v>0</v>
      </c>
      <c r="Q47" s="12">
        <v>5</v>
      </c>
      <c r="R47" s="12">
        <v>39</v>
      </c>
      <c r="S47" s="12">
        <v>0</v>
      </c>
      <c r="T47" s="13">
        <f t="shared" si="0"/>
        <v>65</v>
      </c>
    </row>
    <row r="48" spans="3:20" x14ac:dyDescent="0.2">
      <c r="C48" s="226"/>
      <c r="D48" s="32">
        <v>80</v>
      </c>
      <c r="E48" s="5" t="s">
        <v>32</v>
      </c>
      <c r="F48" s="12">
        <v>0</v>
      </c>
      <c r="G48" s="12">
        <v>0</v>
      </c>
      <c r="H48" s="12">
        <v>0</v>
      </c>
      <c r="I48" s="12">
        <v>2</v>
      </c>
      <c r="J48" s="12">
        <v>2</v>
      </c>
      <c r="K48" s="12">
        <v>0</v>
      </c>
      <c r="L48" s="12">
        <v>2</v>
      </c>
      <c r="M48" s="12">
        <v>4</v>
      </c>
      <c r="N48" s="12">
        <v>1</v>
      </c>
      <c r="O48" s="12">
        <v>1</v>
      </c>
      <c r="P48" s="12">
        <v>3</v>
      </c>
      <c r="Q48" s="12">
        <v>4</v>
      </c>
      <c r="R48" s="12">
        <v>38</v>
      </c>
      <c r="S48" s="12">
        <v>0</v>
      </c>
      <c r="T48" s="13">
        <f t="shared" si="0"/>
        <v>57</v>
      </c>
    </row>
    <row r="49" spans="3:20" x14ac:dyDescent="0.2">
      <c r="C49" s="226"/>
      <c r="D49" s="32" t="s">
        <v>33</v>
      </c>
      <c r="E49" s="78" t="s">
        <v>34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2</v>
      </c>
      <c r="M49" s="12">
        <v>2</v>
      </c>
      <c r="N49" s="12">
        <v>0</v>
      </c>
      <c r="O49" s="12">
        <v>0</v>
      </c>
      <c r="P49" s="12">
        <v>2</v>
      </c>
      <c r="Q49" s="12">
        <v>0</v>
      </c>
      <c r="R49" s="12">
        <v>11</v>
      </c>
      <c r="S49" s="12">
        <v>0</v>
      </c>
      <c r="T49" s="13">
        <f t="shared" si="0"/>
        <v>17</v>
      </c>
    </row>
    <row r="50" spans="3:20" x14ac:dyDescent="0.2">
      <c r="C50" s="226" t="s">
        <v>35</v>
      </c>
      <c r="D50" s="32">
        <v>32</v>
      </c>
      <c r="E50" s="5" t="s">
        <v>36</v>
      </c>
      <c r="F50" s="12">
        <v>0</v>
      </c>
      <c r="G50" s="12">
        <v>0</v>
      </c>
      <c r="H50" s="12">
        <v>19</v>
      </c>
      <c r="I50" s="12">
        <v>66</v>
      </c>
      <c r="J50" s="12">
        <v>95</v>
      </c>
      <c r="K50" s="12">
        <v>66</v>
      </c>
      <c r="L50" s="12">
        <v>80</v>
      </c>
      <c r="M50" s="12">
        <v>70</v>
      </c>
      <c r="N50" s="12">
        <v>61</v>
      </c>
      <c r="O50" s="12">
        <v>62</v>
      </c>
      <c r="P50" s="12">
        <v>43</v>
      </c>
      <c r="Q50" s="12">
        <v>29</v>
      </c>
      <c r="R50" s="12">
        <v>99</v>
      </c>
      <c r="S50" s="12">
        <v>13</v>
      </c>
      <c r="T50" s="13">
        <f t="shared" si="0"/>
        <v>703</v>
      </c>
    </row>
    <row r="51" spans="3:20" x14ac:dyDescent="0.2">
      <c r="C51" s="226"/>
      <c r="D51" s="32" t="s">
        <v>37</v>
      </c>
      <c r="E51" s="5" t="s">
        <v>38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2</v>
      </c>
      <c r="N51" s="12">
        <v>0</v>
      </c>
      <c r="O51" s="12">
        <v>0</v>
      </c>
      <c r="P51" s="12">
        <v>0</v>
      </c>
      <c r="Q51" s="12">
        <v>0</v>
      </c>
      <c r="R51" s="12">
        <v>11</v>
      </c>
      <c r="S51" s="12">
        <v>0</v>
      </c>
      <c r="T51" s="13">
        <f t="shared" si="0"/>
        <v>15</v>
      </c>
    </row>
    <row r="52" spans="3:20" x14ac:dyDescent="0.2">
      <c r="C52" s="226"/>
      <c r="D52" s="79">
        <v>91</v>
      </c>
      <c r="E52" s="77" t="s">
        <v>39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0</v>
      </c>
      <c r="Q52" s="12">
        <v>2</v>
      </c>
      <c r="R52" s="12">
        <v>7</v>
      </c>
      <c r="S52" s="12">
        <v>0</v>
      </c>
      <c r="T52" s="13">
        <f t="shared" si="0"/>
        <v>10</v>
      </c>
    </row>
    <row r="53" spans="3:20" x14ac:dyDescent="0.2">
      <c r="C53" s="226"/>
      <c r="D53" s="32">
        <v>31</v>
      </c>
      <c r="E53" s="5" t="s">
        <v>40</v>
      </c>
      <c r="F53" s="12">
        <v>0</v>
      </c>
      <c r="G53" s="12">
        <v>2</v>
      </c>
      <c r="H53" s="12">
        <v>13</v>
      </c>
      <c r="I53" s="12">
        <v>48</v>
      </c>
      <c r="J53" s="12">
        <v>73</v>
      </c>
      <c r="K53" s="12">
        <v>91</v>
      </c>
      <c r="L53" s="12">
        <v>88</v>
      </c>
      <c r="M53" s="12">
        <v>67</v>
      </c>
      <c r="N53" s="12">
        <v>81</v>
      </c>
      <c r="O53" s="12">
        <v>86</v>
      </c>
      <c r="P53" s="12">
        <v>48</v>
      </c>
      <c r="Q53" s="12">
        <v>42</v>
      </c>
      <c r="R53" s="12">
        <v>89</v>
      </c>
      <c r="S53" s="12">
        <v>12</v>
      </c>
      <c r="T53" s="13">
        <f t="shared" si="0"/>
        <v>740</v>
      </c>
    </row>
    <row r="54" spans="3:20" x14ac:dyDescent="0.2">
      <c r="C54" s="226"/>
      <c r="D54" s="32">
        <v>92</v>
      </c>
      <c r="E54" s="5" t="s">
        <v>41</v>
      </c>
      <c r="F54" s="12">
        <v>0</v>
      </c>
      <c r="G54" s="12">
        <v>0</v>
      </c>
      <c r="H54" s="12">
        <v>14</v>
      </c>
      <c r="I54" s="12">
        <v>28</v>
      </c>
      <c r="J54" s="12">
        <v>50</v>
      </c>
      <c r="K54" s="12">
        <v>46</v>
      </c>
      <c r="L54" s="12">
        <v>32</v>
      </c>
      <c r="M54" s="12">
        <v>27</v>
      </c>
      <c r="N54" s="12">
        <v>13</v>
      </c>
      <c r="O54" s="12">
        <v>9</v>
      </c>
      <c r="P54" s="12">
        <v>3</v>
      </c>
      <c r="Q54" s="12">
        <v>2</v>
      </c>
      <c r="R54" s="12">
        <v>18</v>
      </c>
      <c r="S54" s="12">
        <v>0</v>
      </c>
      <c r="T54" s="13">
        <f t="shared" si="0"/>
        <v>242</v>
      </c>
    </row>
    <row r="55" spans="3:20" x14ac:dyDescent="0.2">
      <c r="C55" s="226"/>
      <c r="D55" s="32">
        <v>99</v>
      </c>
      <c r="E55" s="5" t="s">
        <v>42</v>
      </c>
      <c r="F55" s="12">
        <v>0</v>
      </c>
      <c r="G55" s="12">
        <v>1</v>
      </c>
      <c r="H55" s="12">
        <v>10</v>
      </c>
      <c r="I55" s="12">
        <v>28</v>
      </c>
      <c r="J55" s="12">
        <v>32</v>
      </c>
      <c r="K55" s="12">
        <v>36</v>
      </c>
      <c r="L55" s="12">
        <v>21</v>
      </c>
      <c r="M55" s="12">
        <v>10</v>
      </c>
      <c r="N55" s="12">
        <v>10</v>
      </c>
      <c r="O55" s="12">
        <v>7</v>
      </c>
      <c r="P55" s="12">
        <v>4</v>
      </c>
      <c r="Q55" s="12">
        <v>0</v>
      </c>
      <c r="R55" s="12">
        <v>19</v>
      </c>
      <c r="S55" s="12">
        <v>0</v>
      </c>
      <c r="T55" s="13">
        <f t="shared" si="0"/>
        <v>178</v>
      </c>
    </row>
    <row r="56" spans="3:20" x14ac:dyDescent="0.2">
      <c r="C56" s="226" t="s">
        <v>43</v>
      </c>
      <c r="D56" s="32">
        <v>13</v>
      </c>
      <c r="E56" s="5" t="s">
        <v>43</v>
      </c>
      <c r="F56" s="12">
        <v>0</v>
      </c>
      <c r="G56" s="12">
        <v>1</v>
      </c>
      <c r="H56" s="12">
        <v>38</v>
      </c>
      <c r="I56" s="12">
        <v>98</v>
      </c>
      <c r="J56" s="12">
        <v>145</v>
      </c>
      <c r="K56" s="12">
        <v>161</v>
      </c>
      <c r="L56" s="12">
        <v>155</v>
      </c>
      <c r="M56" s="12">
        <v>145</v>
      </c>
      <c r="N56" s="12">
        <v>140</v>
      </c>
      <c r="O56" s="12">
        <v>70</v>
      </c>
      <c r="P56" s="12">
        <v>42</v>
      </c>
      <c r="Q56" s="12">
        <v>31</v>
      </c>
      <c r="R56" s="12">
        <v>105</v>
      </c>
      <c r="S56" s="12">
        <v>10</v>
      </c>
      <c r="T56" s="13">
        <f t="shared" si="0"/>
        <v>1141</v>
      </c>
    </row>
    <row r="57" spans="3:20" x14ac:dyDescent="0.2">
      <c r="C57" s="226"/>
      <c r="D57" s="32" t="s">
        <v>44</v>
      </c>
      <c r="E57" s="5" t="s">
        <v>45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8</v>
      </c>
      <c r="S57" s="12">
        <v>0</v>
      </c>
      <c r="T57" s="13">
        <f t="shared" si="0"/>
        <v>8</v>
      </c>
    </row>
    <row r="58" spans="3:20" x14ac:dyDescent="0.2">
      <c r="C58" s="226"/>
      <c r="D58" s="32">
        <v>38</v>
      </c>
      <c r="E58" s="5" t="s">
        <v>46</v>
      </c>
      <c r="F58" s="12">
        <v>2</v>
      </c>
      <c r="G58" s="12">
        <v>0</v>
      </c>
      <c r="H58" s="12">
        <v>11</v>
      </c>
      <c r="I58" s="12">
        <v>36</v>
      </c>
      <c r="J58" s="12">
        <v>40</v>
      </c>
      <c r="K58" s="12">
        <v>59</v>
      </c>
      <c r="L58" s="12">
        <v>63</v>
      </c>
      <c r="M58" s="12">
        <v>56</v>
      </c>
      <c r="N58" s="12">
        <v>81</v>
      </c>
      <c r="O58" s="12">
        <v>69</v>
      </c>
      <c r="P58" s="12">
        <v>57</v>
      </c>
      <c r="Q58" s="12">
        <v>53</v>
      </c>
      <c r="R58" s="12">
        <v>259</v>
      </c>
      <c r="S58" s="12">
        <v>13</v>
      </c>
      <c r="T58" s="13">
        <f t="shared" si="0"/>
        <v>799</v>
      </c>
    </row>
    <row r="59" spans="3:20" x14ac:dyDescent="0.2">
      <c r="C59" s="226" t="s">
        <v>47</v>
      </c>
      <c r="D59" s="32">
        <v>14</v>
      </c>
      <c r="E59" s="5" t="s">
        <v>47</v>
      </c>
      <c r="F59" s="12">
        <v>0</v>
      </c>
      <c r="G59" s="12">
        <v>2</v>
      </c>
      <c r="H59" s="12">
        <v>29</v>
      </c>
      <c r="I59" s="12">
        <v>76</v>
      </c>
      <c r="J59" s="12">
        <v>103</v>
      </c>
      <c r="K59" s="12">
        <v>93</v>
      </c>
      <c r="L59" s="12">
        <v>96</v>
      </c>
      <c r="M59" s="12">
        <v>97</v>
      </c>
      <c r="N59" s="12">
        <v>101</v>
      </c>
      <c r="O59" s="12">
        <v>64</v>
      </c>
      <c r="P59" s="12">
        <v>42</v>
      </c>
      <c r="Q59" s="12">
        <v>38</v>
      </c>
      <c r="R59" s="12">
        <v>79</v>
      </c>
      <c r="S59" s="12">
        <v>8</v>
      </c>
      <c r="T59" s="13">
        <f t="shared" si="0"/>
        <v>828</v>
      </c>
    </row>
    <row r="60" spans="3:20" x14ac:dyDescent="0.2">
      <c r="C60" s="226"/>
      <c r="D60" s="32">
        <v>39</v>
      </c>
      <c r="E60" s="5" t="s">
        <v>48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3</v>
      </c>
      <c r="P60" s="12">
        <v>1</v>
      </c>
      <c r="Q60" s="12">
        <v>4</v>
      </c>
      <c r="R60" s="12">
        <v>9</v>
      </c>
      <c r="S60" s="12">
        <v>1</v>
      </c>
      <c r="T60" s="13">
        <f t="shared" si="0"/>
        <v>19</v>
      </c>
    </row>
    <row r="61" spans="3:20" x14ac:dyDescent="0.2">
      <c r="C61" s="226" t="s">
        <v>49</v>
      </c>
      <c r="D61" s="32">
        <v>28</v>
      </c>
      <c r="E61" s="5" t="s">
        <v>50</v>
      </c>
      <c r="F61" s="12">
        <v>0</v>
      </c>
      <c r="G61" s="12">
        <v>0</v>
      </c>
      <c r="H61" s="12">
        <v>24</v>
      </c>
      <c r="I61" s="12">
        <v>80</v>
      </c>
      <c r="J61" s="12">
        <v>81</v>
      </c>
      <c r="K61" s="12">
        <v>100</v>
      </c>
      <c r="L61" s="12">
        <v>72</v>
      </c>
      <c r="M61" s="12">
        <v>78</v>
      </c>
      <c r="N61" s="12">
        <v>57</v>
      </c>
      <c r="O61" s="12">
        <v>46</v>
      </c>
      <c r="P61" s="12">
        <v>20</v>
      </c>
      <c r="Q61" s="12">
        <v>25</v>
      </c>
      <c r="R61" s="12">
        <v>67</v>
      </c>
      <c r="S61" s="12">
        <v>7</v>
      </c>
      <c r="T61" s="13">
        <f t="shared" si="0"/>
        <v>657</v>
      </c>
    </row>
    <row r="62" spans="3:20" x14ac:dyDescent="0.2">
      <c r="C62" s="226"/>
      <c r="D62" s="32">
        <v>37</v>
      </c>
      <c r="E62" s="5" t="s">
        <v>51</v>
      </c>
      <c r="F62" s="12">
        <v>0</v>
      </c>
      <c r="G62" s="12">
        <v>0</v>
      </c>
      <c r="H62" s="12">
        <v>7</v>
      </c>
      <c r="I62" s="12">
        <v>16</v>
      </c>
      <c r="J62" s="12">
        <v>15</v>
      </c>
      <c r="K62" s="12">
        <v>26</v>
      </c>
      <c r="L62" s="12">
        <v>28</v>
      </c>
      <c r="M62" s="12">
        <v>20</v>
      </c>
      <c r="N62" s="12">
        <v>27</v>
      </c>
      <c r="O62" s="12">
        <v>20</v>
      </c>
      <c r="P62" s="12">
        <v>15</v>
      </c>
      <c r="Q62" s="12">
        <v>9</v>
      </c>
      <c r="R62" s="12">
        <v>97</v>
      </c>
      <c r="S62" s="12">
        <v>0</v>
      </c>
      <c r="T62" s="13">
        <f t="shared" si="0"/>
        <v>280</v>
      </c>
    </row>
    <row r="63" spans="3:20" x14ac:dyDescent="0.2">
      <c r="C63" s="226"/>
      <c r="D63" s="32">
        <v>12</v>
      </c>
      <c r="E63" s="5" t="s">
        <v>52</v>
      </c>
      <c r="F63" s="12">
        <v>0</v>
      </c>
      <c r="G63" s="12">
        <v>1</v>
      </c>
      <c r="H63" s="12">
        <v>30</v>
      </c>
      <c r="I63" s="12">
        <v>77</v>
      </c>
      <c r="J63" s="12">
        <v>92</v>
      </c>
      <c r="K63" s="12">
        <v>97</v>
      </c>
      <c r="L63" s="12">
        <v>86</v>
      </c>
      <c r="M63" s="12">
        <v>100</v>
      </c>
      <c r="N63" s="12">
        <v>77</v>
      </c>
      <c r="O63" s="12">
        <v>69</v>
      </c>
      <c r="P63" s="12">
        <v>45</v>
      </c>
      <c r="Q63" s="12">
        <v>32</v>
      </c>
      <c r="R63" s="12">
        <v>85</v>
      </c>
      <c r="S63" s="12">
        <v>10</v>
      </c>
      <c r="T63" s="13">
        <f t="shared" si="0"/>
        <v>801</v>
      </c>
    </row>
    <row r="64" spans="3:20" x14ac:dyDescent="0.2">
      <c r="C64" s="226"/>
      <c r="D64" s="32">
        <v>36</v>
      </c>
      <c r="E64" s="5" t="s">
        <v>53</v>
      </c>
      <c r="F64" s="12">
        <v>0</v>
      </c>
      <c r="G64" s="12">
        <v>0</v>
      </c>
      <c r="H64" s="12">
        <v>6</v>
      </c>
      <c r="I64" s="12">
        <v>31</v>
      </c>
      <c r="J64" s="12">
        <v>23</v>
      </c>
      <c r="K64" s="12">
        <v>32</v>
      </c>
      <c r="L64" s="12">
        <v>19</v>
      </c>
      <c r="M64" s="12">
        <v>33</v>
      </c>
      <c r="N64" s="12">
        <v>26</v>
      </c>
      <c r="O64" s="12">
        <v>22</v>
      </c>
      <c r="P64" s="12">
        <v>19</v>
      </c>
      <c r="Q64" s="12">
        <v>18</v>
      </c>
      <c r="R64" s="12">
        <v>64</v>
      </c>
      <c r="S64" s="12">
        <v>3</v>
      </c>
      <c r="T64" s="13">
        <f t="shared" si="0"/>
        <v>296</v>
      </c>
    </row>
    <row r="65" spans="3:20" x14ac:dyDescent="0.2">
      <c r="C65" s="226"/>
      <c r="D65" s="32">
        <v>34</v>
      </c>
      <c r="E65" s="5" t="s">
        <v>54</v>
      </c>
      <c r="F65" s="12">
        <v>0</v>
      </c>
      <c r="G65" s="12">
        <v>1</v>
      </c>
      <c r="H65" s="12">
        <v>25</v>
      </c>
      <c r="I65" s="12">
        <v>57</v>
      </c>
      <c r="J65" s="12">
        <v>41</v>
      </c>
      <c r="K65" s="12">
        <v>39</v>
      </c>
      <c r="L65" s="12">
        <v>26</v>
      </c>
      <c r="M65" s="12">
        <v>29</v>
      </c>
      <c r="N65" s="12">
        <v>33</v>
      </c>
      <c r="O65" s="12">
        <v>11</v>
      </c>
      <c r="P65" s="12">
        <v>11</v>
      </c>
      <c r="Q65" s="12">
        <v>5</v>
      </c>
      <c r="R65" s="12">
        <v>17</v>
      </c>
      <c r="S65" s="12">
        <v>1</v>
      </c>
      <c r="T65" s="13">
        <f t="shared" si="0"/>
        <v>296</v>
      </c>
    </row>
    <row r="66" spans="3:20" x14ac:dyDescent="0.2">
      <c r="C66" s="226" t="s">
        <v>55</v>
      </c>
      <c r="D66" s="32">
        <v>53</v>
      </c>
      <c r="E66" s="5" t="s">
        <v>56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7</v>
      </c>
      <c r="N66" s="12">
        <v>16</v>
      </c>
      <c r="O66" s="12">
        <v>19</v>
      </c>
      <c r="P66" s="12">
        <v>7</v>
      </c>
      <c r="Q66" s="12">
        <v>12</v>
      </c>
      <c r="R66" s="12">
        <v>56</v>
      </c>
      <c r="S66" s="12">
        <v>0</v>
      </c>
      <c r="T66" s="13">
        <f t="shared" si="0"/>
        <v>117</v>
      </c>
    </row>
    <row r="67" spans="3:20" x14ac:dyDescent="0.2">
      <c r="C67" s="226"/>
      <c r="D67" s="32">
        <v>89</v>
      </c>
      <c r="E67" s="5" t="s">
        <v>57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11</v>
      </c>
      <c r="L67" s="12">
        <v>15</v>
      </c>
      <c r="M67" s="12">
        <v>25</v>
      </c>
      <c r="N67" s="12">
        <v>12</v>
      </c>
      <c r="O67" s="12">
        <v>13</v>
      </c>
      <c r="P67" s="12">
        <v>10</v>
      </c>
      <c r="Q67" s="12">
        <v>4</v>
      </c>
      <c r="R67" s="12">
        <v>37</v>
      </c>
      <c r="S67" s="12">
        <v>2</v>
      </c>
      <c r="T67" s="13">
        <f t="shared" si="0"/>
        <v>129</v>
      </c>
    </row>
    <row r="68" spans="3:20" ht="25.5" x14ac:dyDescent="0.2">
      <c r="C68" s="226"/>
      <c r="D68" s="32" t="s">
        <v>58</v>
      </c>
      <c r="E68" s="5" t="s">
        <v>59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12</v>
      </c>
      <c r="S68" s="12">
        <v>0</v>
      </c>
      <c r="T68" s="13">
        <f t="shared" si="0"/>
        <v>12</v>
      </c>
    </row>
    <row r="69" spans="3:20" x14ac:dyDescent="0.2">
      <c r="C69" s="226"/>
      <c r="D69" s="32">
        <v>16</v>
      </c>
      <c r="E69" s="5" t="s">
        <v>60</v>
      </c>
      <c r="F69" s="12">
        <v>0</v>
      </c>
      <c r="G69" s="12">
        <v>0</v>
      </c>
      <c r="H69" s="12">
        <v>2</v>
      </c>
      <c r="I69" s="12">
        <v>15</v>
      </c>
      <c r="J69" s="12">
        <v>43</v>
      </c>
      <c r="K69" s="12">
        <v>48</v>
      </c>
      <c r="L69" s="12">
        <v>49</v>
      </c>
      <c r="M69" s="12">
        <v>40</v>
      </c>
      <c r="N69" s="12">
        <v>52</v>
      </c>
      <c r="O69" s="12">
        <v>24</v>
      </c>
      <c r="P69" s="12">
        <v>28</v>
      </c>
      <c r="Q69" s="12">
        <v>19</v>
      </c>
      <c r="R69" s="12">
        <v>35</v>
      </c>
      <c r="S69" s="12">
        <v>2</v>
      </c>
      <c r="T69" s="13">
        <f t="shared" si="0"/>
        <v>357</v>
      </c>
    </row>
    <row r="70" spans="3:20" x14ac:dyDescent="0.2">
      <c r="C70" s="226"/>
      <c r="D70" s="32">
        <v>86</v>
      </c>
      <c r="E70" s="5" t="s">
        <v>62</v>
      </c>
      <c r="F70" s="12">
        <v>0</v>
      </c>
      <c r="G70" s="12">
        <v>1</v>
      </c>
      <c r="H70" s="12">
        <v>16</v>
      </c>
      <c r="I70" s="12">
        <v>64</v>
      </c>
      <c r="J70" s="12">
        <v>65</v>
      </c>
      <c r="K70" s="12">
        <v>28</v>
      </c>
      <c r="L70" s="12">
        <v>23</v>
      </c>
      <c r="M70" s="12">
        <v>6</v>
      </c>
      <c r="N70" s="12">
        <v>7</v>
      </c>
      <c r="O70" s="12">
        <v>7</v>
      </c>
      <c r="P70" s="12">
        <v>8</v>
      </c>
      <c r="Q70" s="12">
        <v>7</v>
      </c>
      <c r="R70" s="12">
        <v>34</v>
      </c>
      <c r="S70" s="12">
        <v>1</v>
      </c>
      <c r="T70" s="13">
        <f t="shared" si="0"/>
        <v>267</v>
      </c>
    </row>
    <row r="71" spans="3:20" x14ac:dyDescent="0.2">
      <c r="C71" s="226"/>
      <c r="D71" s="32">
        <v>22</v>
      </c>
      <c r="E71" s="5" t="s">
        <v>67</v>
      </c>
      <c r="F71" s="12">
        <v>0</v>
      </c>
      <c r="G71" s="12">
        <v>3</v>
      </c>
      <c r="H71" s="12">
        <v>17</v>
      </c>
      <c r="I71" s="12">
        <v>45</v>
      </c>
      <c r="J71" s="12">
        <v>64</v>
      </c>
      <c r="K71" s="12">
        <v>66</v>
      </c>
      <c r="L71" s="12">
        <v>56</v>
      </c>
      <c r="M71" s="12">
        <v>48</v>
      </c>
      <c r="N71" s="12">
        <v>31</v>
      </c>
      <c r="O71" s="12">
        <v>29</v>
      </c>
      <c r="P71" s="12">
        <v>17</v>
      </c>
      <c r="Q71" s="12">
        <v>9</v>
      </c>
      <c r="R71" s="12">
        <v>38</v>
      </c>
      <c r="S71" s="12">
        <v>2</v>
      </c>
      <c r="T71" s="13">
        <f t="shared" si="0"/>
        <v>425</v>
      </c>
    </row>
    <row r="72" spans="3:20" x14ac:dyDescent="0.2">
      <c r="C72" s="226"/>
      <c r="D72" s="32">
        <v>87</v>
      </c>
      <c r="E72" s="5" t="s">
        <v>68</v>
      </c>
      <c r="F72" s="12">
        <v>0</v>
      </c>
      <c r="G72" s="12">
        <v>0</v>
      </c>
      <c r="H72" s="12">
        <v>1</v>
      </c>
      <c r="I72" s="12">
        <v>8</v>
      </c>
      <c r="J72" s="12">
        <v>17</v>
      </c>
      <c r="K72" s="12">
        <v>19</v>
      </c>
      <c r="L72" s="12">
        <v>23</v>
      </c>
      <c r="M72" s="12">
        <v>9</v>
      </c>
      <c r="N72" s="12">
        <v>12</v>
      </c>
      <c r="O72" s="12">
        <v>5</v>
      </c>
      <c r="P72" s="12">
        <v>5</v>
      </c>
      <c r="Q72" s="12">
        <v>6</v>
      </c>
      <c r="R72" s="12">
        <v>24</v>
      </c>
      <c r="S72" s="12">
        <v>0</v>
      </c>
      <c r="T72" s="13">
        <f t="shared" si="0"/>
        <v>129</v>
      </c>
    </row>
    <row r="73" spans="3:20" x14ac:dyDescent="0.2">
      <c r="C73" s="226"/>
      <c r="D73" s="32">
        <v>23</v>
      </c>
      <c r="E73" s="5" t="s">
        <v>69</v>
      </c>
      <c r="F73" s="12">
        <v>0</v>
      </c>
      <c r="G73" s="12">
        <v>1</v>
      </c>
      <c r="H73" s="12">
        <v>27</v>
      </c>
      <c r="I73" s="12">
        <v>75</v>
      </c>
      <c r="J73" s="12">
        <v>91</v>
      </c>
      <c r="K73" s="12">
        <v>98</v>
      </c>
      <c r="L73" s="12">
        <v>82</v>
      </c>
      <c r="M73" s="12">
        <v>71</v>
      </c>
      <c r="N73" s="12">
        <v>52</v>
      </c>
      <c r="O73" s="12">
        <v>33</v>
      </c>
      <c r="P73" s="12">
        <v>21</v>
      </c>
      <c r="Q73" s="12">
        <v>20</v>
      </c>
      <c r="R73" s="12">
        <v>31</v>
      </c>
      <c r="S73" s="12">
        <v>0</v>
      </c>
      <c r="T73" s="13">
        <f t="shared" si="0"/>
        <v>602</v>
      </c>
    </row>
    <row r="74" spans="3:20" x14ac:dyDescent="0.2">
      <c r="C74" s="226"/>
      <c r="D74" s="32" t="s">
        <v>181</v>
      </c>
      <c r="E74" s="76" t="s">
        <v>230</v>
      </c>
      <c r="F74" s="12">
        <v>0</v>
      </c>
      <c r="G74" s="12">
        <v>0</v>
      </c>
      <c r="H74" s="12">
        <v>0</v>
      </c>
      <c r="I74" s="12">
        <v>1</v>
      </c>
      <c r="J74" s="12">
        <v>4</v>
      </c>
      <c r="K74" s="12">
        <v>4</v>
      </c>
      <c r="L74" s="12">
        <v>1</v>
      </c>
      <c r="M74" s="12">
        <v>3</v>
      </c>
      <c r="N74" s="12">
        <v>1</v>
      </c>
      <c r="O74" s="12">
        <v>0</v>
      </c>
      <c r="P74" s="12">
        <v>1</v>
      </c>
      <c r="Q74" s="12">
        <v>1</v>
      </c>
      <c r="R74" s="12">
        <v>8</v>
      </c>
      <c r="S74" s="12">
        <v>0</v>
      </c>
      <c r="T74" s="13">
        <f t="shared" si="0"/>
        <v>24</v>
      </c>
    </row>
    <row r="75" spans="3:20" x14ac:dyDescent="0.2">
      <c r="C75" s="226"/>
      <c r="D75" s="32" t="s">
        <v>70</v>
      </c>
      <c r="E75" s="76" t="s">
        <v>231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3</v>
      </c>
      <c r="N75" s="12">
        <v>2</v>
      </c>
      <c r="O75" s="12">
        <v>1</v>
      </c>
      <c r="P75" s="12">
        <v>1</v>
      </c>
      <c r="Q75" s="12">
        <v>0</v>
      </c>
      <c r="R75" s="12">
        <v>3</v>
      </c>
      <c r="S75" s="12">
        <v>0</v>
      </c>
      <c r="T75" s="13">
        <f t="shared" si="0"/>
        <v>11</v>
      </c>
    </row>
    <row r="76" spans="3:20" x14ac:dyDescent="0.2">
      <c r="C76" s="226"/>
      <c r="D76" s="71" t="s">
        <v>72</v>
      </c>
      <c r="E76" s="5" t="s">
        <v>73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  <c r="L76" s="12">
        <v>1</v>
      </c>
      <c r="M76" s="12">
        <v>2</v>
      </c>
      <c r="N76" s="12">
        <v>0</v>
      </c>
      <c r="O76" s="12">
        <v>0</v>
      </c>
      <c r="P76" s="12">
        <v>1</v>
      </c>
      <c r="Q76" s="12">
        <v>1</v>
      </c>
      <c r="R76" s="12">
        <v>5</v>
      </c>
      <c r="S76" s="12">
        <v>0</v>
      </c>
      <c r="T76" s="13">
        <f t="shared" si="0"/>
        <v>11</v>
      </c>
    </row>
    <row r="77" spans="3:20" x14ac:dyDescent="0.2">
      <c r="C77" s="226"/>
      <c r="D77" s="72" t="s">
        <v>76</v>
      </c>
      <c r="E77" s="78" t="s">
        <v>77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2</v>
      </c>
      <c r="M77" s="12">
        <v>1</v>
      </c>
      <c r="N77" s="12">
        <v>2</v>
      </c>
      <c r="O77" s="12">
        <v>2</v>
      </c>
      <c r="P77" s="12">
        <v>1</v>
      </c>
      <c r="Q77" s="12">
        <v>1</v>
      </c>
      <c r="R77" s="12">
        <v>11</v>
      </c>
      <c r="S77" s="12">
        <v>0</v>
      </c>
      <c r="T77" s="13">
        <f t="shared" si="0"/>
        <v>21</v>
      </c>
    </row>
    <row r="78" spans="3:20" x14ac:dyDescent="0.2">
      <c r="C78" s="226"/>
      <c r="D78" s="32">
        <v>24</v>
      </c>
      <c r="E78" s="5" t="s">
        <v>78</v>
      </c>
      <c r="F78" s="12">
        <v>0</v>
      </c>
      <c r="G78" s="12">
        <v>1</v>
      </c>
      <c r="H78" s="12">
        <v>19</v>
      </c>
      <c r="I78" s="12">
        <v>50</v>
      </c>
      <c r="J78" s="12">
        <v>73</v>
      </c>
      <c r="K78" s="12">
        <v>70</v>
      </c>
      <c r="L78" s="12">
        <v>68</v>
      </c>
      <c r="M78" s="12">
        <v>44</v>
      </c>
      <c r="N78" s="12">
        <v>38</v>
      </c>
      <c r="O78" s="12">
        <v>27</v>
      </c>
      <c r="P78" s="12">
        <v>18</v>
      </c>
      <c r="Q78" s="12">
        <v>16</v>
      </c>
      <c r="R78" s="12">
        <v>33</v>
      </c>
      <c r="S78" s="12">
        <v>3</v>
      </c>
      <c r="T78" s="13">
        <f t="shared" si="0"/>
        <v>460</v>
      </c>
    </row>
    <row r="79" spans="3:20" x14ac:dyDescent="0.2">
      <c r="C79" s="226"/>
      <c r="D79" s="32">
        <v>25</v>
      </c>
      <c r="E79" s="5" t="s">
        <v>79</v>
      </c>
      <c r="F79" s="12">
        <v>0</v>
      </c>
      <c r="G79" s="12">
        <v>1</v>
      </c>
      <c r="H79" s="12">
        <v>28</v>
      </c>
      <c r="I79" s="12">
        <v>64</v>
      </c>
      <c r="J79" s="12">
        <v>41</v>
      </c>
      <c r="K79" s="12">
        <v>33</v>
      </c>
      <c r="L79" s="12">
        <v>37</v>
      </c>
      <c r="M79" s="12">
        <v>34</v>
      </c>
      <c r="N79" s="12">
        <v>15</v>
      </c>
      <c r="O79" s="12">
        <v>6</v>
      </c>
      <c r="P79" s="12">
        <v>8</v>
      </c>
      <c r="Q79" s="12">
        <v>6</v>
      </c>
      <c r="R79" s="12">
        <v>18</v>
      </c>
      <c r="S79" s="12">
        <v>1</v>
      </c>
      <c r="T79" s="13">
        <f t="shared" si="0"/>
        <v>292</v>
      </c>
    </row>
    <row r="80" spans="3:20" x14ac:dyDescent="0.2">
      <c r="C80" s="227" t="s">
        <v>6</v>
      </c>
      <c r="D80" s="227"/>
      <c r="E80" s="227"/>
      <c r="F80" s="109">
        <f t="shared" ref="F80:T80" si="1">SUM(F29:F79)</f>
        <v>2</v>
      </c>
      <c r="G80" s="109">
        <f t="shared" si="1"/>
        <v>25</v>
      </c>
      <c r="H80" s="109">
        <f t="shared" si="1"/>
        <v>457</v>
      </c>
      <c r="I80" s="109">
        <f t="shared" si="1"/>
        <v>1346</v>
      </c>
      <c r="J80" s="109">
        <f t="shared" si="1"/>
        <v>1725</v>
      </c>
      <c r="K80" s="109">
        <f t="shared" si="1"/>
        <v>1755</v>
      </c>
      <c r="L80" s="109">
        <f t="shared" si="1"/>
        <v>1660</v>
      </c>
      <c r="M80" s="109">
        <f t="shared" si="1"/>
        <v>1527</v>
      </c>
      <c r="N80" s="109">
        <f t="shared" si="1"/>
        <v>1374</v>
      </c>
      <c r="O80" s="109">
        <f t="shared" si="1"/>
        <v>1031</v>
      </c>
      <c r="P80" s="109">
        <f t="shared" si="1"/>
        <v>770</v>
      </c>
      <c r="Q80" s="109">
        <f t="shared" si="1"/>
        <v>597</v>
      </c>
      <c r="R80" s="109">
        <f t="shared" si="1"/>
        <v>2479</v>
      </c>
      <c r="S80" s="109">
        <f t="shared" si="1"/>
        <v>127</v>
      </c>
      <c r="T80" s="109">
        <f t="shared" si="1"/>
        <v>14875</v>
      </c>
    </row>
    <row r="81" spans="1:21" x14ac:dyDescent="0.2"/>
    <row r="82" spans="1:21" x14ac:dyDescent="0.2">
      <c r="C82" s="11" t="s">
        <v>235</v>
      </c>
    </row>
    <row r="83" spans="1:21" ht="13.5" thickBot="1" x14ac:dyDescent="0.25"/>
    <row r="84" spans="1:21" x14ac:dyDescent="0.2">
      <c r="C84" s="230" t="s">
        <v>236</v>
      </c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2"/>
    </row>
    <row r="85" spans="1:21" x14ac:dyDescent="0.2"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5"/>
    </row>
    <row r="86" spans="1:21" ht="13.5" thickBot="1" x14ac:dyDescent="0.25">
      <c r="C86" s="236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8"/>
    </row>
    <row r="87" spans="1:21" x14ac:dyDescent="0.2"/>
    <row r="88" spans="1:21" x14ac:dyDescent="0.2"/>
    <row r="89" spans="1:21" s="111" customFormat="1" ht="15.75" x14ac:dyDescent="0.25">
      <c r="A89" s="68"/>
      <c r="B89" s="69"/>
      <c r="C89" s="228" t="s">
        <v>237</v>
      </c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100"/>
    </row>
    <row r="90" spans="1:21" x14ac:dyDescent="0.2"/>
    <row r="91" spans="1:21" x14ac:dyDescent="0.2">
      <c r="C91" s="227" t="s">
        <v>0</v>
      </c>
      <c r="D91" s="227" t="s">
        <v>1</v>
      </c>
      <c r="E91" s="227" t="s">
        <v>2</v>
      </c>
      <c r="F91" s="229" t="s">
        <v>151</v>
      </c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7" t="s">
        <v>6</v>
      </c>
    </row>
    <row r="92" spans="1:21" x14ac:dyDescent="0.2">
      <c r="C92" s="227"/>
      <c r="D92" s="227"/>
      <c r="E92" s="227"/>
      <c r="F92" s="108">
        <v>14</v>
      </c>
      <c r="G92" s="108">
        <v>15</v>
      </c>
      <c r="H92" s="87">
        <v>16</v>
      </c>
      <c r="I92" s="87">
        <v>17</v>
      </c>
      <c r="J92" s="87">
        <v>18</v>
      </c>
      <c r="K92" s="87">
        <v>19</v>
      </c>
      <c r="L92" s="87">
        <v>20</v>
      </c>
      <c r="M92" s="87">
        <v>21</v>
      </c>
      <c r="N92" s="87">
        <v>22</v>
      </c>
      <c r="O92" s="87">
        <v>23</v>
      </c>
      <c r="P92" s="87">
        <v>24</v>
      </c>
      <c r="Q92" s="87">
        <v>25</v>
      </c>
      <c r="R92" s="87" t="s">
        <v>152</v>
      </c>
      <c r="S92" s="87" t="s">
        <v>233</v>
      </c>
      <c r="T92" s="227"/>
    </row>
    <row r="93" spans="1:21" x14ac:dyDescent="0.2">
      <c r="C93" s="221" t="s">
        <v>7</v>
      </c>
      <c r="D93" s="113">
        <v>2</v>
      </c>
      <c r="E93" s="114" t="s">
        <v>225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7</v>
      </c>
      <c r="S93" s="115">
        <v>0</v>
      </c>
      <c r="T93" s="116">
        <f>SUM(F93:S93)</f>
        <v>7</v>
      </c>
    </row>
    <row r="94" spans="1:21" x14ac:dyDescent="0.2">
      <c r="C94" s="221"/>
      <c r="D94" s="117">
        <v>4</v>
      </c>
      <c r="E94" s="118" t="s">
        <v>8</v>
      </c>
      <c r="F94" s="115">
        <v>0</v>
      </c>
      <c r="G94" s="115">
        <v>1</v>
      </c>
      <c r="H94" s="115">
        <v>2</v>
      </c>
      <c r="I94" s="115">
        <v>17</v>
      </c>
      <c r="J94" s="115">
        <v>34</v>
      </c>
      <c r="K94" s="115">
        <v>38</v>
      </c>
      <c r="L94" s="115">
        <v>39</v>
      </c>
      <c r="M94" s="115">
        <v>25</v>
      </c>
      <c r="N94" s="115">
        <v>26</v>
      </c>
      <c r="O94" s="115">
        <v>26</v>
      </c>
      <c r="P94" s="115">
        <v>13</v>
      </c>
      <c r="Q94" s="115">
        <v>11</v>
      </c>
      <c r="R94" s="115">
        <v>82</v>
      </c>
      <c r="S94" s="115">
        <v>1</v>
      </c>
      <c r="T94" s="116">
        <f t="shared" ref="T94:T135" si="2">SUM(F94:S94)</f>
        <v>315</v>
      </c>
    </row>
    <row r="95" spans="1:21" x14ac:dyDescent="0.2">
      <c r="C95" s="221"/>
      <c r="D95" s="113">
        <v>3</v>
      </c>
      <c r="E95" s="119" t="s">
        <v>226</v>
      </c>
      <c r="F95" s="115">
        <v>0</v>
      </c>
      <c r="G95" s="115">
        <v>0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6</v>
      </c>
      <c r="S95" s="115">
        <v>0</v>
      </c>
      <c r="T95" s="116">
        <f t="shared" si="2"/>
        <v>6</v>
      </c>
    </row>
    <row r="96" spans="1:21" x14ac:dyDescent="0.2">
      <c r="C96" s="221"/>
      <c r="D96" s="117">
        <v>66</v>
      </c>
      <c r="E96" s="120" t="s">
        <v>9</v>
      </c>
      <c r="F96" s="115">
        <v>0</v>
      </c>
      <c r="G96" s="115">
        <v>0</v>
      </c>
      <c r="H96" s="115">
        <v>1</v>
      </c>
      <c r="I96" s="115">
        <v>4</v>
      </c>
      <c r="J96" s="115">
        <v>10</v>
      </c>
      <c r="K96" s="115">
        <v>15</v>
      </c>
      <c r="L96" s="115">
        <v>11</v>
      </c>
      <c r="M96" s="115">
        <v>10</v>
      </c>
      <c r="N96" s="115">
        <v>11</v>
      </c>
      <c r="O96" s="115">
        <v>10</v>
      </c>
      <c r="P96" s="115">
        <v>14</v>
      </c>
      <c r="Q96" s="115">
        <v>9</v>
      </c>
      <c r="R96" s="115">
        <v>21</v>
      </c>
      <c r="S96" s="115">
        <v>1</v>
      </c>
      <c r="T96" s="116">
        <f t="shared" si="2"/>
        <v>117</v>
      </c>
    </row>
    <row r="97" spans="3:20" x14ac:dyDescent="0.2">
      <c r="C97" s="221"/>
      <c r="D97" s="117">
        <v>68</v>
      </c>
      <c r="E97" s="120" t="s">
        <v>184</v>
      </c>
      <c r="F97" s="115">
        <v>0</v>
      </c>
      <c r="G97" s="115">
        <v>0</v>
      </c>
      <c r="H97" s="115">
        <v>9</v>
      </c>
      <c r="I97" s="115">
        <v>45</v>
      </c>
      <c r="J97" s="115">
        <v>82</v>
      </c>
      <c r="K97" s="115">
        <v>55</v>
      </c>
      <c r="L97" s="115">
        <v>92</v>
      </c>
      <c r="M97" s="115">
        <v>89</v>
      </c>
      <c r="N97" s="115">
        <v>60</v>
      </c>
      <c r="O97" s="115">
        <v>47</v>
      </c>
      <c r="P97" s="115">
        <v>43</v>
      </c>
      <c r="Q97" s="115">
        <v>29</v>
      </c>
      <c r="R97" s="115">
        <v>108</v>
      </c>
      <c r="S97" s="115">
        <v>2</v>
      </c>
      <c r="T97" s="116">
        <f t="shared" si="2"/>
        <v>661</v>
      </c>
    </row>
    <row r="98" spans="3:20" x14ac:dyDescent="0.2">
      <c r="C98" s="221"/>
      <c r="D98" s="117">
        <v>1</v>
      </c>
      <c r="E98" s="120" t="s">
        <v>10</v>
      </c>
      <c r="F98" s="115">
        <v>0</v>
      </c>
      <c r="G98" s="115">
        <v>0</v>
      </c>
      <c r="H98" s="115">
        <v>7</v>
      </c>
      <c r="I98" s="115">
        <v>23</v>
      </c>
      <c r="J98" s="115">
        <v>29</v>
      </c>
      <c r="K98" s="115">
        <v>27</v>
      </c>
      <c r="L98" s="115">
        <v>30</v>
      </c>
      <c r="M98" s="115">
        <v>31</v>
      </c>
      <c r="N98" s="115">
        <v>23</v>
      </c>
      <c r="O98" s="115">
        <v>29</v>
      </c>
      <c r="P98" s="115">
        <v>18</v>
      </c>
      <c r="Q98" s="115">
        <v>22</v>
      </c>
      <c r="R98" s="115">
        <v>66</v>
      </c>
      <c r="S98" s="115">
        <v>5</v>
      </c>
      <c r="T98" s="116">
        <f t="shared" si="2"/>
        <v>310</v>
      </c>
    </row>
    <row r="99" spans="3:20" x14ac:dyDescent="0.2">
      <c r="C99" s="221" t="s">
        <v>11</v>
      </c>
      <c r="D99" s="117">
        <v>27</v>
      </c>
      <c r="E99" s="120" t="s">
        <v>12</v>
      </c>
      <c r="F99" s="115">
        <v>0</v>
      </c>
      <c r="G99" s="115">
        <v>1</v>
      </c>
      <c r="H99" s="115">
        <v>10</v>
      </c>
      <c r="I99" s="115">
        <v>66</v>
      </c>
      <c r="J99" s="115">
        <v>89</v>
      </c>
      <c r="K99" s="115">
        <v>99</v>
      </c>
      <c r="L99" s="115">
        <v>93</v>
      </c>
      <c r="M99" s="115">
        <v>76</v>
      </c>
      <c r="N99" s="115">
        <v>70</v>
      </c>
      <c r="O99" s="115">
        <v>38</v>
      </c>
      <c r="P99" s="115">
        <v>44</v>
      </c>
      <c r="Q99" s="115">
        <v>26</v>
      </c>
      <c r="R99" s="115">
        <v>77</v>
      </c>
      <c r="S99" s="115">
        <v>7</v>
      </c>
      <c r="T99" s="116">
        <f t="shared" si="2"/>
        <v>696</v>
      </c>
    </row>
    <row r="100" spans="3:20" ht="25.5" x14ac:dyDescent="0.2">
      <c r="C100" s="221"/>
      <c r="D100" s="117" t="s">
        <v>13</v>
      </c>
      <c r="E100" s="120" t="s">
        <v>14</v>
      </c>
      <c r="F100" s="115">
        <v>0</v>
      </c>
      <c r="G100" s="115">
        <v>1</v>
      </c>
      <c r="H100" s="115">
        <v>1</v>
      </c>
      <c r="I100" s="115">
        <v>26</v>
      </c>
      <c r="J100" s="115">
        <v>41</v>
      </c>
      <c r="K100" s="115">
        <v>42</v>
      </c>
      <c r="L100" s="115">
        <v>34</v>
      </c>
      <c r="M100" s="115">
        <v>17</v>
      </c>
      <c r="N100" s="115">
        <v>8</v>
      </c>
      <c r="O100" s="115">
        <v>4</v>
      </c>
      <c r="P100" s="115">
        <v>5</v>
      </c>
      <c r="Q100" s="115">
        <v>3</v>
      </c>
      <c r="R100" s="115">
        <v>29</v>
      </c>
      <c r="S100" s="115">
        <v>0</v>
      </c>
      <c r="T100" s="116">
        <f t="shared" si="2"/>
        <v>211</v>
      </c>
    </row>
    <row r="101" spans="3:20" x14ac:dyDescent="0.2">
      <c r="C101" s="75" t="s">
        <v>17</v>
      </c>
      <c r="D101" s="117">
        <v>7</v>
      </c>
      <c r="E101" s="120" t="s">
        <v>18</v>
      </c>
      <c r="F101" s="115">
        <v>0</v>
      </c>
      <c r="G101" s="115">
        <v>1</v>
      </c>
      <c r="H101" s="115">
        <v>1</v>
      </c>
      <c r="I101" s="115">
        <v>7</v>
      </c>
      <c r="J101" s="115">
        <v>12</v>
      </c>
      <c r="K101" s="115">
        <v>14</v>
      </c>
      <c r="L101" s="115">
        <v>12</v>
      </c>
      <c r="M101" s="115">
        <v>9</v>
      </c>
      <c r="N101" s="115">
        <v>12</v>
      </c>
      <c r="O101" s="115">
        <v>7</v>
      </c>
      <c r="P101" s="115">
        <v>4</v>
      </c>
      <c r="Q101" s="115">
        <v>6</v>
      </c>
      <c r="R101" s="115">
        <v>55</v>
      </c>
      <c r="S101" s="115">
        <v>2</v>
      </c>
      <c r="T101" s="116">
        <f t="shared" si="2"/>
        <v>142</v>
      </c>
    </row>
    <row r="102" spans="3:20" x14ac:dyDescent="0.2">
      <c r="C102" s="221" t="s">
        <v>19</v>
      </c>
      <c r="D102" s="117">
        <v>6</v>
      </c>
      <c r="E102" s="120" t="s">
        <v>20</v>
      </c>
      <c r="F102" s="115">
        <v>0</v>
      </c>
      <c r="G102" s="115">
        <v>0</v>
      </c>
      <c r="H102" s="115">
        <v>5</v>
      </c>
      <c r="I102" s="115">
        <v>52</v>
      </c>
      <c r="J102" s="115">
        <v>88</v>
      </c>
      <c r="K102" s="115">
        <v>91</v>
      </c>
      <c r="L102" s="115">
        <v>87</v>
      </c>
      <c r="M102" s="115">
        <v>79</v>
      </c>
      <c r="N102" s="115">
        <v>99</v>
      </c>
      <c r="O102" s="115">
        <v>51</v>
      </c>
      <c r="P102" s="115">
        <v>38</v>
      </c>
      <c r="Q102" s="115">
        <v>35</v>
      </c>
      <c r="R102" s="115">
        <v>68</v>
      </c>
      <c r="S102" s="115">
        <v>6</v>
      </c>
      <c r="T102" s="116">
        <f t="shared" si="2"/>
        <v>699</v>
      </c>
    </row>
    <row r="103" spans="3:20" x14ac:dyDescent="0.2">
      <c r="C103" s="221"/>
      <c r="D103" s="113">
        <v>10</v>
      </c>
      <c r="E103" s="119" t="s">
        <v>227</v>
      </c>
      <c r="F103" s="115">
        <v>0</v>
      </c>
      <c r="G103" s="115">
        <v>0</v>
      </c>
      <c r="H103" s="115">
        <v>0</v>
      </c>
      <c r="I103" s="115">
        <v>0</v>
      </c>
      <c r="J103" s="115">
        <v>0</v>
      </c>
      <c r="K103" s="115">
        <v>0</v>
      </c>
      <c r="L103" s="115">
        <v>0</v>
      </c>
      <c r="M103" s="115">
        <v>0</v>
      </c>
      <c r="N103" s="115">
        <v>0</v>
      </c>
      <c r="O103" s="115">
        <v>0</v>
      </c>
      <c r="P103" s="115">
        <v>0</v>
      </c>
      <c r="Q103" s="115">
        <v>0</v>
      </c>
      <c r="R103" s="115">
        <v>8</v>
      </c>
      <c r="S103" s="115">
        <v>0</v>
      </c>
      <c r="T103" s="116">
        <f t="shared" si="2"/>
        <v>8</v>
      </c>
    </row>
    <row r="104" spans="3:20" x14ac:dyDescent="0.2">
      <c r="C104" s="221"/>
      <c r="D104" s="121" t="s">
        <v>21</v>
      </c>
      <c r="E104" s="78" t="s">
        <v>22</v>
      </c>
      <c r="F104" s="115"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5">
        <v>4</v>
      </c>
      <c r="M104" s="115">
        <v>3</v>
      </c>
      <c r="N104" s="115">
        <v>3</v>
      </c>
      <c r="O104" s="115">
        <v>1</v>
      </c>
      <c r="P104" s="115">
        <v>2</v>
      </c>
      <c r="Q104" s="115">
        <v>0</v>
      </c>
      <c r="R104" s="115">
        <v>14</v>
      </c>
      <c r="S104" s="115">
        <v>0</v>
      </c>
      <c r="T104" s="116">
        <f t="shared" si="2"/>
        <v>27</v>
      </c>
    </row>
    <row r="105" spans="3:20" x14ac:dyDescent="0.2">
      <c r="C105" s="221"/>
      <c r="D105" s="117">
        <v>9</v>
      </c>
      <c r="E105" s="120" t="s">
        <v>23</v>
      </c>
      <c r="F105" s="115">
        <v>0</v>
      </c>
      <c r="G105" s="115">
        <v>1</v>
      </c>
      <c r="H105" s="115">
        <v>4</v>
      </c>
      <c r="I105" s="115">
        <v>19</v>
      </c>
      <c r="J105" s="115">
        <v>37</v>
      </c>
      <c r="K105" s="115">
        <v>37</v>
      </c>
      <c r="L105" s="115">
        <v>30</v>
      </c>
      <c r="M105" s="115">
        <v>44</v>
      </c>
      <c r="N105" s="115">
        <v>39</v>
      </c>
      <c r="O105" s="115">
        <v>36</v>
      </c>
      <c r="P105" s="115">
        <v>33</v>
      </c>
      <c r="Q105" s="115">
        <v>25</v>
      </c>
      <c r="R105" s="115">
        <v>164</v>
      </c>
      <c r="S105" s="115">
        <v>3</v>
      </c>
      <c r="T105" s="116">
        <f t="shared" si="2"/>
        <v>472</v>
      </c>
    </row>
    <row r="106" spans="3:20" x14ac:dyDescent="0.2">
      <c r="C106" s="221"/>
      <c r="D106" s="117">
        <v>21</v>
      </c>
      <c r="E106" s="120" t="s">
        <v>24</v>
      </c>
      <c r="F106" s="115">
        <v>0</v>
      </c>
      <c r="G106" s="115">
        <v>1</v>
      </c>
      <c r="H106" s="115">
        <v>1</v>
      </c>
      <c r="I106" s="115">
        <v>14</v>
      </c>
      <c r="J106" s="115">
        <v>12</v>
      </c>
      <c r="K106" s="115">
        <v>17</v>
      </c>
      <c r="L106" s="115">
        <v>21</v>
      </c>
      <c r="M106" s="115">
        <v>30</v>
      </c>
      <c r="N106" s="115">
        <v>28</v>
      </c>
      <c r="O106" s="115">
        <v>19</v>
      </c>
      <c r="P106" s="115">
        <v>28</v>
      </c>
      <c r="Q106" s="115">
        <v>13</v>
      </c>
      <c r="R106" s="115">
        <v>133</v>
      </c>
      <c r="S106" s="115">
        <v>1</v>
      </c>
      <c r="T106" s="116">
        <f t="shared" si="2"/>
        <v>318</v>
      </c>
    </row>
    <row r="107" spans="3:20" ht="25.5" x14ac:dyDescent="0.2">
      <c r="C107" s="221"/>
      <c r="D107" s="117" t="s">
        <v>27</v>
      </c>
      <c r="E107" s="120" t="s">
        <v>28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3</v>
      </c>
      <c r="N107" s="115">
        <v>0</v>
      </c>
      <c r="O107" s="115">
        <v>2</v>
      </c>
      <c r="P107" s="115">
        <v>1</v>
      </c>
      <c r="Q107" s="115">
        <v>1</v>
      </c>
      <c r="R107" s="115">
        <v>25</v>
      </c>
      <c r="S107" s="115">
        <v>0</v>
      </c>
      <c r="T107" s="116">
        <f t="shared" si="2"/>
        <v>32</v>
      </c>
    </row>
    <row r="108" spans="3:20" x14ac:dyDescent="0.2">
      <c r="C108" s="221"/>
      <c r="D108" s="117">
        <v>33</v>
      </c>
      <c r="E108" s="119" t="s">
        <v>228</v>
      </c>
      <c r="F108" s="115">
        <v>0</v>
      </c>
      <c r="G108" s="115">
        <v>0</v>
      </c>
      <c r="H108" s="115">
        <v>5</v>
      </c>
      <c r="I108" s="115">
        <v>69</v>
      </c>
      <c r="J108" s="115">
        <v>110</v>
      </c>
      <c r="K108" s="115">
        <v>105</v>
      </c>
      <c r="L108" s="115">
        <v>107</v>
      </c>
      <c r="M108" s="115">
        <v>111</v>
      </c>
      <c r="N108" s="115">
        <v>76</v>
      </c>
      <c r="O108" s="115">
        <v>54</v>
      </c>
      <c r="P108" s="115">
        <v>33</v>
      </c>
      <c r="Q108" s="115">
        <v>31</v>
      </c>
      <c r="R108" s="115">
        <v>88</v>
      </c>
      <c r="S108" s="115">
        <v>2</v>
      </c>
      <c r="T108" s="116">
        <f t="shared" si="2"/>
        <v>791</v>
      </c>
    </row>
    <row r="109" spans="3:20" x14ac:dyDescent="0.2">
      <c r="C109" s="221"/>
      <c r="D109" s="117" t="s">
        <v>30</v>
      </c>
      <c r="E109" s="78" t="s">
        <v>31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3</v>
      </c>
      <c r="L109" s="115">
        <v>2</v>
      </c>
      <c r="M109" s="115">
        <v>7</v>
      </c>
      <c r="N109" s="115">
        <v>4</v>
      </c>
      <c r="O109" s="115">
        <v>3</v>
      </c>
      <c r="P109" s="115">
        <v>2</v>
      </c>
      <c r="Q109" s="115">
        <v>5</v>
      </c>
      <c r="R109" s="115">
        <v>36</v>
      </c>
      <c r="S109" s="115">
        <v>0</v>
      </c>
      <c r="T109" s="116">
        <f t="shared" si="2"/>
        <v>62</v>
      </c>
    </row>
    <row r="110" spans="3:20" x14ac:dyDescent="0.2">
      <c r="C110" s="221"/>
      <c r="D110" s="117">
        <v>80</v>
      </c>
      <c r="E110" s="120" t="s">
        <v>32</v>
      </c>
      <c r="F110" s="115">
        <v>0</v>
      </c>
      <c r="G110" s="115">
        <v>0</v>
      </c>
      <c r="H110" s="115">
        <v>0</v>
      </c>
      <c r="I110" s="115">
        <v>0</v>
      </c>
      <c r="J110" s="115">
        <v>3</v>
      </c>
      <c r="K110" s="115">
        <v>0</v>
      </c>
      <c r="L110" s="115">
        <v>1</v>
      </c>
      <c r="M110" s="115">
        <v>1</v>
      </c>
      <c r="N110" s="115">
        <v>4</v>
      </c>
      <c r="O110" s="115">
        <v>1</v>
      </c>
      <c r="P110" s="115">
        <v>2</v>
      </c>
      <c r="Q110" s="115">
        <v>3</v>
      </c>
      <c r="R110" s="115">
        <v>36</v>
      </c>
      <c r="S110" s="115">
        <v>0</v>
      </c>
      <c r="T110" s="116">
        <f t="shared" si="2"/>
        <v>51</v>
      </c>
    </row>
    <row r="111" spans="3:20" x14ac:dyDescent="0.2">
      <c r="C111" s="221"/>
      <c r="D111" s="117" t="s">
        <v>33</v>
      </c>
      <c r="E111" s="78" t="s">
        <v>34</v>
      </c>
      <c r="F111" s="115">
        <v>0</v>
      </c>
      <c r="G111" s="115">
        <v>0</v>
      </c>
      <c r="H111" s="115">
        <v>0</v>
      </c>
      <c r="I111" s="115">
        <v>0</v>
      </c>
      <c r="J111" s="115">
        <v>0</v>
      </c>
      <c r="K111" s="115">
        <v>0</v>
      </c>
      <c r="L111" s="115">
        <v>2</v>
      </c>
      <c r="M111" s="115">
        <v>1</v>
      </c>
      <c r="N111" s="115">
        <v>1</v>
      </c>
      <c r="O111" s="115">
        <v>0</v>
      </c>
      <c r="P111" s="115">
        <v>0</v>
      </c>
      <c r="Q111" s="115">
        <v>2</v>
      </c>
      <c r="R111" s="115">
        <v>8</v>
      </c>
      <c r="S111" s="115">
        <v>0</v>
      </c>
      <c r="T111" s="116">
        <f t="shared" si="2"/>
        <v>14</v>
      </c>
    </row>
    <row r="112" spans="3:20" x14ac:dyDescent="0.2">
      <c r="C112" s="221" t="s">
        <v>35</v>
      </c>
      <c r="D112" s="117">
        <v>32</v>
      </c>
      <c r="E112" s="120" t="s">
        <v>36</v>
      </c>
      <c r="F112" s="115">
        <v>2</v>
      </c>
      <c r="G112" s="115">
        <v>0</v>
      </c>
      <c r="H112" s="115">
        <v>12</v>
      </c>
      <c r="I112" s="115">
        <v>66</v>
      </c>
      <c r="J112" s="115">
        <v>96</v>
      </c>
      <c r="K112" s="115">
        <v>89</v>
      </c>
      <c r="L112" s="115">
        <v>69</v>
      </c>
      <c r="M112" s="115">
        <v>69</v>
      </c>
      <c r="N112" s="115">
        <v>59</v>
      </c>
      <c r="O112" s="115">
        <v>71</v>
      </c>
      <c r="P112" s="115">
        <v>46</v>
      </c>
      <c r="Q112" s="115">
        <v>28</v>
      </c>
      <c r="R112" s="115">
        <v>97</v>
      </c>
      <c r="S112" s="115">
        <v>11</v>
      </c>
      <c r="T112" s="116">
        <f t="shared" si="2"/>
        <v>715</v>
      </c>
    </row>
    <row r="113" spans="3:20" x14ac:dyDescent="0.2">
      <c r="C113" s="221"/>
      <c r="D113" s="122">
        <v>91</v>
      </c>
      <c r="E113" s="78" t="s">
        <v>39</v>
      </c>
      <c r="F113" s="115">
        <v>0</v>
      </c>
      <c r="G113" s="115">
        <v>0</v>
      </c>
      <c r="H113" s="115">
        <v>0</v>
      </c>
      <c r="I113" s="115">
        <v>0</v>
      </c>
      <c r="J113" s="115">
        <v>0</v>
      </c>
      <c r="K113" s="115">
        <v>0</v>
      </c>
      <c r="L113" s="115">
        <v>0</v>
      </c>
      <c r="M113" s="115">
        <v>0</v>
      </c>
      <c r="N113" s="115">
        <v>0</v>
      </c>
      <c r="O113" s="115">
        <v>0</v>
      </c>
      <c r="P113" s="115">
        <v>0</v>
      </c>
      <c r="Q113" s="115">
        <v>1</v>
      </c>
      <c r="R113" s="115">
        <v>7</v>
      </c>
      <c r="S113" s="115">
        <v>0</v>
      </c>
      <c r="T113" s="116">
        <f t="shared" si="2"/>
        <v>8</v>
      </c>
    </row>
    <row r="114" spans="3:20" x14ac:dyDescent="0.2">
      <c r="C114" s="221"/>
      <c r="D114" s="117">
        <v>31</v>
      </c>
      <c r="E114" s="120" t="s">
        <v>40</v>
      </c>
      <c r="F114" s="115">
        <v>1</v>
      </c>
      <c r="G114" s="115">
        <v>1</v>
      </c>
      <c r="H114" s="115">
        <v>17</v>
      </c>
      <c r="I114" s="115">
        <v>47</v>
      </c>
      <c r="J114" s="115">
        <v>64</v>
      </c>
      <c r="K114" s="115">
        <v>87</v>
      </c>
      <c r="L114" s="115">
        <v>89</v>
      </c>
      <c r="M114" s="115">
        <v>74</v>
      </c>
      <c r="N114" s="115">
        <v>92</v>
      </c>
      <c r="O114" s="115">
        <v>75</v>
      </c>
      <c r="P114" s="115">
        <v>58</v>
      </c>
      <c r="Q114" s="115">
        <v>35</v>
      </c>
      <c r="R114" s="115">
        <v>100</v>
      </c>
      <c r="S114" s="115">
        <v>8</v>
      </c>
      <c r="T114" s="116">
        <f t="shared" si="2"/>
        <v>748</v>
      </c>
    </row>
    <row r="115" spans="3:20" x14ac:dyDescent="0.2">
      <c r="C115" s="221"/>
      <c r="D115" s="117">
        <v>92</v>
      </c>
      <c r="E115" s="120" t="s">
        <v>41</v>
      </c>
      <c r="F115" s="115">
        <v>0</v>
      </c>
      <c r="G115" s="115">
        <v>0</v>
      </c>
      <c r="H115" s="115">
        <v>5</v>
      </c>
      <c r="I115" s="115">
        <v>37</v>
      </c>
      <c r="J115" s="115">
        <v>54</v>
      </c>
      <c r="K115" s="115">
        <v>56</v>
      </c>
      <c r="L115" s="115">
        <v>36</v>
      </c>
      <c r="M115" s="115">
        <v>32</v>
      </c>
      <c r="N115" s="115">
        <v>14</v>
      </c>
      <c r="O115" s="115">
        <v>10</v>
      </c>
      <c r="P115" s="115">
        <v>8</v>
      </c>
      <c r="Q115" s="115">
        <v>3</v>
      </c>
      <c r="R115" s="115">
        <v>22</v>
      </c>
      <c r="S115" s="115">
        <v>0</v>
      </c>
      <c r="T115" s="116">
        <f t="shared" si="2"/>
        <v>277</v>
      </c>
    </row>
    <row r="116" spans="3:20" x14ac:dyDescent="0.2">
      <c r="C116" s="221"/>
      <c r="D116" s="117">
        <v>99</v>
      </c>
      <c r="E116" s="120" t="s">
        <v>42</v>
      </c>
      <c r="F116" s="115">
        <v>0</v>
      </c>
      <c r="G116" s="115">
        <v>1</v>
      </c>
      <c r="H116" s="115">
        <v>1</v>
      </c>
      <c r="I116" s="115">
        <v>29</v>
      </c>
      <c r="J116" s="115">
        <v>45</v>
      </c>
      <c r="K116" s="115">
        <v>37</v>
      </c>
      <c r="L116" s="115">
        <v>23</v>
      </c>
      <c r="M116" s="115">
        <v>9</v>
      </c>
      <c r="N116" s="115">
        <v>10</v>
      </c>
      <c r="O116" s="115">
        <v>9</v>
      </c>
      <c r="P116" s="115">
        <v>5</v>
      </c>
      <c r="Q116" s="115">
        <v>1</v>
      </c>
      <c r="R116" s="115">
        <v>14</v>
      </c>
      <c r="S116" s="115">
        <v>0</v>
      </c>
      <c r="T116" s="116">
        <f t="shared" si="2"/>
        <v>184</v>
      </c>
    </row>
    <row r="117" spans="3:20" x14ac:dyDescent="0.2">
      <c r="C117" s="221" t="s">
        <v>43</v>
      </c>
      <c r="D117" s="117">
        <v>13</v>
      </c>
      <c r="E117" s="120" t="s">
        <v>43</v>
      </c>
      <c r="F117" s="115">
        <v>1</v>
      </c>
      <c r="G117" s="115">
        <v>1</v>
      </c>
      <c r="H117" s="115">
        <v>15</v>
      </c>
      <c r="I117" s="115">
        <v>118</v>
      </c>
      <c r="J117" s="115">
        <v>162</v>
      </c>
      <c r="K117" s="115">
        <v>181</v>
      </c>
      <c r="L117" s="115">
        <v>126</v>
      </c>
      <c r="M117" s="115">
        <v>165</v>
      </c>
      <c r="N117" s="115">
        <v>124</v>
      </c>
      <c r="O117" s="115">
        <v>80</v>
      </c>
      <c r="P117" s="115">
        <v>46</v>
      </c>
      <c r="Q117" s="115">
        <v>35</v>
      </c>
      <c r="R117" s="115">
        <v>95</v>
      </c>
      <c r="S117" s="115">
        <v>7</v>
      </c>
      <c r="T117" s="116">
        <f t="shared" si="2"/>
        <v>1156</v>
      </c>
    </row>
    <row r="118" spans="3:20" x14ac:dyDescent="0.2">
      <c r="C118" s="221"/>
      <c r="D118" s="117">
        <v>38</v>
      </c>
      <c r="E118" s="120" t="s">
        <v>46</v>
      </c>
      <c r="F118" s="115">
        <v>0</v>
      </c>
      <c r="G118" s="115">
        <v>2</v>
      </c>
      <c r="H118" s="115">
        <v>2</v>
      </c>
      <c r="I118" s="115">
        <v>35</v>
      </c>
      <c r="J118" s="115">
        <v>42</v>
      </c>
      <c r="K118" s="115">
        <v>57</v>
      </c>
      <c r="L118" s="115">
        <v>74</v>
      </c>
      <c r="M118" s="115">
        <v>70</v>
      </c>
      <c r="N118" s="115">
        <v>68</v>
      </c>
      <c r="O118" s="115">
        <v>72</v>
      </c>
      <c r="P118" s="115">
        <v>56</v>
      </c>
      <c r="Q118" s="115">
        <v>58</v>
      </c>
      <c r="R118" s="115">
        <v>270</v>
      </c>
      <c r="S118" s="115">
        <v>12</v>
      </c>
      <c r="T118" s="116">
        <f t="shared" si="2"/>
        <v>818</v>
      </c>
    </row>
    <row r="119" spans="3:20" x14ac:dyDescent="0.2">
      <c r="C119" s="221" t="s">
        <v>47</v>
      </c>
      <c r="D119" s="117">
        <v>14</v>
      </c>
      <c r="E119" s="120" t="s">
        <v>47</v>
      </c>
      <c r="F119" s="115">
        <v>0</v>
      </c>
      <c r="G119" s="115">
        <v>1</v>
      </c>
      <c r="H119" s="115">
        <v>20</v>
      </c>
      <c r="I119" s="115">
        <v>75</v>
      </c>
      <c r="J119" s="115">
        <v>109</v>
      </c>
      <c r="K119" s="115">
        <v>114</v>
      </c>
      <c r="L119" s="115">
        <v>81</v>
      </c>
      <c r="M119" s="115">
        <v>96</v>
      </c>
      <c r="N119" s="115">
        <v>101</v>
      </c>
      <c r="O119" s="115">
        <v>76</v>
      </c>
      <c r="P119" s="115">
        <v>52</v>
      </c>
      <c r="Q119" s="115">
        <v>35</v>
      </c>
      <c r="R119" s="115">
        <v>100</v>
      </c>
      <c r="S119" s="115">
        <v>6</v>
      </c>
      <c r="T119" s="116">
        <f t="shared" si="2"/>
        <v>866</v>
      </c>
    </row>
    <row r="120" spans="3:20" x14ac:dyDescent="0.2">
      <c r="C120" s="221"/>
      <c r="D120" s="117">
        <v>39</v>
      </c>
      <c r="E120" s="120" t="s">
        <v>48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1</v>
      </c>
      <c r="P120" s="115">
        <v>2</v>
      </c>
      <c r="Q120" s="115">
        <v>1</v>
      </c>
      <c r="R120" s="115">
        <v>12</v>
      </c>
      <c r="S120" s="115">
        <v>1</v>
      </c>
      <c r="T120" s="116">
        <f t="shared" si="2"/>
        <v>17</v>
      </c>
    </row>
    <row r="121" spans="3:20" x14ac:dyDescent="0.2">
      <c r="C121" s="221" t="s">
        <v>49</v>
      </c>
      <c r="D121" s="117">
        <v>28</v>
      </c>
      <c r="E121" s="120" t="s">
        <v>50</v>
      </c>
      <c r="F121" s="115">
        <v>0</v>
      </c>
      <c r="G121" s="115">
        <v>1</v>
      </c>
      <c r="H121" s="115">
        <v>13</v>
      </c>
      <c r="I121" s="115">
        <v>81</v>
      </c>
      <c r="J121" s="115">
        <v>90</v>
      </c>
      <c r="K121" s="115">
        <v>94</v>
      </c>
      <c r="L121" s="115">
        <v>86</v>
      </c>
      <c r="M121" s="115">
        <v>78</v>
      </c>
      <c r="N121" s="115">
        <v>69</v>
      </c>
      <c r="O121" s="115">
        <v>34</v>
      </c>
      <c r="P121" s="115">
        <v>27</v>
      </c>
      <c r="Q121" s="115">
        <v>20</v>
      </c>
      <c r="R121" s="115">
        <v>63</v>
      </c>
      <c r="S121" s="115">
        <v>2</v>
      </c>
      <c r="T121" s="116">
        <f t="shared" si="2"/>
        <v>658</v>
      </c>
    </row>
    <row r="122" spans="3:20" x14ac:dyDescent="0.2">
      <c r="C122" s="221"/>
      <c r="D122" s="117">
        <v>37</v>
      </c>
      <c r="E122" s="120" t="s">
        <v>51</v>
      </c>
      <c r="F122" s="115">
        <v>0</v>
      </c>
      <c r="G122" s="115">
        <v>0</v>
      </c>
      <c r="H122" s="115">
        <v>5</v>
      </c>
      <c r="I122" s="115">
        <v>13</v>
      </c>
      <c r="J122" s="115">
        <v>12</v>
      </c>
      <c r="K122" s="115">
        <v>21</v>
      </c>
      <c r="L122" s="115">
        <v>20</v>
      </c>
      <c r="M122" s="115">
        <v>29</v>
      </c>
      <c r="N122" s="115">
        <v>31</v>
      </c>
      <c r="O122" s="115">
        <v>23</v>
      </c>
      <c r="P122" s="115">
        <v>14</v>
      </c>
      <c r="Q122" s="115">
        <v>14</v>
      </c>
      <c r="R122" s="115">
        <v>99</v>
      </c>
      <c r="S122" s="115">
        <v>0</v>
      </c>
      <c r="T122" s="116">
        <f t="shared" si="2"/>
        <v>281</v>
      </c>
    </row>
    <row r="123" spans="3:20" x14ac:dyDescent="0.2">
      <c r="C123" s="221"/>
      <c r="D123" s="117">
        <v>12</v>
      </c>
      <c r="E123" s="120" t="s">
        <v>52</v>
      </c>
      <c r="F123" s="115">
        <v>1</v>
      </c>
      <c r="G123" s="115">
        <v>0</v>
      </c>
      <c r="H123" s="115">
        <v>13</v>
      </c>
      <c r="I123" s="115">
        <v>86</v>
      </c>
      <c r="J123" s="115">
        <v>112</v>
      </c>
      <c r="K123" s="115">
        <v>102</v>
      </c>
      <c r="L123" s="115">
        <v>95</v>
      </c>
      <c r="M123" s="115">
        <v>114</v>
      </c>
      <c r="N123" s="115">
        <v>78</v>
      </c>
      <c r="O123" s="115">
        <v>79</v>
      </c>
      <c r="P123" s="115">
        <v>53</v>
      </c>
      <c r="Q123" s="115">
        <v>39</v>
      </c>
      <c r="R123" s="115">
        <v>98</v>
      </c>
      <c r="S123" s="115">
        <v>8</v>
      </c>
      <c r="T123" s="116">
        <f t="shared" si="2"/>
        <v>878</v>
      </c>
    </row>
    <row r="124" spans="3:20" x14ac:dyDescent="0.2">
      <c r="C124" s="221"/>
      <c r="D124" s="117">
        <v>36</v>
      </c>
      <c r="E124" s="120" t="s">
        <v>53</v>
      </c>
      <c r="F124" s="115">
        <v>0</v>
      </c>
      <c r="G124" s="115">
        <v>0</v>
      </c>
      <c r="H124" s="115">
        <v>1</v>
      </c>
      <c r="I124" s="115">
        <v>21</v>
      </c>
      <c r="J124" s="115">
        <v>31</v>
      </c>
      <c r="K124" s="115">
        <v>28</v>
      </c>
      <c r="L124" s="115">
        <v>26</v>
      </c>
      <c r="M124" s="115">
        <v>24</v>
      </c>
      <c r="N124" s="115">
        <v>30</v>
      </c>
      <c r="O124" s="115">
        <v>25</v>
      </c>
      <c r="P124" s="115">
        <v>11</v>
      </c>
      <c r="Q124" s="115">
        <v>21</v>
      </c>
      <c r="R124" s="115">
        <v>70</v>
      </c>
      <c r="S124" s="115">
        <v>1</v>
      </c>
      <c r="T124" s="116">
        <f t="shared" si="2"/>
        <v>289</v>
      </c>
    </row>
    <row r="125" spans="3:20" x14ac:dyDescent="0.2">
      <c r="C125" s="221"/>
      <c r="D125" s="117">
        <v>34</v>
      </c>
      <c r="E125" s="120" t="s">
        <v>54</v>
      </c>
      <c r="F125" s="115">
        <v>0</v>
      </c>
      <c r="G125" s="115">
        <v>0</v>
      </c>
      <c r="H125" s="115">
        <v>3</v>
      </c>
      <c r="I125" s="115">
        <v>41</v>
      </c>
      <c r="J125" s="115">
        <v>42</v>
      </c>
      <c r="K125" s="115">
        <v>25</v>
      </c>
      <c r="L125" s="115">
        <v>27</v>
      </c>
      <c r="M125" s="115">
        <v>31</v>
      </c>
      <c r="N125" s="115">
        <v>28</v>
      </c>
      <c r="O125" s="115">
        <v>16</v>
      </c>
      <c r="P125" s="115">
        <v>10</v>
      </c>
      <c r="Q125" s="115">
        <v>7</v>
      </c>
      <c r="R125" s="115">
        <v>16</v>
      </c>
      <c r="S125" s="115">
        <v>0</v>
      </c>
      <c r="T125" s="116">
        <f t="shared" si="2"/>
        <v>246</v>
      </c>
    </row>
    <row r="126" spans="3:20" x14ac:dyDescent="0.2">
      <c r="C126" s="221" t="s">
        <v>55</v>
      </c>
      <c r="D126" s="117">
        <v>53</v>
      </c>
      <c r="E126" s="120" t="s">
        <v>56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15">
        <v>1</v>
      </c>
      <c r="L126" s="115">
        <v>1</v>
      </c>
      <c r="M126" s="115">
        <v>5</v>
      </c>
      <c r="N126" s="115">
        <v>22</v>
      </c>
      <c r="O126" s="115">
        <v>16</v>
      </c>
      <c r="P126" s="115">
        <v>7</v>
      </c>
      <c r="Q126" s="115">
        <v>8</v>
      </c>
      <c r="R126" s="115">
        <v>39</v>
      </c>
      <c r="S126" s="115">
        <v>0</v>
      </c>
      <c r="T126" s="116">
        <f t="shared" si="2"/>
        <v>99</v>
      </c>
    </row>
    <row r="127" spans="3:20" x14ac:dyDescent="0.2">
      <c r="C127" s="221"/>
      <c r="D127" s="117">
        <v>89</v>
      </c>
      <c r="E127" s="120" t="s">
        <v>57</v>
      </c>
      <c r="F127" s="115">
        <v>0</v>
      </c>
      <c r="G127" s="115">
        <v>0</v>
      </c>
      <c r="H127" s="115">
        <v>0</v>
      </c>
      <c r="I127" s="115">
        <v>0</v>
      </c>
      <c r="J127" s="115">
        <v>1</v>
      </c>
      <c r="K127" s="115">
        <v>6</v>
      </c>
      <c r="L127" s="115">
        <v>23</v>
      </c>
      <c r="M127" s="115">
        <v>31</v>
      </c>
      <c r="N127" s="115">
        <v>16</v>
      </c>
      <c r="O127" s="115">
        <v>15</v>
      </c>
      <c r="P127" s="115">
        <v>12</v>
      </c>
      <c r="Q127" s="115">
        <v>8</v>
      </c>
      <c r="R127" s="115">
        <v>33</v>
      </c>
      <c r="S127" s="115">
        <v>2</v>
      </c>
      <c r="T127" s="116">
        <f t="shared" si="2"/>
        <v>147</v>
      </c>
    </row>
    <row r="128" spans="3:20" x14ac:dyDescent="0.2">
      <c r="C128" s="221"/>
      <c r="D128" s="117">
        <v>16</v>
      </c>
      <c r="E128" s="120" t="s">
        <v>60</v>
      </c>
      <c r="F128" s="115">
        <v>1</v>
      </c>
      <c r="G128" s="115">
        <v>1</v>
      </c>
      <c r="H128" s="115">
        <v>9</v>
      </c>
      <c r="I128" s="115">
        <v>36</v>
      </c>
      <c r="J128" s="115">
        <v>45</v>
      </c>
      <c r="K128" s="115">
        <v>55</v>
      </c>
      <c r="L128" s="115">
        <v>50</v>
      </c>
      <c r="M128" s="115">
        <v>42</v>
      </c>
      <c r="N128" s="115">
        <v>48</v>
      </c>
      <c r="O128" s="115">
        <v>32</v>
      </c>
      <c r="P128" s="115">
        <v>21</v>
      </c>
      <c r="Q128" s="115">
        <v>18</v>
      </c>
      <c r="R128" s="115">
        <v>37</v>
      </c>
      <c r="S128" s="115">
        <v>1</v>
      </c>
      <c r="T128" s="116">
        <f t="shared" si="2"/>
        <v>396</v>
      </c>
    </row>
    <row r="129" spans="3:20" x14ac:dyDescent="0.2">
      <c r="C129" s="221"/>
      <c r="D129" s="117">
        <v>86</v>
      </c>
      <c r="E129" s="120" t="s">
        <v>62</v>
      </c>
      <c r="F129" s="115">
        <v>0</v>
      </c>
      <c r="G129" s="115">
        <v>1</v>
      </c>
      <c r="H129" s="115">
        <v>9</v>
      </c>
      <c r="I129" s="115">
        <v>48</v>
      </c>
      <c r="J129" s="115">
        <v>71</v>
      </c>
      <c r="K129" s="115">
        <v>44</v>
      </c>
      <c r="L129" s="115">
        <v>19</v>
      </c>
      <c r="M129" s="115">
        <v>20</v>
      </c>
      <c r="N129" s="115">
        <v>9</v>
      </c>
      <c r="O129" s="115">
        <v>10</v>
      </c>
      <c r="P129" s="115">
        <v>16</v>
      </c>
      <c r="Q129" s="115">
        <v>6</v>
      </c>
      <c r="R129" s="115">
        <v>58</v>
      </c>
      <c r="S129" s="115">
        <v>1</v>
      </c>
      <c r="T129" s="116">
        <f t="shared" si="2"/>
        <v>312</v>
      </c>
    </row>
    <row r="130" spans="3:20" x14ac:dyDescent="0.2">
      <c r="C130" s="221"/>
      <c r="D130" s="117">
        <v>22</v>
      </c>
      <c r="E130" s="120" t="s">
        <v>67</v>
      </c>
      <c r="F130" s="115">
        <v>1</v>
      </c>
      <c r="G130" s="115">
        <v>0</v>
      </c>
      <c r="H130" s="115">
        <v>12</v>
      </c>
      <c r="I130" s="115">
        <v>50</v>
      </c>
      <c r="J130" s="115">
        <v>50</v>
      </c>
      <c r="K130" s="115">
        <v>70</v>
      </c>
      <c r="L130" s="115">
        <v>74</v>
      </c>
      <c r="M130" s="115">
        <v>45</v>
      </c>
      <c r="N130" s="115">
        <v>48</v>
      </c>
      <c r="O130" s="115">
        <v>29</v>
      </c>
      <c r="P130" s="115">
        <v>17</v>
      </c>
      <c r="Q130" s="115">
        <v>15</v>
      </c>
      <c r="R130" s="115">
        <v>33</v>
      </c>
      <c r="S130" s="115">
        <v>2</v>
      </c>
      <c r="T130" s="116">
        <f t="shared" si="2"/>
        <v>446</v>
      </c>
    </row>
    <row r="131" spans="3:20" x14ac:dyDescent="0.2">
      <c r="C131" s="221"/>
      <c r="D131" s="117">
        <v>87</v>
      </c>
      <c r="E131" s="120" t="s">
        <v>68</v>
      </c>
      <c r="F131" s="115">
        <v>0</v>
      </c>
      <c r="G131" s="115">
        <v>0</v>
      </c>
      <c r="H131" s="115">
        <v>1</v>
      </c>
      <c r="I131" s="115">
        <v>3</v>
      </c>
      <c r="J131" s="115">
        <v>24</v>
      </c>
      <c r="K131" s="115">
        <v>27</v>
      </c>
      <c r="L131" s="115">
        <v>22</v>
      </c>
      <c r="M131" s="115">
        <v>21</v>
      </c>
      <c r="N131" s="115">
        <v>10</v>
      </c>
      <c r="O131" s="115">
        <v>12</v>
      </c>
      <c r="P131" s="115">
        <v>9</v>
      </c>
      <c r="Q131" s="115">
        <v>9</v>
      </c>
      <c r="R131" s="115">
        <v>28</v>
      </c>
      <c r="S131" s="115">
        <v>1</v>
      </c>
      <c r="T131" s="116">
        <f t="shared" si="2"/>
        <v>167</v>
      </c>
    </row>
    <row r="132" spans="3:20" x14ac:dyDescent="0.2">
      <c r="C132" s="221"/>
      <c r="D132" s="117">
        <v>23</v>
      </c>
      <c r="E132" s="120" t="s">
        <v>69</v>
      </c>
      <c r="F132" s="115">
        <v>0</v>
      </c>
      <c r="G132" s="115">
        <v>0</v>
      </c>
      <c r="H132" s="115">
        <v>10</v>
      </c>
      <c r="I132" s="115">
        <v>80</v>
      </c>
      <c r="J132" s="115">
        <v>99</v>
      </c>
      <c r="K132" s="115">
        <v>92</v>
      </c>
      <c r="L132" s="115">
        <v>100</v>
      </c>
      <c r="M132" s="115">
        <v>66</v>
      </c>
      <c r="N132" s="115">
        <v>58</v>
      </c>
      <c r="O132" s="115">
        <v>38</v>
      </c>
      <c r="P132" s="115">
        <v>26</v>
      </c>
      <c r="Q132" s="115">
        <v>13</v>
      </c>
      <c r="R132" s="115">
        <v>37</v>
      </c>
      <c r="S132" s="115">
        <v>0</v>
      </c>
      <c r="T132" s="116">
        <f t="shared" si="2"/>
        <v>619</v>
      </c>
    </row>
    <row r="133" spans="3:20" x14ac:dyDescent="0.2">
      <c r="C133" s="221"/>
      <c r="D133" s="117" t="s">
        <v>181</v>
      </c>
      <c r="E133" s="119" t="s">
        <v>230</v>
      </c>
      <c r="F133" s="115">
        <v>0</v>
      </c>
      <c r="G133" s="115">
        <v>0</v>
      </c>
      <c r="H133" s="115">
        <v>0</v>
      </c>
      <c r="I133" s="115">
        <v>0</v>
      </c>
      <c r="J133" s="115">
        <v>5</v>
      </c>
      <c r="K133" s="115">
        <v>3</v>
      </c>
      <c r="L133" s="115">
        <v>1</v>
      </c>
      <c r="M133" s="115">
        <v>1</v>
      </c>
      <c r="N133" s="115">
        <v>2</v>
      </c>
      <c r="O133" s="115">
        <v>1</v>
      </c>
      <c r="P133" s="115">
        <v>0</v>
      </c>
      <c r="Q133" s="115">
        <v>0</v>
      </c>
      <c r="R133" s="115">
        <v>9</v>
      </c>
      <c r="S133" s="115">
        <v>0</v>
      </c>
      <c r="T133" s="116">
        <f t="shared" si="2"/>
        <v>22</v>
      </c>
    </row>
    <row r="134" spans="3:20" x14ac:dyDescent="0.2">
      <c r="C134" s="221"/>
      <c r="D134" s="117">
        <v>24</v>
      </c>
      <c r="E134" s="120" t="s">
        <v>78</v>
      </c>
      <c r="F134" s="115">
        <v>0</v>
      </c>
      <c r="G134" s="115">
        <v>0</v>
      </c>
      <c r="H134" s="115">
        <v>8</v>
      </c>
      <c r="I134" s="115">
        <v>65</v>
      </c>
      <c r="J134" s="115">
        <v>66</v>
      </c>
      <c r="K134" s="115">
        <v>88</v>
      </c>
      <c r="L134" s="115">
        <v>68</v>
      </c>
      <c r="M134" s="115">
        <v>47</v>
      </c>
      <c r="N134" s="115">
        <v>37</v>
      </c>
      <c r="O134" s="115">
        <v>28</v>
      </c>
      <c r="P134" s="115">
        <v>28</v>
      </c>
      <c r="Q134" s="115">
        <v>11</v>
      </c>
      <c r="R134" s="115">
        <v>36</v>
      </c>
      <c r="S134" s="115">
        <v>2</v>
      </c>
      <c r="T134" s="116">
        <f t="shared" si="2"/>
        <v>484</v>
      </c>
    </row>
    <row r="135" spans="3:20" x14ac:dyDescent="0.2">
      <c r="C135" s="221"/>
      <c r="D135" s="117">
        <v>25</v>
      </c>
      <c r="E135" s="120" t="s">
        <v>79</v>
      </c>
      <c r="F135" s="115">
        <v>0</v>
      </c>
      <c r="G135" s="115">
        <v>0</v>
      </c>
      <c r="H135" s="115">
        <v>10</v>
      </c>
      <c r="I135" s="115">
        <v>41</v>
      </c>
      <c r="J135" s="115">
        <v>43</v>
      </c>
      <c r="K135" s="115">
        <v>44</v>
      </c>
      <c r="L135" s="115">
        <v>31</v>
      </c>
      <c r="M135" s="115">
        <v>37</v>
      </c>
      <c r="N135" s="115">
        <v>22</v>
      </c>
      <c r="O135" s="115">
        <v>6</v>
      </c>
      <c r="P135" s="115">
        <v>9</v>
      </c>
      <c r="Q135" s="115">
        <v>2</v>
      </c>
      <c r="R135" s="115">
        <v>24</v>
      </c>
      <c r="S135" s="115">
        <v>1</v>
      </c>
      <c r="T135" s="116">
        <f t="shared" si="2"/>
        <v>270</v>
      </c>
    </row>
    <row r="136" spans="3:20" x14ac:dyDescent="0.2">
      <c r="C136" s="214" t="s">
        <v>6</v>
      </c>
      <c r="D136" s="214"/>
      <c r="E136" s="214"/>
      <c r="F136" s="83">
        <f>SUM(F93:F135)</f>
        <v>7</v>
      </c>
      <c r="G136" s="83">
        <f t="shared" ref="G136:T136" si="3">SUM(G93:G135)</f>
        <v>15</v>
      </c>
      <c r="H136" s="83">
        <f t="shared" si="3"/>
        <v>212</v>
      </c>
      <c r="I136" s="83">
        <f t="shared" si="3"/>
        <v>1314</v>
      </c>
      <c r="J136" s="83">
        <f t="shared" si="3"/>
        <v>1810</v>
      </c>
      <c r="K136" s="83">
        <f t="shared" si="3"/>
        <v>1864</v>
      </c>
      <c r="L136" s="83">
        <f t="shared" si="3"/>
        <v>1706</v>
      </c>
      <c r="M136" s="83">
        <f t="shared" si="3"/>
        <v>1642</v>
      </c>
      <c r="N136" s="83">
        <f t="shared" si="3"/>
        <v>1440</v>
      </c>
      <c r="O136" s="83">
        <f t="shared" si="3"/>
        <v>1086</v>
      </c>
      <c r="P136" s="83">
        <f t="shared" si="3"/>
        <v>813</v>
      </c>
      <c r="Q136" s="83">
        <f t="shared" si="3"/>
        <v>609</v>
      </c>
      <c r="R136" s="83">
        <f t="shared" si="3"/>
        <v>2428</v>
      </c>
      <c r="S136" s="83">
        <f t="shared" si="3"/>
        <v>96</v>
      </c>
      <c r="T136" s="83">
        <f t="shared" si="3"/>
        <v>15042</v>
      </c>
    </row>
    <row r="137" spans="3:20" x14ac:dyDescent="0.2"/>
    <row r="138" spans="3:20" x14ac:dyDescent="0.2">
      <c r="C138" s="11" t="s">
        <v>235</v>
      </c>
    </row>
    <row r="139" spans="3:20" ht="13.5" thickBot="1" x14ac:dyDescent="0.25"/>
    <row r="140" spans="3:20" x14ac:dyDescent="0.2">
      <c r="C140" s="230" t="s">
        <v>236</v>
      </c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2"/>
    </row>
    <row r="141" spans="3:20" x14ac:dyDescent="0.2"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5"/>
    </row>
    <row r="142" spans="3:20" ht="13.5" thickBot="1" x14ac:dyDescent="0.25">
      <c r="C142" s="236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8"/>
    </row>
    <row r="143" spans="3:20" x14ac:dyDescent="0.2"/>
    <row r="144" spans="3:20" hidden="1" x14ac:dyDescent="0.2"/>
    <row r="145" hidden="1" x14ac:dyDescent="0.2"/>
    <row r="146" hidden="1" x14ac:dyDescent="0.2"/>
  </sheetData>
  <sheetProtection password="CD78" sheet="1" objects="1" scenarios="1"/>
  <mergeCells count="33">
    <mergeCell ref="C140:O142"/>
    <mergeCell ref="C93:C98"/>
    <mergeCell ref="C99:C100"/>
    <mergeCell ref="C121:C125"/>
    <mergeCell ref="C126:C135"/>
    <mergeCell ref="C136:E136"/>
    <mergeCell ref="C80:E80"/>
    <mergeCell ref="C102:C111"/>
    <mergeCell ref="C112:C116"/>
    <mergeCell ref="C117:C118"/>
    <mergeCell ref="C119:C120"/>
    <mergeCell ref="C89:T89"/>
    <mergeCell ref="C84:O86"/>
    <mergeCell ref="F91:S91"/>
    <mergeCell ref="C91:C92"/>
    <mergeCell ref="D91:D92"/>
    <mergeCell ref="E91:E92"/>
    <mergeCell ref="T91:T92"/>
    <mergeCell ref="B1:S1"/>
    <mergeCell ref="C56:C58"/>
    <mergeCell ref="C59:C60"/>
    <mergeCell ref="C61:C65"/>
    <mergeCell ref="C66:C79"/>
    <mergeCell ref="C29:C34"/>
    <mergeCell ref="E27:E28"/>
    <mergeCell ref="C25:T25"/>
    <mergeCell ref="C38:C49"/>
    <mergeCell ref="C50:C55"/>
    <mergeCell ref="C27:C28"/>
    <mergeCell ref="D27:D28"/>
    <mergeCell ref="T27:T28"/>
    <mergeCell ref="F27:S27"/>
    <mergeCell ref="C35:C3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9525</xdr:rowOff>
                  </from>
                  <to>
                    <xdr:col>5</xdr:col>
                    <xdr:colOff>200025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T83"/>
  <sheetViews>
    <sheetView showGridLines="0" showZeros="0"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5.7109375" style="28" customWidth="1"/>
    <col min="3" max="3" width="18.7109375" style="1" customWidth="1"/>
    <col min="4" max="4" width="4.85546875" style="1" hidden="1" customWidth="1"/>
    <col min="5" max="5" width="53.7109375" style="1" customWidth="1"/>
    <col min="6" max="11" width="5.7109375" style="2" customWidth="1"/>
    <col min="12" max="12" width="6.7109375" style="2" customWidth="1"/>
    <col min="13" max="13" width="5.7109375" style="9" customWidth="1"/>
    <col min="14" max="18" width="5.7109375" style="1" customWidth="1"/>
    <col min="19" max="19" width="6.7109375" style="1" customWidth="1"/>
    <col min="20" max="20" width="5.7109375" style="1" customWidth="1"/>
    <col min="21" max="16384" width="11.42578125" style="1" hidden="1"/>
  </cols>
  <sheetData>
    <row r="1" spans="1:20" s="64" customFormat="1" ht="26.25" x14ac:dyDescent="0.25">
      <c r="A1" s="67"/>
      <c r="B1" s="225" t="s">
        <v>218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x14ac:dyDescent="0.25"/>
    <row r="3" spans="1:20" ht="15.75" x14ac:dyDescent="0.25">
      <c r="C3" s="99" t="s">
        <v>199</v>
      </c>
    </row>
    <row r="4" spans="1:20" x14ac:dyDescent="0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5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0" x14ac:dyDescent="0.25">
      <c r="C6" s="43">
        <v>1</v>
      </c>
      <c r="D6" s="31"/>
      <c r="E6" s="88" t="str">
        <f>VLOOKUP($C$6,CONVENCIONES!$A$3:$C$53,3,0)</f>
        <v>Administración del Medio Ambiente</v>
      </c>
      <c r="F6" s="73"/>
      <c r="G6" s="73"/>
      <c r="H6" s="73"/>
      <c r="I6" s="73"/>
      <c r="J6" s="73"/>
      <c r="K6" s="73"/>
      <c r="N6" s="73"/>
      <c r="O6" s="73"/>
      <c r="P6" s="73"/>
      <c r="Q6" s="73"/>
      <c r="R6" s="73"/>
      <c r="S6" s="73"/>
    </row>
    <row r="7" spans="1:20" x14ac:dyDescent="0.25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20" x14ac:dyDescent="0.25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20" x14ac:dyDescent="0.25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20" x14ac:dyDescent="0.25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20" x14ac:dyDescent="0.25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20" x14ac:dyDescent="0.25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20" x14ac:dyDescent="0.25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20" x14ac:dyDescent="0.25">
      <c r="C14" s="73"/>
      <c r="D14" s="73"/>
      <c r="L14" s="73"/>
      <c r="M14" s="73"/>
      <c r="N14" s="73"/>
      <c r="O14" s="73"/>
      <c r="P14" s="73"/>
      <c r="Q14" s="73"/>
      <c r="R14" s="73"/>
      <c r="S14" s="73"/>
    </row>
    <row r="15" spans="1:20" x14ac:dyDescent="0.25">
      <c r="C15" s="73"/>
      <c r="D15" s="73"/>
      <c r="L15" s="73"/>
      <c r="M15" s="73"/>
      <c r="N15" s="73"/>
      <c r="O15" s="73"/>
      <c r="P15" s="73"/>
      <c r="Q15" s="73"/>
      <c r="R15" s="73"/>
      <c r="S15" s="73"/>
    </row>
    <row r="16" spans="1:20" x14ac:dyDescent="0.25"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3:19" x14ac:dyDescent="0.25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3:19" x14ac:dyDescent="0.25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3:19" x14ac:dyDescent="0.25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3:19" x14ac:dyDescent="0.25"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3:19" x14ac:dyDescent="0.25">
      <c r="C21" s="73"/>
      <c r="D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3:19" x14ac:dyDescent="0.25">
      <c r="C22" s="73"/>
      <c r="D22" s="73"/>
      <c r="E22" s="134" t="s">
        <v>200</v>
      </c>
      <c r="F22" s="43">
        <f>VLOOKUP($E$6,$E$26:$R$76,2,0)</f>
        <v>121</v>
      </c>
      <c r="G22" s="43">
        <f>VLOOKUP($E$6,$E$26:$R$76,3,0)</f>
        <v>299</v>
      </c>
      <c r="H22" s="43">
        <f>VLOOKUP($E$6,$E$26:$R$76,4,0)</f>
        <v>186</v>
      </c>
      <c r="I22" s="43">
        <f>VLOOKUP($E$6,$E$26:$R$76,5,0)</f>
        <v>58</v>
      </c>
      <c r="J22" s="43">
        <f>VLOOKUP($E$6,$E$26:$R$76,6,0)</f>
        <v>8</v>
      </c>
      <c r="K22" s="43">
        <f>VLOOKUP($E$6,$E$26:$R$76,7,0)</f>
        <v>1</v>
      </c>
      <c r="L22" s="73"/>
      <c r="M22" s="73"/>
      <c r="N22" s="73"/>
      <c r="O22" s="73"/>
      <c r="P22" s="73"/>
      <c r="Q22" s="73"/>
      <c r="R22" s="73"/>
      <c r="S22" s="73"/>
    </row>
    <row r="23" spans="3:19" ht="16.5" customHeight="1" x14ac:dyDescent="0.25">
      <c r="C23" s="73"/>
      <c r="D23" s="73"/>
      <c r="E23" s="134" t="s">
        <v>201</v>
      </c>
      <c r="F23" s="43">
        <f>VLOOKUP($E$6,$E$26:$R$76,9,0)</f>
        <v>144</v>
      </c>
      <c r="G23" s="43">
        <f>VLOOKUP($E$6,$E$26:$R$76,10,0)</f>
        <v>307</v>
      </c>
      <c r="H23" s="43">
        <f>VLOOKUP($E$6,$E$26:$R$76,11,0)</f>
        <v>177</v>
      </c>
      <c r="I23" s="43">
        <f>VLOOKUP($E$6,$E$26:$R$76,12,0)</f>
        <v>55</v>
      </c>
      <c r="J23" s="43">
        <f>VLOOKUP($E$6,$E$26:$R$76,13,0)</f>
        <v>11</v>
      </c>
      <c r="K23" s="43">
        <f>VLOOKUP($E$6,$E$26:$R$76,14,0)</f>
        <v>2</v>
      </c>
      <c r="L23" s="73"/>
      <c r="M23" s="73"/>
      <c r="N23" s="73"/>
      <c r="O23" s="73"/>
      <c r="P23" s="73"/>
      <c r="Q23" s="73"/>
      <c r="R23" s="73"/>
      <c r="S23" s="73"/>
    </row>
    <row r="24" spans="3:19" x14ac:dyDescent="0.25">
      <c r="C24" s="214" t="s">
        <v>0</v>
      </c>
      <c r="D24" s="214" t="s">
        <v>1</v>
      </c>
      <c r="E24" s="214" t="s">
        <v>2</v>
      </c>
      <c r="F24" s="214" t="s">
        <v>3</v>
      </c>
      <c r="G24" s="214"/>
      <c r="H24" s="214"/>
      <c r="I24" s="214"/>
      <c r="J24" s="214"/>
      <c r="K24" s="214"/>
      <c r="L24" s="223"/>
      <c r="M24" s="224" t="s">
        <v>4</v>
      </c>
      <c r="N24" s="214"/>
      <c r="O24" s="214"/>
      <c r="P24" s="214"/>
      <c r="Q24" s="214"/>
      <c r="R24" s="214"/>
      <c r="S24" s="214"/>
    </row>
    <row r="25" spans="3:19" x14ac:dyDescent="0.25">
      <c r="C25" s="214"/>
      <c r="D25" s="214"/>
      <c r="E25" s="214"/>
      <c r="F25" s="93" t="s">
        <v>80</v>
      </c>
      <c r="G25" s="93" t="s">
        <v>81</v>
      </c>
      <c r="H25" s="93" t="s">
        <v>238</v>
      </c>
      <c r="I25" s="93" t="s">
        <v>239</v>
      </c>
      <c r="J25" s="93" t="s">
        <v>240</v>
      </c>
      <c r="K25" s="93" t="s">
        <v>241</v>
      </c>
      <c r="L25" s="95" t="s">
        <v>6</v>
      </c>
      <c r="M25" s="96" t="s">
        <v>80</v>
      </c>
      <c r="N25" s="93" t="s">
        <v>81</v>
      </c>
      <c r="O25" s="93" t="s">
        <v>238</v>
      </c>
      <c r="P25" s="93" t="s">
        <v>239</v>
      </c>
      <c r="Q25" s="93" t="s">
        <v>240</v>
      </c>
      <c r="R25" s="93" t="s">
        <v>241</v>
      </c>
      <c r="S25" s="93" t="s">
        <v>6</v>
      </c>
    </row>
    <row r="26" spans="3:19" x14ac:dyDescent="0.25">
      <c r="C26" s="221" t="s">
        <v>7</v>
      </c>
      <c r="D26" s="113">
        <v>2</v>
      </c>
      <c r="E26" s="76" t="s">
        <v>225</v>
      </c>
      <c r="F26" s="115">
        <v>1</v>
      </c>
      <c r="G26" s="115">
        <v>0</v>
      </c>
      <c r="H26" s="115">
        <v>2</v>
      </c>
      <c r="I26" s="115">
        <v>0</v>
      </c>
      <c r="J26" s="115">
        <v>0</v>
      </c>
      <c r="K26" s="115">
        <v>0</v>
      </c>
      <c r="L26" s="131">
        <f>SUM(F26:K26)</f>
        <v>3</v>
      </c>
      <c r="M26" s="132">
        <v>1</v>
      </c>
      <c r="N26" s="115">
        <v>2</v>
      </c>
      <c r="O26" s="115">
        <v>4</v>
      </c>
      <c r="P26" s="115">
        <v>0</v>
      </c>
      <c r="Q26" s="115">
        <v>0</v>
      </c>
      <c r="R26" s="115">
        <v>0</v>
      </c>
      <c r="S26" s="133">
        <f>SUM(M26:R26)</f>
        <v>7</v>
      </c>
    </row>
    <row r="27" spans="3:19" x14ac:dyDescent="0.25">
      <c r="C27" s="221"/>
      <c r="D27" s="117">
        <v>4</v>
      </c>
      <c r="E27" s="5" t="s">
        <v>8</v>
      </c>
      <c r="F27" s="115">
        <v>69</v>
      </c>
      <c r="G27" s="115">
        <v>128</v>
      </c>
      <c r="H27" s="115">
        <v>74</v>
      </c>
      <c r="I27" s="115">
        <v>35</v>
      </c>
      <c r="J27" s="115">
        <v>11</v>
      </c>
      <c r="K27" s="115">
        <v>4</v>
      </c>
      <c r="L27" s="131">
        <f t="shared" ref="L27:L76" si="0">SUM(F27:K27)</f>
        <v>321</v>
      </c>
      <c r="M27" s="132">
        <v>70</v>
      </c>
      <c r="N27" s="115">
        <v>124</v>
      </c>
      <c r="O27" s="115">
        <v>73</v>
      </c>
      <c r="P27" s="115">
        <v>33</v>
      </c>
      <c r="Q27" s="115">
        <v>11</v>
      </c>
      <c r="R27" s="115">
        <v>4</v>
      </c>
      <c r="S27" s="133">
        <f t="shared" ref="S27:S76" si="1">SUM(M27:R27)</f>
        <v>315</v>
      </c>
    </row>
    <row r="28" spans="3:19" x14ac:dyDescent="0.25">
      <c r="C28" s="221"/>
      <c r="D28" s="113">
        <v>3</v>
      </c>
      <c r="E28" s="76" t="s">
        <v>226</v>
      </c>
      <c r="F28" s="115">
        <v>0</v>
      </c>
      <c r="G28" s="115">
        <v>2</v>
      </c>
      <c r="H28" s="115">
        <v>4</v>
      </c>
      <c r="I28" s="115">
        <v>0</v>
      </c>
      <c r="J28" s="115">
        <v>0</v>
      </c>
      <c r="K28" s="115">
        <v>0</v>
      </c>
      <c r="L28" s="131">
        <f t="shared" si="0"/>
        <v>6</v>
      </c>
      <c r="M28" s="132">
        <v>1</v>
      </c>
      <c r="N28" s="115">
        <v>2</v>
      </c>
      <c r="O28" s="115">
        <v>3</v>
      </c>
      <c r="P28" s="115">
        <v>0</v>
      </c>
      <c r="Q28" s="115">
        <v>0</v>
      </c>
      <c r="R28" s="115">
        <v>0</v>
      </c>
      <c r="S28" s="133">
        <f t="shared" si="1"/>
        <v>6</v>
      </c>
    </row>
    <row r="29" spans="3:19" x14ac:dyDescent="0.25">
      <c r="C29" s="221"/>
      <c r="D29" s="117">
        <v>66</v>
      </c>
      <c r="E29" s="5" t="s">
        <v>9</v>
      </c>
      <c r="F29" s="115">
        <v>42</v>
      </c>
      <c r="G29" s="115">
        <v>51</v>
      </c>
      <c r="H29" s="115">
        <v>26</v>
      </c>
      <c r="I29" s="115">
        <v>7</v>
      </c>
      <c r="J29" s="115">
        <v>8</v>
      </c>
      <c r="K29" s="115">
        <v>1</v>
      </c>
      <c r="L29" s="131">
        <f t="shared" si="0"/>
        <v>135</v>
      </c>
      <c r="M29" s="132">
        <v>35</v>
      </c>
      <c r="N29" s="115">
        <v>44</v>
      </c>
      <c r="O29" s="115">
        <v>24</v>
      </c>
      <c r="P29" s="115">
        <v>6</v>
      </c>
      <c r="Q29" s="115">
        <v>8</v>
      </c>
      <c r="R29" s="115">
        <v>0</v>
      </c>
      <c r="S29" s="133">
        <f t="shared" si="1"/>
        <v>117</v>
      </c>
    </row>
    <row r="30" spans="3:19" x14ac:dyDescent="0.25">
      <c r="C30" s="221"/>
      <c r="D30" s="117">
        <v>68</v>
      </c>
      <c r="E30" s="5" t="s">
        <v>184</v>
      </c>
      <c r="F30" s="115">
        <v>118</v>
      </c>
      <c r="G30" s="115">
        <v>306</v>
      </c>
      <c r="H30" s="115">
        <v>169</v>
      </c>
      <c r="I30" s="115">
        <v>21</v>
      </c>
      <c r="J30" s="115">
        <v>6</v>
      </c>
      <c r="K30" s="115">
        <v>0</v>
      </c>
      <c r="L30" s="131">
        <f t="shared" si="0"/>
        <v>620</v>
      </c>
      <c r="M30" s="132">
        <v>128</v>
      </c>
      <c r="N30" s="115">
        <v>322</v>
      </c>
      <c r="O30" s="115">
        <v>187</v>
      </c>
      <c r="P30" s="115">
        <v>19</v>
      </c>
      <c r="Q30" s="115">
        <v>5</v>
      </c>
      <c r="R30" s="115">
        <v>0</v>
      </c>
      <c r="S30" s="133">
        <f t="shared" si="1"/>
        <v>661</v>
      </c>
    </row>
    <row r="31" spans="3:19" x14ac:dyDescent="0.25">
      <c r="C31" s="221"/>
      <c r="D31" s="117">
        <v>1</v>
      </c>
      <c r="E31" s="5" t="s">
        <v>10</v>
      </c>
      <c r="F31" s="115">
        <v>76</v>
      </c>
      <c r="G31" s="115">
        <v>151</v>
      </c>
      <c r="H31" s="115">
        <v>107</v>
      </c>
      <c r="I31" s="115">
        <v>37</v>
      </c>
      <c r="J31" s="115">
        <v>7</v>
      </c>
      <c r="K31" s="115">
        <v>2</v>
      </c>
      <c r="L31" s="131">
        <f t="shared" si="0"/>
        <v>380</v>
      </c>
      <c r="M31" s="132">
        <v>65</v>
      </c>
      <c r="N31" s="115">
        <v>128</v>
      </c>
      <c r="O31" s="115">
        <v>82</v>
      </c>
      <c r="P31" s="115">
        <v>29</v>
      </c>
      <c r="Q31" s="115">
        <v>4</v>
      </c>
      <c r="R31" s="115">
        <v>2</v>
      </c>
      <c r="S31" s="133">
        <f t="shared" si="1"/>
        <v>310</v>
      </c>
    </row>
    <row r="32" spans="3:19" x14ac:dyDescent="0.25">
      <c r="C32" s="221" t="s">
        <v>11</v>
      </c>
      <c r="D32" s="117">
        <v>27</v>
      </c>
      <c r="E32" s="5" t="s">
        <v>12</v>
      </c>
      <c r="F32" s="115">
        <v>121</v>
      </c>
      <c r="G32" s="115">
        <v>299</v>
      </c>
      <c r="H32" s="115">
        <v>186</v>
      </c>
      <c r="I32" s="115">
        <v>58</v>
      </c>
      <c r="J32" s="115">
        <v>8</v>
      </c>
      <c r="K32" s="115">
        <v>1</v>
      </c>
      <c r="L32" s="131">
        <f t="shared" si="0"/>
        <v>673</v>
      </c>
      <c r="M32" s="132">
        <v>144</v>
      </c>
      <c r="N32" s="115">
        <v>307</v>
      </c>
      <c r="O32" s="115">
        <v>177</v>
      </c>
      <c r="P32" s="115">
        <v>55</v>
      </c>
      <c r="Q32" s="115">
        <v>11</v>
      </c>
      <c r="R32" s="115">
        <v>2</v>
      </c>
      <c r="S32" s="133">
        <f t="shared" si="1"/>
        <v>696</v>
      </c>
    </row>
    <row r="33" spans="3:19" ht="25.5" x14ac:dyDescent="0.25">
      <c r="C33" s="221"/>
      <c r="D33" s="117" t="s">
        <v>13</v>
      </c>
      <c r="E33" s="5" t="s">
        <v>14</v>
      </c>
      <c r="F33" s="115">
        <v>57</v>
      </c>
      <c r="G33" s="115">
        <v>91</v>
      </c>
      <c r="H33" s="115">
        <v>34</v>
      </c>
      <c r="I33" s="115">
        <v>13</v>
      </c>
      <c r="J33" s="115">
        <v>2</v>
      </c>
      <c r="K33" s="115">
        <v>0</v>
      </c>
      <c r="L33" s="131">
        <f t="shared" si="0"/>
        <v>197</v>
      </c>
      <c r="M33" s="132">
        <v>54</v>
      </c>
      <c r="N33" s="115">
        <v>102</v>
      </c>
      <c r="O33" s="115">
        <v>42</v>
      </c>
      <c r="P33" s="115">
        <v>11</v>
      </c>
      <c r="Q33" s="115">
        <v>1</v>
      </c>
      <c r="R33" s="115">
        <v>1</v>
      </c>
      <c r="S33" s="133">
        <f t="shared" si="1"/>
        <v>211</v>
      </c>
    </row>
    <row r="34" spans="3:19" x14ac:dyDescent="0.25">
      <c r="C34" s="94" t="s">
        <v>17</v>
      </c>
      <c r="D34" s="117">
        <v>7</v>
      </c>
      <c r="E34" s="5" t="s">
        <v>18</v>
      </c>
      <c r="F34" s="115">
        <v>54</v>
      </c>
      <c r="G34" s="115">
        <v>87</v>
      </c>
      <c r="H34" s="115">
        <v>32</v>
      </c>
      <c r="I34" s="115">
        <v>5</v>
      </c>
      <c r="J34" s="115">
        <v>0</v>
      </c>
      <c r="K34" s="115">
        <v>0</v>
      </c>
      <c r="L34" s="131">
        <f t="shared" si="0"/>
        <v>178</v>
      </c>
      <c r="M34" s="132">
        <v>40</v>
      </c>
      <c r="N34" s="115">
        <v>69</v>
      </c>
      <c r="O34" s="115">
        <v>30</v>
      </c>
      <c r="P34" s="115">
        <v>3</v>
      </c>
      <c r="Q34" s="115">
        <v>0</v>
      </c>
      <c r="R34" s="115">
        <v>0</v>
      </c>
      <c r="S34" s="133">
        <f t="shared" si="1"/>
        <v>142</v>
      </c>
    </row>
    <row r="35" spans="3:19" x14ac:dyDescent="0.25">
      <c r="C35" s="221" t="s">
        <v>19</v>
      </c>
      <c r="D35" s="117">
        <v>6</v>
      </c>
      <c r="E35" s="5" t="s">
        <v>20</v>
      </c>
      <c r="F35" s="115">
        <v>150</v>
      </c>
      <c r="G35" s="115">
        <v>319</v>
      </c>
      <c r="H35" s="115">
        <v>160</v>
      </c>
      <c r="I35" s="115">
        <v>38</v>
      </c>
      <c r="J35" s="115">
        <v>6</v>
      </c>
      <c r="K35" s="115">
        <v>0</v>
      </c>
      <c r="L35" s="131">
        <f t="shared" si="0"/>
        <v>673</v>
      </c>
      <c r="M35" s="132">
        <v>165</v>
      </c>
      <c r="N35" s="115">
        <v>327</v>
      </c>
      <c r="O35" s="115">
        <v>163</v>
      </c>
      <c r="P35" s="115">
        <v>39</v>
      </c>
      <c r="Q35" s="115">
        <v>5</v>
      </c>
      <c r="R35" s="115">
        <v>0</v>
      </c>
      <c r="S35" s="133">
        <f t="shared" si="1"/>
        <v>699</v>
      </c>
    </row>
    <row r="36" spans="3:19" x14ac:dyDescent="0.25">
      <c r="C36" s="221"/>
      <c r="D36" s="113">
        <v>10</v>
      </c>
      <c r="E36" s="76" t="s">
        <v>227</v>
      </c>
      <c r="F36" s="115">
        <v>2</v>
      </c>
      <c r="G36" s="115">
        <v>2</v>
      </c>
      <c r="H36" s="115">
        <v>1</v>
      </c>
      <c r="I36" s="115">
        <v>0</v>
      </c>
      <c r="J36" s="115">
        <v>0</v>
      </c>
      <c r="K36" s="115">
        <v>0</v>
      </c>
      <c r="L36" s="131">
        <f t="shared" si="0"/>
        <v>5</v>
      </c>
      <c r="M36" s="132">
        <v>2</v>
      </c>
      <c r="N36" s="115">
        <v>3</v>
      </c>
      <c r="O36" s="115">
        <v>3</v>
      </c>
      <c r="P36" s="115">
        <v>0</v>
      </c>
      <c r="Q36" s="115">
        <v>0</v>
      </c>
      <c r="R36" s="115">
        <v>0</v>
      </c>
      <c r="S36" s="133">
        <f t="shared" si="1"/>
        <v>8</v>
      </c>
    </row>
    <row r="37" spans="3:19" x14ac:dyDescent="0.25">
      <c r="C37" s="221"/>
      <c r="D37" s="121" t="s">
        <v>21</v>
      </c>
      <c r="E37" s="77" t="s">
        <v>22</v>
      </c>
      <c r="F37" s="115">
        <v>9</v>
      </c>
      <c r="G37" s="115">
        <v>11</v>
      </c>
      <c r="H37" s="115">
        <v>2</v>
      </c>
      <c r="I37" s="115">
        <v>5</v>
      </c>
      <c r="J37" s="115">
        <v>0</v>
      </c>
      <c r="K37" s="115">
        <v>0</v>
      </c>
      <c r="L37" s="131">
        <f t="shared" si="0"/>
        <v>27</v>
      </c>
      <c r="M37" s="132">
        <v>9</v>
      </c>
      <c r="N37" s="115">
        <v>11</v>
      </c>
      <c r="O37" s="115">
        <v>2</v>
      </c>
      <c r="P37" s="115">
        <v>5</v>
      </c>
      <c r="Q37" s="115">
        <v>0</v>
      </c>
      <c r="R37" s="115">
        <v>0</v>
      </c>
      <c r="S37" s="133">
        <f t="shared" si="1"/>
        <v>27</v>
      </c>
    </row>
    <row r="38" spans="3:19" x14ac:dyDescent="0.25">
      <c r="C38" s="221"/>
      <c r="D38" s="117">
        <v>9</v>
      </c>
      <c r="E38" s="5" t="s">
        <v>23</v>
      </c>
      <c r="F38" s="115">
        <v>139</v>
      </c>
      <c r="G38" s="115">
        <v>201</v>
      </c>
      <c r="H38" s="115">
        <v>90</v>
      </c>
      <c r="I38" s="115">
        <v>14</v>
      </c>
      <c r="J38" s="115">
        <v>1</v>
      </c>
      <c r="K38" s="115">
        <v>1</v>
      </c>
      <c r="L38" s="131">
        <f t="shared" si="0"/>
        <v>446</v>
      </c>
      <c r="M38" s="132">
        <v>151</v>
      </c>
      <c r="N38" s="115">
        <v>220</v>
      </c>
      <c r="O38" s="115">
        <v>83</v>
      </c>
      <c r="P38" s="115">
        <v>15</v>
      </c>
      <c r="Q38" s="115">
        <v>2</v>
      </c>
      <c r="R38" s="115">
        <v>1</v>
      </c>
      <c r="S38" s="133">
        <f t="shared" si="1"/>
        <v>472</v>
      </c>
    </row>
    <row r="39" spans="3:19" x14ac:dyDescent="0.25">
      <c r="C39" s="221"/>
      <c r="D39" s="117">
        <v>21</v>
      </c>
      <c r="E39" s="5" t="s">
        <v>24</v>
      </c>
      <c r="F39" s="115">
        <v>120</v>
      </c>
      <c r="G39" s="115">
        <v>130</v>
      </c>
      <c r="H39" s="115">
        <v>48</v>
      </c>
      <c r="I39" s="115">
        <v>17</v>
      </c>
      <c r="J39" s="115">
        <v>2</v>
      </c>
      <c r="K39" s="115">
        <v>0</v>
      </c>
      <c r="L39" s="131">
        <f t="shared" si="0"/>
        <v>317</v>
      </c>
      <c r="M39" s="132">
        <v>125</v>
      </c>
      <c r="N39" s="115">
        <v>129</v>
      </c>
      <c r="O39" s="115">
        <v>48</v>
      </c>
      <c r="P39" s="115">
        <v>14</v>
      </c>
      <c r="Q39" s="115">
        <v>2</v>
      </c>
      <c r="R39" s="115">
        <v>0</v>
      </c>
      <c r="S39" s="133">
        <f t="shared" si="1"/>
        <v>318</v>
      </c>
    </row>
    <row r="40" spans="3:19" ht="25.5" x14ac:dyDescent="0.25">
      <c r="C40" s="221"/>
      <c r="D40" s="117" t="s">
        <v>25</v>
      </c>
      <c r="E40" s="5" t="s">
        <v>26</v>
      </c>
      <c r="F40" s="115">
        <v>27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31">
        <f t="shared" si="0"/>
        <v>27</v>
      </c>
      <c r="M40" s="132"/>
      <c r="N40" s="115"/>
      <c r="O40" s="115"/>
      <c r="P40" s="115"/>
      <c r="Q40" s="115"/>
      <c r="R40" s="115"/>
      <c r="S40" s="133">
        <f t="shared" si="1"/>
        <v>0</v>
      </c>
    </row>
    <row r="41" spans="3:19" ht="25.5" x14ac:dyDescent="0.25">
      <c r="C41" s="221"/>
      <c r="D41" s="117" t="s">
        <v>27</v>
      </c>
      <c r="E41" s="5" t="s">
        <v>28</v>
      </c>
      <c r="F41" s="115">
        <v>24</v>
      </c>
      <c r="G41" s="115">
        <v>8</v>
      </c>
      <c r="H41" s="115">
        <v>0</v>
      </c>
      <c r="I41" s="115">
        <v>0</v>
      </c>
      <c r="J41" s="115">
        <v>0</v>
      </c>
      <c r="K41" s="115">
        <v>0</v>
      </c>
      <c r="L41" s="131">
        <f t="shared" si="0"/>
        <v>32</v>
      </c>
      <c r="M41" s="132">
        <v>24</v>
      </c>
      <c r="N41" s="115">
        <v>8</v>
      </c>
      <c r="O41" s="115">
        <v>0</v>
      </c>
      <c r="P41" s="115">
        <v>0</v>
      </c>
      <c r="Q41" s="115">
        <v>0</v>
      </c>
      <c r="R41" s="115">
        <v>0</v>
      </c>
      <c r="S41" s="133">
        <f t="shared" si="1"/>
        <v>32</v>
      </c>
    </row>
    <row r="42" spans="3:19" x14ac:dyDescent="0.25">
      <c r="C42" s="221"/>
      <c r="D42" s="117">
        <v>33</v>
      </c>
      <c r="E42" s="76" t="s">
        <v>228</v>
      </c>
      <c r="F42" s="115">
        <v>220</v>
      </c>
      <c r="G42" s="115">
        <v>327</v>
      </c>
      <c r="H42" s="115">
        <v>152</v>
      </c>
      <c r="I42" s="115">
        <v>42</v>
      </c>
      <c r="J42" s="115">
        <v>3</v>
      </c>
      <c r="K42" s="115">
        <v>0</v>
      </c>
      <c r="L42" s="131">
        <f t="shared" si="0"/>
        <v>744</v>
      </c>
      <c r="M42" s="132">
        <v>247</v>
      </c>
      <c r="N42" s="115">
        <v>354</v>
      </c>
      <c r="O42" s="115">
        <v>151</v>
      </c>
      <c r="P42" s="115">
        <v>36</v>
      </c>
      <c r="Q42" s="115">
        <v>3</v>
      </c>
      <c r="R42" s="115">
        <v>0</v>
      </c>
      <c r="S42" s="133">
        <f t="shared" si="1"/>
        <v>791</v>
      </c>
    </row>
    <row r="43" spans="3:19" ht="25.5" x14ac:dyDescent="0.25">
      <c r="C43" s="221"/>
      <c r="D43" s="117" t="s">
        <v>182</v>
      </c>
      <c r="E43" s="76" t="s">
        <v>229</v>
      </c>
      <c r="F43" s="115">
        <v>69</v>
      </c>
      <c r="G43" s="115">
        <v>12</v>
      </c>
      <c r="H43" s="115">
        <v>1</v>
      </c>
      <c r="I43" s="115">
        <v>0</v>
      </c>
      <c r="J43" s="115">
        <v>0</v>
      </c>
      <c r="K43" s="115">
        <v>0</v>
      </c>
      <c r="L43" s="131">
        <f t="shared" si="0"/>
        <v>82</v>
      </c>
      <c r="M43" s="132"/>
      <c r="N43" s="115"/>
      <c r="O43" s="115"/>
      <c r="P43" s="115"/>
      <c r="Q43" s="115"/>
      <c r="R43" s="115"/>
      <c r="S43" s="133">
        <f t="shared" si="1"/>
        <v>0</v>
      </c>
    </row>
    <row r="44" spans="3:19" x14ac:dyDescent="0.25">
      <c r="C44" s="221"/>
      <c r="D44" s="117" t="s">
        <v>30</v>
      </c>
      <c r="E44" s="77" t="s">
        <v>31</v>
      </c>
      <c r="F44" s="115">
        <v>26</v>
      </c>
      <c r="G44" s="115">
        <v>35</v>
      </c>
      <c r="H44" s="115">
        <v>4</v>
      </c>
      <c r="I44" s="115">
        <v>0</v>
      </c>
      <c r="J44" s="115">
        <v>0</v>
      </c>
      <c r="K44" s="115">
        <v>0</v>
      </c>
      <c r="L44" s="131">
        <f t="shared" si="0"/>
        <v>65</v>
      </c>
      <c r="M44" s="132">
        <v>26</v>
      </c>
      <c r="N44" s="115">
        <v>33</v>
      </c>
      <c r="O44" s="115">
        <v>3</v>
      </c>
      <c r="P44" s="115">
        <v>0</v>
      </c>
      <c r="Q44" s="115">
        <v>0</v>
      </c>
      <c r="R44" s="115">
        <v>0</v>
      </c>
      <c r="S44" s="133">
        <f t="shared" si="1"/>
        <v>62</v>
      </c>
    </row>
    <row r="45" spans="3:19" x14ac:dyDescent="0.25">
      <c r="C45" s="221"/>
      <c r="D45" s="117">
        <v>80</v>
      </c>
      <c r="E45" s="5" t="s">
        <v>32</v>
      </c>
      <c r="F45" s="115">
        <v>55</v>
      </c>
      <c r="G45" s="115">
        <v>1</v>
      </c>
      <c r="H45" s="115">
        <v>0</v>
      </c>
      <c r="I45" s="115">
        <v>1</v>
      </c>
      <c r="J45" s="115">
        <v>0</v>
      </c>
      <c r="K45" s="115">
        <v>0</v>
      </c>
      <c r="L45" s="131">
        <f t="shared" si="0"/>
        <v>57</v>
      </c>
      <c r="M45" s="132">
        <v>50</v>
      </c>
      <c r="N45" s="115">
        <v>0</v>
      </c>
      <c r="O45" s="115">
        <v>0</v>
      </c>
      <c r="P45" s="115">
        <v>1</v>
      </c>
      <c r="Q45" s="115">
        <v>0</v>
      </c>
      <c r="R45" s="115">
        <v>0</v>
      </c>
      <c r="S45" s="133">
        <f t="shared" si="1"/>
        <v>51</v>
      </c>
    </row>
    <row r="46" spans="3:19" x14ac:dyDescent="0.25">
      <c r="C46" s="221"/>
      <c r="D46" s="117" t="s">
        <v>33</v>
      </c>
      <c r="E46" s="78" t="s">
        <v>34</v>
      </c>
      <c r="F46" s="115">
        <v>11</v>
      </c>
      <c r="G46" s="115">
        <v>2</v>
      </c>
      <c r="H46" s="115">
        <v>4</v>
      </c>
      <c r="I46" s="115">
        <v>0</v>
      </c>
      <c r="J46" s="115">
        <v>0</v>
      </c>
      <c r="K46" s="115">
        <v>0</v>
      </c>
      <c r="L46" s="131">
        <f t="shared" si="0"/>
        <v>17</v>
      </c>
      <c r="M46" s="132">
        <v>8</v>
      </c>
      <c r="N46" s="115">
        <v>2</v>
      </c>
      <c r="O46" s="115">
        <v>4</v>
      </c>
      <c r="P46" s="115">
        <v>0</v>
      </c>
      <c r="Q46" s="115">
        <v>0</v>
      </c>
      <c r="R46" s="115">
        <v>0</v>
      </c>
      <c r="S46" s="133">
        <f t="shared" si="1"/>
        <v>14</v>
      </c>
    </row>
    <row r="47" spans="3:19" x14ac:dyDescent="0.25">
      <c r="C47" s="221" t="s">
        <v>35</v>
      </c>
      <c r="D47" s="117">
        <v>32</v>
      </c>
      <c r="E47" s="5" t="s">
        <v>36</v>
      </c>
      <c r="F47" s="115">
        <v>128</v>
      </c>
      <c r="G47" s="115">
        <v>279</v>
      </c>
      <c r="H47" s="115">
        <v>215</v>
      </c>
      <c r="I47" s="115">
        <v>71</v>
      </c>
      <c r="J47" s="115">
        <v>8</v>
      </c>
      <c r="K47" s="115">
        <v>2</v>
      </c>
      <c r="L47" s="131">
        <f t="shared" si="0"/>
        <v>703</v>
      </c>
      <c r="M47" s="132">
        <v>134</v>
      </c>
      <c r="N47" s="115">
        <v>307</v>
      </c>
      <c r="O47" s="115">
        <v>206</v>
      </c>
      <c r="P47" s="115">
        <v>56</v>
      </c>
      <c r="Q47" s="115">
        <v>8</v>
      </c>
      <c r="R47" s="115">
        <v>4</v>
      </c>
      <c r="S47" s="133">
        <f t="shared" si="1"/>
        <v>715</v>
      </c>
    </row>
    <row r="48" spans="3:19" x14ac:dyDescent="0.25">
      <c r="C48" s="221"/>
      <c r="D48" s="117" t="s">
        <v>37</v>
      </c>
      <c r="E48" s="5" t="s">
        <v>38</v>
      </c>
      <c r="F48" s="115">
        <v>3</v>
      </c>
      <c r="G48" s="115">
        <v>6</v>
      </c>
      <c r="H48" s="115">
        <v>0</v>
      </c>
      <c r="I48" s="115">
        <v>5</v>
      </c>
      <c r="J48" s="115">
        <v>1</v>
      </c>
      <c r="K48" s="115">
        <v>0</v>
      </c>
      <c r="L48" s="131">
        <f t="shared" si="0"/>
        <v>15</v>
      </c>
      <c r="M48" s="132"/>
      <c r="N48" s="115"/>
      <c r="O48" s="115"/>
      <c r="P48" s="115"/>
      <c r="Q48" s="115"/>
      <c r="R48" s="115"/>
      <c r="S48" s="133">
        <f t="shared" si="1"/>
        <v>0</v>
      </c>
    </row>
    <row r="49" spans="3:19" x14ac:dyDescent="0.25">
      <c r="C49" s="221"/>
      <c r="D49" s="122">
        <v>91</v>
      </c>
      <c r="E49" s="77" t="s">
        <v>39</v>
      </c>
      <c r="F49" s="115">
        <v>0</v>
      </c>
      <c r="G49" s="115">
        <v>1</v>
      </c>
      <c r="H49" s="115">
        <v>2</v>
      </c>
      <c r="I49" s="115">
        <v>6</v>
      </c>
      <c r="J49" s="115">
        <v>1</v>
      </c>
      <c r="K49" s="115">
        <v>0</v>
      </c>
      <c r="L49" s="131">
        <f t="shared" si="0"/>
        <v>10</v>
      </c>
      <c r="M49" s="132">
        <v>0</v>
      </c>
      <c r="N49" s="115">
        <v>1</v>
      </c>
      <c r="O49" s="115">
        <v>1</v>
      </c>
      <c r="P49" s="115">
        <v>5</v>
      </c>
      <c r="Q49" s="115">
        <v>1</v>
      </c>
      <c r="R49" s="115">
        <v>0</v>
      </c>
      <c r="S49" s="133">
        <f t="shared" si="1"/>
        <v>8</v>
      </c>
    </row>
    <row r="50" spans="3:19" x14ac:dyDescent="0.25">
      <c r="C50" s="221"/>
      <c r="D50" s="117">
        <v>31</v>
      </c>
      <c r="E50" s="5" t="s">
        <v>40</v>
      </c>
      <c r="F50" s="115">
        <v>82</v>
      </c>
      <c r="G50" s="115">
        <v>236</v>
      </c>
      <c r="H50" s="115">
        <v>240</v>
      </c>
      <c r="I50" s="115">
        <v>128</v>
      </c>
      <c r="J50" s="115">
        <v>34</v>
      </c>
      <c r="K50" s="115">
        <v>20</v>
      </c>
      <c r="L50" s="131">
        <f t="shared" si="0"/>
        <v>740</v>
      </c>
      <c r="M50" s="132">
        <v>86</v>
      </c>
      <c r="N50" s="115">
        <v>242</v>
      </c>
      <c r="O50" s="115">
        <v>244</v>
      </c>
      <c r="P50" s="115">
        <v>123</v>
      </c>
      <c r="Q50" s="115">
        <v>33</v>
      </c>
      <c r="R50" s="115">
        <v>20</v>
      </c>
      <c r="S50" s="133">
        <f t="shared" si="1"/>
        <v>748</v>
      </c>
    </row>
    <row r="51" spans="3:19" x14ac:dyDescent="0.25">
      <c r="C51" s="221"/>
      <c r="D51" s="117">
        <v>92</v>
      </c>
      <c r="E51" s="5" t="s">
        <v>41</v>
      </c>
      <c r="F51" s="115">
        <v>13</v>
      </c>
      <c r="G51" s="115">
        <v>47</v>
      </c>
      <c r="H51" s="115">
        <v>65</v>
      </c>
      <c r="I51" s="115">
        <v>84</v>
      </c>
      <c r="J51" s="115">
        <v>23</v>
      </c>
      <c r="K51" s="115">
        <v>10</v>
      </c>
      <c r="L51" s="131">
        <f t="shared" si="0"/>
        <v>242</v>
      </c>
      <c r="M51" s="132">
        <v>14</v>
      </c>
      <c r="N51" s="115">
        <v>55</v>
      </c>
      <c r="O51" s="115">
        <v>72</v>
      </c>
      <c r="P51" s="115">
        <v>93</v>
      </c>
      <c r="Q51" s="115">
        <v>28</v>
      </c>
      <c r="R51" s="115">
        <v>15</v>
      </c>
      <c r="S51" s="133">
        <f t="shared" si="1"/>
        <v>277</v>
      </c>
    </row>
    <row r="52" spans="3:19" x14ac:dyDescent="0.25">
      <c r="C52" s="221"/>
      <c r="D52" s="117">
        <v>99</v>
      </c>
      <c r="E52" s="5" t="s">
        <v>42</v>
      </c>
      <c r="F52" s="115">
        <v>28</v>
      </c>
      <c r="G52" s="115">
        <v>77</v>
      </c>
      <c r="H52" s="115">
        <v>46</v>
      </c>
      <c r="I52" s="115">
        <v>22</v>
      </c>
      <c r="J52" s="115">
        <v>5</v>
      </c>
      <c r="K52" s="115">
        <v>0</v>
      </c>
      <c r="L52" s="131">
        <f t="shared" si="0"/>
        <v>178</v>
      </c>
      <c r="M52" s="132">
        <v>24</v>
      </c>
      <c r="N52" s="115">
        <v>88</v>
      </c>
      <c r="O52" s="115">
        <v>44</v>
      </c>
      <c r="P52" s="115">
        <v>24</v>
      </c>
      <c r="Q52" s="115">
        <v>4</v>
      </c>
      <c r="R52" s="115">
        <v>0</v>
      </c>
      <c r="S52" s="133">
        <f t="shared" si="1"/>
        <v>184</v>
      </c>
    </row>
    <row r="53" spans="3:19" x14ac:dyDescent="0.25">
      <c r="C53" s="221" t="s">
        <v>43</v>
      </c>
      <c r="D53" s="117">
        <v>13</v>
      </c>
      <c r="E53" s="5" t="s">
        <v>43</v>
      </c>
      <c r="F53" s="115">
        <v>142</v>
      </c>
      <c r="G53" s="115">
        <v>400</v>
      </c>
      <c r="H53" s="115">
        <v>348</v>
      </c>
      <c r="I53" s="115">
        <v>164</v>
      </c>
      <c r="J53" s="115">
        <v>55</v>
      </c>
      <c r="K53" s="115">
        <v>32</v>
      </c>
      <c r="L53" s="131">
        <f t="shared" si="0"/>
        <v>1141</v>
      </c>
      <c r="M53" s="132">
        <v>148</v>
      </c>
      <c r="N53" s="115">
        <v>420</v>
      </c>
      <c r="O53" s="115">
        <v>341</v>
      </c>
      <c r="P53" s="115">
        <v>158</v>
      </c>
      <c r="Q53" s="115">
        <v>59</v>
      </c>
      <c r="R53" s="115">
        <v>30</v>
      </c>
      <c r="S53" s="133">
        <f t="shared" si="1"/>
        <v>1156</v>
      </c>
    </row>
    <row r="54" spans="3:19" x14ac:dyDescent="0.25">
      <c r="C54" s="221"/>
      <c r="D54" s="117" t="s">
        <v>44</v>
      </c>
      <c r="E54" s="5" t="s">
        <v>45</v>
      </c>
      <c r="F54" s="115">
        <v>0</v>
      </c>
      <c r="G54" s="115">
        <v>8</v>
      </c>
      <c r="H54" s="115">
        <v>0</v>
      </c>
      <c r="I54" s="115">
        <v>0</v>
      </c>
      <c r="J54" s="115">
        <v>0</v>
      </c>
      <c r="K54" s="115">
        <v>0</v>
      </c>
      <c r="L54" s="131">
        <f t="shared" si="0"/>
        <v>8</v>
      </c>
      <c r="M54" s="132"/>
      <c r="N54" s="115"/>
      <c r="O54" s="115"/>
      <c r="P54" s="115"/>
      <c r="Q54" s="115"/>
      <c r="R54" s="115"/>
      <c r="S54" s="133">
        <f t="shared" si="1"/>
        <v>0</v>
      </c>
    </row>
    <row r="55" spans="3:19" x14ac:dyDescent="0.25">
      <c r="C55" s="221"/>
      <c r="D55" s="117">
        <v>38</v>
      </c>
      <c r="E55" s="5" t="s">
        <v>46</v>
      </c>
      <c r="F55" s="115">
        <v>62</v>
      </c>
      <c r="G55" s="115">
        <v>222</v>
      </c>
      <c r="H55" s="115">
        <v>299</v>
      </c>
      <c r="I55" s="115">
        <v>171</v>
      </c>
      <c r="J55" s="115">
        <v>35</v>
      </c>
      <c r="K55" s="115">
        <v>10</v>
      </c>
      <c r="L55" s="131">
        <f t="shared" si="0"/>
        <v>799</v>
      </c>
      <c r="M55" s="132">
        <v>64</v>
      </c>
      <c r="N55" s="115">
        <v>236</v>
      </c>
      <c r="O55" s="115">
        <v>289</v>
      </c>
      <c r="P55" s="115">
        <v>181</v>
      </c>
      <c r="Q55" s="115">
        <v>34</v>
      </c>
      <c r="R55" s="115">
        <v>14</v>
      </c>
      <c r="S55" s="133">
        <f t="shared" si="1"/>
        <v>818</v>
      </c>
    </row>
    <row r="56" spans="3:19" x14ac:dyDescent="0.25">
      <c r="C56" s="221" t="s">
        <v>47</v>
      </c>
      <c r="D56" s="117">
        <v>14</v>
      </c>
      <c r="E56" s="5" t="s">
        <v>47</v>
      </c>
      <c r="F56" s="115">
        <v>119</v>
      </c>
      <c r="G56" s="115">
        <v>308</v>
      </c>
      <c r="H56" s="115">
        <v>238</v>
      </c>
      <c r="I56" s="115">
        <v>119</v>
      </c>
      <c r="J56" s="115">
        <v>35</v>
      </c>
      <c r="K56" s="115">
        <v>9</v>
      </c>
      <c r="L56" s="131">
        <f t="shared" si="0"/>
        <v>828</v>
      </c>
      <c r="M56" s="132">
        <v>134</v>
      </c>
      <c r="N56" s="115">
        <v>329</v>
      </c>
      <c r="O56" s="115">
        <v>239</v>
      </c>
      <c r="P56" s="115">
        <v>117</v>
      </c>
      <c r="Q56" s="115">
        <v>36</v>
      </c>
      <c r="R56" s="115">
        <v>11</v>
      </c>
      <c r="S56" s="133">
        <f t="shared" si="1"/>
        <v>866</v>
      </c>
    </row>
    <row r="57" spans="3:19" x14ac:dyDescent="0.25">
      <c r="C57" s="221"/>
      <c r="D57" s="117">
        <v>39</v>
      </c>
      <c r="E57" s="5" t="s">
        <v>48</v>
      </c>
      <c r="F57" s="115">
        <v>1</v>
      </c>
      <c r="G57" s="115">
        <v>4</v>
      </c>
      <c r="H57" s="115">
        <v>7</v>
      </c>
      <c r="I57" s="115">
        <v>7</v>
      </c>
      <c r="J57" s="115">
        <v>0</v>
      </c>
      <c r="K57" s="115">
        <v>0</v>
      </c>
      <c r="L57" s="131">
        <f t="shared" si="0"/>
        <v>19</v>
      </c>
      <c r="M57" s="132">
        <v>1</v>
      </c>
      <c r="N57" s="115">
        <v>5</v>
      </c>
      <c r="O57" s="115">
        <v>4</v>
      </c>
      <c r="P57" s="115">
        <v>7</v>
      </c>
      <c r="Q57" s="115">
        <v>0</v>
      </c>
      <c r="R57" s="115">
        <v>0</v>
      </c>
      <c r="S57" s="133">
        <f t="shared" si="1"/>
        <v>17</v>
      </c>
    </row>
    <row r="58" spans="3:19" x14ac:dyDescent="0.25">
      <c r="C58" s="221" t="s">
        <v>49</v>
      </c>
      <c r="D58" s="117">
        <v>28</v>
      </c>
      <c r="E58" s="5" t="s">
        <v>50</v>
      </c>
      <c r="F58" s="115">
        <v>111</v>
      </c>
      <c r="G58" s="115">
        <v>283</v>
      </c>
      <c r="H58" s="115">
        <v>177</v>
      </c>
      <c r="I58" s="115">
        <v>67</v>
      </c>
      <c r="J58" s="115">
        <v>16</v>
      </c>
      <c r="K58" s="115">
        <v>3</v>
      </c>
      <c r="L58" s="131">
        <f t="shared" si="0"/>
        <v>657</v>
      </c>
      <c r="M58" s="132">
        <v>123</v>
      </c>
      <c r="N58" s="115">
        <v>295</v>
      </c>
      <c r="O58" s="115">
        <v>159</v>
      </c>
      <c r="P58" s="115">
        <v>59</v>
      </c>
      <c r="Q58" s="115">
        <v>18</v>
      </c>
      <c r="R58" s="115">
        <v>4</v>
      </c>
      <c r="S58" s="133">
        <f t="shared" si="1"/>
        <v>658</v>
      </c>
    </row>
    <row r="59" spans="3:19" x14ac:dyDescent="0.25">
      <c r="C59" s="221"/>
      <c r="D59" s="117">
        <v>37</v>
      </c>
      <c r="E59" s="5" t="s">
        <v>51</v>
      </c>
      <c r="F59" s="115">
        <v>23</v>
      </c>
      <c r="G59" s="115">
        <v>90</v>
      </c>
      <c r="H59" s="115">
        <v>89</v>
      </c>
      <c r="I59" s="115">
        <v>59</v>
      </c>
      <c r="J59" s="115">
        <v>15</v>
      </c>
      <c r="K59" s="115">
        <v>4</v>
      </c>
      <c r="L59" s="131">
        <f t="shared" si="0"/>
        <v>280</v>
      </c>
      <c r="M59" s="132">
        <v>20</v>
      </c>
      <c r="N59" s="115">
        <v>96</v>
      </c>
      <c r="O59" s="115">
        <v>88</v>
      </c>
      <c r="P59" s="115">
        <v>61</v>
      </c>
      <c r="Q59" s="115">
        <v>15</v>
      </c>
      <c r="R59" s="115">
        <v>1</v>
      </c>
      <c r="S59" s="133">
        <f t="shared" si="1"/>
        <v>281</v>
      </c>
    </row>
    <row r="60" spans="3:19" x14ac:dyDescent="0.25">
      <c r="C60" s="221"/>
      <c r="D60" s="117">
        <v>12</v>
      </c>
      <c r="E60" s="5" t="s">
        <v>52</v>
      </c>
      <c r="F60" s="115">
        <v>162</v>
      </c>
      <c r="G60" s="115">
        <v>306</v>
      </c>
      <c r="H60" s="115">
        <v>239</v>
      </c>
      <c r="I60" s="115">
        <v>74</v>
      </c>
      <c r="J60" s="115">
        <v>17</v>
      </c>
      <c r="K60" s="115">
        <v>3</v>
      </c>
      <c r="L60" s="131">
        <f t="shared" si="0"/>
        <v>801</v>
      </c>
      <c r="M60" s="132">
        <v>191</v>
      </c>
      <c r="N60" s="115">
        <v>348</v>
      </c>
      <c r="O60" s="115">
        <v>241</v>
      </c>
      <c r="P60" s="115">
        <v>78</v>
      </c>
      <c r="Q60" s="115">
        <v>16</v>
      </c>
      <c r="R60" s="115">
        <v>4</v>
      </c>
      <c r="S60" s="133">
        <f t="shared" si="1"/>
        <v>878</v>
      </c>
    </row>
    <row r="61" spans="3:19" x14ac:dyDescent="0.25">
      <c r="C61" s="221"/>
      <c r="D61" s="117">
        <v>36</v>
      </c>
      <c r="E61" s="5" t="s">
        <v>53</v>
      </c>
      <c r="F61" s="115">
        <v>24</v>
      </c>
      <c r="G61" s="115">
        <v>77</v>
      </c>
      <c r="H61" s="115">
        <v>98</v>
      </c>
      <c r="I61" s="115">
        <v>78</v>
      </c>
      <c r="J61" s="115">
        <v>17</v>
      </c>
      <c r="K61" s="115">
        <v>2</v>
      </c>
      <c r="L61" s="131">
        <f t="shared" si="0"/>
        <v>296</v>
      </c>
      <c r="M61" s="132">
        <v>21</v>
      </c>
      <c r="N61" s="115">
        <v>86</v>
      </c>
      <c r="O61" s="115">
        <v>87</v>
      </c>
      <c r="P61" s="115">
        <v>79</v>
      </c>
      <c r="Q61" s="115">
        <v>15</v>
      </c>
      <c r="R61" s="115">
        <v>1</v>
      </c>
      <c r="S61" s="133">
        <f t="shared" si="1"/>
        <v>289</v>
      </c>
    </row>
    <row r="62" spans="3:19" x14ac:dyDescent="0.25">
      <c r="C62" s="221"/>
      <c r="D62" s="117">
        <v>34</v>
      </c>
      <c r="E62" s="5" t="s">
        <v>54</v>
      </c>
      <c r="F62" s="115">
        <v>59</v>
      </c>
      <c r="G62" s="115">
        <v>130</v>
      </c>
      <c r="H62" s="115">
        <v>73</v>
      </c>
      <c r="I62" s="115">
        <v>23</v>
      </c>
      <c r="J62" s="115">
        <v>10</v>
      </c>
      <c r="K62" s="115">
        <v>1</v>
      </c>
      <c r="L62" s="131">
        <f t="shared" si="0"/>
        <v>296</v>
      </c>
      <c r="M62" s="132">
        <v>50</v>
      </c>
      <c r="N62" s="115">
        <v>104</v>
      </c>
      <c r="O62" s="115">
        <v>59</v>
      </c>
      <c r="P62" s="115">
        <v>21</v>
      </c>
      <c r="Q62" s="115">
        <v>11</v>
      </c>
      <c r="R62" s="115">
        <v>1</v>
      </c>
      <c r="S62" s="133">
        <f t="shared" si="1"/>
        <v>246</v>
      </c>
    </row>
    <row r="63" spans="3:19" x14ac:dyDescent="0.25">
      <c r="C63" s="221" t="s">
        <v>55</v>
      </c>
      <c r="D63" s="117">
        <v>53</v>
      </c>
      <c r="E63" s="5" t="s">
        <v>56</v>
      </c>
      <c r="F63" s="115">
        <v>10</v>
      </c>
      <c r="G63" s="115">
        <v>31</v>
      </c>
      <c r="H63" s="115">
        <v>45</v>
      </c>
      <c r="I63" s="115">
        <v>23</v>
      </c>
      <c r="J63" s="115">
        <v>7</v>
      </c>
      <c r="K63" s="115">
        <v>1</v>
      </c>
      <c r="L63" s="131">
        <f t="shared" si="0"/>
        <v>117</v>
      </c>
      <c r="M63" s="132">
        <v>13</v>
      </c>
      <c r="N63" s="115">
        <v>23</v>
      </c>
      <c r="O63" s="115">
        <v>40</v>
      </c>
      <c r="P63" s="115">
        <v>20</v>
      </c>
      <c r="Q63" s="115">
        <v>3</v>
      </c>
      <c r="R63" s="115">
        <v>0</v>
      </c>
      <c r="S63" s="133">
        <f t="shared" si="1"/>
        <v>99</v>
      </c>
    </row>
    <row r="64" spans="3:19" x14ac:dyDescent="0.25">
      <c r="C64" s="221"/>
      <c r="D64" s="117">
        <v>89</v>
      </c>
      <c r="E64" s="5" t="s">
        <v>57</v>
      </c>
      <c r="F64" s="115">
        <v>9</v>
      </c>
      <c r="G64" s="115">
        <v>34</v>
      </c>
      <c r="H64" s="115">
        <v>50</v>
      </c>
      <c r="I64" s="115">
        <v>28</v>
      </c>
      <c r="J64" s="115">
        <v>8</v>
      </c>
      <c r="K64" s="115">
        <v>0</v>
      </c>
      <c r="L64" s="131">
        <f t="shared" si="0"/>
        <v>129</v>
      </c>
      <c r="M64" s="132">
        <v>12</v>
      </c>
      <c r="N64" s="115">
        <v>39</v>
      </c>
      <c r="O64" s="115">
        <v>54</v>
      </c>
      <c r="P64" s="115">
        <v>33</v>
      </c>
      <c r="Q64" s="115">
        <v>8</v>
      </c>
      <c r="R64" s="115">
        <v>1</v>
      </c>
      <c r="S64" s="133">
        <f t="shared" si="1"/>
        <v>147</v>
      </c>
    </row>
    <row r="65" spans="3:19" ht="25.5" x14ac:dyDescent="0.25">
      <c r="C65" s="221"/>
      <c r="D65" s="117" t="s">
        <v>58</v>
      </c>
      <c r="E65" s="5" t="s">
        <v>59</v>
      </c>
      <c r="F65" s="115">
        <v>0</v>
      </c>
      <c r="G65" s="115">
        <v>11</v>
      </c>
      <c r="H65" s="115">
        <v>0</v>
      </c>
      <c r="I65" s="115">
        <v>1</v>
      </c>
      <c r="J65" s="115">
        <v>0</v>
      </c>
      <c r="K65" s="115">
        <v>0</v>
      </c>
      <c r="L65" s="131">
        <f t="shared" si="0"/>
        <v>12</v>
      </c>
      <c r="M65" s="132"/>
      <c r="N65" s="115"/>
      <c r="O65" s="115"/>
      <c r="P65" s="115"/>
      <c r="Q65" s="115"/>
      <c r="R65" s="115"/>
      <c r="S65" s="133">
        <f t="shared" si="1"/>
        <v>0</v>
      </c>
    </row>
    <row r="66" spans="3:19" x14ac:dyDescent="0.25">
      <c r="C66" s="221"/>
      <c r="D66" s="117">
        <v>16</v>
      </c>
      <c r="E66" s="5" t="s">
        <v>60</v>
      </c>
      <c r="F66" s="115">
        <v>54</v>
      </c>
      <c r="G66" s="115">
        <v>119</v>
      </c>
      <c r="H66" s="115">
        <v>138</v>
      </c>
      <c r="I66" s="115">
        <v>37</v>
      </c>
      <c r="J66" s="115">
        <v>7</v>
      </c>
      <c r="K66" s="115">
        <v>2</v>
      </c>
      <c r="L66" s="131">
        <f t="shared" si="0"/>
        <v>357</v>
      </c>
      <c r="M66" s="132">
        <v>73</v>
      </c>
      <c r="N66" s="115">
        <v>147</v>
      </c>
      <c r="O66" s="115">
        <v>135</v>
      </c>
      <c r="P66" s="115">
        <v>33</v>
      </c>
      <c r="Q66" s="115">
        <v>6</v>
      </c>
      <c r="R66" s="115">
        <v>2</v>
      </c>
      <c r="S66" s="133">
        <f t="shared" si="1"/>
        <v>396</v>
      </c>
    </row>
    <row r="67" spans="3:19" x14ac:dyDescent="0.25">
      <c r="C67" s="221"/>
      <c r="D67" s="117">
        <v>86</v>
      </c>
      <c r="E67" s="5" t="s">
        <v>62</v>
      </c>
      <c r="F67" s="115">
        <v>23</v>
      </c>
      <c r="G67" s="115">
        <v>82</v>
      </c>
      <c r="H67" s="115">
        <v>89</v>
      </c>
      <c r="I67" s="115">
        <v>53</v>
      </c>
      <c r="J67" s="115">
        <v>18</v>
      </c>
      <c r="K67" s="115">
        <v>2</v>
      </c>
      <c r="L67" s="131">
        <f t="shared" si="0"/>
        <v>267</v>
      </c>
      <c r="M67" s="132">
        <v>25</v>
      </c>
      <c r="N67" s="115">
        <v>100</v>
      </c>
      <c r="O67" s="115">
        <v>102</v>
      </c>
      <c r="P67" s="115">
        <v>67</v>
      </c>
      <c r="Q67" s="115">
        <v>15</v>
      </c>
      <c r="R67" s="115">
        <v>3</v>
      </c>
      <c r="S67" s="133">
        <f t="shared" si="1"/>
        <v>312</v>
      </c>
    </row>
    <row r="68" spans="3:19" x14ac:dyDescent="0.25">
      <c r="C68" s="221"/>
      <c r="D68" s="117">
        <v>22</v>
      </c>
      <c r="E68" s="5" t="s">
        <v>67</v>
      </c>
      <c r="F68" s="115">
        <v>116</v>
      </c>
      <c r="G68" s="115">
        <v>204</v>
      </c>
      <c r="H68" s="115">
        <v>91</v>
      </c>
      <c r="I68" s="115">
        <v>14</v>
      </c>
      <c r="J68" s="115">
        <v>0</v>
      </c>
      <c r="K68" s="115">
        <v>0</v>
      </c>
      <c r="L68" s="131">
        <f t="shared" si="0"/>
        <v>425</v>
      </c>
      <c r="M68" s="132">
        <v>126</v>
      </c>
      <c r="N68" s="115">
        <v>217</v>
      </c>
      <c r="O68" s="115">
        <v>87</v>
      </c>
      <c r="P68" s="115">
        <v>16</v>
      </c>
      <c r="Q68" s="115">
        <v>0</v>
      </c>
      <c r="R68" s="115">
        <v>0</v>
      </c>
      <c r="S68" s="133">
        <f t="shared" si="1"/>
        <v>446</v>
      </c>
    </row>
    <row r="69" spans="3:19" x14ac:dyDescent="0.25">
      <c r="C69" s="221"/>
      <c r="D69" s="117">
        <v>87</v>
      </c>
      <c r="E69" s="5" t="s">
        <v>68</v>
      </c>
      <c r="F69" s="115">
        <v>16</v>
      </c>
      <c r="G69" s="115">
        <v>42</v>
      </c>
      <c r="H69" s="115">
        <v>40</v>
      </c>
      <c r="I69" s="115">
        <v>28</v>
      </c>
      <c r="J69" s="115">
        <v>1</v>
      </c>
      <c r="K69" s="115">
        <v>2</v>
      </c>
      <c r="L69" s="131">
        <f t="shared" si="0"/>
        <v>129</v>
      </c>
      <c r="M69" s="132">
        <v>15</v>
      </c>
      <c r="N69" s="115">
        <v>57</v>
      </c>
      <c r="O69" s="115">
        <v>52</v>
      </c>
      <c r="P69" s="115">
        <v>35</v>
      </c>
      <c r="Q69" s="115">
        <v>6</v>
      </c>
      <c r="R69" s="115">
        <v>2</v>
      </c>
      <c r="S69" s="133">
        <f t="shared" si="1"/>
        <v>167</v>
      </c>
    </row>
    <row r="70" spans="3:19" x14ac:dyDescent="0.25">
      <c r="C70" s="221"/>
      <c r="D70" s="117">
        <v>23</v>
      </c>
      <c r="E70" s="5" t="s">
        <v>69</v>
      </c>
      <c r="F70" s="115">
        <v>134</v>
      </c>
      <c r="G70" s="115">
        <v>252</v>
      </c>
      <c r="H70" s="115">
        <v>164</v>
      </c>
      <c r="I70" s="115">
        <v>48</v>
      </c>
      <c r="J70" s="115">
        <v>3</v>
      </c>
      <c r="K70" s="115">
        <v>1</v>
      </c>
      <c r="L70" s="131">
        <f t="shared" si="0"/>
        <v>602</v>
      </c>
      <c r="M70" s="132">
        <v>145</v>
      </c>
      <c r="N70" s="115">
        <v>269</v>
      </c>
      <c r="O70" s="115">
        <v>162</v>
      </c>
      <c r="P70" s="115">
        <v>40</v>
      </c>
      <c r="Q70" s="115">
        <v>2</v>
      </c>
      <c r="R70" s="115">
        <v>1</v>
      </c>
      <c r="S70" s="133">
        <f t="shared" si="1"/>
        <v>619</v>
      </c>
    </row>
    <row r="71" spans="3:19" x14ac:dyDescent="0.25">
      <c r="C71" s="221"/>
      <c r="D71" s="117" t="s">
        <v>181</v>
      </c>
      <c r="E71" s="76" t="s">
        <v>230</v>
      </c>
      <c r="F71" s="115">
        <v>5</v>
      </c>
      <c r="G71" s="115">
        <v>18</v>
      </c>
      <c r="H71" s="115">
        <v>0</v>
      </c>
      <c r="I71" s="115">
        <v>1</v>
      </c>
      <c r="J71" s="115">
        <v>0</v>
      </c>
      <c r="K71" s="115">
        <v>0</v>
      </c>
      <c r="L71" s="131">
        <f t="shared" si="0"/>
        <v>24</v>
      </c>
      <c r="M71" s="132">
        <v>4</v>
      </c>
      <c r="N71" s="115">
        <v>17</v>
      </c>
      <c r="O71" s="115">
        <v>0</v>
      </c>
      <c r="P71" s="115">
        <v>1</v>
      </c>
      <c r="Q71" s="115">
        <v>0</v>
      </c>
      <c r="R71" s="115">
        <v>0</v>
      </c>
      <c r="S71" s="133">
        <f t="shared" si="1"/>
        <v>22</v>
      </c>
    </row>
    <row r="72" spans="3:19" x14ac:dyDescent="0.25">
      <c r="C72" s="221"/>
      <c r="D72" s="117" t="s">
        <v>70</v>
      </c>
      <c r="E72" s="76" t="s">
        <v>231</v>
      </c>
      <c r="F72" s="115">
        <v>0</v>
      </c>
      <c r="G72" s="115">
        <v>11</v>
      </c>
      <c r="H72" s="115">
        <v>0</v>
      </c>
      <c r="I72" s="115">
        <v>0</v>
      </c>
      <c r="J72" s="115">
        <v>0</v>
      </c>
      <c r="K72" s="115">
        <v>0</v>
      </c>
      <c r="L72" s="131">
        <f t="shared" si="0"/>
        <v>11</v>
      </c>
      <c r="M72" s="132"/>
      <c r="N72" s="115"/>
      <c r="O72" s="115"/>
      <c r="P72" s="115"/>
      <c r="Q72" s="115"/>
      <c r="R72" s="115"/>
      <c r="S72" s="133">
        <f t="shared" si="1"/>
        <v>0</v>
      </c>
    </row>
    <row r="73" spans="3:19" x14ac:dyDescent="0.25">
      <c r="C73" s="221"/>
      <c r="D73" s="94" t="s">
        <v>72</v>
      </c>
      <c r="E73" s="5" t="s">
        <v>73</v>
      </c>
      <c r="F73" s="115">
        <v>4</v>
      </c>
      <c r="G73" s="115">
        <v>5</v>
      </c>
      <c r="H73" s="115">
        <v>2</v>
      </c>
      <c r="I73" s="115">
        <v>0</v>
      </c>
      <c r="J73" s="115">
        <v>0</v>
      </c>
      <c r="K73" s="115">
        <v>0</v>
      </c>
      <c r="L73" s="131">
        <f t="shared" si="0"/>
        <v>11</v>
      </c>
      <c r="M73" s="132"/>
      <c r="N73" s="115"/>
      <c r="O73" s="115"/>
      <c r="P73" s="115"/>
      <c r="Q73" s="115"/>
      <c r="R73" s="115"/>
      <c r="S73" s="133">
        <f t="shared" si="1"/>
        <v>0</v>
      </c>
    </row>
    <row r="74" spans="3:19" x14ac:dyDescent="0.25">
      <c r="C74" s="221"/>
      <c r="D74" s="121" t="s">
        <v>76</v>
      </c>
      <c r="E74" s="78" t="s">
        <v>77</v>
      </c>
      <c r="F74" s="115">
        <v>1</v>
      </c>
      <c r="G74" s="115">
        <v>20</v>
      </c>
      <c r="H74" s="115">
        <v>0</v>
      </c>
      <c r="I74" s="115">
        <v>0</v>
      </c>
      <c r="J74" s="115">
        <v>0</v>
      </c>
      <c r="K74" s="115">
        <v>0</v>
      </c>
      <c r="L74" s="131">
        <f t="shared" si="0"/>
        <v>21</v>
      </c>
      <c r="M74" s="132"/>
      <c r="N74" s="115"/>
      <c r="O74" s="115"/>
      <c r="P74" s="115"/>
      <c r="Q74" s="115"/>
      <c r="R74" s="115"/>
      <c r="S74" s="133">
        <f t="shared" si="1"/>
        <v>0</v>
      </c>
    </row>
    <row r="75" spans="3:19" x14ac:dyDescent="0.25">
      <c r="C75" s="221"/>
      <c r="D75" s="117">
        <v>24</v>
      </c>
      <c r="E75" s="5" t="s">
        <v>78</v>
      </c>
      <c r="F75" s="115">
        <v>100</v>
      </c>
      <c r="G75" s="115">
        <v>207</v>
      </c>
      <c r="H75" s="115">
        <v>117</v>
      </c>
      <c r="I75" s="115">
        <v>31</v>
      </c>
      <c r="J75" s="115">
        <v>4</v>
      </c>
      <c r="K75" s="115">
        <v>1</v>
      </c>
      <c r="L75" s="131">
        <f t="shared" si="0"/>
        <v>460</v>
      </c>
      <c r="M75" s="132">
        <v>102</v>
      </c>
      <c r="N75" s="115">
        <v>221</v>
      </c>
      <c r="O75" s="115">
        <v>126</v>
      </c>
      <c r="P75" s="115">
        <v>32</v>
      </c>
      <c r="Q75" s="115">
        <v>2</v>
      </c>
      <c r="R75" s="115">
        <v>1</v>
      </c>
      <c r="S75" s="133">
        <f t="shared" si="1"/>
        <v>484</v>
      </c>
    </row>
    <row r="76" spans="3:19" x14ac:dyDescent="0.25">
      <c r="C76" s="221"/>
      <c r="D76" s="117">
        <v>25</v>
      </c>
      <c r="E76" s="5" t="s">
        <v>79</v>
      </c>
      <c r="F76" s="115">
        <v>57</v>
      </c>
      <c r="G76" s="115">
        <v>133</v>
      </c>
      <c r="H76" s="115">
        <v>75</v>
      </c>
      <c r="I76" s="115">
        <v>20</v>
      </c>
      <c r="J76" s="115">
        <v>6</v>
      </c>
      <c r="K76" s="115">
        <v>1</v>
      </c>
      <c r="L76" s="131">
        <f t="shared" si="0"/>
        <v>292</v>
      </c>
      <c r="M76" s="132">
        <v>51</v>
      </c>
      <c r="N76" s="115">
        <v>121</v>
      </c>
      <c r="O76" s="115">
        <v>73</v>
      </c>
      <c r="P76" s="115">
        <v>17</v>
      </c>
      <c r="Q76" s="115">
        <v>7</v>
      </c>
      <c r="R76" s="115">
        <v>1</v>
      </c>
      <c r="S76" s="133">
        <f t="shared" si="1"/>
        <v>270</v>
      </c>
    </row>
    <row r="77" spans="3:19" x14ac:dyDescent="0.25">
      <c r="C77" s="214" t="s">
        <v>6</v>
      </c>
      <c r="D77" s="214"/>
      <c r="E77" s="214"/>
      <c r="F77" s="83">
        <f t="shared" ref="F77:S77" si="2">SUM(F26:F76)</f>
        <v>2876</v>
      </c>
      <c r="G77" s="83">
        <f t="shared" si="2"/>
        <v>5806</v>
      </c>
      <c r="H77" s="83">
        <f t="shared" si="2"/>
        <v>4043</v>
      </c>
      <c r="I77" s="83">
        <f t="shared" si="2"/>
        <v>1655</v>
      </c>
      <c r="J77" s="83">
        <f t="shared" si="2"/>
        <v>380</v>
      </c>
      <c r="K77" s="83">
        <f t="shared" si="2"/>
        <v>115</v>
      </c>
      <c r="L77" s="84">
        <f t="shared" si="2"/>
        <v>14875</v>
      </c>
      <c r="M77" s="85">
        <f t="shared" si="2"/>
        <v>2921</v>
      </c>
      <c r="N77" s="83">
        <f t="shared" si="2"/>
        <v>6010</v>
      </c>
      <c r="O77" s="83">
        <f t="shared" si="2"/>
        <v>3984</v>
      </c>
      <c r="P77" s="83">
        <f t="shared" si="2"/>
        <v>1622</v>
      </c>
      <c r="Q77" s="83">
        <f t="shared" si="2"/>
        <v>379</v>
      </c>
      <c r="R77" s="83">
        <f t="shared" si="2"/>
        <v>126</v>
      </c>
      <c r="S77" s="83">
        <f t="shared" si="2"/>
        <v>15042</v>
      </c>
    </row>
    <row r="78" spans="3:19" x14ac:dyDescent="0.25">
      <c r="F78" s="6"/>
      <c r="G78" s="6"/>
      <c r="H78" s="6"/>
      <c r="I78" s="6"/>
      <c r="J78" s="6"/>
      <c r="K78" s="6"/>
      <c r="L78" s="6"/>
      <c r="M78" s="7"/>
    </row>
    <row r="79" spans="3:19" x14ac:dyDescent="0.25">
      <c r="C79" s="8" t="s">
        <v>222</v>
      </c>
      <c r="D79" s="8"/>
      <c r="F79" s="6"/>
      <c r="G79" s="6"/>
      <c r="H79" s="6"/>
      <c r="I79" s="6"/>
      <c r="J79" s="6"/>
      <c r="K79" s="6"/>
      <c r="L79" s="6"/>
      <c r="M79" s="7"/>
    </row>
    <row r="80" spans="3:19" ht="13.5" thickBot="1" x14ac:dyDescent="0.3">
      <c r="F80" s="6"/>
      <c r="G80" s="6"/>
      <c r="H80" s="6"/>
      <c r="I80" s="6"/>
      <c r="J80" s="6"/>
      <c r="K80" s="6"/>
      <c r="L80" s="6"/>
      <c r="M80" s="7"/>
    </row>
    <row r="81" spans="3:15" x14ac:dyDescent="0.25">
      <c r="C81" s="230" t="s">
        <v>232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2"/>
    </row>
    <row r="82" spans="3:15" ht="13.5" thickBot="1" x14ac:dyDescent="0.3">
      <c r="C82" s="236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8"/>
    </row>
    <row r="83" spans="3:15" x14ac:dyDescent="0.25"/>
  </sheetData>
  <sheetProtection password="CD78" sheet="1" objects="1" scenarios="1"/>
  <mergeCells count="16">
    <mergeCell ref="C63:C76"/>
    <mergeCell ref="C77:E77"/>
    <mergeCell ref="B1:T1"/>
    <mergeCell ref="C81:O82"/>
    <mergeCell ref="C32:C33"/>
    <mergeCell ref="C35:C46"/>
    <mergeCell ref="C47:C52"/>
    <mergeCell ref="C53:C55"/>
    <mergeCell ref="C56:C57"/>
    <mergeCell ref="C58:C62"/>
    <mergeCell ref="C24:C25"/>
    <mergeCell ref="D24:D25"/>
    <mergeCell ref="E24:E25"/>
    <mergeCell ref="F24:L24"/>
    <mergeCell ref="M24:S24"/>
    <mergeCell ref="C26:C31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38100</xdr:rowOff>
                  </from>
                  <to>
                    <xdr:col>4</xdr:col>
                    <xdr:colOff>3105150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92D050"/>
  </sheetPr>
  <dimension ref="A1:BD137"/>
  <sheetViews>
    <sheetView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5.7109375" style="28" customWidth="1"/>
    <col min="3" max="3" width="21.7109375" style="28" customWidth="1"/>
    <col min="4" max="46" width="5.7109375" style="22" customWidth="1"/>
    <col min="47" max="47" width="6.42578125" style="22" bestFit="1" customWidth="1"/>
    <col min="48" max="54" width="5.7109375" style="22" customWidth="1"/>
    <col min="55" max="55" width="6.42578125" style="22" bestFit="1" customWidth="1"/>
    <col min="56" max="56" width="4.7109375" style="22" customWidth="1"/>
    <col min="57" max="16384" width="11.42578125" style="22" hidden="1"/>
  </cols>
  <sheetData>
    <row r="1" spans="1:39" s="64" customFormat="1" ht="26.25" x14ac:dyDescent="0.25">
      <c r="A1" s="112"/>
      <c r="B1" s="225" t="s">
        <v>216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x14ac:dyDescent="0.25"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7"/>
    </row>
    <row r="3" spans="1:39" ht="15.75" customHeight="1" x14ac:dyDescent="0.25">
      <c r="B3" s="148"/>
      <c r="C3" s="100" t="s">
        <v>252</v>
      </c>
      <c r="D3" s="69"/>
      <c r="E3" s="69"/>
      <c r="F3" s="69"/>
      <c r="G3" s="69"/>
      <c r="H3" s="69"/>
      <c r="I3" s="69"/>
      <c r="J3" s="241" t="str">
        <f>UPPER(CONCATENATE("Matriculados en el programa ",C12," para el departamento de ",C7))</f>
        <v>MATRICULADOS EN EL PROGRAMA ADMINISTRACIÓN DEL MEDIO AMBIENTE PARA EL DEPARTAMENTO DE AMAZONAS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152"/>
      <c r="AD3" s="152"/>
      <c r="AE3" s="152"/>
      <c r="AF3" s="152"/>
      <c r="AG3" s="27"/>
    </row>
    <row r="4" spans="1:39" ht="15.75" x14ac:dyDescent="0.25">
      <c r="B4" s="148"/>
      <c r="C4" s="148"/>
      <c r="D4" s="69"/>
      <c r="E4" s="69"/>
      <c r="F4" s="69"/>
      <c r="G4" s="69"/>
      <c r="H4" s="69"/>
      <c r="I4" s="69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152"/>
      <c r="AD4" s="152"/>
      <c r="AE4" s="152"/>
      <c r="AF4" s="152"/>
      <c r="AG4" s="27"/>
    </row>
    <row r="5" spans="1:39" x14ac:dyDescent="0.25"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7"/>
    </row>
    <row r="6" spans="1:39" x14ac:dyDescent="0.25">
      <c r="B6" s="27"/>
      <c r="C6" s="125">
        <v>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03"/>
      <c r="Z6" s="28"/>
      <c r="AA6" s="28"/>
      <c r="AB6" s="28"/>
      <c r="AC6" s="28"/>
      <c r="AD6" s="28"/>
      <c r="AE6" s="28"/>
      <c r="AF6" s="28"/>
      <c r="AG6" s="27"/>
    </row>
    <row r="7" spans="1:39" x14ac:dyDescent="0.25">
      <c r="B7" s="27"/>
      <c r="C7" s="149" t="str">
        <f>VLOOKUP($C$6,CONVENCIONES!$B$106:$C$137,2,0)</f>
        <v>Amazonas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7"/>
    </row>
    <row r="8" spans="1:39" ht="15.75" x14ac:dyDescent="0.25">
      <c r="B8" s="27"/>
      <c r="C8" s="100" t="s">
        <v>199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7"/>
    </row>
    <row r="9" spans="1:39" x14ac:dyDescent="0.25"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7"/>
    </row>
    <row r="10" spans="1:39" ht="13.5" thickBot="1" x14ac:dyDescent="0.3"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03"/>
      <c r="Z10" s="28"/>
      <c r="AA10" s="28"/>
      <c r="AB10" s="28"/>
      <c r="AC10" s="28"/>
      <c r="AD10" s="28"/>
      <c r="AE10" s="28"/>
      <c r="AF10" s="28"/>
      <c r="AG10" s="27"/>
    </row>
    <row r="11" spans="1:39" ht="13.5" thickBot="1" x14ac:dyDescent="0.3">
      <c r="B11" s="27"/>
      <c r="C11" s="125">
        <v>1</v>
      </c>
      <c r="D11" s="159">
        <f>VLOOKUP($C$11,CONVENCIONES!$A$3:$C$53,2,0)</f>
        <v>27</v>
      </c>
      <c r="E11" s="151" t="s">
        <v>254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7"/>
    </row>
    <row r="12" spans="1:39" x14ac:dyDescent="0.25">
      <c r="B12" s="27"/>
      <c r="C12" s="158" t="str">
        <f>VLOOKUP($C$11,CONVENCIONES!$A$3:$C$53,3,0)</f>
        <v>Administración del Medio Ambiente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50" t="s">
        <v>200</v>
      </c>
      <c r="O12" s="150" t="s">
        <v>201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7"/>
    </row>
    <row r="13" spans="1:39" x14ac:dyDescent="0.25"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47">
        <f>VLOOKUP($C$7,$C$55:$BB$85,HLOOKUP($D$11,$D$53:$BB$54,2,0),0)</f>
        <v>0</v>
      </c>
      <c r="O13" s="147">
        <f>VLOOKUP($C$7,$C$99:$AT$129,HLOOKUP($D$11,$D$97:$AT$98,2,0),0)</f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7"/>
    </row>
    <row r="14" spans="1:39" x14ac:dyDescent="0.25"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7"/>
    </row>
    <row r="15" spans="1:39" x14ac:dyDescent="0.25"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7"/>
    </row>
    <row r="16" spans="1:39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103"/>
      <c r="AD16" s="103"/>
      <c r="AE16" s="28"/>
      <c r="AF16" s="28"/>
      <c r="AG16" s="27"/>
    </row>
    <row r="17" spans="2:33" ht="15.75" x14ac:dyDescent="0.25">
      <c r="B17" s="148"/>
      <c r="C17" s="100"/>
      <c r="D17" s="228" t="s">
        <v>251</v>
      </c>
      <c r="E17" s="228"/>
      <c r="F17" s="228"/>
      <c r="G17" s="228"/>
      <c r="H17" s="228"/>
      <c r="I17" s="228"/>
      <c r="J17" s="228"/>
      <c r="K17" s="228"/>
      <c r="L17" s="22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10"/>
      <c r="AF17" s="110"/>
      <c r="AG17" s="27"/>
    </row>
    <row r="18" spans="2:33" x14ac:dyDescent="0.25"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7"/>
    </row>
    <row r="19" spans="2:33" x14ac:dyDescent="0.25">
      <c r="B19" s="27"/>
      <c r="C19" s="27"/>
      <c r="D19" s="107" t="s">
        <v>253</v>
      </c>
      <c r="E19" s="227" t="s">
        <v>198</v>
      </c>
      <c r="F19" s="227"/>
      <c r="G19" s="227"/>
      <c r="H19" s="227"/>
      <c r="I19" s="227"/>
      <c r="J19" s="227"/>
      <c r="K19" s="227"/>
      <c r="L19" s="227"/>
      <c r="M19" s="28"/>
      <c r="N19" s="107" t="s">
        <v>253</v>
      </c>
      <c r="O19" s="227" t="s">
        <v>198</v>
      </c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7"/>
    </row>
    <row r="20" spans="2:33" ht="12.75" customHeight="1" x14ac:dyDescent="0.25">
      <c r="B20" s="27"/>
      <c r="C20" s="27"/>
      <c r="D20" s="32">
        <v>1</v>
      </c>
      <c r="E20" s="243" t="s">
        <v>10</v>
      </c>
      <c r="F20" s="243"/>
      <c r="G20" s="243"/>
      <c r="H20" s="243"/>
      <c r="I20" s="243"/>
      <c r="J20" s="243"/>
      <c r="K20" s="243"/>
      <c r="L20" s="243"/>
      <c r="M20" s="28"/>
      <c r="N20" s="29">
        <v>65</v>
      </c>
      <c r="O20" s="242" t="s">
        <v>61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7"/>
    </row>
    <row r="21" spans="2:33" ht="12.75" customHeight="1" x14ac:dyDescent="0.25">
      <c r="B21" s="27"/>
      <c r="C21" s="27"/>
      <c r="D21" s="4">
        <v>2</v>
      </c>
      <c r="E21" s="244" t="s">
        <v>225</v>
      </c>
      <c r="F21" s="244"/>
      <c r="G21" s="244"/>
      <c r="H21" s="244"/>
      <c r="I21" s="244"/>
      <c r="J21" s="244"/>
      <c r="K21" s="244"/>
      <c r="L21" s="244"/>
      <c r="M21" s="28"/>
      <c r="N21" s="29">
        <v>66</v>
      </c>
      <c r="O21" s="242" t="s">
        <v>9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7"/>
    </row>
    <row r="22" spans="2:33" ht="12.75" customHeight="1" x14ac:dyDescent="0.25">
      <c r="B22" s="27"/>
      <c r="C22" s="27"/>
      <c r="D22" s="4">
        <v>3</v>
      </c>
      <c r="E22" s="244" t="s">
        <v>226</v>
      </c>
      <c r="F22" s="244"/>
      <c r="G22" s="244"/>
      <c r="H22" s="244"/>
      <c r="I22" s="244"/>
      <c r="J22" s="244"/>
      <c r="K22" s="244"/>
      <c r="L22" s="244"/>
      <c r="M22" s="28"/>
      <c r="N22" s="29">
        <v>68</v>
      </c>
      <c r="O22" s="242" t="s">
        <v>184</v>
      </c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7"/>
    </row>
    <row r="23" spans="2:33" ht="12.75" customHeight="1" x14ac:dyDescent="0.25">
      <c r="B23" s="27"/>
      <c r="C23" s="27"/>
      <c r="D23" s="32">
        <v>4</v>
      </c>
      <c r="E23" s="243" t="s">
        <v>8</v>
      </c>
      <c r="F23" s="243"/>
      <c r="G23" s="243"/>
      <c r="H23" s="243"/>
      <c r="I23" s="243"/>
      <c r="J23" s="243"/>
      <c r="K23" s="243"/>
      <c r="L23" s="243"/>
      <c r="M23" s="28"/>
      <c r="N23" s="29">
        <v>80</v>
      </c>
      <c r="O23" s="242" t="s">
        <v>32</v>
      </c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7"/>
    </row>
    <row r="24" spans="2:33" ht="12.75" customHeight="1" x14ac:dyDescent="0.25">
      <c r="B24" s="27"/>
      <c r="C24" s="27"/>
      <c r="D24" s="32">
        <v>6</v>
      </c>
      <c r="E24" s="243" t="s">
        <v>20</v>
      </c>
      <c r="F24" s="243"/>
      <c r="G24" s="243"/>
      <c r="H24" s="243"/>
      <c r="I24" s="243"/>
      <c r="J24" s="243"/>
      <c r="K24" s="243"/>
      <c r="L24" s="243"/>
      <c r="M24" s="28"/>
      <c r="N24" s="29">
        <v>86</v>
      </c>
      <c r="O24" s="242" t="s">
        <v>62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7"/>
    </row>
    <row r="25" spans="2:33" ht="12.75" customHeight="1" x14ac:dyDescent="0.25">
      <c r="B25" s="27"/>
      <c r="C25" s="27"/>
      <c r="D25" s="32">
        <v>7</v>
      </c>
      <c r="E25" s="243" t="s">
        <v>18</v>
      </c>
      <c r="F25" s="243"/>
      <c r="G25" s="243"/>
      <c r="H25" s="243"/>
      <c r="I25" s="243"/>
      <c r="J25" s="243"/>
      <c r="K25" s="243"/>
      <c r="L25" s="243"/>
      <c r="M25" s="28"/>
      <c r="N25" s="29">
        <v>87</v>
      </c>
      <c r="O25" s="242" t="s">
        <v>68</v>
      </c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7"/>
    </row>
    <row r="26" spans="2:33" ht="12.75" customHeight="1" x14ac:dyDescent="0.25">
      <c r="B26" s="27"/>
      <c r="C26" s="27"/>
      <c r="D26" s="32">
        <v>9</v>
      </c>
      <c r="E26" s="243" t="s">
        <v>23</v>
      </c>
      <c r="F26" s="243"/>
      <c r="G26" s="243"/>
      <c r="H26" s="243"/>
      <c r="I26" s="243"/>
      <c r="J26" s="243"/>
      <c r="K26" s="243"/>
      <c r="L26" s="243"/>
      <c r="M26" s="28"/>
      <c r="N26" s="29">
        <v>89</v>
      </c>
      <c r="O26" s="242" t="s">
        <v>57</v>
      </c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7"/>
    </row>
    <row r="27" spans="2:33" ht="12.75" customHeight="1" x14ac:dyDescent="0.25">
      <c r="B27" s="27"/>
      <c r="C27" s="27"/>
      <c r="D27" s="4">
        <v>10</v>
      </c>
      <c r="E27" s="244" t="s">
        <v>227</v>
      </c>
      <c r="F27" s="244"/>
      <c r="G27" s="244"/>
      <c r="H27" s="244"/>
      <c r="I27" s="244"/>
      <c r="J27" s="244"/>
      <c r="K27" s="244"/>
      <c r="L27" s="244"/>
      <c r="M27" s="28"/>
      <c r="N27" s="29">
        <v>91</v>
      </c>
      <c r="O27" s="242" t="s">
        <v>39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7"/>
    </row>
    <row r="28" spans="2:33" ht="12.75" customHeight="1" x14ac:dyDescent="0.25">
      <c r="B28" s="27"/>
      <c r="C28" s="27"/>
      <c r="D28" s="32">
        <v>12</v>
      </c>
      <c r="E28" s="243" t="s">
        <v>52</v>
      </c>
      <c r="F28" s="243"/>
      <c r="G28" s="243"/>
      <c r="H28" s="243"/>
      <c r="I28" s="243"/>
      <c r="J28" s="243"/>
      <c r="K28" s="243"/>
      <c r="L28" s="243"/>
      <c r="M28" s="28"/>
      <c r="N28" s="29">
        <v>92</v>
      </c>
      <c r="O28" s="242" t="s">
        <v>41</v>
      </c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7"/>
    </row>
    <row r="29" spans="2:33" ht="12.75" customHeight="1" x14ac:dyDescent="0.25">
      <c r="B29" s="27"/>
      <c r="C29" s="27"/>
      <c r="D29" s="32">
        <v>13</v>
      </c>
      <c r="E29" s="243" t="s">
        <v>43</v>
      </c>
      <c r="F29" s="243"/>
      <c r="G29" s="243"/>
      <c r="H29" s="243"/>
      <c r="I29" s="243"/>
      <c r="J29" s="243"/>
      <c r="K29" s="243"/>
      <c r="L29" s="243"/>
      <c r="M29" s="28"/>
      <c r="N29" s="29">
        <v>99</v>
      </c>
      <c r="O29" s="242" t="s">
        <v>42</v>
      </c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7"/>
    </row>
    <row r="30" spans="2:33" ht="12.75" customHeight="1" x14ac:dyDescent="0.25">
      <c r="B30" s="27"/>
      <c r="C30" s="27"/>
      <c r="D30" s="32">
        <v>14</v>
      </c>
      <c r="E30" s="243" t="s">
        <v>47</v>
      </c>
      <c r="F30" s="243"/>
      <c r="G30" s="243"/>
      <c r="H30" s="243"/>
      <c r="I30" s="243"/>
      <c r="J30" s="243"/>
      <c r="K30" s="243"/>
      <c r="L30" s="243"/>
      <c r="M30" s="28"/>
      <c r="N30" s="29" t="s">
        <v>25</v>
      </c>
      <c r="O30" s="242" t="s">
        <v>26</v>
      </c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7"/>
    </row>
    <row r="31" spans="2:33" ht="12.75" customHeight="1" x14ac:dyDescent="0.25">
      <c r="B31" s="27"/>
      <c r="C31" s="27"/>
      <c r="D31" s="32">
        <v>16</v>
      </c>
      <c r="E31" s="243" t="s">
        <v>60</v>
      </c>
      <c r="F31" s="243"/>
      <c r="G31" s="243"/>
      <c r="H31" s="243"/>
      <c r="I31" s="243"/>
      <c r="J31" s="243"/>
      <c r="K31" s="243"/>
      <c r="L31" s="243"/>
      <c r="M31" s="28"/>
      <c r="N31" s="137" t="s">
        <v>70</v>
      </c>
      <c r="O31" s="245" t="s">
        <v>231</v>
      </c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7"/>
    </row>
    <row r="32" spans="2:33" ht="12.75" customHeight="1" x14ac:dyDescent="0.25">
      <c r="B32" s="27"/>
      <c r="C32" s="27"/>
      <c r="D32" s="32">
        <v>21</v>
      </c>
      <c r="E32" s="243" t="s">
        <v>24</v>
      </c>
      <c r="F32" s="243"/>
      <c r="G32" s="243"/>
      <c r="H32" s="243"/>
      <c r="I32" s="243"/>
      <c r="J32" s="243"/>
      <c r="K32" s="243"/>
      <c r="L32" s="243"/>
      <c r="M32" s="28"/>
      <c r="N32" s="29" t="s">
        <v>76</v>
      </c>
      <c r="O32" s="242" t="s">
        <v>77</v>
      </c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7"/>
    </row>
    <row r="33" spans="2:33" ht="12.75" customHeight="1" x14ac:dyDescent="0.25">
      <c r="B33" s="27"/>
      <c r="C33" s="27"/>
      <c r="D33" s="32">
        <v>22</v>
      </c>
      <c r="E33" s="243" t="s">
        <v>67</v>
      </c>
      <c r="F33" s="243"/>
      <c r="G33" s="243"/>
      <c r="H33" s="243"/>
      <c r="I33" s="243"/>
      <c r="J33" s="243"/>
      <c r="K33" s="243"/>
      <c r="L33" s="243"/>
      <c r="M33" s="28"/>
      <c r="N33" s="29" t="s">
        <v>72</v>
      </c>
      <c r="O33" s="242" t="s">
        <v>73</v>
      </c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7"/>
    </row>
    <row r="34" spans="2:33" ht="12.75" customHeight="1" x14ac:dyDescent="0.25">
      <c r="B34" s="27"/>
      <c r="C34" s="27"/>
      <c r="D34" s="32">
        <v>23</v>
      </c>
      <c r="E34" s="243" t="s">
        <v>69</v>
      </c>
      <c r="F34" s="243"/>
      <c r="G34" s="243"/>
      <c r="H34" s="243"/>
      <c r="I34" s="243"/>
      <c r="J34" s="243"/>
      <c r="K34" s="243"/>
      <c r="L34" s="243"/>
      <c r="M34" s="28"/>
      <c r="N34" s="29" t="s">
        <v>13</v>
      </c>
      <c r="O34" s="242" t="s">
        <v>14</v>
      </c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7"/>
    </row>
    <row r="35" spans="2:33" ht="12.75" customHeight="1" x14ac:dyDescent="0.25">
      <c r="B35" s="27"/>
      <c r="C35" s="27"/>
      <c r="D35" s="32">
        <v>24</v>
      </c>
      <c r="E35" s="243" t="s">
        <v>78</v>
      </c>
      <c r="F35" s="243"/>
      <c r="G35" s="243"/>
      <c r="H35" s="243"/>
      <c r="I35" s="243"/>
      <c r="J35" s="243"/>
      <c r="K35" s="243"/>
      <c r="L35" s="243"/>
      <c r="M35" s="28"/>
      <c r="N35" s="29" t="s">
        <v>27</v>
      </c>
      <c r="O35" s="242" t="s">
        <v>28</v>
      </c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7"/>
    </row>
    <row r="36" spans="2:33" ht="12.75" customHeight="1" x14ac:dyDescent="0.25">
      <c r="B36" s="27"/>
      <c r="C36" s="27"/>
      <c r="D36" s="32">
        <v>25</v>
      </c>
      <c r="E36" s="243" t="s">
        <v>79</v>
      </c>
      <c r="F36" s="243"/>
      <c r="G36" s="243"/>
      <c r="H36" s="243"/>
      <c r="I36" s="243"/>
      <c r="J36" s="243"/>
      <c r="K36" s="243"/>
      <c r="L36" s="243"/>
      <c r="M36" s="28"/>
      <c r="N36" s="29" t="s">
        <v>33</v>
      </c>
      <c r="O36" s="242" t="s">
        <v>34</v>
      </c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7"/>
    </row>
    <row r="37" spans="2:33" ht="12.75" customHeight="1" x14ac:dyDescent="0.25">
      <c r="B37" s="27"/>
      <c r="C37" s="27"/>
      <c r="D37" s="32">
        <v>27</v>
      </c>
      <c r="E37" s="243" t="s">
        <v>12</v>
      </c>
      <c r="F37" s="243"/>
      <c r="G37" s="243"/>
      <c r="H37" s="243"/>
      <c r="I37" s="243"/>
      <c r="J37" s="243"/>
      <c r="K37" s="243"/>
      <c r="L37" s="243"/>
      <c r="M37" s="28"/>
      <c r="N37" s="29" t="s">
        <v>30</v>
      </c>
      <c r="O37" s="242" t="s">
        <v>31</v>
      </c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7"/>
    </row>
    <row r="38" spans="2:33" ht="12.75" customHeight="1" x14ac:dyDescent="0.25">
      <c r="D38" s="32">
        <v>28</v>
      </c>
      <c r="E38" s="243" t="s">
        <v>50</v>
      </c>
      <c r="F38" s="243"/>
      <c r="G38" s="243"/>
      <c r="H38" s="243"/>
      <c r="I38" s="243"/>
      <c r="J38" s="243"/>
      <c r="K38" s="243"/>
      <c r="L38" s="243"/>
      <c r="M38" s="27"/>
      <c r="N38" s="29" t="s">
        <v>58</v>
      </c>
      <c r="O38" s="242" t="s">
        <v>59</v>
      </c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7"/>
    </row>
    <row r="39" spans="2:33" ht="12.75" customHeight="1" x14ac:dyDescent="0.25">
      <c r="D39" s="32">
        <v>31</v>
      </c>
      <c r="E39" s="243" t="s">
        <v>40</v>
      </c>
      <c r="F39" s="243"/>
      <c r="G39" s="243"/>
      <c r="H39" s="243"/>
      <c r="I39" s="243"/>
      <c r="J39" s="243"/>
      <c r="K39" s="243"/>
      <c r="L39" s="243"/>
      <c r="M39" s="27"/>
      <c r="N39" s="29" t="s">
        <v>83</v>
      </c>
      <c r="O39" s="242" t="s">
        <v>172</v>
      </c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7"/>
    </row>
    <row r="40" spans="2:33" ht="12.75" customHeight="1" x14ac:dyDescent="0.25">
      <c r="D40" s="32">
        <v>32</v>
      </c>
      <c r="E40" s="243" t="s">
        <v>36</v>
      </c>
      <c r="F40" s="243"/>
      <c r="G40" s="243"/>
      <c r="H40" s="243"/>
      <c r="I40" s="243"/>
      <c r="J40" s="243"/>
      <c r="K40" s="243"/>
      <c r="L40" s="243"/>
      <c r="N40" s="137" t="s">
        <v>181</v>
      </c>
      <c r="O40" s="245" t="s">
        <v>230</v>
      </c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</row>
    <row r="41" spans="2:33" ht="12.75" customHeight="1" x14ac:dyDescent="0.25">
      <c r="D41" s="4">
        <v>33</v>
      </c>
      <c r="E41" s="244" t="s">
        <v>228</v>
      </c>
      <c r="F41" s="244"/>
      <c r="G41" s="244"/>
      <c r="H41" s="244"/>
      <c r="I41" s="244"/>
      <c r="J41" s="244"/>
      <c r="K41" s="244"/>
      <c r="L41" s="244"/>
      <c r="N41" s="29" t="s">
        <v>63</v>
      </c>
      <c r="O41" s="242" t="s">
        <v>64</v>
      </c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</row>
    <row r="42" spans="2:33" ht="12.75" customHeight="1" x14ac:dyDescent="0.25">
      <c r="D42" s="32">
        <v>34</v>
      </c>
      <c r="E42" s="243" t="s">
        <v>54</v>
      </c>
      <c r="F42" s="243"/>
      <c r="G42" s="243"/>
      <c r="H42" s="243"/>
      <c r="I42" s="243"/>
      <c r="J42" s="243"/>
      <c r="K42" s="243"/>
      <c r="L42" s="243"/>
      <c r="N42" s="29" t="s">
        <v>65</v>
      </c>
      <c r="O42" s="242" t="s">
        <v>66</v>
      </c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</row>
    <row r="43" spans="2:33" ht="12.75" customHeight="1" x14ac:dyDescent="0.25">
      <c r="D43" s="32">
        <v>36</v>
      </c>
      <c r="E43" s="243" t="s">
        <v>53</v>
      </c>
      <c r="F43" s="243"/>
      <c r="G43" s="243"/>
      <c r="H43" s="243"/>
      <c r="I43" s="243"/>
      <c r="J43" s="243"/>
      <c r="K43" s="243"/>
      <c r="L43" s="243"/>
      <c r="N43" s="29" t="s">
        <v>21</v>
      </c>
      <c r="O43" s="242" t="s">
        <v>22</v>
      </c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</row>
    <row r="44" spans="2:33" ht="12.75" customHeight="1" x14ac:dyDescent="0.25">
      <c r="D44" s="32">
        <v>37</v>
      </c>
      <c r="E44" s="243" t="s">
        <v>51</v>
      </c>
      <c r="F44" s="243"/>
      <c r="G44" s="243"/>
      <c r="H44" s="243"/>
      <c r="I44" s="243"/>
      <c r="J44" s="243"/>
      <c r="K44" s="243"/>
      <c r="L44" s="243"/>
      <c r="N44" s="29" t="s">
        <v>37</v>
      </c>
      <c r="O44" s="242" t="s">
        <v>38</v>
      </c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</row>
    <row r="45" spans="2:33" ht="12.75" customHeight="1" x14ac:dyDescent="0.25">
      <c r="D45" s="32">
        <v>38</v>
      </c>
      <c r="E45" s="243" t="s">
        <v>46</v>
      </c>
      <c r="F45" s="243"/>
      <c r="G45" s="243"/>
      <c r="H45" s="243"/>
      <c r="I45" s="243"/>
      <c r="J45" s="243"/>
      <c r="K45" s="243"/>
      <c r="L45" s="243"/>
      <c r="N45" s="29" t="s">
        <v>15</v>
      </c>
      <c r="O45" s="242" t="s">
        <v>16</v>
      </c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</row>
    <row r="46" spans="2:33" ht="12.75" customHeight="1" x14ac:dyDescent="0.25">
      <c r="D46" s="32">
        <v>39</v>
      </c>
      <c r="E46" s="243" t="s">
        <v>48</v>
      </c>
      <c r="F46" s="243"/>
      <c r="G46" s="243"/>
      <c r="H46" s="243"/>
      <c r="I46" s="243"/>
      <c r="J46" s="243"/>
      <c r="K46" s="243"/>
      <c r="L46" s="243"/>
      <c r="N46" s="137" t="s">
        <v>182</v>
      </c>
      <c r="O46" s="245" t="s">
        <v>229</v>
      </c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</row>
    <row r="47" spans="2:33" ht="12.75" customHeight="1" x14ac:dyDescent="0.25">
      <c r="D47" s="32">
        <v>53</v>
      </c>
      <c r="E47" s="243" t="s">
        <v>56</v>
      </c>
      <c r="F47" s="243"/>
      <c r="G47" s="243"/>
      <c r="H47" s="243"/>
      <c r="I47" s="243"/>
      <c r="J47" s="243"/>
      <c r="K47" s="243"/>
      <c r="L47" s="243"/>
      <c r="M47" s="135"/>
      <c r="N47" s="29" t="s">
        <v>44</v>
      </c>
      <c r="O47" s="242" t="s">
        <v>45</v>
      </c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135"/>
      <c r="AD47" s="135"/>
      <c r="AE47" s="135"/>
      <c r="AF47" s="135"/>
      <c r="AG47" s="135"/>
    </row>
    <row r="48" spans="2:33" x14ac:dyDescent="0.25"/>
    <row r="49" spans="1:55" x14ac:dyDescent="0.25"/>
    <row r="50" spans="1:55" s="23" customFormat="1" ht="15.75" x14ac:dyDescent="0.25">
      <c r="A50" s="68"/>
      <c r="B50" s="69"/>
      <c r="C50" s="246" t="s">
        <v>242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1:55" x14ac:dyDescent="0.25"/>
    <row r="52" spans="1:55" x14ac:dyDescent="0.25">
      <c r="C52" s="250" t="s">
        <v>243</v>
      </c>
      <c r="D52" s="239" t="s">
        <v>244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4"/>
      <c r="BC52" s="247" t="s">
        <v>6</v>
      </c>
    </row>
    <row r="53" spans="1:55" x14ac:dyDescent="0.25">
      <c r="C53" s="253"/>
      <c r="D53" s="138">
        <v>1</v>
      </c>
      <c r="E53" s="138">
        <v>2</v>
      </c>
      <c r="F53" s="138">
        <v>3</v>
      </c>
      <c r="G53" s="138">
        <v>4</v>
      </c>
      <c r="H53" s="138">
        <v>6</v>
      </c>
      <c r="I53" s="138">
        <v>7</v>
      </c>
      <c r="J53" s="138">
        <v>9</v>
      </c>
      <c r="K53" s="138">
        <v>10</v>
      </c>
      <c r="L53" s="138">
        <v>12</v>
      </c>
      <c r="M53" s="138">
        <v>13</v>
      </c>
      <c r="N53" s="138">
        <v>14</v>
      </c>
      <c r="O53" s="138">
        <v>16</v>
      </c>
      <c r="P53" s="138">
        <v>21</v>
      </c>
      <c r="Q53" s="138">
        <v>22</v>
      </c>
      <c r="R53" s="138">
        <v>23</v>
      </c>
      <c r="S53" s="138">
        <v>24</v>
      </c>
      <c r="T53" s="138">
        <v>25</v>
      </c>
      <c r="U53" s="138">
        <v>27</v>
      </c>
      <c r="V53" s="138">
        <v>28</v>
      </c>
      <c r="W53" s="138">
        <v>31</v>
      </c>
      <c r="X53" s="138">
        <v>32</v>
      </c>
      <c r="Y53" s="138">
        <v>33</v>
      </c>
      <c r="Z53" s="138">
        <v>34</v>
      </c>
      <c r="AA53" s="138">
        <v>36</v>
      </c>
      <c r="AB53" s="138">
        <v>37</v>
      </c>
      <c r="AC53" s="138">
        <v>38</v>
      </c>
      <c r="AD53" s="138">
        <v>39</v>
      </c>
      <c r="AE53" s="138">
        <v>53</v>
      </c>
      <c r="AF53" s="138">
        <v>66</v>
      </c>
      <c r="AG53" s="138">
        <v>68</v>
      </c>
      <c r="AH53" s="138">
        <v>80</v>
      </c>
      <c r="AI53" s="138">
        <v>86</v>
      </c>
      <c r="AJ53" s="138">
        <v>87</v>
      </c>
      <c r="AK53" s="138">
        <v>89</v>
      </c>
      <c r="AL53" s="138">
        <v>91</v>
      </c>
      <c r="AM53" s="138">
        <v>92</v>
      </c>
      <c r="AN53" s="138">
        <v>99</v>
      </c>
      <c r="AO53" s="138" t="s">
        <v>25</v>
      </c>
      <c r="AP53" s="138" t="s">
        <v>70</v>
      </c>
      <c r="AQ53" s="138" t="s">
        <v>76</v>
      </c>
      <c r="AR53" s="138" t="s">
        <v>72</v>
      </c>
      <c r="AS53" s="138" t="s">
        <v>13</v>
      </c>
      <c r="AT53" s="138" t="s">
        <v>27</v>
      </c>
      <c r="AU53" s="138" t="s">
        <v>33</v>
      </c>
      <c r="AV53" s="138" t="s">
        <v>30</v>
      </c>
      <c r="AW53" s="138" t="s">
        <v>58</v>
      </c>
      <c r="AX53" s="138" t="s">
        <v>181</v>
      </c>
      <c r="AY53" s="138" t="s">
        <v>21</v>
      </c>
      <c r="AZ53" s="138" t="s">
        <v>37</v>
      </c>
      <c r="BA53" s="138" t="s">
        <v>182</v>
      </c>
      <c r="BB53" s="138" t="s">
        <v>44</v>
      </c>
      <c r="BC53" s="248"/>
    </row>
    <row r="54" spans="1:55" s="1" customFormat="1" hidden="1" x14ac:dyDescent="0.25">
      <c r="A54" s="153"/>
      <c r="B54" s="154"/>
      <c r="C54" s="155">
        <v>1</v>
      </c>
      <c r="D54" s="155">
        <v>2</v>
      </c>
      <c r="E54" s="155">
        <v>3</v>
      </c>
      <c r="F54" s="155">
        <v>4</v>
      </c>
      <c r="G54" s="155">
        <v>5</v>
      </c>
      <c r="H54" s="155">
        <v>6</v>
      </c>
      <c r="I54" s="155">
        <v>7</v>
      </c>
      <c r="J54" s="155">
        <v>8</v>
      </c>
      <c r="K54" s="155">
        <v>9</v>
      </c>
      <c r="L54" s="155">
        <v>10</v>
      </c>
      <c r="M54" s="155">
        <v>11</v>
      </c>
      <c r="N54" s="155">
        <v>12</v>
      </c>
      <c r="O54" s="155">
        <v>13</v>
      </c>
      <c r="P54" s="155">
        <v>14</v>
      </c>
      <c r="Q54" s="155">
        <v>15</v>
      </c>
      <c r="R54" s="155">
        <v>16</v>
      </c>
      <c r="S54" s="155">
        <v>17</v>
      </c>
      <c r="T54" s="155">
        <v>18</v>
      </c>
      <c r="U54" s="155">
        <v>19</v>
      </c>
      <c r="V54" s="155">
        <v>20</v>
      </c>
      <c r="W54" s="155">
        <v>21</v>
      </c>
      <c r="X54" s="155">
        <v>22</v>
      </c>
      <c r="Y54" s="155">
        <v>23</v>
      </c>
      <c r="Z54" s="155">
        <v>24</v>
      </c>
      <c r="AA54" s="155">
        <v>25</v>
      </c>
      <c r="AB54" s="155">
        <v>26</v>
      </c>
      <c r="AC54" s="155">
        <v>27</v>
      </c>
      <c r="AD54" s="155">
        <v>28</v>
      </c>
      <c r="AE54" s="155">
        <v>29</v>
      </c>
      <c r="AF54" s="155">
        <v>30</v>
      </c>
      <c r="AG54" s="155">
        <v>31</v>
      </c>
      <c r="AH54" s="155">
        <v>32</v>
      </c>
      <c r="AI54" s="155">
        <v>33</v>
      </c>
      <c r="AJ54" s="155">
        <v>34</v>
      </c>
      <c r="AK54" s="155">
        <v>35</v>
      </c>
      <c r="AL54" s="155">
        <v>36</v>
      </c>
      <c r="AM54" s="155">
        <v>37</v>
      </c>
      <c r="AN54" s="155">
        <v>38</v>
      </c>
      <c r="AO54" s="155">
        <v>39</v>
      </c>
      <c r="AP54" s="155">
        <v>40</v>
      </c>
      <c r="AQ54" s="155">
        <v>41</v>
      </c>
      <c r="AR54" s="155">
        <v>42</v>
      </c>
      <c r="AS54" s="155">
        <v>43</v>
      </c>
      <c r="AT54" s="155">
        <v>44</v>
      </c>
      <c r="AU54" s="155">
        <v>45</v>
      </c>
      <c r="AV54" s="155">
        <v>46</v>
      </c>
      <c r="AW54" s="155">
        <v>47</v>
      </c>
      <c r="AX54" s="155">
        <v>48</v>
      </c>
      <c r="AY54" s="155">
        <v>49</v>
      </c>
      <c r="AZ54" s="155">
        <v>50</v>
      </c>
      <c r="BA54" s="155">
        <v>51</v>
      </c>
      <c r="BB54" s="155">
        <v>52</v>
      </c>
      <c r="BC54" s="155">
        <v>53</v>
      </c>
    </row>
    <row r="55" spans="1:55" x14ac:dyDescent="0.25">
      <c r="C55" s="136" t="s">
        <v>154</v>
      </c>
      <c r="D55" s="141"/>
      <c r="E55" s="12"/>
      <c r="F55" s="12"/>
      <c r="G55" s="12"/>
      <c r="H55" s="12"/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3">
        <f>SUM(D55:BB55)</f>
        <v>2</v>
      </c>
    </row>
    <row r="56" spans="1:55" x14ac:dyDescent="0.25">
      <c r="C56" s="136" t="s">
        <v>155</v>
      </c>
      <c r="D56" s="141"/>
      <c r="E56" s="12"/>
      <c r="F56" s="12"/>
      <c r="G56" s="12">
        <v>1</v>
      </c>
      <c r="H56" s="12">
        <v>2</v>
      </c>
      <c r="I56" s="12"/>
      <c r="J56" s="12">
        <v>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1</v>
      </c>
      <c r="W56" s="12"/>
      <c r="X56" s="12">
        <v>1</v>
      </c>
      <c r="Y56" s="12"/>
      <c r="Z56" s="12"/>
      <c r="AA56" s="12"/>
      <c r="AB56" s="12">
        <v>1</v>
      </c>
      <c r="AC56" s="12"/>
      <c r="AD56" s="12"/>
      <c r="AE56" s="12"/>
      <c r="AF56" s="12"/>
      <c r="AG56" s="12">
        <v>1</v>
      </c>
      <c r="AH56" s="12"/>
      <c r="AI56" s="12">
        <v>1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3">
        <f t="shared" ref="BC56:BC85" si="0">SUM(D56:BB56)</f>
        <v>9</v>
      </c>
    </row>
    <row r="57" spans="1:55" x14ac:dyDescent="0.25">
      <c r="C57" s="136" t="s">
        <v>156</v>
      </c>
      <c r="D57" s="141">
        <v>1</v>
      </c>
      <c r="E57" s="12"/>
      <c r="F57" s="12"/>
      <c r="G57" s="12"/>
      <c r="H57" s="12"/>
      <c r="I57" s="12"/>
      <c r="J57" s="12"/>
      <c r="K57" s="12"/>
      <c r="L57" s="12">
        <v>1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>
        <v>1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3">
        <f t="shared" si="0"/>
        <v>3</v>
      </c>
    </row>
    <row r="58" spans="1:55" x14ac:dyDescent="0.25">
      <c r="C58" s="136" t="s">
        <v>202</v>
      </c>
      <c r="D58" s="14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1</v>
      </c>
      <c r="X58" s="12"/>
      <c r="Y58" s="12">
        <v>1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3">
        <f t="shared" si="0"/>
        <v>2</v>
      </c>
    </row>
    <row r="59" spans="1:55" x14ac:dyDescent="0.25">
      <c r="C59" s="136" t="s">
        <v>245</v>
      </c>
      <c r="D59" s="141"/>
      <c r="E59" s="12"/>
      <c r="F59" s="12"/>
      <c r="G59" s="12">
        <v>2</v>
      </c>
      <c r="H59" s="12">
        <v>1</v>
      </c>
      <c r="I59" s="12"/>
      <c r="J59" s="12"/>
      <c r="K59" s="12"/>
      <c r="L59" s="12">
        <v>2</v>
      </c>
      <c r="M59" s="12">
        <v>1</v>
      </c>
      <c r="N59" s="12">
        <v>1</v>
      </c>
      <c r="O59" s="12">
        <v>3</v>
      </c>
      <c r="P59" s="12"/>
      <c r="Q59" s="12">
        <v>1</v>
      </c>
      <c r="R59" s="12">
        <v>1</v>
      </c>
      <c r="S59" s="12"/>
      <c r="T59" s="12"/>
      <c r="U59" s="12"/>
      <c r="V59" s="12">
        <v>2</v>
      </c>
      <c r="W59" s="12">
        <v>2</v>
      </c>
      <c r="X59" s="12">
        <v>1</v>
      </c>
      <c r="Y59" s="12"/>
      <c r="Z59" s="12">
        <v>1</v>
      </c>
      <c r="AA59" s="12"/>
      <c r="AB59" s="12"/>
      <c r="AC59" s="12"/>
      <c r="AD59" s="12"/>
      <c r="AE59" s="12"/>
      <c r="AF59" s="12">
        <v>1</v>
      </c>
      <c r="AG59" s="12"/>
      <c r="AH59" s="12"/>
      <c r="AI59" s="12">
        <v>1</v>
      </c>
      <c r="AJ59" s="12"/>
      <c r="AK59" s="12">
        <v>1</v>
      </c>
      <c r="AL59" s="12"/>
      <c r="AM59" s="12">
        <v>1</v>
      </c>
      <c r="AN59" s="12"/>
      <c r="AO59" s="12"/>
      <c r="AP59" s="12"/>
      <c r="AQ59" s="12"/>
      <c r="AR59" s="12"/>
      <c r="AS59" s="12">
        <v>1</v>
      </c>
      <c r="AT59" s="12"/>
      <c r="AU59" s="12"/>
      <c r="AV59" s="12"/>
      <c r="AW59" s="12"/>
      <c r="AX59" s="12"/>
      <c r="AY59" s="12"/>
      <c r="AZ59" s="12"/>
      <c r="BA59" s="12"/>
      <c r="BB59" s="12"/>
      <c r="BC59" s="13">
        <f t="shared" si="0"/>
        <v>23</v>
      </c>
    </row>
    <row r="60" spans="1:55" x14ac:dyDescent="0.25">
      <c r="C60" s="136" t="s">
        <v>203</v>
      </c>
      <c r="D60" s="141"/>
      <c r="E60" s="12"/>
      <c r="F60" s="12"/>
      <c r="G60" s="12"/>
      <c r="H60" s="12"/>
      <c r="I60" s="12"/>
      <c r="J60" s="12">
        <v>1</v>
      </c>
      <c r="K60" s="12"/>
      <c r="L60" s="12">
        <v>1</v>
      </c>
      <c r="M60" s="12"/>
      <c r="N60" s="12">
        <v>1</v>
      </c>
      <c r="O60" s="12"/>
      <c r="P60" s="12"/>
      <c r="Q60" s="12"/>
      <c r="R60" s="12"/>
      <c r="S60" s="12"/>
      <c r="T60" s="12"/>
      <c r="U60" s="12"/>
      <c r="V60" s="12"/>
      <c r="W60" s="12">
        <v>1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>
        <v>1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3">
        <f t="shared" si="0"/>
        <v>5</v>
      </c>
    </row>
    <row r="61" spans="1:55" x14ac:dyDescent="0.25">
      <c r="C61" s="136" t="s">
        <v>204</v>
      </c>
      <c r="D61" s="141"/>
      <c r="E61" s="12"/>
      <c r="F61" s="12"/>
      <c r="G61" s="12"/>
      <c r="H61" s="12">
        <v>1</v>
      </c>
      <c r="I61" s="12"/>
      <c r="J61" s="12"/>
      <c r="K61" s="12"/>
      <c r="L61" s="12"/>
      <c r="M61" s="12">
        <v>1</v>
      </c>
      <c r="N61" s="12"/>
      <c r="O61" s="12"/>
      <c r="P61" s="12"/>
      <c r="Q61" s="12">
        <v>1</v>
      </c>
      <c r="R61" s="12"/>
      <c r="S61" s="12"/>
      <c r="T61" s="12"/>
      <c r="U61" s="12"/>
      <c r="V61" s="12">
        <v>1</v>
      </c>
      <c r="W61" s="12">
        <v>2</v>
      </c>
      <c r="X61" s="12"/>
      <c r="Y61" s="12">
        <v>1</v>
      </c>
      <c r="Z61" s="12"/>
      <c r="AA61" s="12"/>
      <c r="AB61" s="12"/>
      <c r="AC61" s="12"/>
      <c r="AD61" s="12"/>
      <c r="AE61" s="12"/>
      <c r="AF61" s="12"/>
      <c r="AG61" s="12">
        <v>1</v>
      </c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3">
        <f t="shared" si="0"/>
        <v>8</v>
      </c>
    </row>
    <row r="62" spans="1:55" x14ac:dyDescent="0.25">
      <c r="C62" s="136" t="s">
        <v>157</v>
      </c>
      <c r="D62" s="141">
        <v>19</v>
      </c>
      <c r="E62" s="12"/>
      <c r="F62" s="12"/>
      <c r="G62" s="12">
        <v>4</v>
      </c>
      <c r="H62" s="12">
        <v>6</v>
      </c>
      <c r="I62" s="12">
        <v>5</v>
      </c>
      <c r="J62" s="12">
        <v>4</v>
      </c>
      <c r="K62" s="12"/>
      <c r="L62" s="12">
        <v>17</v>
      </c>
      <c r="M62" s="12">
        <v>21</v>
      </c>
      <c r="N62" s="12">
        <v>33</v>
      </c>
      <c r="O62" s="12">
        <v>2</v>
      </c>
      <c r="P62" s="12">
        <v>5</v>
      </c>
      <c r="Q62" s="12">
        <v>7</v>
      </c>
      <c r="R62" s="12">
        <v>10</v>
      </c>
      <c r="S62" s="12">
        <v>12</v>
      </c>
      <c r="T62" s="12">
        <v>4</v>
      </c>
      <c r="U62" s="12">
        <v>18</v>
      </c>
      <c r="V62" s="12">
        <v>9</v>
      </c>
      <c r="W62" s="12">
        <v>16</v>
      </c>
      <c r="X62" s="12">
        <v>8</v>
      </c>
      <c r="Y62" s="12">
        <v>16</v>
      </c>
      <c r="Z62" s="12">
        <v>9</v>
      </c>
      <c r="AA62" s="12">
        <v>5</v>
      </c>
      <c r="AB62" s="12">
        <v>5</v>
      </c>
      <c r="AC62" s="12">
        <v>8</v>
      </c>
      <c r="AD62" s="12"/>
      <c r="AE62" s="12">
        <v>1</v>
      </c>
      <c r="AF62" s="12">
        <v>3</v>
      </c>
      <c r="AG62" s="12">
        <v>19</v>
      </c>
      <c r="AH62" s="12">
        <v>34</v>
      </c>
      <c r="AI62" s="12">
        <v>10</v>
      </c>
      <c r="AJ62" s="12">
        <v>3</v>
      </c>
      <c r="AK62" s="12">
        <v>2</v>
      </c>
      <c r="AL62" s="12"/>
      <c r="AM62" s="12">
        <v>20</v>
      </c>
      <c r="AN62" s="12">
        <v>2</v>
      </c>
      <c r="AO62" s="12"/>
      <c r="AP62" s="12"/>
      <c r="AQ62" s="12"/>
      <c r="AR62" s="12"/>
      <c r="AS62" s="12">
        <v>6</v>
      </c>
      <c r="AT62" s="12">
        <v>29</v>
      </c>
      <c r="AU62" s="12"/>
      <c r="AV62" s="12"/>
      <c r="AW62" s="12"/>
      <c r="AX62" s="12"/>
      <c r="AY62" s="12">
        <v>2</v>
      </c>
      <c r="AZ62" s="12"/>
      <c r="BA62" s="12"/>
      <c r="BB62" s="12"/>
      <c r="BC62" s="13">
        <f t="shared" si="0"/>
        <v>374</v>
      </c>
    </row>
    <row r="63" spans="1:55" x14ac:dyDescent="0.25">
      <c r="C63" s="136" t="s">
        <v>205</v>
      </c>
      <c r="D63" s="141"/>
      <c r="E63" s="12"/>
      <c r="F63" s="12"/>
      <c r="G63" s="12"/>
      <c r="H63" s="12">
        <v>1</v>
      </c>
      <c r="I63" s="12">
        <v>2</v>
      </c>
      <c r="J63" s="12"/>
      <c r="K63" s="12"/>
      <c r="L63" s="12">
        <v>5</v>
      </c>
      <c r="M63" s="12">
        <v>2</v>
      </c>
      <c r="N63" s="12">
        <v>2</v>
      </c>
      <c r="O63" s="12">
        <v>2</v>
      </c>
      <c r="P63" s="12"/>
      <c r="Q63" s="12">
        <v>1</v>
      </c>
      <c r="R63" s="12"/>
      <c r="S63" s="12"/>
      <c r="T63" s="12"/>
      <c r="U63" s="12"/>
      <c r="V63" s="12">
        <v>1</v>
      </c>
      <c r="W63" s="12">
        <v>1</v>
      </c>
      <c r="X63" s="12">
        <v>3</v>
      </c>
      <c r="Y63" s="12"/>
      <c r="Z63" s="12"/>
      <c r="AA63" s="12">
        <v>2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>
        <v>1</v>
      </c>
      <c r="AL63" s="12"/>
      <c r="AM63" s="12"/>
      <c r="AN63" s="12">
        <v>1</v>
      </c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3">
        <f t="shared" si="0"/>
        <v>24</v>
      </c>
    </row>
    <row r="64" spans="1:55" x14ac:dyDescent="0.25">
      <c r="C64" s="136" t="s">
        <v>158</v>
      </c>
      <c r="D64" s="141">
        <v>1</v>
      </c>
      <c r="E64" s="12"/>
      <c r="F64" s="12"/>
      <c r="G64" s="12"/>
      <c r="H64" s="12">
        <v>1</v>
      </c>
      <c r="I64" s="12">
        <v>1</v>
      </c>
      <c r="J64" s="12">
        <v>2</v>
      </c>
      <c r="K64" s="12"/>
      <c r="L64" s="12">
        <v>5</v>
      </c>
      <c r="M64" s="12">
        <v>6</v>
      </c>
      <c r="N64" s="12">
        <v>3</v>
      </c>
      <c r="O64" s="12">
        <v>1</v>
      </c>
      <c r="P64" s="12"/>
      <c r="Q64" s="12">
        <v>1</v>
      </c>
      <c r="R64" s="12"/>
      <c r="S64" s="12">
        <v>3</v>
      </c>
      <c r="T64" s="12">
        <v>2</v>
      </c>
      <c r="U64" s="12">
        <v>3</v>
      </c>
      <c r="V64" s="12">
        <v>4</v>
      </c>
      <c r="W64" s="12">
        <v>21</v>
      </c>
      <c r="X64" s="12"/>
      <c r="Y64" s="12">
        <v>4</v>
      </c>
      <c r="Z64" s="12">
        <v>2</v>
      </c>
      <c r="AA64" s="12">
        <v>1</v>
      </c>
      <c r="AB64" s="12"/>
      <c r="AC64" s="12"/>
      <c r="AD64" s="12"/>
      <c r="AE64" s="12"/>
      <c r="AF64" s="12">
        <v>4</v>
      </c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3">
        <f t="shared" si="0"/>
        <v>66</v>
      </c>
    </row>
    <row r="65" spans="3:55" x14ac:dyDescent="0.25">
      <c r="C65" s="136" t="s">
        <v>159</v>
      </c>
      <c r="D65" s="141"/>
      <c r="E65" s="12"/>
      <c r="F65" s="12"/>
      <c r="G65" s="12"/>
      <c r="H65" s="12">
        <v>1</v>
      </c>
      <c r="I65" s="12"/>
      <c r="J65" s="12"/>
      <c r="K65" s="12"/>
      <c r="L65" s="12"/>
      <c r="M65" s="12"/>
      <c r="N65" s="12">
        <v>1</v>
      </c>
      <c r="O65" s="12"/>
      <c r="P65" s="12"/>
      <c r="Q65" s="12"/>
      <c r="R65" s="12"/>
      <c r="S65" s="12">
        <v>1</v>
      </c>
      <c r="T65" s="12"/>
      <c r="U65" s="12">
        <v>1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3">
        <f t="shared" si="0"/>
        <v>5</v>
      </c>
    </row>
    <row r="66" spans="3:55" x14ac:dyDescent="0.25">
      <c r="C66" s="136" t="s">
        <v>206</v>
      </c>
      <c r="D66" s="141"/>
      <c r="E66" s="12"/>
      <c r="F66" s="12"/>
      <c r="G66" s="12"/>
      <c r="H66" s="12">
        <v>3</v>
      </c>
      <c r="I66" s="12"/>
      <c r="J66" s="12">
        <v>2</v>
      </c>
      <c r="K66" s="12"/>
      <c r="L66" s="12">
        <v>2</v>
      </c>
      <c r="M66" s="12"/>
      <c r="N66" s="12">
        <v>1</v>
      </c>
      <c r="O66" s="12"/>
      <c r="P66" s="12">
        <v>14</v>
      </c>
      <c r="Q66" s="12">
        <v>1</v>
      </c>
      <c r="R66" s="12">
        <v>1</v>
      </c>
      <c r="S66" s="12">
        <v>1</v>
      </c>
      <c r="T66" s="12"/>
      <c r="U66" s="12">
        <v>2</v>
      </c>
      <c r="V66" s="12"/>
      <c r="W66" s="12"/>
      <c r="X66" s="12">
        <v>2</v>
      </c>
      <c r="Y66" s="12">
        <v>3</v>
      </c>
      <c r="Z66" s="12"/>
      <c r="AA66" s="12"/>
      <c r="AB66" s="12"/>
      <c r="AC66" s="12">
        <v>1</v>
      </c>
      <c r="AD66" s="12"/>
      <c r="AE66" s="12"/>
      <c r="AF66" s="12">
        <v>1</v>
      </c>
      <c r="AG66" s="12">
        <v>2</v>
      </c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1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3">
        <f t="shared" si="0"/>
        <v>37</v>
      </c>
    </row>
    <row r="67" spans="3:55" x14ac:dyDescent="0.25">
      <c r="C67" s="136" t="s">
        <v>246</v>
      </c>
      <c r="D67" s="14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>
        <v>1</v>
      </c>
      <c r="W67" s="12">
        <v>1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3">
        <f t="shared" si="0"/>
        <v>2</v>
      </c>
    </row>
    <row r="68" spans="3:55" x14ac:dyDescent="0.25">
      <c r="C68" s="136" t="s">
        <v>160</v>
      </c>
      <c r="D68" s="141">
        <v>1</v>
      </c>
      <c r="E68" s="12"/>
      <c r="F68" s="12"/>
      <c r="G68" s="12"/>
      <c r="H68" s="12"/>
      <c r="I68" s="12">
        <v>1</v>
      </c>
      <c r="J68" s="12"/>
      <c r="K68" s="12"/>
      <c r="L68" s="12">
        <v>3</v>
      </c>
      <c r="M68" s="12">
        <v>3</v>
      </c>
      <c r="N68" s="12"/>
      <c r="O68" s="12">
        <v>1</v>
      </c>
      <c r="P68" s="12"/>
      <c r="Q68" s="12">
        <v>2</v>
      </c>
      <c r="R68" s="12">
        <v>2</v>
      </c>
      <c r="S68" s="12">
        <v>1</v>
      </c>
      <c r="T68" s="12"/>
      <c r="U68" s="12"/>
      <c r="V68" s="12"/>
      <c r="W68" s="12">
        <v>1</v>
      </c>
      <c r="X68" s="12">
        <v>2</v>
      </c>
      <c r="Y68" s="12"/>
      <c r="Z68" s="12"/>
      <c r="AA68" s="12"/>
      <c r="AB68" s="12"/>
      <c r="AC68" s="12">
        <v>1</v>
      </c>
      <c r="AD68" s="12"/>
      <c r="AE68" s="12"/>
      <c r="AF68" s="12"/>
      <c r="AG68" s="12">
        <v>1</v>
      </c>
      <c r="AH68" s="12"/>
      <c r="AI68" s="12"/>
      <c r="AJ68" s="12"/>
      <c r="AK68" s="12"/>
      <c r="AL68" s="12"/>
      <c r="AM68" s="12"/>
      <c r="AN68" s="12">
        <v>2</v>
      </c>
      <c r="AO68" s="12"/>
      <c r="AP68" s="12"/>
      <c r="AQ68" s="12"/>
      <c r="AR68" s="12"/>
      <c r="AS68" s="12">
        <v>1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3">
        <f t="shared" si="0"/>
        <v>22</v>
      </c>
    </row>
    <row r="69" spans="3:55" x14ac:dyDescent="0.25">
      <c r="C69" s="136" t="s">
        <v>207</v>
      </c>
      <c r="D69" s="141"/>
      <c r="E69" s="12"/>
      <c r="F69" s="12"/>
      <c r="G69" s="12"/>
      <c r="H69" s="12"/>
      <c r="I69" s="12"/>
      <c r="J69" s="12"/>
      <c r="K69" s="12"/>
      <c r="L69" s="12"/>
      <c r="M69" s="12"/>
      <c r="N69" s="12">
        <v>1</v>
      </c>
      <c r="O69" s="12"/>
      <c r="P69" s="12"/>
      <c r="Q69" s="12"/>
      <c r="R69" s="12"/>
      <c r="S69" s="12"/>
      <c r="T69" s="12"/>
      <c r="U69" s="12"/>
      <c r="V69" s="12">
        <v>1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3">
        <f t="shared" si="0"/>
        <v>2</v>
      </c>
    </row>
    <row r="70" spans="3:55" x14ac:dyDescent="0.25">
      <c r="C70" s="136" t="s">
        <v>247</v>
      </c>
      <c r="D70" s="141"/>
      <c r="E70" s="12"/>
      <c r="F70" s="12"/>
      <c r="G70" s="12"/>
      <c r="H70" s="12"/>
      <c r="I70" s="12"/>
      <c r="J70" s="12"/>
      <c r="K70" s="12"/>
      <c r="L70" s="12">
        <v>1</v>
      </c>
      <c r="M70" s="12">
        <v>1</v>
      </c>
      <c r="N70" s="12">
        <v>1</v>
      </c>
      <c r="O70" s="12"/>
      <c r="P70" s="12"/>
      <c r="Q70" s="12"/>
      <c r="R70" s="12"/>
      <c r="S70" s="12"/>
      <c r="T70" s="12"/>
      <c r="U70" s="12"/>
      <c r="V70" s="12"/>
      <c r="W70" s="12">
        <v>1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3">
        <f t="shared" si="0"/>
        <v>4</v>
      </c>
    </row>
    <row r="71" spans="3:55" x14ac:dyDescent="0.25">
      <c r="C71" s="136" t="s">
        <v>161</v>
      </c>
      <c r="D71" s="14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>
        <v>2</v>
      </c>
      <c r="V71" s="12"/>
      <c r="W71" s="12">
        <v>2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3">
        <f t="shared" si="0"/>
        <v>4</v>
      </c>
    </row>
    <row r="72" spans="3:55" x14ac:dyDescent="0.25">
      <c r="C72" s="136" t="s">
        <v>162</v>
      </c>
      <c r="D72" s="141"/>
      <c r="E72" s="12"/>
      <c r="F72" s="12"/>
      <c r="G72" s="12"/>
      <c r="H72" s="12"/>
      <c r="I72" s="12"/>
      <c r="J72" s="12"/>
      <c r="K72" s="12"/>
      <c r="L72" s="12">
        <v>9</v>
      </c>
      <c r="M72" s="12">
        <v>2</v>
      </c>
      <c r="N72" s="12">
        <v>10</v>
      </c>
      <c r="O72" s="12">
        <v>3</v>
      </c>
      <c r="P72" s="12"/>
      <c r="Q72" s="12">
        <v>3</v>
      </c>
      <c r="R72" s="12"/>
      <c r="S72" s="12"/>
      <c r="T72" s="12">
        <v>1</v>
      </c>
      <c r="U72" s="12">
        <v>1</v>
      </c>
      <c r="V72" s="12">
        <v>1</v>
      </c>
      <c r="W72" s="12">
        <v>9</v>
      </c>
      <c r="X72" s="12">
        <v>1</v>
      </c>
      <c r="Y72" s="12">
        <v>1</v>
      </c>
      <c r="Z72" s="12">
        <v>4</v>
      </c>
      <c r="AA72" s="12">
        <v>2</v>
      </c>
      <c r="AB72" s="12"/>
      <c r="AC72" s="12"/>
      <c r="AD72" s="12"/>
      <c r="AE72" s="12"/>
      <c r="AF72" s="12"/>
      <c r="AG72" s="12">
        <v>1</v>
      </c>
      <c r="AH72" s="12"/>
      <c r="AI72" s="12">
        <v>3</v>
      </c>
      <c r="AJ72" s="12"/>
      <c r="AK72" s="12">
        <v>1</v>
      </c>
      <c r="AL72" s="12"/>
      <c r="AM72" s="12"/>
      <c r="AN72" s="12"/>
      <c r="AO72" s="12"/>
      <c r="AP72" s="12"/>
      <c r="AQ72" s="12"/>
      <c r="AR72" s="12"/>
      <c r="AS72" s="12">
        <v>1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3">
        <f t="shared" si="0"/>
        <v>53</v>
      </c>
    </row>
    <row r="73" spans="3:55" x14ac:dyDescent="0.25">
      <c r="C73" s="136" t="s">
        <v>164</v>
      </c>
      <c r="D73" s="141"/>
      <c r="E73" s="12"/>
      <c r="F73" s="12"/>
      <c r="G73" s="12">
        <v>1</v>
      </c>
      <c r="H73" s="12"/>
      <c r="I73" s="12"/>
      <c r="J73" s="12"/>
      <c r="K73" s="12"/>
      <c r="L73" s="12">
        <v>1</v>
      </c>
      <c r="M73" s="12"/>
      <c r="N73" s="12">
        <v>1</v>
      </c>
      <c r="O73" s="12"/>
      <c r="P73" s="12"/>
      <c r="Q73" s="12"/>
      <c r="R73" s="12"/>
      <c r="S73" s="12"/>
      <c r="T73" s="12"/>
      <c r="U73" s="12">
        <v>1</v>
      </c>
      <c r="V73" s="12"/>
      <c r="W73" s="12">
        <v>1</v>
      </c>
      <c r="X73" s="12"/>
      <c r="Y73" s="12"/>
      <c r="Z73" s="12">
        <v>1</v>
      </c>
      <c r="AA73" s="12"/>
      <c r="AB73" s="12"/>
      <c r="AC73" s="12"/>
      <c r="AD73" s="12"/>
      <c r="AE73" s="12"/>
      <c r="AF73" s="12"/>
      <c r="AG73" s="12"/>
      <c r="AH73" s="12"/>
      <c r="AI73" s="12">
        <v>1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3">
        <f t="shared" si="0"/>
        <v>7</v>
      </c>
    </row>
    <row r="74" spans="3:55" x14ac:dyDescent="0.25">
      <c r="C74" s="136" t="s">
        <v>165</v>
      </c>
      <c r="D74" s="141">
        <v>2</v>
      </c>
      <c r="E74" s="12"/>
      <c r="F74" s="12"/>
      <c r="G74" s="12"/>
      <c r="H74" s="12">
        <v>1</v>
      </c>
      <c r="I74" s="12">
        <v>2</v>
      </c>
      <c r="J74" s="12">
        <v>1</v>
      </c>
      <c r="K74" s="12"/>
      <c r="L74" s="12">
        <v>25</v>
      </c>
      <c r="M74" s="12">
        <v>16</v>
      </c>
      <c r="N74" s="12">
        <v>30</v>
      </c>
      <c r="O74" s="12">
        <v>9</v>
      </c>
      <c r="P74" s="12">
        <v>7</v>
      </c>
      <c r="Q74" s="12"/>
      <c r="R74" s="12">
        <v>1</v>
      </c>
      <c r="S74" s="12">
        <v>5</v>
      </c>
      <c r="T74" s="12">
        <v>3</v>
      </c>
      <c r="U74" s="12">
        <v>14</v>
      </c>
      <c r="V74" s="12">
        <v>3</v>
      </c>
      <c r="W74" s="12">
        <v>90</v>
      </c>
      <c r="X74" s="12">
        <v>9</v>
      </c>
      <c r="Y74" s="12">
        <v>5</v>
      </c>
      <c r="Z74" s="12">
        <v>3</v>
      </c>
      <c r="AA74" s="12">
        <v>2</v>
      </c>
      <c r="AB74" s="12">
        <v>1</v>
      </c>
      <c r="AC74" s="12">
        <v>3</v>
      </c>
      <c r="AD74" s="12"/>
      <c r="AE74" s="12"/>
      <c r="AF74" s="12">
        <v>1</v>
      </c>
      <c r="AG74" s="12">
        <v>4</v>
      </c>
      <c r="AH74" s="12"/>
      <c r="AI74" s="12">
        <v>9</v>
      </c>
      <c r="AJ74" s="12"/>
      <c r="AK74" s="12"/>
      <c r="AL74" s="12"/>
      <c r="AM74" s="12">
        <v>2</v>
      </c>
      <c r="AN74" s="12"/>
      <c r="AO74" s="12"/>
      <c r="AP74" s="12"/>
      <c r="AQ74" s="12"/>
      <c r="AR74" s="12"/>
      <c r="AS74" s="12">
        <v>1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3">
        <f t="shared" si="0"/>
        <v>249</v>
      </c>
    </row>
    <row r="75" spans="3:55" x14ac:dyDescent="0.25">
      <c r="C75" s="136" t="s">
        <v>248</v>
      </c>
      <c r="D75" s="141"/>
      <c r="E75" s="12"/>
      <c r="F75" s="12"/>
      <c r="G75" s="12"/>
      <c r="H75" s="12"/>
      <c r="I75" s="12"/>
      <c r="J75" s="12"/>
      <c r="K75" s="12"/>
      <c r="L75" s="12"/>
      <c r="M75" s="12">
        <v>1</v>
      </c>
      <c r="N75" s="12"/>
      <c r="O75" s="12"/>
      <c r="P75" s="12"/>
      <c r="Q75" s="12"/>
      <c r="R75" s="12"/>
      <c r="S75" s="12"/>
      <c r="T75" s="12"/>
      <c r="U75" s="12">
        <v>1</v>
      </c>
      <c r="V75" s="12"/>
      <c r="W75" s="12">
        <v>2</v>
      </c>
      <c r="X75" s="12"/>
      <c r="Y75" s="12"/>
      <c r="Z75" s="12"/>
      <c r="AA75" s="12">
        <v>1</v>
      </c>
      <c r="AB75" s="12"/>
      <c r="AC75" s="12">
        <v>1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3">
        <f t="shared" si="0"/>
        <v>6</v>
      </c>
    </row>
    <row r="76" spans="3:55" x14ac:dyDescent="0.25">
      <c r="C76" s="136" t="s">
        <v>166</v>
      </c>
      <c r="D76" s="141"/>
      <c r="E76" s="12"/>
      <c r="F76" s="12"/>
      <c r="G76" s="12">
        <v>1</v>
      </c>
      <c r="H76" s="12"/>
      <c r="I76" s="12">
        <v>1</v>
      </c>
      <c r="J76" s="12"/>
      <c r="K76" s="12"/>
      <c r="L76" s="12">
        <v>1</v>
      </c>
      <c r="M76" s="12">
        <v>7</v>
      </c>
      <c r="N76" s="12">
        <v>10</v>
      </c>
      <c r="O76" s="12">
        <v>1</v>
      </c>
      <c r="P76" s="12"/>
      <c r="Q76" s="12">
        <v>1</v>
      </c>
      <c r="R76" s="12"/>
      <c r="S76" s="12">
        <v>7</v>
      </c>
      <c r="T76" s="12"/>
      <c r="U76" s="12">
        <v>5</v>
      </c>
      <c r="V76" s="12">
        <v>2</v>
      </c>
      <c r="W76" s="12">
        <v>9</v>
      </c>
      <c r="X76" s="12">
        <v>1</v>
      </c>
      <c r="Y76" s="12">
        <v>2</v>
      </c>
      <c r="Z76" s="12"/>
      <c r="AA76" s="12"/>
      <c r="AB76" s="12"/>
      <c r="AC76" s="12">
        <v>1</v>
      </c>
      <c r="AD76" s="12"/>
      <c r="AE76" s="12"/>
      <c r="AF76" s="12"/>
      <c r="AG76" s="12"/>
      <c r="AH76" s="12"/>
      <c r="AI76" s="12">
        <v>2</v>
      </c>
      <c r="AJ76" s="12"/>
      <c r="AK76" s="12">
        <v>1</v>
      </c>
      <c r="AL76" s="12"/>
      <c r="AM76" s="12"/>
      <c r="AN76" s="12">
        <v>1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3">
        <f t="shared" si="0"/>
        <v>53</v>
      </c>
    </row>
    <row r="77" spans="3:55" x14ac:dyDescent="0.25">
      <c r="C77" s="136" t="s">
        <v>208</v>
      </c>
      <c r="D77" s="141">
        <v>30</v>
      </c>
      <c r="E77" s="12"/>
      <c r="F77" s="12"/>
      <c r="G77" s="12">
        <v>6</v>
      </c>
      <c r="H77" s="12">
        <v>2</v>
      </c>
      <c r="I77" s="12"/>
      <c r="J77" s="12"/>
      <c r="K77" s="12"/>
      <c r="L77" s="12">
        <v>6</v>
      </c>
      <c r="M77" s="12">
        <v>43</v>
      </c>
      <c r="N77" s="12">
        <v>32</v>
      </c>
      <c r="O77" s="12">
        <v>2</v>
      </c>
      <c r="P77" s="12">
        <v>2</v>
      </c>
      <c r="Q77" s="12">
        <v>1</v>
      </c>
      <c r="R77" s="12"/>
      <c r="S77" s="12">
        <v>12</v>
      </c>
      <c r="T77" s="12">
        <v>2</v>
      </c>
      <c r="U77" s="12">
        <v>11</v>
      </c>
      <c r="V77" s="12">
        <v>1</v>
      </c>
      <c r="W77" s="12">
        <v>17</v>
      </c>
      <c r="X77" s="12"/>
      <c r="Y77" s="12">
        <v>4</v>
      </c>
      <c r="Z77" s="12">
        <v>6</v>
      </c>
      <c r="AA77" s="12">
        <v>1</v>
      </c>
      <c r="AB77" s="12"/>
      <c r="AC77" s="12">
        <v>6</v>
      </c>
      <c r="AD77" s="12"/>
      <c r="AE77" s="12"/>
      <c r="AF77" s="12"/>
      <c r="AG77" s="12">
        <v>1</v>
      </c>
      <c r="AH77" s="12"/>
      <c r="AI77" s="12">
        <v>6</v>
      </c>
      <c r="AJ77" s="12">
        <v>2</v>
      </c>
      <c r="AK77" s="12">
        <v>2</v>
      </c>
      <c r="AL77" s="12"/>
      <c r="AM77" s="12">
        <v>8</v>
      </c>
      <c r="AN77" s="12">
        <v>1</v>
      </c>
      <c r="AO77" s="12"/>
      <c r="AP77" s="12"/>
      <c r="AQ77" s="12"/>
      <c r="AR77" s="12"/>
      <c r="AS77" s="12">
        <v>1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3">
        <f t="shared" si="0"/>
        <v>205</v>
      </c>
    </row>
    <row r="78" spans="3:55" x14ac:dyDescent="0.25">
      <c r="C78" s="136" t="s">
        <v>167</v>
      </c>
      <c r="D78" s="141">
        <v>278</v>
      </c>
      <c r="E78" s="12">
        <v>3</v>
      </c>
      <c r="F78" s="12">
        <v>6</v>
      </c>
      <c r="G78" s="12">
        <v>291</v>
      </c>
      <c r="H78" s="12">
        <v>629</v>
      </c>
      <c r="I78" s="12">
        <v>152</v>
      </c>
      <c r="J78" s="12">
        <v>415</v>
      </c>
      <c r="K78" s="12">
        <v>5</v>
      </c>
      <c r="L78" s="12">
        <v>629</v>
      </c>
      <c r="M78" s="12">
        <v>951</v>
      </c>
      <c r="N78" s="12">
        <v>593</v>
      </c>
      <c r="O78" s="12">
        <v>283</v>
      </c>
      <c r="P78" s="12">
        <v>278</v>
      </c>
      <c r="Q78" s="12">
        <v>385</v>
      </c>
      <c r="R78" s="12">
        <v>560</v>
      </c>
      <c r="S78" s="12">
        <v>383</v>
      </c>
      <c r="T78" s="12">
        <v>261</v>
      </c>
      <c r="U78" s="12">
        <v>532</v>
      </c>
      <c r="V78" s="12">
        <v>577</v>
      </c>
      <c r="W78" s="12">
        <v>474</v>
      </c>
      <c r="X78" s="12">
        <v>596</v>
      </c>
      <c r="Y78" s="12">
        <v>648</v>
      </c>
      <c r="Z78" s="12">
        <v>245</v>
      </c>
      <c r="AA78" s="12">
        <v>252</v>
      </c>
      <c r="AB78" s="12">
        <v>260</v>
      </c>
      <c r="AC78" s="12">
        <v>753</v>
      </c>
      <c r="AD78" s="12">
        <v>18</v>
      </c>
      <c r="AE78" s="12">
        <v>111</v>
      </c>
      <c r="AF78" s="12">
        <v>122</v>
      </c>
      <c r="AG78" s="12">
        <v>538</v>
      </c>
      <c r="AH78" s="12">
        <v>23</v>
      </c>
      <c r="AI78" s="12">
        <v>194</v>
      </c>
      <c r="AJ78" s="12">
        <v>112</v>
      </c>
      <c r="AK78" s="12">
        <v>103</v>
      </c>
      <c r="AL78" s="12">
        <v>8</v>
      </c>
      <c r="AM78" s="12">
        <v>167</v>
      </c>
      <c r="AN78" s="12">
        <v>162</v>
      </c>
      <c r="AO78" s="12">
        <v>27</v>
      </c>
      <c r="AP78" s="12">
        <v>11</v>
      </c>
      <c r="AQ78" s="12">
        <v>21</v>
      </c>
      <c r="AR78" s="12">
        <v>11</v>
      </c>
      <c r="AS78" s="12">
        <v>179</v>
      </c>
      <c r="AT78" s="12">
        <v>3</v>
      </c>
      <c r="AU78" s="12"/>
      <c r="AV78" s="12">
        <v>65</v>
      </c>
      <c r="AW78" s="12"/>
      <c r="AX78" s="12">
        <v>24</v>
      </c>
      <c r="AY78" s="12">
        <v>25</v>
      </c>
      <c r="AZ78" s="12"/>
      <c r="BA78" s="12">
        <v>82</v>
      </c>
      <c r="BB78" s="12"/>
      <c r="BC78" s="13">
        <f t="shared" si="0"/>
        <v>12445</v>
      </c>
    </row>
    <row r="79" spans="3:55" x14ac:dyDescent="0.25">
      <c r="C79" s="136" t="s">
        <v>209</v>
      </c>
      <c r="D79" s="141"/>
      <c r="E79" s="12"/>
      <c r="F79" s="12"/>
      <c r="G79" s="12"/>
      <c r="H79" s="12"/>
      <c r="I79" s="12"/>
      <c r="J79" s="12">
        <v>1</v>
      </c>
      <c r="K79" s="12"/>
      <c r="L79" s="12"/>
      <c r="M79" s="12"/>
      <c r="N79" s="12">
        <v>2</v>
      </c>
      <c r="O79" s="12"/>
      <c r="P79" s="12">
        <v>1</v>
      </c>
      <c r="Q79" s="12">
        <v>2</v>
      </c>
      <c r="R79" s="12">
        <v>1</v>
      </c>
      <c r="S79" s="12">
        <v>1</v>
      </c>
      <c r="T79" s="12"/>
      <c r="U79" s="12">
        <v>1</v>
      </c>
      <c r="V79" s="12"/>
      <c r="W79" s="12"/>
      <c r="X79" s="12">
        <v>1</v>
      </c>
      <c r="Y79" s="12"/>
      <c r="Z79" s="12"/>
      <c r="AA79" s="12"/>
      <c r="AB79" s="12"/>
      <c r="AC79" s="12"/>
      <c r="AD79" s="12"/>
      <c r="AE79" s="12"/>
      <c r="AF79" s="12">
        <v>1</v>
      </c>
      <c r="AG79" s="12">
        <v>2</v>
      </c>
      <c r="AH79" s="12"/>
      <c r="AI79" s="12"/>
      <c r="AJ79" s="12">
        <v>1</v>
      </c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>
        <v>17</v>
      </c>
      <c r="AV79" s="12"/>
      <c r="AW79" s="12"/>
      <c r="AX79" s="12"/>
      <c r="AY79" s="12"/>
      <c r="AZ79" s="12">
        <v>15</v>
      </c>
      <c r="BA79" s="12"/>
      <c r="BB79" s="12">
        <v>8</v>
      </c>
      <c r="BC79" s="13">
        <f t="shared" si="0"/>
        <v>54</v>
      </c>
    </row>
    <row r="80" spans="3:55" x14ac:dyDescent="0.25">
      <c r="C80" s="136" t="s">
        <v>168</v>
      </c>
      <c r="D80" s="141"/>
      <c r="E80" s="12"/>
      <c r="F80" s="12"/>
      <c r="G80" s="12"/>
      <c r="H80" s="12"/>
      <c r="I80" s="12">
        <v>1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>
        <v>2</v>
      </c>
      <c r="X80" s="12"/>
      <c r="Y80" s="12">
        <v>1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3">
        <f t="shared" si="0"/>
        <v>4</v>
      </c>
    </row>
    <row r="81" spans="3:55" x14ac:dyDescent="0.25">
      <c r="C81" s="136" t="s">
        <v>169</v>
      </c>
      <c r="D81" s="141">
        <v>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>
        <v>1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3">
        <f t="shared" si="0"/>
        <v>2</v>
      </c>
    </row>
    <row r="82" spans="3:55" x14ac:dyDescent="0.25">
      <c r="C82" s="136" t="s">
        <v>170</v>
      </c>
      <c r="D82" s="141"/>
      <c r="E82" s="12"/>
      <c r="F82" s="12"/>
      <c r="G82" s="12"/>
      <c r="H82" s="12"/>
      <c r="I82" s="12"/>
      <c r="J82" s="12"/>
      <c r="K82" s="12"/>
      <c r="L82" s="12">
        <v>13</v>
      </c>
      <c r="M82" s="12">
        <v>3</v>
      </c>
      <c r="N82" s="12">
        <v>9</v>
      </c>
      <c r="O82" s="12">
        <v>3</v>
      </c>
      <c r="P82" s="12">
        <v>3</v>
      </c>
      <c r="Q82" s="12"/>
      <c r="R82" s="12">
        <v>1</v>
      </c>
      <c r="S82" s="12">
        <v>1</v>
      </c>
      <c r="T82" s="12">
        <v>2</v>
      </c>
      <c r="U82" s="12">
        <v>3</v>
      </c>
      <c r="V82" s="12">
        <v>1</v>
      </c>
      <c r="W82" s="12">
        <v>15</v>
      </c>
      <c r="X82" s="12">
        <v>2</v>
      </c>
      <c r="Y82" s="12"/>
      <c r="Z82" s="12">
        <v>2</v>
      </c>
      <c r="AA82" s="12">
        <v>1</v>
      </c>
      <c r="AB82" s="12"/>
      <c r="AC82" s="12"/>
      <c r="AD82" s="12"/>
      <c r="AE82" s="12"/>
      <c r="AF82" s="12"/>
      <c r="AG82" s="12">
        <v>1</v>
      </c>
      <c r="AH82" s="12"/>
      <c r="AI82" s="12"/>
      <c r="AJ82" s="12">
        <v>1</v>
      </c>
      <c r="AK82" s="12">
        <v>2</v>
      </c>
      <c r="AL82" s="12"/>
      <c r="AM82" s="12"/>
      <c r="AN82" s="12">
        <v>1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3">
        <f t="shared" si="0"/>
        <v>64</v>
      </c>
    </row>
    <row r="83" spans="3:55" x14ac:dyDescent="0.25">
      <c r="C83" s="136" t="s">
        <v>249</v>
      </c>
      <c r="D83" s="141">
        <v>47</v>
      </c>
      <c r="E83" s="12"/>
      <c r="F83" s="12"/>
      <c r="G83" s="12">
        <v>15</v>
      </c>
      <c r="H83" s="12">
        <v>25</v>
      </c>
      <c r="I83" s="12">
        <v>13</v>
      </c>
      <c r="J83" s="12">
        <v>19</v>
      </c>
      <c r="K83" s="12"/>
      <c r="L83" s="12">
        <v>80</v>
      </c>
      <c r="M83" s="12">
        <v>83</v>
      </c>
      <c r="N83" s="12">
        <v>96</v>
      </c>
      <c r="O83" s="12">
        <v>47</v>
      </c>
      <c r="P83" s="12">
        <v>7</v>
      </c>
      <c r="Q83" s="12">
        <v>19</v>
      </c>
      <c r="R83" s="12">
        <v>25</v>
      </c>
      <c r="S83" s="12">
        <v>33</v>
      </c>
      <c r="T83" s="12">
        <v>16</v>
      </c>
      <c r="U83" s="12">
        <v>78</v>
      </c>
      <c r="V83" s="12">
        <v>52</v>
      </c>
      <c r="W83" s="12">
        <v>71</v>
      </c>
      <c r="X83" s="12">
        <v>76</v>
      </c>
      <c r="Y83" s="12">
        <v>58</v>
      </c>
      <c r="Z83" s="12">
        <v>22</v>
      </c>
      <c r="AA83" s="12">
        <v>29</v>
      </c>
      <c r="AB83" s="12">
        <v>13</v>
      </c>
      <c r="AC83" s="12">
        <v>25</v>
      </c>
      <c r="AD83" s="12">
        <v>1</v>
      </c>
      <c r="AE83" s="12">
        <v>5</v>
      </c>
      <c r="AF83" s="12">
        <v>2</v>
      </c>
      <c r="AG83" s="12">
        <v>48</v>
      </c>
      <c r="AH83" s="12"/>
      <c r="AI83" s="12">
        <v>39</v>
      </c>
      <c r="AJ83" s="12">
        <v>10</v>
      </c>
      <c r="AK83" s="12">
        <v>16</v>
      </c>
      <c r="AL83" s="12">
        <v>2</v>
      </c>
      <c r="AM83" s="12">
        <v>44</v>
      </c>
      <c r="AN83" s="12">
        <v>8</v>
      </c>
      <c r="AO83" s="12"/>
      <c r="AP83" s="12"/>
      <c r="AQ83" s="12"/>
      <c r="AR83" s="12"/>
      <c r="AS83" s="12">
        <v>4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3">
        <f t="shared" si="0"/>
        <v>1128</v>
      </c>
    </row>
    <row r="84" spans="3:55" x14ac:dyDescent="0.25">
      <c r="C84" s="136" t="s">
        <v>210</v>
      </c>
      <c r="D84" s="14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>
        <v>1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3">
        <f t="shared" si="0"/>
        <v>1</v>
      </c>
    </row>
    <row r="85" spans="3:55" x14ac:dyDescent="0.25">
      <c r="C85" s="136" t="s">
        <v>171</v>
      </c>
      <c r="D85" s="14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>
        <v>12</v>
      </c>
      <c r="AX85" s="12"/>
      <c r="AY85" s="12"/>
      <c r="AZ85" s="12"/>
      <c r="BA85" s="12"/>
      <c r="BB85" s="12"/>
      <c r="BC85" s="13">
        <f t="shared" si="0"/>
        <v>12</v>
      </c>
    </row>
    <row r="86" spans="3:55" x14ac:dyDescent="0.25">
      <c r="C86" s="139" t="s">
        <v>6</v>
      </c>
      <c r="D86" s="140">
        <f>SUM(D55:D85)</f>
        <v>380</v>
      </c>
      <c r="E86" s="140">
        <f t="shared" ref="E86:BC86" si="1">SUM(E55:E85)</f>
        <v>3</v>
      </c>
      <c r="F86" s="140">
        <f t="shared" si="1"/>
        <v>6</v>
      </c>
      <c r="G86" s="140">
        <f t="shared" si="1"/>
        <v>321</v>
      </c>
      <c r="H86" s="140">
        <f t="shared" si="1"/>
        <v>673</v>
      </c>
      <c r="I86" s="140">
        <f t="shared" si="1"/>
        <v>178</v>
      </c>
      <c r="J86" s="140">
        <f t="shared" si="1"/>
        <v>446</v>
      </c>
      <c r="K86" s="140">
        <f t="shared" si="1"/>
        <v>5</v>
      </c>
      <c r="L86" s="140">
        <f t="shared" si="1"/>
        <v>801</v>
      </c>
      <c r="M86" s="140">
        <f t="shared" si="1"/>
        <v>1141</v>
      </c>
      <c r="N86" s="140">
        <f t="shared" si="1"/>
        <v>828</v>
      </c>
      <c r="O86" s="140">
        <f t="shared" si="1"/>
        <v>357</v>
      </c>
      <c r="P86" s="140">
        <f t="shared" si="1"/>
        <v>317</v>
      </c>
      <c r="Q86" s="140">
        <f t="shared" si="1"/>
        <v>425</v>
      </c>
      <c r="R86" s="140">
        <f t="shared" si="1"/>
        <v>602</v>
      </c>
      <c r="S86" s="140">
        <f t="shared" si="1"/>
        <v>460</v>
      </c>
      <c r="T86" s="140">
        <f t="shared" si="1"/>
        <v>292</v>
      </c>
      <c r="U86" s="140">
        <f t="shared" si="1"/>
        <v>673</v>
      </c>
      <c r="V86" s="140">
        <f t="shared" si="1"/>
        <v>657</v>
      </c>
      <c r="W86" s="140">
        <f t="shared" si="1"/>
        <v>740</v>
      </c>
      <c r="X86" s="140">
        <f t="shared" si="1"/>
        <v>703</v>
      </c>
      <c r="Y86" s="140">
        <f t="shared" si="1"/>
        <v>744</v>
      </c>
      <c r="Z86" s="140">
        <f t="shared" si="1"/>
        <v>296</v>
      </c>
      <c r="AA86" s="140">
        <f t="shared" si="1"/>
        <v>296</v>
      </c>
      <c r="AB86" s="140">
        <f t="shared" si="1"/>
        <v>280</v>
      </c>
      <c r="AC86" s="140">
        <f t="shared" si="1"/>
        <v>799</v>
      </c>
      <c r="AD86" s="140">
        <f t="shared" si="1"/>
        <v>19</v>
      </c>
      <c r="AE86" s="140">
        <f t="shared" si="1"/>
        <v>117</v>
      </c>
      <c r="AF86" s="140">
        <f t="shared" si="1"/>
        <v>135</v>
      </c>
      <c r="AG86" s="140">
        <f t="shared" si="1"/>
        <v>620</v>
      </c>
      <c r="AH86" s="140">
        <f t="shared" si="1"/>
        <v>57</v>
      </c>
      <c r="AI86" s="140">
        <f t="shared" si="1"/>
        <v>267</v>
      </c>
      <c r="AJ86" s="140">
        <f t="shared" si="1"/>
        <v>129</v>
      </c>
      <c r="AK86" s="140">
        <f t="shared" si="1"/>
        <v>129</v>
      </c>
      <c r="AL86" s="140">
        <f t="shared" si="1"/>
        <v>10</v>
      </c>
      <c r="AM86" s="140">
        <f t="shared" si="1"/>
        <v>242</v>
      </c>
      <c r="AN86" s="140">
        <f t="shared" si="1"/>
        <v>178</v>
      </c>
      <c r="AO86" s="140">
        <f t="shared" si="1"/>
        <v>27</v>
      </c>
      <c r="AP86" s="140">
        <f t="shared" si="1"/>
        <v>11</v>
      </c>
      <c r="AQ86" s="140">
        <f t="shared" si="1"/>
        <v>21</v>
      </c>
      <c r="AR86" s="140">
        <f t="shared" si="1"/>
        <v>11</v>
      </c>
      <c r="AS86" s="140">
        <f t="shared" si="1"/>
        <v>197</v>
      </c>
      <c r="AT86" s="140">
        <f t="shared" si="1"/>
        <v>32</v>
      </c>
      <c r="AU86" s="140">
        <f t="shared" si="1"/>
        <v>17</v>
      </c>
      <c r="AV86" s="140">
        <f t="shared" si="1"/>
        <v>65</v>
      </c>
      <c r="AW86" s="140">
        <f t="shared" si="1"/>
        <v>12</v>
      </c>
      <c r="AX86" s="140">
        <f t="shared" si="1"/>
        <v>24</v>
      </c>
      <c r="AY86" s="140">
        <f t="shared" si="1"/>
        <v>27</v>
      </c>
      <c r="AZ86" s="140">
        <f t="shared" si="1"/>
        <v>15</v>
      </c>
      <c r="BA86" s="140">
        <f t="shared" si="1"/>
        <v>82</v>
      </c>
      <c r="BB86" s="140">
        <f t="shared" si="1"/>
        <v>8</v>
      </c>
      <c r="BC86" s="140">
        <f t="shared" si="1"/>
        <v>14875</v>
      </c>
    </row>
    <row r="87" spans="3:55" x14ac:dyDescent="0.25"/>
    <row r="88" spans="3:55" x14ac:dyDescent="0.25">
      <c r="C88" s="8" t="s">
        <v>222</v>
      </c>
    </row>
    <row r="89" spans="3:55" ht="13.5" thickBot="1" x14ac:dyDescent="0.3"/>
    <row r="90" spans="3:55" x14ac:dyDescent="0.25">
      <c r="C90" s="230" t="s">
        <v>232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2"/>
    </row>
    <row r="91" spans="3:55" ht="13.5" thickBot="1" x14ac:dyDescent="0.3">
      <c r="C91" s="236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8"/>
    </row>
    <row r="92" spans="3:55" x14ac:dyDescent="0.25"/>
    <row r="93" spans="3:55" x14ac:dyDescent="0.25"/>
    <row r="94" spans="3:55" ht="15.75" x14ac:dyDescent="0.25">
      <c r="C94" s="246" t="s">
        <v>250</v>
      </c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</row>
    <row r="95" spans="3:55" x14ac:dyDescent="0.25"/>
    <row r="96" spans="3:55" ht="12.75" customHeight="1" x14ac:dyDescent="0.25">
      <c r="C96" s="249" t="s">
        <v>243</v>
      </c>
      <c r="D96" s="239" t="s">
        <v>244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7"/>
      <c r="AU96" s="251" t="s">
        <v>6</v>
      </c>
    </row>
    <row r="97" spans="1:47" x14ac:dyDescent="0.25">
      <c r="C97" s="250"/>
      <c r="D97" s="138">
        <v>1</v>
      </c>
      <c r="E97" s="138">
        <v>2</v>
      </c>
      <c r="F97" s="138">
        <v>3</v>
      </c>
      <c r="G97" s="138">
        <v>4</v>
      </c>
      <c r="H97" s="138">
        <v>6</v>
      </c>
      <c r="I97" s="138">
        <v>7</v>
      </c>
      <c r="J97" s="138">
        <v>9</v>
      </c>
      <c r="K97" s="138">
        <v>10</v>
      </c>
      <c r="L97" s="138">
        <v>12</v>
      </c>
      <c r="M97" s="138">
        <v>13</v>
      </c>
      <c r="N97" s="138">
        <v>14</v>
      </c>
      <c r="O97" s="138">
        <v>16</v>
      </c>
      <c r="P97" s="138">
        <v>21</v>
      </c>
      <c r="Q97" s="138">
        <v>22</v>
      </c>
      <c r="R97" s="138">
        <v>23</v>
      </c>
      <c r="S97" s="138">
        <v>24</v>
      </c>
      <c r="T97" s="138">
        <v>25</v>
      </c>
      <c r="U97" s="138">
        <v>27</v>
      </c>
      <c r="V97" s="138">
        <v>28</v>
      </c>
      <c r="W97" s="138">
        <v>31</v>
      </c>
      <c r="X97" s="138">
        <v>32</v>
      </c>
      <c r="Y97" s="138">
        <v>33</v>
      </c>
      <c r="Z97" s="138">
        <v>34</v>
      </c>
      <c r="AA97" s="138">
        <v>36</v>
      </c>
      <c r="AB97" s="138">
        <v>37</v>
      </c>
      <c r="AC97" s="138">
        <v>38</v>
      </c>
      <c r="AD97" s="138">
        <v>39</v>
      </c>
      <c r="AE97" s="138">
        <v>53</v>
      </c>
      <c r="AF97" s="138">
        <v>66</v>
      </c>
      <c r="AG97" s="138">
        <v>68</v>
      </c>
      <c r="AH97" s="138">
        <v>80</v>
      </c>
      <c r="AI97" s="138">
        <v>86</v>
      </c>
      <c r="AJ97" s="138">
        <v>87</v>
      </c>
      <c r="AK97" s="138">
        <v>89</v>
      </c>
      <c r="AL97" s="138">
        <v>91</v>
      </c>
      <c r="AM97" s="138">
        <v>92</v>
      </c>
      <c r="AN97" s="138">
        <v>99</v>
      </c>
      <c r="AO97" s="138" t="s">
        <v>13</v>
      </c>
      <c r="AP97" s="138" t="s">
        <v>27</v>
      </c>
      <c r="AQ97" s="138" t="s">
        <v>33</v>
      </c>
      <c r="AR97" s="138" t="s">
        <v>30</v>
      </c>
      <c r="AS97" s="138" t="s">
        <v>181</v>
      </c>
      <c r="AT97" s="138" t="s">
        <v>21</v>
      </c>
      <c r="AU97" s="252"/>
    </row>
    <row r="98" spans="1:47" s="1" customFormat="1" hidden="1" x14ac:dyDescent="0.25">
      <c r="A98" s="153"/>
      <c r="B98" s="154"/>
      <c r="C98" s="155">
        <v>1</v>
      </c>
      <c r="D98" s="155">
        <v>2</v>
      </c>
      <c r="E98" s="155">
        <v>3</v>
      </c>
      <c r="F98" s="155">
        <v>4</v>
      </c>
      <c r="G98" s="155">
        <v>5</v>
      </c>
      <c r="H98" s="155">
        <v>6</v>
      </c>
      <c r="I98" s="155">
        <v>7</v>
      </c>
      <c r="J98" s="155">
        <v>8</v>
      </c>
      <c r="K98" s="155">
        <v>9</v>
      </c>
      <c r="L98" s="155">
        <v>10</v>
      </c>
      <c r="M98" s="155">
        <v>11</v>
      </c>
      <c r="N98" s="155">
        <v>12</v>
      </c>
      <c r="O98" s="155">
        <v>13</v>
      </c>
      <c r="P98" s="155">
        <v>14</v>
      </c>
      <c r="Q98" s="155">
        <v>15</v>
      </c>
      <c r="R98" s="155">
        <v>16</v>
      </c>
      <c r="S98" s="155">
        <v>17</v>
      </c>
      <c r="T98" s="155">
        <v>18</v>
      </c>
      <c r="U98" s="155">
        <v>19</v>
      </c>
      <c r="V98" s="155">
        <v>20</v>
      </c>
      <c r="W98" s="155">
        <v>21</v>
      </c>
      <c r="X98" s="155">
        <v>22</v>
      </c>
      <c r="Y98" s="155">
        <v>23</v>
      </c>
      <c r="Z98" s="155">
        <v>24</v>
      </c>
      <c r="AA98" s="155">
        <v>25</v>
      </c>
      <c r="AB98" s="155">
        <v>26</v>
      </c>
      <c r="AC98" s="155">
        <v>27</v>
      </c>
      <c r="AD98" s="155">
        <v>28</v>
      </c>
      <c r="AE98" s="155">
        <v>29</v>
      </c>
      <c r="AF98" s="155">
        <v>30</v>
      </c>
      <c r="AG98" s="155">
        <v>31</v>
      </c>
      <c r="AH98" s="155">
        <v>32</v>
      </c>
      <c r="AI98" s="155">
        <v>33</v>
      </c>
      <c r="AJ98" s="155">
        <v>34</v>
      </c>
      <c r="AK98" s="155">
        <v>35</v>
      </c>
      <c r="AL98" s="155">
        <v>36</v>
      </c>
      <c r="AM98" s="155">
        <v>37</v>
      </c>
      <c r="AN98" s="155">
        <v>38</v>
      </c>
      <c r="AO98" s="155">
        <v>39</v>
      </c>
      <c r="AP98" s="155">
        <v>40</v>
      </c>
      <c r="AQ98" s="155">
        <v>41</v>
      </c>
      <c r="AR98" s="155">
        <v>42</v>
      </c>
      <c r="AS98" s="155">
        <v>43</v>
      </c>
      <c r="AT98" s="155">
        <v>44</v>
      </c>
      <c r="AU98" s="155">
        <v>45</v>
      </c>
    </row>
    <row r="99" spans="1:47" x14ac:dyDescent="0.25">
      <c r="C99" s="136" t="s">
        <v>154</v>
      </c>
      <c r="D99" s="141"/>
      <c r="E99" s="12"/>
      <c r="F99" s="12"/>
      <c r="G99" s="12"/>
      <c r="H99" s="12"/>
      <c r="I99" s="12"/>
      <c r="J99" s="12"/>
      <c r="K99" s="12"/>
      <c r="L99" s="12"/>
      <c r="M99" s="12"/>
      <c r="N99" s="12">
        <v>1</v>
      </c>
      <c r="O99" s="12"/>
      <c r="P99" s="12"/>
      <c r="Q99" s="12"/>
      <c r="R99" s="12"/>
      <c r="S99" s="12"/>
      <c r="T99" s="12">
        <v>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45">
        <f>SUM(D99:AT99)</f>
        <v>2</v>
      </c>
    </row>
    <row r="100" spans="1:47" x14ac:dyDescent="0.25">
      <c r="C100" s="136" t="s">
        <v>155</v>
      </c>
      <c r="D100" s="141"/>
      <c r="E100" s="12"/>
      <c r="F100" s="12"/>
      <c r="G100" s="12">
        <v>1</v>
      </c>
      <c r="H100" s="12">
        <v>2</v>
      </c>
      <c r="I100" s="12"/>
      <c r="J100" s="12">
        <v>1</v>
      </c>
      <c r="K100" s="12"/>
      <c r="L100" s="12"/>
      <c r="M100" s="12"/>
      <c r="N100" s="12"/>
      <c r="O100" s="12"/>
      <c r="P100" s="12"/>
      <c r="Q100" s="12"/>
      <c r="R100" s="12">
        <v>1</v>
      </c>
      <c r="S100" s="12"/>
      <c r="T100" s="12"/>
      <c r="U100" s="12"/>
      <c r="V100" s="12">
        <v>1</v>
      </c>
      <c r="W100" s="12"/>
      <c r="X100" s="12">
        <v>1</v>
      </c>
      <c r="Y100" s="12"/>
      <c r="Z100" s="12"/>
      <c r="AA100" s="12"/>
      <c r="AB100" s="12"/>
      <c r="AC100" s="12"/>
      <c r="AD100" s="12"/>
      <c r="AE100" s="12"/>
      <c r="AF100" s="12"/>
      <c r="AG100" s="12">
        <v>1</v>
      </c>
      <c r="AH100" s="12"/>
      <c r="AI100" s="12">
        <v>3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45">
        <f t="shared" ref="AU100:AU129" si="2">SUM(D100:AT100)</f>
        <v>11</v>
      </c>
    </row>
    <row r="101" spans="1:47" x14ac:dyDescent="0.25">
      <c r="C101" s="136" t="s">
        <v>156</v>
      </c>
      <c r="D101" s="141">
        <v>1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>
        <v>1</v>
      </c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45">
        <f t="shared" si="2"/>
        <v>2</v>
      </c>
    </row>
    <row r="102" spans="1:47" x14ac:dyDescent="0.25">
      <c r="C102" s="136" t="s">
        <v>202</v>
      </c>
      <c r="D102" s="14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>
        <v>1</v>
      </c>
      <c r="X102" s="12"/>
      <c r="Y102" s="12">
        <v>1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45">
        <f t="shared" si="2"/>
        <v>2</v>
      </c>
    </row>
    <row r="103" spans="1:47" x14ac:dyDescent="0.25">
      <c r="C103" s="136" t="s">
        <v>245</v>
      </c>
      <c r="D103" s="141"/>
      <c r="E103" s="12"/>
      <c r="F103" s="12"/>
      <c r="G103" s="12">
        <v>2</v>
      </c>
      <c r="H103" s="12">
        <v>1</v>
      </c>
      <c r="I103" s="12"/>
      <c r="J103" s="12">
        <v>1</v>
      </c>
      <c r="K103" s="12"/>
      <c r="L103" s="12">
        <v>3</v>
      </c>
      <c r="M103" s="12"/>
      <c r="N103" s="12">
        <v>2</v>
      </c>
      <c r="O103" s="12">
        <v>3</v>
      </c>
      <c r="P103" s="12">
        <v>2</v>
      </c>
      <c r="Q103" s="12">
        <v>1</v>
      </c>
      <c r="R103" s="12">
        <v>2</v>
      </c>
      <c r="S103" s="12"/>
      <c r="T103" s="12"/>
      <c r="U103" s="12">
        <v>2</v>
      </c>
      <c r="V103" s="12">
        <v>2</v>
      </c>
      <c r="W103" s="12">
        <v>3</v>
      </c>
      <c r="X103" s="12">
        <v>1</v>
      </c>
      <c r="Y103" s="12"/>
      <c r="Z103" s="12"/>
      <c r="AA103" s="12"/>
      <c r="AB103" s="12">
        <v>1</v>
      </c>
      <c r="AC103" s="12"/>
      <c r="AD103" s="12"/>
      <c r="AE103" s="12">
        <v>1</v>
      </c>
      <c r="AF103" s="12"/>
      <c r="AG103" s="12">
        <v>1</v>
      </c>
      <c r="AH103" s="12"/>
      <c r="AI103" s="12">
        <v>1</v>
      </c>
      <c r="AJ103" s="12"/>
      <c r="AK103" s="12">
        <v>1</v>
      </c>
      <c r="AL103" s="12"/>
      <c r="AM103" s="12">
        <v>1</v>
      </c>
      <c r="AN103" s="12"/>
      <c r="AO103" s="12"/>
      <c r="AP103" s="12"/>
      <c r="AQ103" s="12"/>
      <c r="AR103" s="12"/>
      <c r="AS103" s="12"/>
      <c r="AT103" s="12"/>
      <c r="AU103" s="145">
        <f t="shared" si="2"/>
        <v>31</v>
      </c>
    </row>
    <row r="104" spans="1:47" x14ac:dyDescent="0.25">
      <c r="C104" s="136" t="s">
        <v>203</v>
      </c>
      <c r="D104" s="141"/>
      <c r="E104" s="12"/>
      <c r="F104" s="12"/>
      <c r="G104" s="12"/>
      <c r="H104" s="12"/>
      <c r="I104" s="12"/>
      <c r="J104" s="12">
        <v>1</v>
      </c>
      <c r="K104" s="12"/>
      <c r="L104" s="12">
        <v>1</v>
      </c>
      <c r="M104" s="12"/>
      <c r="N104" s="12">
        <v>2</v>
      </c>
      <c r="O104" s="12"/>
      <c r="P104" s="12"/>
      <c r="Q104" s="12"/>
      <c r="R104" s="12"/>
      <c r="S104" s="12"/>
      <c r="T104" s="12"/>
      <c r="U104" s="12"/>
      <c r="V104" s="12"/>
      <c r="W104" s="12">
        <v>1</v>
      </c>
      <c r="X104" s="12"/>
      <c r="Y104" s="12"/>
      <c r="Z104" s="12"/>
      <c r="AA104" s="12"/>
      <c r="AB104" s="12"/>
      <c r="AC104" s="12"/>
      <c r="AD104" s="12"/>
      <c r="AE104" s="12"/>
      <c r="AF104" s="12"/>
      <c r="AG104" s="12">
        <v>1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45">
        <f t="shared" si="2"/>
        <v>6</v>
      </c>
    </row>
    <row r="105" spans="1:47" x14ac:dyDescent="0.25">
      <c r="C105" s="136" t="s">
        <v>204</v>
      </c>
      <c r="D105" s="141"/>
      <c r="E105" s="12"/>
      <c r="F105" s="12"/>
      <c r="G105" s="12"/>
      <c r="H105" s="12">
        <v>1</v>
      </c>
      <c r="I105" s="12"/>
      <c r="J105" s="12"/>
      <c r="K105" s="12"/>
      <c r="L105" s="12"/>
      <c r="M105" s="12">
        <v>1</v>
      </c>
      <c r="N105" s="12"/>
      <c r="O105" s="12"/>
      <c r="P105" s="12"/>
      <c r="Q105" s="12"/>
      <c r="R105" s="12"/>
      <c r="S105" s="12"/>
      <c r="T105" s="12"/>
      <c r="U105" s="12"/>
      <c r="V105" s="12">
        <v>1</v>
      </c>
      <c r="W105" s="12">
        <v>2</v>
      </c>
      <c r="X105" s="12"/>
      <c r="Y105" s="12">
        <v>1</v>
      </c>
      <c r="Z105" s="12"/>
      <c r="AA105" s="12"/>
      <c r="AB105" s="12"/>
      <c r="AC105" s="12"/>
      <c r="AD105" s="12"/>
      <c r="AE105" s="12"/>
      <c r="AF105" s="12"/>
      <c r="AG105" s="12">
        <v>1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45">
        <f t="shared" si="2"/>
        <v>7</v>
      </c>
    </row>
    <row r="106" spans="1:47" x14ac:dyDescent="0.25">
      <c r="C106" s="136" t="s">
        <v>157</v>
      </c>
      <c r="D106" s="141">
        <v>18</v>
      </c>
      <c r="E106" s="12"/>
      <c r="F106" s="12"/>
      <c r="G106" s="12">
        <v>4</v>
      </c>
      <c r="H106" s="12">
        <v>7</v>
      </c>
      <c r="I106" s="12">
        <v>5</v>
      </c>
      <c r="J106" s="12">
        <v>6</v>
      </c>
      <c r="K106" s="12"/>
      <c r="L106" s="12">
        <v>20</v>
      </c>
      <c r="M106" s="12">
        <v>27</v>
      </c>
      <c r="N106" s="12">
        <v>37</v>
      </c>
      <c r="O106" s="12">
        <v>3</v>
      </c>
      <c r="P106" s="12">
        <v>5</v>
      </c>
      <c r="Q106" s="12">
        <v>7</v>
      </c>
      <c r="R106" s="12">
        <v>16</v>
      </c>
      <c r="S106" s="12">
        <v>16</v>
      </c>
      <c r="T106" s="12">
        <v>2</v>
      </c>
      <c r="U106" s="12">
        <v>24</v>
      </c>
      <c r="V106" s="12">
        <v>10</v>
      </c>
      <c r="W106" s="12">
        <v>20</v>
      </c>
      <c r="X106" s="12">
        <v>10</v>
      </c>
      <c r="Y106" s="12">
        <v>16</v>
      </c>
      <c r="Z106" s="12">
        <v>8</v>
      </c>
      <c r="AA106" s="12">
        <v>6</v>
      </c>
      <c r="AB106" s="12">
        <v>6</v>
      </c>
      <c r="AC106" s="12">
        <v>13</v>
      </c>
      <c r="AD106" s="12"/>
      <c r="AE106" s="12">
        <v>1</v>
      </c>
      <c r="AF106" s="12">
        <v>3</v>
      </c>
      <c r="AG106" s="12">
        <v>21</v>
      </c>
      <c r="AH106" s="12">
        <v>33</v>
      </c>
      <c r="AI106" s="12">
        <v>11</v>
      </c>
      <c r="AJ106" s="12">
        <v>3</v>
      </c>
      <c r="AK106" s="12">
        <v>4</v>
      </c>
      <c r="AL106" s="12"/>
      <c r="AM106" s="12">
        <v>20</v>
      </c>
      <c r="AN106" s="12">
        <v>2</v>
      </c>
      <c r="AO106" s="12">
        <v>6</v>
      </c>
      <c r="AP106" s="12">
        <v>29</v>
      </c>
      <c r="AQ106" s="12"/>
      <c r="AR106" s="12"/>
      <c r="AS106" s="12"/>
      <c r="AT106" s="12">
        <v>2</v>
      </c>
      <c r="AU106" s="145">
        <f t="shared" si="2"/>
        <v>421</v>
      </c>
    </row>
    <row r="107" spans="1:47" x14ac:dyDescent="0.25">
      <c r="C107" s="136" t="s">
        <v>205</v>
      </c>
      <c r="D107" s="141"/>
      <c r="E107" s="12"/>
      <c r="F107" s="12"/>
      <c r="G107" s="12"/>
      <c r="H107" s="12">
        <v>1</v>
      </c>
      <c r="I107" s="12">
        <v>1</v>
      </c>
      <c r="J107" s="12"/>
      <c r="K107" s="12"/>
      <c r="L107" s="12">
        <v>6</v>
      </c>
      <c r="M107" s="12">
        <v>3</v>
      </c>
      <c r="N107" s="12">
        <v>2</v>
      </c>
      <c r="O107" s="12">
        <v>1</v>
      </c>
      <c r="P107" s="12"/>
      <c r="Q107" s="12">
        <v>1</v>
      </c>
      <c r="R107" s="12"/>
      <c r="S107" s="12"/>
      <c r="T107" s="12"/>
      <c r="U107" s="12"/>
      <c r="V107" s="12"/>
      <c r="W107" s="12"/>
      <c r="X107" s="12">
        <v>3</v>
      </c>
      <c r="Y107" s="12"/>
      <c r="Z107" s="12"/>
      <c r="AA107" s="12">
        <v>2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>
        <v>1</v>
      </c>
      <c r="AO107" s="12"/>
      <c r="AP107" s="12"/>
      <c r="AQ107" s="12"/>
      <c r="AR107" s="12"/>
      <c r="AS107" s="12"/>
      <c r="AT107" s="12"/>
      <c r="AU107" s="145">
        <f t="shared" si="2"/>
        <v>21</v>
      </c>
    </row>
    <row r="108" spans="1:47" x14ac:dyDescent="0.25">
      <c r="C108" s="136" t="s">
        <v>158</v>
      </c>
      <c r="D108" s="141">
        <v>1</v>
      </c>
      <c r="E108" s="12"/>
      <c r="F108" s="12"/>
      <c r="G108" s="12"/>
      <c r="H108" s="12">
        <v>1</v>
      </c>
      <c r="I108" s="12">
        <v>1</v>
      </c>
      <c r="J108" s="12">
        <v>3</v>
      </c>
      <c r="K108" s="12"/>
      <c r="L108" s="12">
        <v>5</v>
      </c>
      <c r="M108" s="12">
        <v>5</v>
      </c>
      <c r="N108" s="12">
        <v>3</v>
      </c>
      <c r="O108" s="12">
        <v>1</v>
      </c>
      <c r="P108" s="12"/>
      <c r="Q108" s="12">
        <v>1</v>
      </c>
      <c r="R108" s="12"/>
      <c r="S108" s="12">
        <v>4</v>
      </c>
      <c r="T108" s="12">
        <v>2</v>
      </c>
      <c r="U108" s="12">
        <v>5</v>
      </c>
      <c r="V108" s="12">
        <v>3</v>
      </c>
      <c r="W108" s="12">
        <v>25</v>
      </c>
      <c r="X108" s="12">
        <v>1</v>
      </c>
      <c r="Y108" s="12">
        <v>5</v>
      </c>
      <c r="Z108" s="12">
        <v>1</v>
      </c>
      <c r="AA108" s="12">
        <v>2</v>
      </c>
      <c r="AB108" s="12"/>
      <c r="AC108" s="12"/>
      <c r="AD108" s="12"/>
      <c r="AE108" s="12"/>
      <c r="AF108" s="12">
        <v>2</v>
      </c>
      <c r="AG108" s="12">
        <v>1</v>
      </c>
      <c r="AH108" s="12"/>
      <c r="AI108" s="12"/>
      <c r="AJ108" s="12"/>
      <c r="AK108" s="12"/>
      <c r="AL108" s="12"/>
      <c r="AM108" s="12"/>
      <c r="AN108" s="12"/>
      <c r="AO108" s="12">
        <v>2</v>
      </c>
      <c r="AP108" s="12"/>
      <c r="AQ108" s="12"/>
      <c r="AR108" s="12"/>
      <c r="AS108" s="12"/>
      <c r="AT108" s="12"/>
      <c r="AU108" s="145">
        <f t="shared" si="2"/>
        <v>74</v>
      </c>
    </row>
    <row r="109" spans="1:47" x14ac:dyDescent="0.25">
      <c r="C109" s="136" t="s">
        <v>159</v>
      </c>
      <c r="D109" s="141"/>
      <c r="E109" s="12"/>
      <c r="F109" s="12"/>
      <c r="G109" s="12"/>
      <c r="H109" s="12">
        <v>1</v>
      </c>
      <c r="I109" s="12"/>
      <c r="J109" s="12"/>
      <c r="K109" s="12"/>
      <c r="L109" s="12"/>
      <c r="M109" s="12"/>
      <c r="N109" s="12">
        <v>1</v>
      </c>
      <c r="O109" s="12"/>
      <c r="P109" s="12"/>
      <c r="Q109" s="12"/>
      <c r="R109" s="12"/>
      <c r="S109" s="12">
        <v>1</v>
      </c>
      <c r="T109" s="12"/>
      <c r="U109" s="12">
        <v>1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>
        <v>1</v>
      </c>
      <c r="AP109" s="12"/>
      <c r="AQ109" s="12"/>
      <c r="AR109" s="12"/>
      <c r="AS109" s="12"/>
      <c r="AT109" s="12"/>
      <c r="AU109" s="145">
        <f t="shared" si="2"/>
        <v>5</v>
      </c>
    </row>
    <row r="110" spans="1:47" x14ac:dyDescent="0.25">
      <c r="C110" s="136" t="s">
        <v>206</v>
      </c>
      <c r="D110" s="141"/>
      <c r="E110" s="12"/>
      <c r="F110" s="12"/>
      <c r="G110" s="12"/>
      <c r="H110" s="12">
        <v>4</v>
      </c>
      <c r="I110" s="12"/>
      <c r="J110" s="12">
        <v>3</v>
      </c>
      <c r="K110" s="12"/>
      <c r="L110" s="12">
        <v>2</v>
      </c>
      <c r="M110" s="12"/>
      <c r="N110" s="12">
        <v>1</v>
      </c>
      <c r="O110" s="12"/>
      <c r="P110" s="12">
        <v>12</v>
      </c>
      <c r="Q110" s="12">
        <v>1</v>
      </c>
      <c r="R110" s="12"/>
      <c r="S110" s="12">
        <v>1</v>
      </c>
      <c r="T110" s="12"/>
      <c r="U110" s="12">
        <v>3</v>
      </c>
      <c r="V110" s="12">
        <v>1</v>
      </c>
      <c r="W110" s="12"/>
      <c r="X110" s="12">
        <v>2</v>
      </c>
      <c r="Y110" s="12">
        <v>3</v>
      </c>
      <c r="Z110" s="12"/>
      <c r="AA110" s="12"/>
      <c r="AB110" s="12"/>
      <c r="AC110" s="12">
        <v>1</v>
      </c>
      <c r="AD110" s="12"/>
      <c r="AE110" s="12"/>
      <c r="AF110" s="12">
        <v>1</v>
      </c>
      <c r="AG110" s="12">
        <v>2</v>
      </c>
      <c r="AH110" s="12"/>
      <c r="AI110" s="12"/>
      <c r="AJ110" s="12"/>
      <c r="AK110" s="12"/>
      <c r="AL110" s="12"/>
      <c r="AM110" s="12">
        <v>1</v>
      </c>
      <c r="AN110" s="12"/>
      <c r="AO110" s="12">
        <v>1</v>
      </c>
      <c r="AP110" s="12"/>
      <c r="AQ110" s="12"/>
      <c r="AR110" s="12"/>
      <c r="AS110" s="12"/>
      <c r="AT110" s="12"/>
      <c r="AU110" s="145">
        <f t="shared" si="2"/>
        <v>39</v>
      </c>
    </row>
    <row r="111" spans="1:47" x14ac:dyDescent="0.25">
      <c r="C111" s="136" t="s">
        <v>246</v>
      </c>
      <c r="D111" s="14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>
        <v>1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>
        <v>1</v>
      </c>
      <c r="AN111" s="12"/>
      <c r="AO111" s="12"/>
      <c r="AP111" s="12"/>
      <c r="AQ111" s="12"/>
      <c r="AR111" s="12"/>
      <c r="AS111" s="12"/>
      <c r="AT111" s="12"/>
      <c r="AU111" s="145">
        <f t="shared" si="2"/>
        <v>2</v>
      </c>
    </row>
    <row r="112" spans="1:47" x14ac:dyDescent="0.25">
      <c r="C112" s="136" t="s">
        <v>160</v>
      </c>
      <c r="D112" s="141"/>
      <c r="E112" s="12"/>
      <c r="F112" s="12"/>
      <c r="G112" s="12"/>
      <c r="H112" s="12"/>
      <c r="I112" s="12">
        <v>1</v>
      </c>
      <c r="J112" s="12"/>
      <c r="K112" s="12"/>
      <c r="L112" s="12">
        <v>2</v>
      </c>
      <c r="M112" s="12">
        <v>3</v>
      </c>
      <c r="N112" s="12"/>
      <c r="O112" s="12">
        <v>1</v>
      </c>
      <c r="P112" s="12">
        <v>1</v>
      </c>
      <c r="Q112" s="12">
        <v>3</v>
      </c>
      <c r="R112" s="12">
        <v>2</v>
      </c>
      <c r="S112" s="12">
        <v>1</v>
      </c>
      <c r="T112" s="12"/>
      <c r="U112" s="12">
        <v>1</v>
      </c>
      <c r="V112" s="12"/>
      <c r="W112" s="12">
        <v>1</v>
      </c>
      <c r="X112" s="12">
        <v>1</v>
      </c>
      <c r="Y112" s="12"/>
      <c r="Z112" s="12"/>
      <c r="AA112" s="12"/>
      <c r="AB112" s="12"/>
      <c r="AC112" s="12">
        <v>1</v>
      </c>
      <c r="AD112" s="12"/>
      <c r="AE112" s="12"/>
      <c r="AF112" s="12"/>
      <c r="AG112" s="12">
        <v>1</v>
      </c>
      <c r="AH112" s="12"/>
      <c r="AI112" s="12"/>
      <c r="AJ112" s="12"/>
      <c r="AK112" s="12"/>
      <c r="AL112" s="12"/>
      <c r="AM112" s="12"/>
      <c r="AN112" s="12">
        <v>2</v>
      </c>
      <c r="AO112" s="12"/>
      <c r="AP112" s="12"/>
      <c r="AQ112" s="12"/>
      <c r="AR112" s="12"/>
      <c r="AS112" s="12"/>
      <c r="AT112" s="12"/>
      <c r="AU112" s="145">
        <f t="shared" si="2"/>
        <v>21</v>
      </c>
    </row>
    <row r="113" spans="3:47" x14ac:dyDescent="0.25">
      <c r="C113" s="136" t="s">
        <v>207</v>
      </c>
      <c r="D113" s="141"/>
      <c r="E113" s="12"/>
      <c r="F113" s="12"/>
      <c r="G113" s="12"/>
      <c r="H113" s="12"/>
      <c r="I113" s="12"/>
      <c r="J113" s="12"/>
      <c r="K113" s="12"/>
      <c r="L113" s="12"/>
      <c r="M113" s="12"/>
      <c r="N113" s="12">
        <v>1</v>
      </c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45">
        <f t="shared" si="2"/>
        <v>1</v>
      </c>
    </row>
    <row r="114" spans="3:47" x14ac:dyDescent="0.25">
      <c r="C114" s="136" t="s">
        <v>247</v>
      </c>
      <c r="D114" s="141"/>
      <c r="E114" s="12"/>
      <c r="F114" s="12"/>
      <c r="G114" s="12"/>
      <c r="H114" s="12"/>
      <c r="I114" s="12"/>
      <c r="J114" s="12"/>
      <c r="K114" s="12"/>
      <c r="L114" s="12">
        <v>1</v>
      </c>
      <c r="M114" s="12">
        <v>1</v>
      </c>
      <c r="N114" s="12">
        <v>1</v>
      </c>
      <c r="O114" s="12"/>
      <c r="P114" s="12"/>
      <c r="Q114" s="12"/>
      <c r="R114" s="12"/>
      <c r="S114" s="12"/>
      <c r="T114" s="12"/>
      <c r="U114" s="12"/>
      <c r="V114" s="12"/>
      <c r="W114" s="12">
        <v>1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45">
        <f t="shared" si="2"/>
        <v>4</v>
      </c>
    </row>
    <row r="115" spans="3:47" x14ac:dyDescent="0.25">
      <c r="C115" s="136" t="s">
        <v>161</v>
      </c>
      <c r="D115" s="14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>
        <v>2</v>
      </c>
      <c r="V115" s="12">
        <v>1</v>
      </c>
      <c r="W115" s="12">
        <v>2</v>
      </c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45">
        <f t="shared" si="2"/>
        <v>5</v>
      </c>
    </row>
    <row r="116" spans="3:47" x14ac:dyDescent="0.25">
      <c r="C116" s="136" t="s">
        <v>162</v>
      </c>
      <c r="D116" s="141"/>
      <c r="E116" s="12"/>
      <c r="F116" s="12"/>
      <c r="G116" s="12"/>
      <c r="H116" s="12"/>
      <c r="I116" s="12"/>
      <c r="J116" s="12"/>
      <c r="K116" s="12"/>
      <c r="L116" s="12">
        <v>13</v>
      </c>
      <c r="M116" s="12">
        <v>2</v>
      </c>
      <c r="N116" s="12">
        <v>13</v>
      </c>
      <c r="O116" s="12">
        <v>5</v>
      </c>
      <c r="P116" s="12"/>
      <c r="Q116" s="12">
        <v>1</v>
      </c>
      <c r="R116" s="12"/>
      <c r="S116" s="12"/>
      <c r="T116" s="12">
        <v>1</v>
      </c>
      <c r="U116" s="12">
        <v>2</v>
      </c>
      <c r="V116" s="12">
        <v>1</v>
      </c>
      <c r="W116" s="12">
        <v>8</v>
      </c>
      <c r="X116" s="12">
        <v>1</v>
      </c>
      <c r="Y116" s="12">
        <v>1</v>
      </c>
      <c r="Z116" s="12">
        <v>3</v>
      </c>
      <c r="AA116" s="12">
        <v>2</v>
      </c>
      <c r="AB116" s="12"/>
      <c r="AC116" s="12"/>
      <c r="AD116" s="12"/>
      <c r="AE116" s="12"/>
      <c r="AF116" s="12"/>
      <c r="AG116" s="12">
        <v>2</v>
      </c>
      <c r="AH116" s="12"/>
      <c r="AI116" s="12">
        <v>2</v>
      </c>
      <c r="AJ116" s="12"/>
      <c r="AK116" s="12">
        <v>1</v>
      </c>
      <c r="AL116" s="12"/>
      <c r="AM116" s="12"/>
      <c r="AN116" s="12"/>
      <c r="AO116" s="12">
        <v>1</v>
      </c>
      <c r="AP116" s="12"/>
      <c r="AQ116" s="12"/>
      <c r="AR116" s="12"/>
      <c r="AS116" s="12"/>
      <c r="AT116" s="12"/>
      <c r="AU116" s="145">
        <f t="shared" si="2"/>
        <v>59</v>
      </c>
    </row>
    <row r="117" spans="3:47" x14ac:dyDescent="0.25">
      <c r="C117" s="136" t="s">
        <v>163</v>
      </c>
      <c r="D117" s="14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>
        <v>1</v>
      </c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45">
        <f t="shared" si="2"/>
        <v>1</v>
      </c>
    </row>
    <row r="118" spans="3:47" x14ac:dyDescent="0.25">
      <c r="C118" s="136" t="s">
        <v>164</v>
      </c>
      <c r="D118" s="141"/>
      <c r="E118" s="12"/>
      <c r="F118" s="12"/>
      <c r="G118" s="12">
        <v>1</v>
      </c>
      <c r="H118" s="12"/>
      <c r="I118" s="12"/>
      <c r="J118" s="12"/>
      <c r="K118" s="12"/>
      <c r="L118" s="12">
        <v>1</v>
      </c>
      <c r="M118" s="12"/>
      <c r="N118" s="12">
        <v>1</v>
      </c>
      <c r="O118" s="12"/>
      <c r="P118" s="12"/>
      <c r="Q118" s="12"/>
      <c r="R118" s="12"/>
      <c r="S118" s="12"/>
      <c r="T118" s="12"/>
      <c r="U118" s="12">
        <v>1</v>
      </c>
      <c r="V118" s="12"/>
      <c r="W118" s="12">
        <v>1</v>
      </c>
      <c r="X118" s="12"/>
      <c r="Y118" s="12"/>
      <c r="Z118" s="12">
        <v>1</v>
      </c>
      <c r="AA118" s="12"/>
      <c r="AB118" s="12"/>
      <c r="AC118" s="12"/>
      <c r="AD118" s="12"/>
      <c r="AE118" s="12"/>
      <c r="AF118" s="12"/>
      <c r="AG118" s="12"/>
      <c r="AH118" s="12"/>
      <c r="AI118" s="12">
        <v>1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45">
        <f t="shared" si="2"/>
        <v>7</v>
      </c>
    </row>
    <row r="119" spans="3:47" x14ac:dyDescent="0.25">
      <c r="C119" s="136" t="s">
        <v>165</v>
      </c>
      <c r="D119" s="141">
        <v>2</v>
      </c>
      <c r="E119" s="12"/>
      <c r="F119" s="12"/>
      <c r="G119" s="12"/>
      <c r="H119" s="12">
        <v>1</v>
      </c>
      <c r="I119" s="12">
        <v>1</v>
      </c>
      <c r="J119" s="12">
        <v>1</v>
      </c>
      <c r="K119" s="12"/>
      <c r="L119" s="12">
        <v>22</v>
      </c>
      <c r="M119" s="12">
        <v>16</v>
      </c>
      <c r="N119" s="12">
        <v>39</v>
      </c>
      <c r="O119" s="12">
        <v>9</v>
      </c>
      <c r="P119" s="12">
        <v>7</v>
      </c>
      <c r="Q119" s="12"/>
      <c r="R119" s="12">
        <v>2</v>
      </c>
      <c r="S119" s="12">
        <v>5</v>
      </c>
      <c r="T119" s="12">
        <v>3</v>
      </c>
      <c r="U119" s="12">
        <v>14</v>
      </c>
      <c r="V119" s="12">
        <v>4</v>
      </c>
      <c r="W119" s="12">
        <v>92</v>
      </c>
      <c r="X119" s="12">
        <v>10</v>
      </c>
      <c r="Y119" s="12">
        <v>7</v>
      </c>
      <c r="Z119" s="12">
        <v>3</v>
      </c>
      <c r="AA119" s="12">
        <v>3</v>
      </c>
      <c r="AB119" s="12"/>
      <c r="AC119" s="12">
        <v>2</v>
      </c>
      <c r="AD119" s="12"/>
      <c r="AE119" s="12"/>
      <c r="AF119" s="12"/>
      <c r="AG119" s="12">
        <v>3</v>
      </c>
      <c r="AH119" s="12"/>
      <c r="AI119" s="12">
        <v>10</v>
      </c>
      <c r="AJ119" s="12">
        <v>1</v>
      </c>
      <c r="AK119" s="12"/>
      <c r="AL119" s="12"/>
      <c r="AM119" s="12">
        <v>3</v>
      </c>
      <c r="AN119" s="12">
        <v>1</v>
      </c>
      <c r="AO119" s="12">
        <v>1</v>
      </c>
      <c r="AP119" s="12"/>
      <c r="AQ119" s="12"/>
      <c r="AR119" s="12"/>
      <c r="AS119" s="12"/>
      <c r="AT119" s="12"/>
      <c r="AU119" s="145">
        <f t="shared" si="2"/>
        <v>262</v>
      </c>
    </row>
    <row r="120" spans="3:47" x14ac:dyDescent="0.25">
      <c r="C120" s="136" t="s">
        <v>248</v>
      </c>
      <c r="D120" s="141"/>
      <c r="E120" s="12"/>
      <c r="F120" s="12"/>
      <c r="G120" s="12"/>
      <c r="H120" s="12"/>
      <c r="I120" s="12"/>
      <c r="J120" s="12"/>
      <c r="K120" s="12"/>
      <c r="L120" s="12"/>
      <c r="M120" s="12">
        <v>2</v>
      </c>
      <c r="N120" s="12">
        <v>1</v>
      </c>
      <c r="O120" s="12"/>
      <c r="P120" s="12"/>
      <c r="Q120" s="12"/>
      <c r="R120" s="12"/>
      <c r="S120" s="12"/>
      <c r="T120" s="12"/>
      <c r="U120" s="12">
        <v>1</v>
      </c>
      <c r="V120" s="12"/>
      <c r="W120" s="12">
        <v>3</v>
      </c>
      <c r="X120" s="12"/>
      <c r="Y120" s="12"/>
      <c r="Z120" s="12"/>
      <c r="AA120" s="12"/>
      <c r="AB120" s="12"/>
      <c r="AC120" s="12">
        <v>1</v>
      </c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45">
        <f t="shared" si="2"/>
        <v>8</v>
      </c>
    </row>
    <row r="121" spans="3:47" x14ac:dyDescent="0.25">
      <c r="C121" s="136" t="s">
        <v>166</v>
      </c>
      <c r="D121" s="141"/>
      <c r="E121" s="12"/>
      <c r="F121" s="12"/>
      <c r="G121" s="12">
        <v>1</v>
      </c>
      <c r="H121" s="12"/>
      <c r="I121" s="12">
        <v>1</v>
      </c>
      <c r="J121" s="12"/>
      <c r="K121" s="12"/>
      <c r="L121" s="12">
        <v>3</v>
      </c>
      <c r="M121" s="12">
        <v>9</v>
      </c>
      <c r="N121" s="12">
        <v>12</v>
      </c>
      <c r="O121" s="12">
        <v>1</v>
      </c>
      <c r="P121" s="12">
        <v>1</v>
      </c>
      <c r="Q121" s="12">
        <v>1</v>
      </c>
      <c r="R121" s="12"/>
      <c r="S121" s="12">
        <v>8</v>
      </c>
      <c r="T121" s="12"/>
      <c r="U121" s="12">
        <v>5</v>
      </c>
      <c r="V121" s="12">
        <v>1</v>
      </c>
      <c r="W121" s="12">
        <v>8</v>
      </c>
      <c r="X121" s="12">
        <v>2</v>
      </c>
      <c r="Y121" s="12">
        <v>2</v>
      </c>
      <c r="Z121" s="12"/>
      <c r="AA121" s="12">
        <v>2</v>
      </c>
      <c r="AB121" s="12"/>
      <c r="AC121" s="12">
        <v>2</v>
      </c>
      <c r="AD121" s="12"/>
      <c r="AE121" s="12"/>
      <c r="AF121" s="12"/>
      <c r="AG121" s="12"/>
      <c r="AH121" s="12"/>
      <c r="AI121" s="12">
        <v>1</v>
      </c>
      <c r="AJ121" s="12">
        <v>1</v>
      </c>
      <c r="AK121" s="12">
        <v>1</v>
      </c>
      <c r="AL121" s="12"/>
      <c r="AM121" s="12"/>
      <c r="AN121" s="12"/>
      <c r="AO121" s="12"/>
      <c r="AP121" s="12"/>
      <c r="AQ121" s="12"/>
      <c r="AR121" s="12"/>
      <c r="AS121" s="12"/>
      <c r="AT121" s="12"/>
      <c r="AU121" s="145">
        <f t="shared" si="2"/>
        <v>62</v>
      </c>
    </row>
    <row r="122" spans="3:47" x14ac:dyDescent="0.25">
      <c r="C122" s="136" t="s">
        <v>208</v>
      </c>
      <c r="D122" s="141">
        <v>25</v>
      </c>
      <c r="E122" s="12"/>
      <c r="F122" s="12"/>
      <c r="G122" s="12">
        <v>6</v>
      </c>
      <c r="H122" s="12">
        <v>2</v>
      </c>
      <c r="I122" s="12"/>
      <c r="J122" s="12">
        <v>2</v>
      </c>
      <c r="K122" s="12"/>
      <c r="L122" s="12">
        <v>10</v>
      </c>
      <c r="M122" s="12">
        <v>43</v>
      </c>
      <c r="N122" s="12">
        <v>33</v>
      </c>
      <c r="O122" s="12">
        <v>2</v>
      </c>
      <c r="P122" s="12">
        <v>1</v>
      </c>
      <c r="Q122" s="12">
        <v>1</v>
      </c>
      <c r="R122" s="12">
        <v>2</v>
      </c>
      <c r="S122" s="12">
        <v>10</v>
      </c>
      <c r="T122" s="12">
        <v>3</v>
      </c>
      <c r="U122" s="12">
        <v>10</v>
      </c>
      <c r="V122" s="12">
        <v>1</v>
      </c>
      <c r="W122" s="12">
        <v>14</v>
      </c>
      <c r="X122" s="12">
        <v>1</v>
      </c>
      <c r="Y122" s="12">
        <v>3</v>
      </c>
      <c r="Z122" s="12">
        <v>5</v>
      </c>
      <c r="AA122" s="12"/>
      <c r="AB122" s="12"/>
      <c r="AC122" s="12">
        <v>7</v>
      </c>
      <c r="AD122" s="12"/>
      <c r="AE122" s="12"/>
      <c r="AF122" s="12"/>
      <c r="AG122" s="12">
        <v>1</v>
      </c>
      <c r="AH122" s="12"/>
      <c r="AI122" s="12">
        <v>7</v>
      </c>
      <c r="AJ122" s="12">
        <v>3</v>
      </c>
      <c r="AK122" s="12">
        <v>4</v>
      </c>
      <c r="AL122" s="12"/>
      <c r="AM122" s="12">
        <v>9</v>
      </c>
      <c r="AN122" s="12">
        <v>1</v>
      </c>
      <c r="AO122" s="12">
        <v>1</v>
      </c>
      <c r="AP122" s="12"/>
      <c r="AQ122" s="12"/>
      <c r="AR122" s="12"/>
      <c r="AS122" s="12"/>
      <c r="AT122" s="12"/>
      <c r="AU122" s="145">
        <f t="shared" si="2"/>
        <v>207</v>
      </c>
    </row>
    <row r="123" spans="3:47" x14ac:dyDescent="0.25">
      <c r="C123" s="136" t="s">
        <v>167</v>
      </c>
      <c r="D123" s="141">
        <v>221</v>
      </c>
      <c r="E123" s="12">
        <v>7</v>
      </c>
      <c r="F123" s="12">
        <v>6</v>
      </c>
      <c r="G123" s="12">
        <v>286</v>
      </c>
      <c r="H123" s="12">
        <v>656</v>
      </c>
      <c r="I123" s="12">
        <v>120</v>
      </c>
      <c r="J123" s="12">
        <v>430</v>
      </c>
      <c r="K123" s="12">
        <v>7</v>
      </c>
      <c r="L123" s="12">
        <v>678</v>
      </c>
      <c r="M123" s="12">
        <v>948</v>
      </c>
      <c r="N123" s="12">
        <v>594</v>
      </c>
      <c r="O123" s="12">
        <v>308</v>
      </c>
      <c r="P123" s="12">
        <v>277</v>
      </c>
      <c r="Q123" s="12">
        <v>401</v>
      </c>
      <c r="R123" s="12">
        <v>561</v>
      </c>
      <c r="S123" s="12">
        <v>402</v>
      </c>
      <c r="T123" s="12">
        <v>242</v>
      </c>
      <c r="U123" s="12">
        <v>543</v>
      </c>
      <c r="V123" s="12">
        <v>580</v>
      </c>
      <c r="W123" s="12">
        <v>469</v>
      </c>
      <c r="X123" s="12">
        <v>596</v>
      </c>
      <c r="Y123" s="12">
        <v>694</v>
      </c>
      <c r="Z123" s="12">
        <v>203</v>
      </c>
      <c r="AA123" s="12">
        <v>237</v>
      </c>
      <c r="AB123" s="12">
        <v>262</v>
      </c>
      <c r="AC123" s="12">
        <v>761</v>
      </c>
      <c r="AD123" s="12">
        <v>16</v>
      </c>
      <c r="AE123" s="12">
        <v>94</v>
      </c>
      <c r="AF123" s="12">
        <v>108</v>
      </c>
      <c r="AG123" s="12">
        <v>561</v>
      </c>
      <c r="AH123" s="12">
        <v>18</v>
      </c>
      <c r="AI123" s="12">
        <v>228</v>
      </c>
      <c r="AJ123" s="12">
        <v>142</v>
      </c>
      <c r="AK123" s="12">
        <v>119</v>
      </c>
      <c r="AL123" s="12">
        <v>7</v>
      </c>
      <c r="AM123" s="12">
        <v>188</v>
      </c>
      <c r="AN123" s="12">
        <v>167</v>
      </c>
      <c r="AO123" s="12">
        <v>188</v>
      </c>
      <c r="AP123" s="12">
        <v>3</v>
      </c>
      <c r="AQ123" s="12"/>
      <c r="AR123" s="12">
        <v>62</v>
      </c>
      <c r="AS123" s="12">
        <v>22</v>
      </c>
      <c r="AT123" s="12">
        <v>25</v>
      </c>
      <c r="AU123" s="145">
        <f t="shared" si="2"/>
        <v>12437</v>
      </c>
    </row>
    <row r="124" spans="3:47" x14ac:dyDescent="0.25">
      <c r="C124" s="136" t="s">
        <v>209</v>
      </c>
      <c r="D124" s="141"/>
      <c r="E124" s="12"/>
      <c r="F124" s="12"/>
      <c r="G124" s="12"/>
      <c r="H124" s="12"/>
      <c r="I124" s="12"/>
      <c r="J124" s="12">
        <v>1</v>
      </c>
      <c r="K124" s="12"/>
      <c r="L124" s="12"/>
      <c r="M124" s="12"/>
      <c r="N124" s="12">
        <v>2</v>
      </c>
      <c r="O124" s="12"/>
      <c r="P124" s="12">
        <v>1</v>
      </c>
      <c r="Q124" s="12">
        <v>3</v>
      </c>
      <c r="R124" s="12">
        <v>1</v>
      </c>
      <c r="S124" s="12">
        <v>2</v>
      </c>
      <c r="T124" s="12"/>
      <c r="U124" s="12">
        <v>2</v>
      </c>
      <c r="V124" s="12"/>
      <c r="W124" s="12"/>
      <c r="X124" s="12">
        <v>1</v>
      </c>
      <c r="Y124" s="12"/>
      <c r="Z124" s="12"/>
      <c r="AA124" s="12"/>
      <c r="AB124" s="12"/>
      <c r="AC124" s="12"/>
      <c r="AD124" s="12"/>
      <c r="AE124" s="12"/>
      <c r="AF124" s="12">
        <v>1</v>
      </c>
      <c r="AG124" s="12">
        <v>3</v>
      </c>
      <c r="AH124" s="12"/>
      <c r="AI124" s="12"/>
      <c r="AJ124" s="12">
        <v>1</v>
      </c>
      <c r="AK124" s="12"/>
      <c r="AL124" s="12"/>
      <c r="AM124" s="12"/>
      <c r="AN124" s="12"/>
      <c r="AO124" s="12"/>
      <c r="AP124" s="12"/>
      <c r="AQ124" s="12">
        <v>14</v>
      </c>
      <c r="AR124" s="12"/>
      <c r="AS124" s="12"/>
      <c r="AT124" s="12"/>
      <c r="AU124" s="145">
        <f t="shared" si="2"/>
        <v>32</v>
      </c>
    </row>
    <row r="125" spans="3:47" x14ac:dyDescent="0.25">
      <c r="C125" s="136" t="s">
        <v>168</v>
      </c>
      <c r="D125" s="14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v>1</v>
      </c>
      <c r="P125" s="12"/>
      <c r="Q125" s="12"/>
      <c r="R125" s="12"/>
      <c r="S125" s="12"/>
      <c r="T125" s="12"/>
      <c r="U125" s="12">
        <v>1</v>
      </c>
      <c r="V125" s="12"/>
      <c r="W125" s="12">
        <v>3</v>
      </c>
      <c r="X125" s="12"/>
      <c r="Y125" s="12">
        <v>1</v>
      </c>
      <c r="Z125" s="12"/>
      <c r="AA125" s="12"/>
      <c r="AB125" s="12"/>
      <c r="AC125" s="12"/>
      <c r="AD125" s="12"/>
      <c r="AE125" s="12"/>
      <c r="AF125" s="12"/>
      <c r="AG125" s="12"/>
      <c r="AH125" s="12"/>
      <c r="AI125" s="12">
        <v>1</v>
      </c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45">
        <f t="shared" si="2"/>
        <v>7</v>
      </c>
    </row>
    <row r="126" spans="3:47" x14ac:dyDescent="0.25">
      <c r="C126" s="136" t="s">
        <v>169</v>
      </c>
      <c r="D126" s="141">
        <v>1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>
        <v>1</v>
      </c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45">
        <f t="shared" si="2"/>
        <v>2</v>
      </c>
    </row>
    <row r="127" spans="3:47" x14ac:dyDescent="0.25">
      <c r="C127" s="136" t="s">
        <v>170</v>
      </c>
      <c r="D127" s="141"/>
      <c r="E127" s="12"/>
      <c r="F127" s="12"/>
      <c r="G127" s="12"/>
      <c r="H127" s="12"/>
      <c r="I127" s="12"/>
      <c r="J127" s="12"/>
      <c r="K127" s="12"/>
      <c r="L127" s="12">
        <v>14</v>
      </c>
      <c r="M127" s="12">
        <v>6</v>
      </c>
      <c r="N127" s="12">
        <v>11</v>
      </c>
      <c r="O127" s="12">
        <v>2</v>
      </c>
      <c r="P127" s="12">
        <v>2</v>
      </c>
      <c r="Q127" s="12">
        <v>1</v>
      </c>
      <c r="R127" s="12">
        <v>1</v>
      </c>
      <c r="S127" s="12"/>
      <c r="T127" s="12">
        <v>2</v>
      </c>
      <c r="U127" s="12">
        <v>3</v>
      </c>
      <c r="V127" s="12">
        <v>1</v>
      </c>
      <c r="W127" s="12">
        <v>14</v>
      </c>
      <c r="X127" s="12">
        <v>2</v>
      </c>
      <c r="Y127" s="12"/>
      <c r="Z127" s="12">
        <v>2</v>
      </c>
      <c r="AA127" s="12">
        <v>1</v>
      </c>
      <c r="AB127" s="12"/>
      <c r="AC127" s="12"/>
      <c r="AD127" s="12"/>
      <c r="AE127" s="12"/>
      <c r="AF127" s="12"/>
      <c r="AG127" s="12">
        <v>1</v>
      </c>
      <c r="AH127" s="12"/>
      <c r="AI127" s="12">
        <v>2</v>
      </c>
      <c r="AJ127" s="12">
        <v>1</v>
      </c>
      <c r="AK127" s="12">
        <v>2</v>
      </c>
      <c r="AL127" s="12"/>
      <c r="AM127" s="12">
        <v>1</v>
      </c>
      <c r="AN127" s="12">
        <v>1</v>
      </c>
      <c r="AO127" s="12"/>
      <c r="AP127" s="12"/>
      <c r="AQ127" s="12"/>
      <c r="AR127" s="12"/>
      <c r="AS127" s="12"/>
      <c r="AT127" s="12"/>
      <c r="AU127" s="145">
        <f t="shared" si="2"/>
        <v>70</v>
      </c>
    </row>
    <row r="128" spans="3:47" x14ac:dyDescent="0.25">
      <c r="C128" s="136" t="s">
        <v>249</v>
      </c>
      <c r="D128" s="141">
        <v>41</v>
      </c>
      <c r="E128" s="12"/>
      <c r="F128" s="12"/>
      <c r="G128" s="12">
        <v>14</v>
      </c>
      <c r="H128" s="12">
        <v>22</v>
      </c>
      <c r="I128" s="12">
        <v>12</v>
      </c>
      <c r="J128" s="12">
        <v>23</v>
      </c>
      <c r="K128" s="12">
        <v>1</v>
      </c>
      <c r="L128" s="12">
        <v>97</v>
      </c>
      <c r="M128" s="12">
        <v>90</v>
      </c>
      <c r="N128" s="12">
        <v>109</v>
      </c>
      <c r="O128" s="12">
        <v>59</v>
      </c>
      <c r="P128" s="12">
        <v>9</v>
      </c>
      <c r="Q128" s="12">
        <v>24</v>
      </c>
      <c r="R128" s="12">
        <v>31</v>
      </c>
      <c r="S128" s="12">
        <v>34</v>
      </c>
      <c r="T128" s="12">
        <v>14</v>
      </c>
      <c r="U128" s="12">
        <v>76</v>
      </c>
      <c r="V128" s="12">
        <v>51</v>
      </c>
      <c r="W128" s="12">
        <v>78</v>
      </c>
      <c r="X128" s="12">
        <v>83</v>
      </c>
      <c r="Y128" s="12">
        <v>57</v>
      </c>
      <c r="Z128" s="12">
        <v>19</v>
      </c>
      <c r="AA128" s="12">
        <v>34</v>
      </c>
      <c r="AB128" s="12">
        <v>12</v>
      </c>
      <c r="AC128" s="12">
        <v>29</v>
      </c>
      <c r="AD128" s="12">
        <v>1</v>
      </c>
      <c r="AE128" s="12">
        <v>3</v>
      </c>
      <c r="AF128" s="12">
        <v>2</v>
      </c>
      <c r="AG128" s="12">
        <v>61</v>
      </c>
      <c r="AH128" s="12"/>
      <c r="AI128" s="12">
        <v>44</v>
      </c>
      <c r="AJ128" s="12">
        <v>15</v>
      </c>
      <c r="AK128" s="12">
        <v>15</v>
      </c>
      <c r="AL128" s="12">
        <v>1</v>
      </c>
      <c r="AM128" s="12">
        <v>53</v>
      </c>
      <c r="AN128" s="12">
        <v>9</v>
      </c>
      <c r="AO128" s="12">
        <v>10</v>
      </c>
      <c r="AP128" s="12"/>
      <c r="AQ128" s="12"/>
      <c r="AR128" s="12"/>
      <c r="AS128" s="12"/>
      <c r="AT128" s="12"/>
      <c r="AU128" s="145">
        <f t="shared" si="2"/>
        <v>1233</v>
      </c>
    </row>
    <row r="129" spans="3:47" x14ac:dyDescent="0.25">
      <c r="C129" s="136" t="s">
        <v>210</v>
      </c>
      <c r="D129" s="14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>
        <v>1</v>
      </c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45">
        <f t="shared" si="2"/>
        <v>1</v>
      </c>
    </row>
    <row r="130" spans="3:47" x14ac:dyDescent="0.25">
      <c r="C130" s="146" t="s">
        <v>6</v>
      </c>
      <c r="D130" s="140">
        <v>310</v>
      </c>
      <c r="E130" s="140">
        <v>7</v>
      </c>
      <c r="F130" s="140">
        <v>6</v>
      </c>
      <c r="G130" s="140">
        <v>315</v>
      </c>
      <c r="H130" s="140">
        <v>699</v>
      </c>
      <c r="I130" s="140">
        <v>142</v>
      </c>
      <c r="J130" s="140">
        <v>472</v>
      </c>
      <c r="K130" s="140">
        <v>8</v>
      </c>
      <c r="L130" s="140">
        <v>878</v>
      </c>
      <c r="M130" s="140">
        <v>1156</v>
      </c>
      <c r="N130" s="140">
        <v>866</v>
      </c>
      <c r="O130" s="140">
        <v>396</v>
      </c>
      <c r="P130" s="140">
        <v>318</v>
      </c>
      <c r="Q130" s="140">
        <v>446</v>
      </c>
      <c r="R130" s="140">
        <v>619</v>
      </c>
      <c r="S130" s="140">
        <v>484</v>
      </c>
      <c r="T130" s="140">
        <v>270</v>
      </c>
      <c r="U130" s="140">
        <v>696</v>
      </c>
      <c r="V130" s="140">
        <v>658</v>
      </c>
      <c r="W130" s="140">
        <v>748</v>
      </c>
      <c r="X130" s="140">
        <v>715</v>
      </c>
      <c r="Y130" s="140">
        <v>791</v>
      </c>
      <c r="Z130" s="140">
        <v>246</v>
      </c>
      <c r="AA130" s="140">
        <v>289</v>
      </c>
      <c r="AB130" s="140">
        <v>281</v>
      </c>
      <c r="AC130" s="140">
        <v>818</v>
      </c>
      <c r="AD130" s="140">
        <v>17</v>
      </c>
      <c r="AE130" s="140">
        <v>99</v>
      </c>
      <c r="AF130" s="140">
        <v>117</v>
      </c>
      <c r="AG130" s="140">
        <v>661</v>
      </c>
      <c r="AH130" s="140">
        <v>51</v>
      </c>
      <c r="AI130" s="140">
        <v>312</v>
      </c>
      <c r="AJ130" s="140">
        <v>167</v>
      </c>
      <c r="AK130" s="140">
        <v>147</v>
      </c>
      <c r="AL130" s="140">
        <v>8</v>
      </c>
      <c r="AM130" s="140">
        <v>277</v>
      </c>
      <c r="AN130" s="140">
        <v>184</v>
      </c>
      <c r="AO130" s="140">
        <v>211</v>
      </c>
      <c r="AP130" s="140">
        <v>32</v>
      </c>
      <c r="AQ130" s="140">
        <v>14</v>
      </c>
      <c r="AR130" s="140">
        <v>62</v>
      </c>
      <c r="AS130" s="140">
        <v>22</v>
      </c>
      <c r="AT130" s="140">
        <v>27</v>
      </c>
      <c r="AU130" s="140">
        <v>15042</v>
      </c>
    </row>
    <row r="131" spans="3:47" x14ac:dyDescent="0.25"/>
    <row r="132" spans="3:47" x14ac:dyDescent="0.25">
      <c r="C132" s="8" t="s">
        <v>222</v>
      </c>
    </row>
    <row r="133" spans="3:47" ht="13.5" thickBot="1" x14ac:dyDescent="0.3"/>
    <row r="134" spans="3:47" ht="12.75" customHeight="1" x14ac:dyDescent="0.25">
      <c r="C134" s="230" t="s">
        <v>232</v>
      </c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2"/>
    </row>
    <row r="135" spans="3:47" ht="15" customHeight="1" thickBot="1" x14ac:dyDescent="0.3">
      <c r="C135" s="236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8"/>
    </row>
    <row r="136" spans="3:47" x14ac:dyDescent="0.25"/>
    <row r="137" spans="3:47" hidden="1" x14ac:dyDescent="0.25"/>
  </sheetData>
  <sheetProtection password="CD78" sheet="1" objects="1" scenarios="1"/>
  <mergeCells count="71">
    <mergeCell ref="B1:AA1"/>
    <mergeCell ref="C50:AA50"/>
    <mergeCell ref="C94:AA94"/>
    <mergeCell ref="C134:V135"/>
    <mergeCell ref="BC52:BC53"/>
    <mergeCell ref="D52:AA52"/>
    <mergeCell ref="C96:C97"/>
    <mergeCell ref="AU96:AU97"/>
    <mergeCell ref="C52:C53"/>
    <mergeCell ref="E31:L31"/>
    <mergeCell ref="O31:AB31"/>
    <mergeCell ref="E24:L24"/>
    <mergeCell ref="E25:L25"/>
    <mergeCell ref="O25:AB25"/>
    <mergeCell ref="E32:L32"/>
    <mergeCell ref="E33:L33"/>
    <mergeCell ref="E34:L34"/>
    <mergeCell ref="O32:AB32"/>
    <mergeCell ref="O33:AB33"/>
    <mergeCell ref="O34:AB34"/>
    <mergeCell ref="E35:L35"/>
    <mergeCell ref="E36:L36"/>
    <mergeCell ref="E37:L37"/>
    <mergeCell ref="O35:AB35"/>
    <mergeCell ref="O36:AB36"/>
    <mergeCell ref="O37:AB37"/>
    <mergeCell ref="E38:L38"/>
    <mergeCell ref="E39:L39"/>
    <mergeCell ref="E40:L40"/>
    <mergeCell ref="O38:AB38"/>
    <mergeCell ref="O39:AB39"/>
    <mergeCell ref="O40:AB40"/>
    <mergeCell ref="E41:L41"/>
    <mergeCell ref="E42:L42"/>
    <mergeCell ref="E43:L43"/>
    <mergeCell ref="O41:AB41"/>
    <mergeCell ref="O42:AB42"/>
    <mergeCell ref="O43:AB43"/>
    <mergeCell ref="E47:L47"/>
    <mergeCell ref="O47:AB47"/>
    <mergeCell ref="E44:L44"/>
    <mergeCell ref="E45:L45"/>
    <mergeCell ref="E46:L46"/>
    <mergeCell ref="O45:AB45"/>
    <mergeCell ref="O46:AB46"/>
    <mergeCell ref="O44:AB44"/>
    <mergeCell ref="E27:L27"/>
    <mergeCell ref="E28:L28"/>
    <mergeCell ref="E29:L29"/>
    <mergeCell ref="E30:L30"/>
    <mergeCell ref="E19:L19"/>
    <mergeCell ref="E20:L20"/>
    <mergeCell ref="E21:L21"/>
    <mergeCell ref="E22:L22"/>
    <mergeCell ref="E23:L23"/>
    <mergeCell ref="C90:V91"/>
    <mergeCell ref="D96:AA96"/>
    <mergeCell ref="O19:AB19"/>
    <mergeCell ref="J3:AB4"/>
    <mergeCell ref="D17:L17"/>
    <mergeCell ref="O26:AB26"/>
    <mergeCell ref="O27:AB27"/>
    <mergeCell ref="O28:AB28"/>
    <mergeCell ref="O29:AB29"/>
    <mergeCell ref="O30:AB30"/>
    <mergeCell ref="O20:AB20"/>
    <mergeCell ref="O21:AB21"/>
    <mergeCell ref="O22:AB22"/>
    <mergeCell ref="O23:AB23"/>
    <mergeCell ref="O24:AB24"/>
    <mergeCell ref="E26:L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28575</xdr:rowOff>
                  </from>
                  <to>
                    <xdr:col>4</xdr:col>
                    <xdr:colOff>361950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2</xdr:col>
                    <xdr:colOff>28575</xdr:colOff>
                    <xdr:row>8</xdr:row>
                    <xdr:rowOff>28575</xdr:rowOff>
                  </from>
                  <to>
                    <xdr:col>10</xdr:col>
                    <xdr:colOff>123825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92D050"/>
  </sheetPr>
  <dimension ref="A1:BE149"/>
  <sheetViews>
    <sheetView showGridLines="0" showZeros="0" workbookViewId="0">
      <pane xSplit="1" ySplit="1" topLeftCell="B2" activePane="bottomRight" state="frozen"/>
      <selection activeCell="C70" sqref="C70"/>
      <selection pane="topRight" activeCell="C70" sqref="C70"/>
      <selection pane="bottomLeft" activeCell="C70" sqref="C70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5.7109375" style="28" customWidth="1"/>
    <col min="3" max="3" width="23.85546875" style="1" customWidth="1"/>
    <col min="4" max="4" width="5.85546875" style="1" hidden="1" customWidth="1"/>
    <col min="5" max="5" width="80.140625" style="1" bestFit="1" customWidth="1"/>
    <col min="6" max="6" width="4.7109375" style="1" bestFit="1" customWidth="1"/>
    <col min="7" max="7" width="7.42578125" style="1" bestFit="1" customWidth="1"/>
    <col min="8" max="8" width="8.28515625" style="2" bestFit="1" customWidth="1"/>
    <col min="9" max="9" width="13.85546875" style="1" bestFit="1" customWidth="1"/>
    <col min="10" max="10" width="7.85546875" style="1" bestFit="1" customWidth="1"/>
    <col min="11" max="11" width="5.28515625" style="1" bestFit="1" customWidth="1"/>
    <col min="12" max="12" width="8" style="1" bestFit="1" customWidth="1"/>
    <col min="13" max="13" width="9.28515625" style="1" bestFit="1" customWidth="1"/>
    <col min="14" max="14" width="9" style="1" bestFit="1" customWidth="1"/>
    <col min="15" max="15" width="7.28515625" style="1" bestFit="1" customWidth="1"/>
    <col min="16" max="16" width="7.140625" style="1" bestFit="1" customWidth="1"/>
    <col min="17" max="17" width="8.85546875" style="1" bestFit="1" customWidth="1"/>
    <col min="18" max="18" width="11" style="1" bestFit="1" customWidth="1"/>
    <col min="19" max="19" width="10.140625" style="1" bestFit="1" customWidth="1"/>
    <col min="20" max="20" width="6.42578125" style="1" bestFit="1" customWidth="1"/>
    <col min="21" max="21" width="5.7109375" style="1" customWidth="1"/>
    <col min="22" max="57" width="0" style="1" hidden="1" customWidth="1"/>
    <col min="58" max="16384" width="11.42578125" style="1" hidden="1"/>
  </cols>
  <sheetData>
    <row r="1" spans="1:21" s="64" customFormat="1" ht="26.25" x14ac:dyDescent="0.25">
      <c r="A1" s="63"/>
      <c r="B1" s="225" t="s">
        <v>217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63"/>
      <c r="N1" s="63"/>
      <c r="O1" s="63"/>
      <c r="P1" s="63"/>
      <c r="Q1" s="63"/>
      <c r="R1" s="63"/>
      <c r="S1" s="63"/>
      <c r="T1" s="63"/>
      <c r="U1" s="63"/>
    </row>
    <row r="2" spans="1:21" x14ac:dyDescent="0.25"/>
    <row r="3" spans="1:21" ht="15.75" x14ac:dyDescent="0.25">
      <c r="C3" s="86" t="s">
        <v>199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x14ac:dyDescent="0.25">
      <c r="K4" s="160"/>
      <c r="L4" s="160"/>
      <c r="M4" s="160"/>
    </row>
    <row r="5" spans="1:21" x14ac:dyDescent="0.25"/>
    <row r="6" spans="1:21" x14ac:dyDescent="0.25">
      <c r="C6" s="43">
        <v>1</v>
      </c>
      <c r="D6" s="160"/>
      <c r="E6" s="42" t="str">
        <f>VLOOKUP($C$6,CONVENCIONES!$A$3:$C$53,3,0)</f>
        <v>Administración del Medio Ambiente</v>
      </c>
    </row>
    <row r="7" spans="1:21" x14ac:dyDescent="0.25">
      <c r="C7" s="160"/>
      <c r="D7" s="160"/>
    </row>
    <row r="8" spans="1:21" x14ac:dyDescent="0.25"/>
    <row r="9" spans="1:21" x14ac:dyDescent="0.25"/>
    <row r="10" spans="1:21" x14ac:dyDescent="0.25"/>
    <row r="11" spans="1:21" x14ac:dyDescent="0.25"/>
    <row r="12" spans="1:21" x14ac:dyDescent="0.25"/>
    <row r="13" spans="1:21" x14ac:dyDescent="0.25"/>
    <row r="14" spans="1:21" x14ac:dyDescent="0.25"/>
    <row r="15" spans="1:21" x14ac:dyDescent="0.25"/>
    <row r="16" spans="1:21" x14ac:dyDescent="0.25"/>
    <row r="17" spans="1:20" x14ac:dyDescent="0.25"/>
    <row r="18" spans="1:20" x14ac:dyDescent="0.25"/>
    <row r="19" spans="1:20" x14ac:dyDescent="0.25"/>
    <row r="20" spans="1:20" x14ac:dyDescent="0.25"/>
    <row r="21" spans="1:20" x14ac:dyDescent="0.25"/>
    <row r="22" spans="1:20" x14ac:dyDescent="0.25"/>
    <row r="23" spans="1:20" x14ac:dyDescent="0.25"/>
    <row r="24" spans="1:20" x14ac:dyDescent="0.25">
      <c r="E24" s="134" t="s">
        <v>200</v>
      </c>
      <c r="F24" s="43">
        <f>VLOOKUP($E$6,$E$33:$S$79,2,0)</f>
        <v>2</v>
      </c>
      <c r="G24" s="43">
        <f>VLOOKUP($E$6,$E$33:$S$79,3,0)</f>
        <v>1</v>
      </c>
      <c r="H24" s="43">
        <f>VLOOKUP($E$6,$E$33:$S$79,4,0)</f>
        <v>5</v>
      </c>
      <c r="I24" s="43">
        <f>VLOOKUP($E$6,$E$33:$S$79,5,0)</f>
        <v>136</v>
      </c>
      <c r="J24" s="43">
        <f>VLOOKUP($E$6,$E$33:$S$79,6,0)</f>
        <v>9</v>
      </c>
      <c r="K24" s="43">
        <f>VLOOKUP($E$6,$E$33:$S$79,7,0)</f>
        <v>2</v>
      </c>
      <c r="L24" s="43">
        <f>VLOOKUP($E$6,$E$33:$S$79,8,0)</f>
        <v>17</v>
      </c>
      <c r="M24" s="43">
        <f>VLOOKUP($E$6,$E$33:$S$79,9,0)</f>
        <v>6</v>
      </c>
      <c r="N24" s="43">
        <f>VLOOKUP($E$6,$E$33:$S$79,10,0)</f>
        <v>5</v>
      </c>
      <c r="O24" s="43">
        <f>VLOOKUP($E$6,$E$33:$S$79,11,0)</f>
        <v>286</v>
      </c>
      <c r="P24" s="43">
        <f>VLOOKUP($E$6,$E$33:$S$79,12,0)</f>
        <v>5</v>
      </c>
      <c r="Q24" s="43">
        <f>VLOOKUP($E$6,$E$33:$S$79,13,0)</f>
        <v>7</v>
      </c>
      <c r="R24" s="43">
        <f>VLOOKUP($E$6,$E$33:$S$79,14,0)</f>
        <v>49</v>
      </c>
      <c r="S24" s="43">
        <f>VLOOKUP($E$6,$E$33:$S$79,15,0)</f>
        <v>2</v>
      </c>
    </row>
    <row r="25" spans="1:20" x14ac:dyDescent="0.25">
      <c r="E25" s="134" t="s">
        <v>201</v>
      </c>
      <c r="F25" s="43">
        <f>VLOOKUP($E6,$E$92:$S$133,2,0)</f>
        <v>3</v>
      </c>
      <c r="G25" s="43">
        <f>VLOOKUP($E6,$E$92:$S$133,3,0)</f>
        <v>1</v>
      </c>
      <c r="H25" s="43">
        <f>VLOOKUP($E6,$E$92:$S$133,4,0)</f>
        <v>5</v>
      </c>
      <c r="I25" s="43">
        <f>VLOOKUP($E6,$E$92:$S$133,5,0)</f>
        <v>135</v>
      </c>
      <c r="J25" s="43">
        <f>VLOOKUP($E6,$E$92:$S$133,6,0)</f>
        <v>9</v>
      </c>
      <c r="K25" s="43">
        <f>VLOOKUP($E6,$E$92:$S$133,7,0)</f>
        <v>3</v>
      </c>
      <c r="L25" s="43">
        <f>VLOOKUP($E6,$E$92:$S$133,8,0)</f>
        <v>20</v>
      </c>
      <c r="M25" s="43">
        <f>VLOOKUP($E6,$E$92:$S$133,9,0)</f>
        <v>6</v>
      </c>
      <c r="N25" s="43">
        <f>VLOOKUP($E6,$E$92:$S$133,10,0)</f>
        <v>4</v>
      </c>
      <c r="O25" s="43">
        <f>VLOOKUP($E6,$E$92:$S$133,11,0)</f>
        <v>297</v>
      </c>
      <c r="P25" s="43">
        <f>VLOOKUP($E6,$E$92:$S$133,12,0)</f>
        <v>4</v>
      </c>
      <c r="Q25" s="43">
        <f>VLOOKUP($E6,$E$92:$S$133,13,0)</f>
        <v>6</v>
      </c>
      <c r="R25" s="43">
        <f>VLOOKUP($E6,$E$92:$S$133,14,0)</f>
        <v>47</v>
      </c>
      <c r="S25" s="43">
        <f>VLOOKUP($E6,$E$92:$S$133,15,0)</f>
        <v>3</v>
      </c>
    </row>
    <row r="26" spans="1:20" x14ac:dyDescent="0.25"/>
    <row r="27" spans="1:20" x14ac:dyDescent="0.25"/>
    <row r="28" spans="1:20" x14ac:dyDescent="0.25"/>
    <row r="29" spans="1:20" s="99" customFormat="1" ht="15.75" x14ac:dyDescent="0.25">
      <c r="A29" s="161"/>
      <c r="B29" s="110"/>
      <c r="C29" s="254" t="s">
        <v>270</v>
      </c>
      <c r="D29" s="254"/>
      <c r="E29" s="254"/>
      <c r="F29" s="254"/>
      <c r="G29" s="254"/>
      <c r="H29" s="254"/>
      <c r="I29" s="254"/>
      <c r="J29" s="254"/>
      <c r="K29" s="254"/>
      <c r="L29" s="254"/>
    </row>
    <row r="30" spans="1:20" x14ac:dyDescent="0.25"/>
    <row r="31" spans="1:20" x14ac:dyDescent="0.25">
      <c r="C31" s="227" t="s">
        <v>0</v>
      </c>
      <c r="D31" s="227" t="s">
        <v>1</v>
      </c>
      <c r="E31" s="227" t="s">
        <v>2</v>
      </c>
      <c r="F31" s="227" t="s">
        <v>255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 t="s">
        <v>6</v>
      </c>
    </row>
    <row r="32" spans="1:20" ht="25.5" x14ac:dyDescent="0.25">
      <c r="C32" s="227"/>
      <c r="D32" s="227"/>
      <c r="E32" s="227"/>
      <c r="F32" s="107" t="s">
        <v>256</v>
      </c>
      <c r="G32" s="107" t="s">
        <v>257</v>
      </c>
      <c r="H32" s="108" t="s">
        <v>258</v>
      </c>
      <c r="I32" s="107" t="s">
        <v>259</v>
      </c>
      <c r="J32" s="107" t="s">
        <v>260</v>
      </c>
      <c r="K32" s="108" t="s">
        <v>261</v>
      </c>
      <c r="L32" s="108" t="s">
        <v>262</v>
      </c>
      <c r="M32" s="107" t="s">
        <v>263</v>
      </c>
      <c r="N32" s="107" t="s">
        <v>264</v>
      </c>
      <c r="O32" s="107" t="s">
        <v>265</v>
      </c>
      <c r="P32" s="108" t="s">
        <v>266</v>
      </c>
      <c r="Q32" s="107" t="s">
        <v>267</v>
      </c>
      <c r="R32" s="108" t="s">
        <v>268</v>
      </c>
      <c r="S32" s="107" t="s">
        <v>269</v>
      </c>
      <c r="T32" s="227"/>
    </row>
    <row r="33" spans="3:20" x14ac:dyDescent="0.25">
      <c r="C33" s="226" t="s">
        <v>7</v>
      </c>
      <c r="D33" s="4">
        <v>2</v>
      </c>
      <c r="E33" s="76" t="s">
        <v>225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1</v>
      </c>
      <c r="M33" s="89">
        <v>0</v>
      </c>
      <c r="N33" s="89">
        <v>0</v>
      </c>
      <c r="O33" s="89">
        <v>2</v>
      </c>
      <c r="P33" s="89">
        <v>0</v>
      </c>
      <c r="Q33" s="89">
        <v>0</v>
      </c>
      <c r="R33" s="89">
        <v>0</v>
      </c>
      <c r="S33" s="89">
        <v>0</v>
      </c>
      <c r="T33" s="92">
        <f>SUM(F33:S33)</f>
        <v>3</v>
      </c>
    </row>
    <row r="34" spans="3:20" x14ac:dyDescent="0.25">
      <c r="C34" s="226"/>
      <c r="D34" s="32">
        <v>4</v>
      </c>
      <c r="E34" s="5" t="s">
        <v>8</v>
      </c>
      <c r="F34" s="89">
        <v>2</v>
      </c>
      <c r="G34" s="89">
        <v>1</v>
      </c>
      <c r="H34" s="89">
        <v>1</v>
      </c>
      <c r="I34" s="89">
        <v>63</v>
      </c>
      <c r="J34" s="89">
        <v>1</v>
      </c>
      <c r="K34" s="89">
        <v>0</v>
      </c>
      <c r="L34" s="89">
        <v>7</v>
      </c>
      <c r="M34" s="89">
        <v>2</v>
      </c>
      <c r="N34" s="89">
        <v>1</v>
      </c>
      <c r="O34" s="89">
        <v>177</v>
      </c>
      <c r="P34" s="89">
        <v>2</v>
      </c>
      <c r="Q34" s="89">
        <v>4</v>
      </c>
      <c r="R34" s="89">
        <v>28</v>
      </c>
      <c r="S34" s="89">
        <v>2</v>
      </c>
      <c r="T34" s="92">
        <f t="shared" ref="T34:T79" si="0">SUM(F34:S34)</f>
        <v>291</v>
      </c>
    </row>
    <row r="35" spans="3:20" x14ac:dyDescent="0.25">
      <c r="C35" s="226"/>
      <c r="D35" s="4">
        <v>3</v>
      </c>
      <c r="E35" s="76" t="s">
        <v>226</v>
      </c>
      <c r="F35" s="89">
        <v>0</v>
      </c>
      <c r="G35" s="89">
        <v>0</v>
      </c>
      <c r="H35" s="89">
        <v>0</v>
      </c>
      <c r="I35" s="89">
        <v>1</v>
      </c>
      <c r="J35" s="89">
        <v>0</v>
      </c>
      <c r="K35" s="89">
        <v>0</v>
      </c>
      <c r="L35" s="89">
        <v>0</v>
      </c>
      <c r="M35" s="89">
        <v>1</v>
      </c>
      <c r="N35" s="89">
        <v>0</v>
      </c>
      <c r="O35" s="89">
        <v>3</v>
      </c>
      <c r="P35" s="89">
        <v>0</v>
      </c>
      <c r="Q35" s="89">
        <v>0</v>
      </c>
      <c r="R35" s="89">
        <v>1</v>
      </c>
      <c r="S35" s="89">
        <v>0</v>
      </c>
      <c r="T35" s="92">
        <f t="shared" si="0"/>
        <v>6</v>
      </c>
    </row>
    <row r="36" spans="3:20" x14ac:dyDescent="0.25">
      <c r="C36" s="226"/>
      <c r="D36" s="32">
        <v>66</v>
      </c>
      <c r="E36" s="5" t="s">
        <v>9</v>
      </c>
      <c r="F36" s="89">
        <v>0</v>
      </c>
      <c r="G36" s="89">
        <v>1</v>
      </c>
      <c r="H36" s="89">
        <v>1</v>
      </c>
      <c r="I36" s="89">
        <v>20</v>
      </c>
      <c r="J36" s="89">
        <v>1</v>
      </c>
      <c r="K36" s="89">
        <v>0</v>
      </c>
      <c r="L36" s="89">
        <v>3</v>
      </c>
      <c r="M36" s="89">
        <v>0</v>
      </c>
      <c r="N36" s="89">
        <v>0</v>
      </c>
      <c r="O36" s="89">
        <v>86</v>
      </c>
      <c r="P36" s="89">
        <v>0</v>
      </c>
      <c r="Q36" s="89">
        <v>1</v>
      </c>
      <c r="R36" s="89">
        <v>9</v>
      </c>
      <c r="S36" s="89">
        <v>0</v>
      </c>
      <c r="T36" s="92">
        <f t="shared" si="0"/>
        <v>122</v>
      </c>
    </row>
    <row r="37" spans="3:20" x14ac:dyDescent="0.25">
      <c r="C37" s="226"/>
      <c r="D37" s="32">
        <v>68</v>
      </c>
      <c r="E37" s="5" t="s">
        <v>184</v>
      </c>
      <c r="F37" s="89">
        <v>1</v>
      </c>
      <c r="G37" s="89">
        <v>1</v>
      </c>
      <c r="H37" s="89">
        <v>0</v>
      </c>
      <c r="I37" s="89">
        <v>147</v>
      </c>
      <c r="J37" s="89">
        <v>4</v>
      </c>
      <c r="K37" s="89">
        <v>4</v>
      </c>
      <c r="L37" s="89">
        <v>24</v>
      </c>
      <c r="M37" s="89">
        <v>8</v>
      </c>
      <c r="N37" s="89">
        <v>1</v>
      </c>
      <c r="O37" s="89">
        <v>300</v>
      </c>
      <c r="P37" s="89">
        <v>3</v>
      </c>
      <c r="Q37" s="89">
        <v>7</v>
      </c>
      <c r="R37" s="89">
        <v>35</v>
      </c>
      <c r="S37" s="89">
        <v>3</v>
      </c>
      <c r="T37" s="92">
        <f t="shared" si="0"/>
        <v>538</v>
      </c>
    </row>
    <row r="38" spans="3:20" x14ac:dyDescent="0.25">
      <c r="C38" s="226"/>
      <c r="D38" s="32">
        <v>1</v>
      </c>
      <c r="E38" s="5" t="s">
        <v>10</v>
      </c>
      <c r="F38" s="89">
        <v>5</v>
      </c>
      <c r="G38" s="89">
        <v>1</v>
      </c>
      <c r="H38" s="89">
        <v>1</v>
      </c>
      <c r="I38" s="89">
        <v>52</v>
      </c>
      <c r="J38" s="89">
        <v>1</v>
      </c>
      <c r="K38" s="89">
        <v>0</v>
      </c>
      <c r="L38" s="89">
        <v>4</v>
      </c>
      <c r="M38" s="89">
        <v>5</v>
      </c>
      <c r="N38" s="89">
        <v>1</v>
      </c>
      <c r="O38" s="89">
        <v>169</v>
      </c>
      <c r="P38" s="89">
        <v>1</v>
      </c>
      <c r="Q38" s="89">
        <v>6</v>
      </c>
      <c r="R38" s="89">
        <v>29</v>
      </c>
      <c r="S38" s="89">
        <v>3</v>
      </c>
      <c r="T38" s="92">
        <f t="shared" si="0"/>
        <v>278</v>
      </c>
    </row>
    <row r="39" spans="3:20" x14ac:dyDescent="0.25">
      <c r="C39" s="226" t="s">
        <v>11</v>
      </c>
      <c r="D39" s="32">
        <v>27</v>
      </c>
      <c r="E39" s="5" t="s">
        <v>12</v>
      </c>
      <c r="F39" s="89">
        <v>2</v>
      </c>
      <c r="G39" s="89">
        <v>1</v>
      </c>
      <c r="H39" s="89">
        <v>5</v>
      </c>
      <c r="I39" s="89">
        <v>136</v>
      </c>
      <c r="J39" s="89">
        <v>9</v>
      </c>
      <c r="K39" s="89">
        <v>2</v>
      </c>
      <c r="L39" s="89">
        <v>17</v>
      </c>
      <c r="M39" s="89">
        <v>6</v>
      </c>
      <c r="N39" s="89">
        <v>5</v>
      </c>
      <c r="O39" s="89">
        <v>286</v>
      </c>
      <c r="P39" s="89">
        <v>5</v>
      </c>
      <c r="Q39" s="89">
        <v>7</v>
      </c>
      <c r="R39" s="89">
        <v>49</v>
      </c>
      <c r="S39" s="89">
        <v>2</v>
      </c>
      <c r="T39" s="92">
        <f t="shared" si="0"/>
        <v>532</v>
      </c>
    </row>
    <row r="40" spans="3:20" x14ac:dyDescent="0.25">
      <c r="C40" s="226"/>
      <c r="D40" s="32" t="s">
        <v>13</v>
      </c>
      <c r="E40" s="5" t="s">
        <v>14</v>
      </c>
      <c r="F40" s="89">
        <v>0</v>
      </c>
      <c r="G40" s="89">
        <v>0</v>
      </c>
      <c r="H40" s="89">
        <v>4</v>
      </c>
      <c r="I40" s="89">
        <v>31</v>
      </c>
      <c r="J40" s="89">
        <v>0</v>
      </c>
      <c r="K40" s="89">
        <v>0</v>
      </c>
      <c r="L40" s="89">
        <v>2</v>
      </c>
      <c r="M40" s="89">
        <v>0</v>
      </c>
      <c r="N40" s="89">
        <v>1</v>
      </c>
      <c r="O40" s="89">
        <v>138</v>
      </c>
      <c r="P40" s="89">
        <v>0</v>
      </c>
      <c r="Q40" s="89">
        <v>1</v>
      </c>
      <c r="R40" s="89">
        <v>2</v>
      </c>
      <c r="S40" s="89">
        <v>0</v>
      </c>
      <c r="T40" s="92">
        <f t="shared" si="0"/>
        <v>179</v>
      </c>
    </row>
    <row r="41" spans="3:20" x14ac:dyDescent="0.25">
      <c r="C41" s="106" t="s">
        <v>17</v>
      </c>
      <c r="D41" s="32">
        <v>7</v>
      </c>
      <c r="E41" s="5" t="s">
        <v>18</v>
      </c>
      <c r="F41" s="89">
        <v>1</v>
      </c>
      <c r="G41" s="89">
        <v>0</v>
      </c>
      <c r="H41" s="89">
        <v>1</v>
      </c>
      <c r="I41" s="89">
        <v>27</v>
      </c>
      <c r="J41" s="89">
        <v>4</v>
      </c>
      <c r="K41" s="89">
        <v>0</v>
      </c>
      <c r="L41" s="89">
        <v>2</v>
      </c>
      <c r="M41" s="89">
        <v>3</v>
      </c>
      <c r="N41" s="89">
        <v>0</v>
      </c>
      <c r="O41" s="89">
        <v>105</v>
      </c>
      <c r="P41" s="89">
        <v>0</v>
      </c>
      <c r="Q41" s="89">
        <v>3</v>
      </c>
      <c r="R41" s="89">
        <v>6</v>
      </c>
      <c r="S41" s="89">
        <v>0</v>
      </c>
      <c r="T41" s="92">
        <f t="shared" si="0"/>
        <v>152</v>
      </c>
    </row>
    <row r="42" spans="3:20" x14ac:dyDescent="0.25">
      <c r="C42" s="226" t="s">
        <v>19</v>
      </c>
      <c r="D42" s="32">
        <v>6</v>
      </c>
      <c r="E42" s="5" t="s">
        <v>20</v>
      </c>
      <c r="F42" s="89">
        <v>1</v>
      </c>
      <c r="G42" s="89">
        <v>0</v>
      </c>
      <c r="H42" s="89">
        <v>8</v>
      </c>
      <c r="I42" s="89">
        <v>143</v>
      </c>
      <c r="J42" s="89">
        <v>3</v>
      </c>
      <c r="K42" s="89">
        <v>2</v>
      </c>
      <c r="L42" s="89">
        <v>22</v>
      </c>
      <c r="M42" s="89">
        <v>5</v>
      </c>
      <c r="N42" s="89">
        <v>3</v>
      </c>
      <c r="O42" s="89">
        <v>396</v>
      </c>
      <c r="P42" s="89">
        <v>0</v>
      </c>
      <c r="Q42" s="89">
        <v>5</v>
      </c>
      <c r="R42" s="89">
        <v>38</v>
      </c>
      <c r="S42" s="89">
        <v>3</v>
      </c>
      <c r="T42" s="92">
        <f t="shared" si="0"/>
        <v>629</v>
      </c>
    </row>
    <row r="43" spans="3:20" x14ac:dyDescent="0.25">
      <c r="C43" s="226"/>
      <c r="D43" s="4">
        <v>10</v>
      </c>
      <c r="E43" s="76" t="s">
        <v>227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5</v>
      </c>
      <c r="P43" s="89">
        <v>0</v>
      </c>
      <c r="Q43" s="89">
        <v>0</v>
      </c>
      <c r="R43" s="89">
        <v>0</v>
      </c>
      <c r="S43" s="89">
        <v>0</v>
      </c>
      <c r="T43" s="92">
        <f t="shared" si="0"/>
        <v>5</v>
      </c>
    </row>
    <row r="44" spans="3:20" x14ac:dyDescent="0.25">
      <c r="C44" s="226"/>
      <c r="D44" s="97" t="s">
        <v>21</v>
      </c>
      <c r="E44" s="77" t="s">
        <v>22</v>
      </c>
      <c r="F44" s="89">
        <v>0</v>
      </c>
      <c r="G44" s="89">
        <v>0</v>
      </c>
      <c r="H44" s="89">
        <v>0</v>
      </c>
      <c r="I44" s="89">
        <v>0</v>
      </c>
      <c r="J44" s="89">
        <v>2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23</v>
      </c>
      <c r="R44" s="89">
        <v>0</v>
      </c>
      <c r="S44" s="89">
        <v>0</v>
      </c>
      <c r="T44" s="92">
        <f t="shared" si="0"/>
        <v>25</v>
      </c>
    </row>
    <row r="45" spans="3:20" x14ac:dyDescent="0.25">
      <c r="C45" s="226"/>
      <c r="D45" s="32">
        <v>9</v>
      </c>
      <c r="E45" s="5" t="s">
        <v>23</v>
      </c>
      <c r="F45" s="89">
        <v>0</v>
      </c>
      <c r="G45" s="89">
        <v>2</v>
      </c>
      <c r="H45" s="89">
        <v>1</v>
      </c>
      <c r="I45" s="89">
        <v>78</v>
      </c>
      <c r="J45" s="89">
        <v>2</v>
      </c>
      <c r="K45" s="89">
        <v>0</v>
      </c>
      <c r="L45" s="89">
        <v>7</v>
      </c>
      <c r="M45" s="89">
        <v>1</v>
      </c>
      <c r="N45" s="89">
        <v>0</v>
      </c>
      <c r="O45" s="89">
        <v>282</v>
      </c>
      <c r="P45" s="89">
        <v>2</v>
      </c>
      <c r="Q45" s="89">
        <v>4</v>
      </c>
      <c r="R45" s="89">
        <v>36</v>
      </c>
      <c r="S45" s="89">
        <v>0</v>
      </c>
      <c r="T45" s="92">
        <f t="shared" si="0"/>
        <v>415</v>
      </c>
    </row>
    <row r="46" spans="3:20" x14ac:dyDescent="0.25">
      <c r="C46" s="226"/>
      <c r="D46" s="32">
        <v>21</v>
      </c>
      <c r="E46" s="5" t="s">
        <v>24</v>
      </c>
      <c r="F46" s="89">
        <v>1</v>
      </c>
      <c r="G46" s="89">
        <v>0</v>
      </c>
      <c r="H46" s="89">
        <v>1</v>
      </c>
      <c r="I46" s="89">
        <v>48</v>
      </c>
      <c r="J46" s="89">
        <v>2</v>
      </c>
      <c r="K46" s="89">
        <v>0</v>
      </c>
      <c r="L46" s="89">
        <v>5</v>
      </c>
      <c r="M46" s="89">
        <v>1</v>
      </c>
      <c r="N46" s="89">
        <v>1</v>
      </c>
      <c r="O46" s="89">
        <v>208</v>
      </c>
      <c r="P46" s="89">
        <v>2</v>
      </c>
      <c r="Q46" s="89">
        <v>0</v>
      </c>
      <c r="R46" s="89">
        <v>9</v>
      </c>
      <c r="S46" s="89">
        <v>0</v>
      </c>
      <c r="T46" s="92">
        <f t="shared" si="0"/>
        <v>278</v>
      </c>
    </row>
    <row r="47" spans="3:20" x14ac:dyDescent="0.25">
      <c r="C47" s="226"/>
      <c r="D47" s="32" t="s">
        <v>25</v>
      </c>
      <c r="E47" s="5" t="s">
        <v>26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27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92">
        <f t="shared" si="0"/>
        <v>27</v>
      </c>
    </row>
    <row r="48" spans="3:20" x14ac:dyDescent="0.25">
      <c r="C48" s="226"/>
      <c r="D48" s="32" t="s">
        <v>27</v>
      </c>
      <c r="E48" s="5" t="s">
        <v>28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2</v>
      </c>
      <c r="R48" s="89">
        <v>1</v>
      </c>
      <c r="S48" s="89">
        <v>0</v>
      </c>
      <c r="T48" s="92">
        <f t="shared" si="0"/>
        <v>3</v>
      </c>
    </row>
    <row r="49" spans="3:20" x14ac:dyDescent="0.25">
      <c r="C49" s="226"/>
      <c r="D49" s="32">
        <v>33</v>
      </c>
      <c r="E49" s="76" t="s">
        <v>228</v>
      </c>
      <c r="F49" s="89">
        <v>4</v>
      </c>
      <c r="G49" s="89">
        <v>1</v>
      </c>
      <c r="H49" s="89">
        <v>6</v>
      </c>
      <c r="I49" s="89">
        <v>150</v>
      </c>
      <c r="J49" s="89">
        <v>5</v>
      </c>
      <c r="K49" s="89">
        <v>4</v>
      </c>
      <c r="L49" s="89">
        <v>26</v>
      </c>
      <c r="M49" s="89">
        <v>4</v>
      </c>
      <c r="N49" s="89">
        <v>2</v>
      </c>
      <c r="O49" s="89">
        <v>400</v>
      </c>
      <c r="P49" s="89">
        <v>1</v>
      </c>
      <c r="Q49" s="89">
        <v>3</v>
      </c>
      <c r="R49" s="89">
        <v>39</v>
      </c>
      <c r="S49" s="89">
        <v>3</v>
      </c>
      <c r="T49" s="92">
        <f t="shared" si="0"/>
        <v>648</v>
      </c>
    </row>
    <row r="50" spans="3:20" x14ac:dyDescent="0.25">
      <c r="C50" s="226"/>
      <c r="D50" s="32" t="s">
        <v>182</v>
      </c>
      <c r="E50" s="76" t="s">
        <v>229</v>
      </c>
      <c r="F50" s="89">
        <v>0</v>
      </c>
      <c r="G50" s="89">
        <v>1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80</v>
      </c>
      <c r="P50" s="89">
        <v>0</v>
      </c>
      <c r="Q50" s="89">
        <v>0</v>
      </c>
      <c r="R50" s="89">
        <v>1</v>
      </c>
      <c r="S50" s="89">
        <v>0</v>
      </c>
      <c r="T50" s="92">
        <f t="shared" si="0"/>
        <v>82</v>
      </c>
    </row>
    <row r="51" spans="3:20" x14ac:dyDescent="0.25">
      <c r="C51" s="226"/>
      <c r="D51" s="32" t="s">
        <v>30</v>
      </c>
      <c r="E51" s="77" t="s">
        <v>31</v>
      </c>
      <c r="F51" s="89">
        <v>0</v>
      </c>
      <c r="G51" s="89">
        <v>0</v>
      </c>
      <c r="H51" s="89">
        <v>36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28</v>
      </c>
      <c r="O51" s="89">
        <v>0</v>
      </c>
      <c r="P51" s="89">
        <v>1</v>
      </c>
      <c r="Q51" s="89">
        <v>0</v>
      </c>
      <c r="R51" s="89">
        <v>0</v>
      </c>
      <c r="S51" s="89">
        <v>0</v>
      </c>
      <c r="T51" s="92">
        <f t="shared" si="0"/>
        <v>65</v>
      </c>
    </row>
    <row r="52" spans="3:20" x14ac:dyDescent="0.25">
      <c r="C52" s="226"/>
      <c r="D52" s="32">
        <v>80</v>
      </c>
      <c r="E52" s="5" t="s">
        <v>32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1</v>
      </c>
      <c r="P52" s="89">
        <v>0</v>
      </c>
      <c r="Q52" s="89">
        <v>22</v>
      </c>
      <c r="R52" s="89">
        <v>0</v>
      </c>
      <c r="S52" s="89">
        <v>0</v>
      </c>
      <c r="T52" s="92">
        <f t="shared" si="0"/>
        <v>23</v>
      </c>
    </row>
    <row r="53" spans="3:20" x14ac:dyDescent="0.25">
      <c r="C53" s="226" t="s">
        <v>35</v>
      </c>
      <c r="D53" s="32">
        <v>32</v>
      </c>
      <c r="E53" s="5" t="s">
        <v>36</v>
      </c>
      <c r="F53" s="89">
        <v>4</v>
      </c>
      <c r="G53" s="89">
        <v>2</v>
      </c>
      <c r="H53" s="89">
        <v>4</v>
      </c>
      <c r="I53" s="89">
        <v>128</v>
      </c>
      <c r="J53" s="89">
        <v>3</v>
      </c>
      <c r="K53" s="89">
        <v>5</v>
      </c>
      <c r="L53" s="89">
        <v>17</v>
      </c>
      <c r="M53" s="89">
        <v>10</v>
      </c>
      <c r="N53" s="89">
        <v>3</v>
      </c>
      <c r="O53" s="89">
        <v>361</v>
      </c>
      <c r="P53" s="89">
        <v>1</v>
      </c>
      <c r="Q53" s="89">
        <v>7</v>
      </c>
      <c r="R53" s="89">
        <v>47</v>
      </c>
      <c r="S53" s="89">
        <v>4</v>
      </c>
      <c r="T53" s="92">
        <f t="shared" si="0"/>
        <v>596</v>
      </c>
    </row>
    <row r="54" spans="3:20" x14ac:dyDescent="0.25">
      <c r="C54" s="226"/>
      <c r="D54" s="79">
        <v>91</v>
      </c>
      <c r="E54" s="77" t="s">
        <v>39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1</v>
      </c>
      <c r="M54" s="89">
        <v>0</v>
      </c>
      <c r="N54" s="89">
        <v>0</v>
      </c>
      <c r="O54" s="89">
        <v>7</v>
      </c>
      <c r="P54" s="89">
        <v>0</v>
      </c>
      <c r="Q54" s="89">
        <v>0</v>
      </c>
      <c r="R54" s="89">
        <v>0</v>
      </c>
      <c r="S54" s="89">
        <v>0</v>
      </c>
      <c r="T54" s="92">
        <f t="shared" si="0"/>
        <v>8</v>
      </c>
    </row>
    <row r="55" spans="3:20" x14ac:dyDescent="0.25">
      <c r="C55" s="226"/>
      <c r="D55" s="32">
        <v>31</v>
      </c>
      <c r="E55" s="5" t="s">
        <v>40</v>
      </c>
      <c r="F55" s="89">
        <v>10</v>
      </c>
      <c r="G55" s="89">
        <v>6</v>
      </c>
      <c r="H55" s="89">
        <v>9</v>
      </c>
      <c r="I55" s="89">
        <v>48</v>
      </c>
      <c r="J55" s="89">
        <v>5</v>
      </c>
      <c r="K55" s="89">
        <v>9</v>
      </c>
      <c r="L55" s="89">
        <v>17</v>
      </c>
      <c r="M55" s="89">
        <v>12</v>
      </c>
      <c r="N55" s="89">
        <v>6</v>
      </c>
      <c r="O55" s="89">
        <v>312</v>
      </c>
      <c r="P55" s="89">
        <v>4</v>
      </c>
      <c r="Q55" s="89">
        <v>7</v>
      </c>
      <c r="R55" s="89">
        <v>20</v>
      </c>
      <c r="S55" s="89">
        <v>9</v>
      </c>
      <c r="T55" s="92">
        <f t="shared" si="0"/>
        <v>474</v>
      </c>
    </row>
    <row r="56" spans="3:20" x14ac:dyDescent="0.25">
      <c r="C56" s="226"/>
      <c r="D56" s="32">
        <v>92</v>
      </c>
      <c r="E56" s="5" t="s">
        <v>41</v>
      </c>
      <c r="F56" s="89">
        <v>0</v>
      </c>
      <c r="G56" s="89">
        <v>0</v>
      </c>
      <c r="H56" s="89">
        <v>2</v>
      </c>
      <c r="I56" s="89">
        <v>25</v>
      </c>
      <c r="J56" s="89">
        <v>0</v>
      </c>
      <c r="K56" s="89">
        <v>1</v>
      </c>
      <c r="L56" s="89">
        <v>5</v>
      </c>
      <c r="M56" s="89">
        <v>2</v>
      </c>
      <c r="N56" s="89">
        <v>0</v>
      </c>
      <c r="O56" s="89">
        <v>122</v>
      </c>
      <c r="P56" s="89">
        <v>1</v>
      </c>
      <c r="Q56" s="89">
        <v>1</v>
      </c>
      <c r="R56" s="89">
        <v>6</v>
      </c>
      <c r="S56" s="89">
        <v>2</v>
      </c>
      <c r="T56" s="92">
        <f t="shared" si="0"/>
        <v>167</v>
      </c>
    </row>
    <row r="57" spans="3:20" x14ac:dyDescent="0.25">
      <c r="C57" s="226"/>
      <c r="D57" s="32">
        <v>99</v>
      </c>
      <c r="E57" s="5" t="s">
        <v>42</v>
      </c>
      <c r="F57" s="89">
        <v>1</v>
      </c>
      <c r="G57" s="89">
        <v>0</v>
      </c>
      <c r="H57" s="89">
        <v>0</v>
      </c>
      <c r="I57" s="89">
        <v>43</v>
      </c>
      <c r="J57" s="89">
        <v>1</v>
      </c>
      <c r="K57" s="89">
        <v>1</v>
      </c>
      <c r="L57" s="89">
        <v>4</v>
      </c>
      <c r="M57" s="89">
        <v>1</v>
      </c>
      <c r="N57" s="89">
        <v>0</v>
      </c>
      <c r="O57" s="89">
        <v>106</v>
      </c>
      <c r="P57" s="89">
        <v>0</v>
      </c>
      <c r="Q57" s="89">
        <v>1</v>
      </c>
      <c r="R57" s="89">
        <v>4</v>
      </c>
      <c r="S57" s="89">
        <v>0</v>
      </c>
      <c r="T57" s="92">
        <f t="shared" si="0"/>
        <v>162</v>
      </c>
    </row>
    <row r="58" spans="3:20" x14ac:dyDescent="0.25">
      <c r="C58" s="226" t="s">
        <v>43</v>
      </c>
      <c r="D58" s="32">
        <v>13</v>
      </c>
      <c r="E58" s="5" t="s">
        <v>43</v>
      </c>
      <c r="F58" s="89">
        <v>4</v>
      </c>
      <c r="G58" s="89">
        <v>3</v>
      </c>
      <c r="H58" s="89">
        <v>8</v>
      </c>
      <c r="I58" s="89">
        <v>202</v>
      </c>
      <c r="J58" s="89">
        <v>5</v>
      </c>
      <c r="K58" s="89">
        <v>4</v>
      </c>
      <c r="L58" s="89">
        <v>18</v>
      </c>
      <c r="M58" s="89">
        <v>8</v>
      </c>
      <c r="N58" s="89">
        <v>2</v>
      </c>
      <c r="O58" s="89">
        <v>631</v>
      </c>
      <c r="P58" s="89">
        <v>3</v>
      </c>
      <c r="Q58" s="89">
        <v>8</v>
      </c>
      <c r="R58" s="89">
        <v>47</v>
      </c>
      <c r="S58" s="89">
        <v>8</v>
      </c>
      <c r="T58" s="92">
        <f t="shared" si="0"/>
        <v>951</v>
      </c>
    </row>
    <row r="59" spans="3:20" x14ac:dyDescent="0.25">
      <c r="C59" s="226"/>
      <c r="D59" s="32">
        <v>38</v>
      </c>
      <c r="E59" s="5" t="s">
        <v>46</v>
      </c>
      <c r="F59" s="89">
        <v>1</v>
      </c>
      <c r="G59" s="89">
        <v>0</v>
      </c>
      <c r="H59" s="89">
        <v>1</v>
      </c>
      <c r="I59" s="89">
        <v>169</v>
      </c>
      <c r="J59" s="89">
        <v>1</v>
      </c>
      <c r="K59" s="89">
        <v>1</v>
      </c>
      <c r="L59" s="89">
        <v>12</v>
      </c>
      <c r="M59" s="89">
        <v>3</v>
      </c>
      <c r="N59" s="89">
        <v>0</v>
      </c>
      <c r="O59" s="89">
        <v>501</v>
      </c>
      <c r="P59" s="89">
        <v>0</v>
      </c>
      <c r="Q59" s="89">
        <v>2</v>
      </c>
      <c r="R59" s="89">
        <v>62</v>
      </c>
      <c r="S59" s="89">
        <v>0</v>
      </c>
      <c r="T59" s="92">
        <f t="shared" si="0"/>
        <v>753</v>
      </c>
    </row>
    <row r="60" spans="3:20" x14ac:dyDescent="0.25">
      <c r="C60" s="226" t="s">
        <v>47</v>
      </c>
      <c r="D60" s="32">
        <v>14</v>
      </c>
      <c r="E60" s="5" t="s">
        <v>47</v>
      </c>
      <c r="F60" s="89">
        <v>6</v>
      </c>
      <c r="G60" s="89">
        <v>2</v>
      </c>
      <c r="H60" s="89">
        <v>8</v>
      </c>
      <c r="I60" s="89">
        <v>126</v>
      </c>
      <c r="J60" s="89">
        <v>5</v>
      </c>
      <c r="K60" s="89">
        <v>2</v>
      </c>
      <c r="L60" s="89">
        <v>25</v>
      </c>
      <c r="M60" s="89">
        <v>5</v>
      </c>
      <c r="N60" s="89">
        <v>3</v>
      </c>
      <c r="O60" s="89">
        <v>356</v>
      </c>
      <c r="P60" s="89">
        <v>5</v>
      </c>
      <c r="Q60" s="89">
        <v>7</v>
      </c>
      <c r="R60" s="89">
        <v>42</v>
      </c>
      <c r="S60" s="89">
        <v>1</v>
      </c>
      <c r="T60" s="92">
        <f t="shared" si="0"/>
        <v>593</v>
      </c>
    </row>
    <row r="61" spans="3:20" x14ac:dyDescent="0.25">
      <c r="C61" s="226"/>
      <c r="D61" s="32">
        <v>39</v>
      </c>
      <c r="E61" s="5" t="s">
        <v>48</v>
      </c>
      <c r="F61" s="89">
        <v>0</v>
      </c>
      <c r="G61" s="89">
        <v>0</v>
      </c>
      <c r="H61" s="89">
        <v>0</v>
      </c>
      <c r="I61" s="89">
        <v>2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14</v>
      </c>
      <c r="P61" s="89">
        <v>0</v>
      </c>
      <c r="Q61" s="89">
        <v>0</v>
      </c>
      <c r="R61" s="89">
        <v>2</v>
      </c>
      <c r="S61" s="89">
        <v>0</v>
      </c>
      <c r="T61" s="92">
        <f t="shared" si="0"/>
        <v>18</v>
      </c>
    </row>
    <row r="62" spans="3:20" x14ac:dyDescent="0.25">
      <c r="C62" s="226" t="s">
        <v>49</v>
      </c>
      <c r="D62" s="32">
        <v>28</v>
      </c>
      <c r="E62" s="5" t="s">
        <v>50</v>
      </c>
      <c r="F62" s="89">
        <v>5</v>
      </c>
      <c r="G62" s="89">
        <v>4</v>
      </c>
      <c r="H62" s="89">
        <v>9</v>
      </c>
      <c r="I62" s="89">
        <v>128</v>
      </c>
      <c r="J62" s="89">
        <v>5</v>
      </c>
      <c r="K62" s="89">
        <v>2</v>
      </c>
      <c r="L62" s="89">
        <v>16</v>
      </c>
      <c r="M62" s="89">
        <v>11</v>
      </c>
      <c r="N62" s="89">
        <v>1</v>
      </c>
      <c r="O62" s="89">
        <v>360</v>
      </c>
      <c r="P62" s="89">
        <v>0</v>
      </c>
      <c r="Q62" s="89">
        <v>3</v>
      </c>
      <c r="R62" s="89">
        <v>30</v>
      </c>
      <c r="S62" s="89">
        <v>3</v>
      </c>
      <c r="T62" s="92">
        <f t="shared" si="0"/>
        <v>577</v>
      </c>
    </row>
    <row r="63" spans="3:20" x14ac:dyDescent="0.25">
      <c r="C63" s="226"/>
      <c r="D63" s="32">
        <v>37</v>
      </c>
      <c r="E63" s="5" t="s">
        <v>51</v>
      </c>
      <c r="F63" s="89">
        <v>0</v>
      </c>
      <c r="G63" s="89">
        <v>0</v>
      </c>
      <c r="H63" s="89">
        <v>0</v>
      </c>
      <c r="I63" s="89">
        <v>64</v>
      </c>
      <c r="J63" s="89">
        <v>1</v>
      </c>
      <c r="K63" s="89">
        <v>0</v>
      </c>
      <c r="L63" s="89">
        <v>4</v>
      </c>
      <c r="M63" s="89">
        <v>1</v>
      </c>
      <c r="N63" s="89">
        <v>0</v>
      </c>
      <c r="O63" s="89">
        <v>173</v>
      </c>
      <c r="P63" s="89">
        <v>0</v>
      </c>
      <c r="Q63" s="89">
        <v>1</v>
      </c>
      <c r="R63" s="89">
        <v>16</v>
      </c>
      <c r="S63" s="89">
        <v>0</v>
      </c>
      <c r="T63" s="92">
        <f t="shared" si="0"/>
        <v>260</v>
      </c>
    </row>
    <row r="64" spans="3:20" x14ac:dyDescent="0.25">
      <c r="C64" s="226"/>
      <c r="D64" s="32">
        <v>12</v>
      </c>
      <c r="E64" s="5" t="s">
        <v>52</v>
      </c>
      <c r="F64" s="89">
        <v>5</v>
      </c>
      <c r="G64" s="89">
        <v>0</v>
      </c>
      <c r="H64" s="89">
        <v>5</v>
      </c>
      <c r="I64" s="89">
        <v>147</v>
      </c>
      <c r="J64" s="89">
        <v>4</v>
      </c>
      <c r="K64" s="89">
        <v>0</v>
      </c>
      <c r="L64" s="89">
        <v>15</v>
      </c>
      <c r="M64" s="89">
        <v>4</v>
      </c>
      <c r="N64" s="89">
        <v>1</v>
      </c>
      <c r="O64" s="89">
        <v>405</v>
      </c>
      <c r="P64" s="89">
        <v>1</v>
      </c>
      <c r="Q64" s="89">
        <v>4</v>
      </c>
      <c r="R64" s="89">
        <v>37</v>
      </c>
      <c r="S64" s="89">
        <v>1</v>
      </c>
      <c r="T64" s="92">
        <f t="shared" si="0"/>
        <v>629</v>
      </c>
    </row>
    <row r="65" spans="3:20" x14ac:dyDescent="0.25">
      <c r="C65" s="226"/>
      <c r="D65" s="32">
        <v>36</v>
      </c>
      <c r="E65" s="5" t="s">
        <v>53</v>
      </c>
      <c r="F65" s="89">
        <v>0</v>
      </c>
      <c r="G65" s="89">
        <v>0</v>
      </c>
      <c r="H65" s="89">
        <v>2</v>
      </c>
      <c r="I65" s="89">
        <v>57</v>
      </c>
      <c r="J65" s="89">
        <v>0</v>
      </c>
      <c r="K65" s="89">
        <v>0</v>
      </c>
      <c r="L65" s="89">
        <v>2</v>
      </c>
      <c r="M65" s="89">
        <v>0</v>
      </c>
      <c r="N65" s="89">
        <v>0</v>
      </c>
      <c r="O65" s="89">
        <v>165</v>
      </c>
      <c r="P65" s="89">
        <v>1</v>
      </c>
      <c r="Q65" s="89">
        <v>1</v>
      </c>
      <c r="R65" s="89">
        <v>24</v>
      </c>
      <c r="S65" s="89">
        <v>0</v>
      </c>
      <c r="T65" s="92">
        <f t="shared" si="0"/>
        <v>252</v>
      </c>
    </row>
    <row r="66" spans="3:20" x14ac:dyDescent="0.25">
      <c r="C66" s="226"/>
      <c r="D66" s="32">
        <v>34</v>
      </c>
      <c r="E66" s="5" t="s">
        <v>54</v>
      </c>
      <c r="F66" s="89">
        <v>0</v>
      </c>
      <c r="G66" s="89">
        <v>0</v>
      </c>
      <c r="H66" s="89">
        <v>0</v>
      </c>
      <c r="I66" s="89">
        <v>69</v>
      </c>
      <c r="J66" s="89">
        <v>3</v>
      </c>
      <c r="K66" s="89">
        <v>0</v>
      </c>
      <c r="L66" s="89">
        <v>6</v>
      </c>
      <c r="M66" s="89">
        <v>5</v>
      </c>
      <c r="N66" s="89">
        <v>2</v>
      </c>
      <c r="O66" s="89">
        <v>142</v>
      </c>
      <c r="P66" s="89">
        <v>2</v>
      </c>
      <c r="Q66" s="89">
        <v>1</v>
      </c>
      <c r="R66" s="89">
        <v>15</v>
      </c>
      <c r="S66" s="89">
        <v>0</v>
      </c>
      <c r="T66" s="92">
        <f t="shared" si="0"/>
        <v>245</v>
      </c>
    </row>
    <row r="67" spans="3:20" x14ac:dyDescent="0.25">
      <c r="C67" s="226" t="s">
        <v>55</v>
      </c>
      <c r="D67" s="32">
        <v>53</v>
      </c>
      <c r="E67" s="5" t="s">
        <v>56</v>
      </c>
      <c r="F67" s="89">
        <v>0</v>
      </c>
      <c r="G67" s="89">
        <v>0</v>
      </c>
      <c r="H67" s="89">
        <v>1</v>
      </c>
      <c r="I67" s="89">
        <v>29</v>
      </c>
      <c r="J67" s="89">
        <v>0</v>
      </c>
      <c r="K67" s="89">
        <v>0</v>
      </c>
      <c r="L67" s="89">
        <v>1</v>
      </c>
      <c r="M67" s="89">
        <v>0</v>
      </c>
      <c r="N67" s="89">
        <v>0</v>
      </c>
      <c r="O67" s="89">
        <v>79</v>
      </c>
      <c r="P67" s="89">
        <v>0</v>
      </c>
      <c r="Q67" s="89">
        <v>0</v>
      </c>
      <c r="R67" s="89">
        <v>1</v>
      </c>
      <c r="S67" s="89">
        <v>0</v>
      </c>
      <c r="T67" s="92">
        <f t="shared" si="0"/>
        <v>111</v>
      </c>
    </row>
    <row r="68" spans="3:20" x14ac:dyDescent="0.25">
      <c r="C68" s="226"/>
      <c r="D68" s="32">
        <v>89</v>
      </c>
      <c r="E68" s="5" t="s">
        <v>57</v>
      </c>
      <c r="F68" s="89">
        <v>0</v>
      </c>
      <c r="G68" s="89">
        <v>0</v>
      </c>
      <c r="H68" s="89">
        <v>0</v>
      </c>
      <c r="I68" s="89">
        <v>32</v>
      </c>
      <c r="J68" s="89">
        <v>0</v>
      </c>
      <c r="K68" s="89">
        <v>0</v>
      </c>
      <c r="L68" s="89">
        <v>1</v>
      </c>
      <c r="M68" s="89">
        <v>0</v>
      </c>
      <c r="N68" s="89">
        <v>0</v>
      </c>
      <c r="O68" s="89">
        <v>58</v>
      </c>
      <c r="P68" s="89">
        <v>0</v>
      </c>
      <c r="Q68" s="89">
        <v>0</v>
      </c>
      <c r="R68" s="89">
        <v>12</v>
      </c>
      <c r="S68" s="89">
        <v>0</v>
      </c>
      <c r="T68" s="92">
        <f t="shared" si="0"/>
        <v>103</v>
      </c>
    </row>
    <row r="69" spans="3:20" x14ac:dyDescent="0.25">
      <c r="C69" s="226"/>
      <c r="D69" s="32">
        <v>16</v>
      </c>
      <c r="E69" s="5" t="s">
        <v>60</v>
      </c>
      <c r="F69" s="89">
        <v>1</v>
      </c>
      <c r="G69" s="89">
        <v>0</v>
      </c>
      <c r="H69" s="89">
        <v>2</v>
      </c>
      <c r="I69" s="89">
        <v>69</v>
      </c>
      <c r="J69" s="89">
        <v>4</v>
      </c>
      <c r="K69" s="89">
        <v>0</v>
      </c>
      <c r="L69" s="89">
        <v>7</v>
      </c>
      <c r="M69" s="89">
        <v>1</v>
      </c>
      <c r="N69" s="89">
        <v>2</v>
      </c>
      <c r="O69" s="89">
        <v>170</v>
      </c>
      <c r="P69" s="89">
        <v>0</v>
      </c>
      <c r="Q69" s="89">
        <v>1</v>
      </c>
      <c r="R69" s="89">
        <v>25</v>
      </c>
      <c r="S69" s="89">
        <v>1</v>
      </c>
      <c r="T69" s="92">
        <f t="shared" si="0"/>
        <v>283</v>
      </c>
    </row>
    <row r="70" spans="3:20" x14ac:dyDescent="0.25">
      <c r="C70" s="226"/>
      <c r="D70" s="32">
        <v>86</v>
      </c>
      <c r="E70" s="5" t="s">
        <v>62</v>
      </c>
      <c r="F70" s="89">
        <v>0</v>
      </c>
      <c r="G70" s="89">
        <v>0</v>
      </c>
      <c r="H70" s="89">
        <v>4</v>
      </c>
      <c r="I70" s="89">
        <v>53</v>
      </c>
      <c r="J70" s="89">
        <v>0</v>
      </c>
      <c r="K70" s="89">
        <v>0</v>
      </c>
      <c r="L70" s="89">
        <v>6</v>
      </c>
      <c r="M70" s="89">
        <v>0</v>
      </c>
      <c r="N70" s="89">
        <v>0</v>
      </c>
      <c r="O70" s="89">
        <v>106</v>
      </c>
      <c r="P70" s="89">
        <v>0</v>
      </c>
      <c r="Q70" s="89">
        <v>1</v>
      </c>
      <c r="R70" s="89">
        <v>23</v>
      </c>
      <c r="S70" s="89">
        <v>1</v>
      </c>
      <c r="T70" s="92">
        <f t="shared" si="0"/>
        <v>194</v>
      </c>
    </row>
    <row r="71" spans="3:20" x14ac:dyDescent="0.25">
      <c r="C71" s="226"/>
      <c r="D71" s="32">
        <v>22</v>
      </c>
      <c r="E71" s="5" t="s">
        <v>67</v>
      </c>
      <c r="F71" s="89">
        <v>0</v>
      </c>
      <c r="G71" s="89">
        <v>1</v>
      </c>
      <c r="H71" s="89">
        <v>2</v>
      </c>
      <c r="I71" s="89">
        <v>100</v>
      </c>
      <c r="J71" s="89">
        <v>0</v>
      </c>
      <c r="K71" s="89">
        <v>0</v>
      </c>
      <c r="L71" s="89">
        <v>6</v>
      </c>
      <c r="M71" s="89">
        <v>5</v>
      </c>
      <c r="N71" s="89">
        <v>2</v>
      </c>
      <c r="O71" s="89">
        <v>248</v>
      </c>
      <c r="P71" s="89">
        <v>0</v>
      </c>
      <c r="Q71" s="89">
        <v>1</v>
      </c>
      <c r="R71" s="89">
        <v>20</v>
      </c>
      <c r="S71" s="89">
        <v>0</v>
      </c>
      <c r="T71" s="92">
        <f t="shared" si="0"/>
        <v>385</v>
      </c>
    </row>
    <row r="72" spans="3:20" x14ac:dyDescent="0.25">
      <c r="C72" s="226"/>
      <c r="D72" s="32">
        <v>87</v>
      </c>
      <c r="E72" s="5" t="s">
        <v>68</v>
      </c>
      <c r="F72" s="89">
        <v>2</v>
      </c>
      <c r="G72" s="89">
        <v>0</v>
      </c>
      <c r="H72" s="89">
        <v>1</v>
      </c>
      <c r="I72" s="89">
        <v>14</v>
      </c>
      <c r="J72" s="89">
        <v>0</v>
      </c>
      <c r="K72" s="89">
        <v>0</v>
      </c>
      <c r="L72" s="89">
        <v>4</v>
      </c>
      <c r="M72" s="89">
        <v>0</v>
      </c>
      <c r="N72" s="89">
        <v>1</v>
      </c>
      <c r="O72" s="89">
        <v>61</v>
      </c>
      <c r="P72" s="89">
        <v>0</v>
      </c>
      <c r="Q72" s="89">
        <v>0</v>
      </c>
      <c r="R72" s="89">
        <v>29</v>
      </c>
      <c r="S72" s="89">
        <v>0</v>
      </c>
      <c r="T72" s="92">
        <f t="shared" si="0"/>
        <v>112</v>
      </c>
    </row>
    <row r="73" spans="3:20" x14ac:dyDescent="0.25">
      <c r="C73" s="226"/>
      <c r="D73" s="32">
        <v>23</v>
      </c>
      <c r="E73" s="5" t="s">
        <v>69</v>
      </c>
      <c r="F73" s="89">
        <v>7</v>
      </c>
      <c r="G73" s="89">
        <v>2</v>
      </c>
      <c r="H73" s="89">
        <v>8</v>
      </c>
      <c r="I73" s="89">
        <v>125</v>
      </c>
      <c r="J73" s="89">
        <v>3</v>
      </c>
      <c r="K73" s="89">
        <v>1</v>
      </c>
      <c r="L73" s="89">
        <v>21</v>
      </c>
      <c r="M73" s="89">
        <v>3</v>
      </c>
      <c r="N73" s="89">
        <v>6</v>
      </c>
      <c r="O73" s="89">
        <v>323</v>
      </c>
      <c r="P73" s="89">
        <v>1</v>
      </c>
      <c r="Q73" s="89">
        <v>7</v>
      </c>
      <c r="R73" s="89">
        <v>50</v>
      </c>
      <c r="S73" s="89">
        <v>3</v>
      </c>
      <c r="T73" s="92">
        <f t="shared" si="0"/>
        <v>560</v>
      </c>
    </row>
    <row r="74" spans="3:20" x14ac:dyDescent="0.25">
      <c r="C74" s="226"/>
      <c r="D74" s="32" t="s">
        <v>181</v>
      </c>
      <c r="E74" s="76" t="s">
        <v>230</v>
      </c>
      <c r="F74" s="89">
        <v>0</v>
      </c>
      <c r="G74" s="89">
        <v>0</v>
      </c>
      <c r="H74" s="89">
        <v>24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92">
        <f t="shared" si="0"/>
        <v>24</v>
      </c>
    </row>
    <row r="75" spans="3:20" x14ac:dyDescent="0.25">
      <c r="C75" s="226"/>
      <c r="D75" s="32" t="s">
        <v>70</v>
      </c>
      <c r="E75" s="76" t="s">
        <v>231</v>
      </c>
      <c r="F75" s="89">
        <v>0</v>
      </c>
      <c r="G75" s="89">
        <v>0</v>
      </c>
      <c r="H75" s="89">
        <v>1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9</v>
      </c>
      <c r="O75" s="89">
        <v>1</v>
      </c>
      <c r="P75" s="89">
        <v>0</v>
      </c>
      <c r="Q75" s="89">
        <v>0</v>
      </c>
      <c r="R75" s="89">
        <v>0</v>
      </c>
      <c r="S75" s="89">
        <v>0</v>
      </c>
      <c r="T75" s="92">
        <f t="shared" si="0"/>
        <v>11</v>
      </c>
    </row>
    <row r="76" spans="3:20" x14ac:dyDescent="0.25">
      <c r="C76" s="226"/>
      <c r="D76" s="98" t="s">
        <v>72</v>
      </c>
      <c r="E76" s="5" t="s">
        <v>73</v>
      </c>
      <c r="F76" s="89">
        <v>8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1</v>
      </c>
      <c r="P76" s="89">
        <v>1</v>
      </c>
      <c r="Q76" s="89">
        <v>0</v>
      </c>
      <c r="R76" s="89">
        <v>0</v>
      </c>
      <c r="S76" s="89">
        <v>1</v>
      </c>
      <c r="T76" s="92">
        <f t="shared" si="0"/>
        <v>11</v>
      </c>
    </row>
    <row r="77" spans="3:20" x14ac:dyDescent="0.25">
      <c r="C77" s="226"/>
      <c r="D77" s="97" t="s">
        <v>76</v>
      </c>
      <c r="E77" s="78" t="s">
        <v>77</v>
      </c>
      <c r="F77" s="89">
        <v>0</v>
      </c>
      <c r="G77" s="89">
        <v>0</v>
      </c>
      <c r="H77" s="89">
        <v>0</v>
      </c>
      <c r="I77" s="89">
        <v>1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2</v>
      </c>
      <c r="P77" s="89">
        <v>0</v>
      </c>
      <c r="Q77" s="89">
        <v>18</v>
      </c>
      <c r="R77" s="89">
        <v>0</v>
      </c>
      <c r="S77" s="89">
        <v>0</v>
      </c>
      <c r="T77" s="92">
        <f t="shared" si="0"/>
        <v>21</v>
      </c>
    </row>
    <row r="78" spans="3:20" x14ac:dyDescent="0.25">
      <c r="C78" s="226"/>
      <c r="D78" s="32">
        <v>24</v>
      </c>
      <c r="E78" s="5" t="s">
        <v>78</v>
      </c>
      <c r="F78" s="89">
        <v>5</v>
      </c>
      <c r="G78" s="89">
        <v>0</v>
      </c>
      <c r="H78" s="89">
        <v>4</v>
      </c>
      <c r="I78" s="89">
        <v>90</v>
      </c>
      <c r="J78" s="89">
        <v>1</v>
      </c>
      <c r="K78" s="89">
        <v>0</v>
      </c>
      <c r="L78" s="89">
        <v>13</v>
      </c>
      <c r="M78" s="89">
        <v>3</v>
      </c>
      <c r="N78" s="89">
        <v>1</v>
      </c>
      <c r="O78" s="89">
        <v>228</v>
      </c>
      <c r="P78" s="89">
        <v>3</v>
      </c>
      <c r="Q78" s="89">
        <v>2</v>
      </c>
      <c r="R78" s="89">
        <v>32</v>
      </c>
      <c r="S78" s="89">
        <v>1</v>
      </c>
      <c r="T78" s="92">
        <f t="shared" si="0"/>
        <v>383</v>
      </c>
    </row>
    <row r="79" spans="3:20" x14ac:dyDescent="0.25">
      <c r="C79" s="226"/>
      <c r="D79" s="32">
        <v>25</v>
      </c>
      <c r="E79" s="5" t="s">
        <v>79</v>
      </c>
      <c r="F79" s="89">
        <v>3</v>
      </c>
      <c r="G79" s="89">
        <v>0</v>
      </c>
      <c r="H79" s="89">
        <v>1</v>
      </c>
      <c r="I79" s="89">
        <v>68</v>
      </c>
      <c r="J79" s="89">
        <v>1</v>
      </c>
      <c r="K79" s="89">
        <v>0</v>
      </c>
      <c r="L79" s="89">
        <v>12</v>
      </c>
      <c r="M79" s="89">
        <v>2</v>
      </c>
      <c r="N79" s="89">
        <v>2</v>
      </c>
      <c r="O79" s="89">
        <v>150</v>
      </c>
      <c r="P79" s="89">
        <v>1</v>
      </c>
      <c r="Q79" s="89">
        <v>1</v>
      </c>
      <c r="R79" s="89">
        <v>20</v>
      </c>
      <c r="S79" s="89">
        <v>0</v>
      </c>
      <c r="T79" s="92">
        <f t="shared" si="0"/>
        <v>261</v>
      </c>
    </row>
    <row r="80" spans="3:20" x14ac:dyDescent="0.25">
      <c r="C80" s="227" t="s">
        <v>6</v>
      </c>
      <c r="D80" s="227"/>
      <c r="E80" s="227"/>
      <c r="F80" s="109">
        <f>SUM(F33:F79)</f>
        <v>79</v>
      </c>
      <c r="G80" s="109">
        <f t="shared" ref="G80:T80" si="1">SUM(G33:G79)</f>
        <v>29</v>
      </c>
      <c r="H80" s="109">
        <f t="shared" si="1"/>
        <v>161</v>
      </c>
      <c r="I80" s="109">
        <f t="shared" si="1"/>
        <v>2685</v>
      </c>
      <c r="J80" s="109">
        <f t="shared" si="1"/>
        <v>76</v>
      </c>
      <c r="K80" s="109">
        <f t="shared" si="1"/>
        <v>38</v>
      </c>
      <c r="L80" s="109">
        <f t="shared" si="1"/>
        <v>333</v>
      </c>
      <c r="M80" s="109">
        <f t="shared" si="1"/>
        <v>112</v>
      </c>
      <c r="N80" s="109">
        <f t="shared" si="1"/>
        <v>111</v>
      </c>
      <c r="O80" s="109">
        <f t="shared" si="1"/>
        <v>7720</v>
      </c>
      <c r="P80" s="109">
        <f t="shared" si="1"/>
        <v>41</v>
      </c>
      <c r="Q80" s="109">
        <f t="shared" si="1"/>
        <v>162</v>
      </c>
      <c r="R80" s="109">
        <f t="shared" si="1"/>
        <v>847</v>
      </c>
      <c r="S80" s="109">
        <f t="shared" si="1"/>
        <v>51</v>
      </c>
      <c r="T80" s="109">
        <f t="shared" si="1"/>
        <v>12445</v>
      </c>
    </row>
    <row r="81" spans="3:21" x14ac:dyDescent="0.25">
      <c r="F81" s="10"/>
      <c r="G81" s="10"/>
      <c r="H81" s="6"/>
    </row>
    <row r="82" spans="3:21" x14ac:dyDescent="0.25">
      <c r="C82" s="8" t="s">
        <v>222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3:21" ht="13.5" thickBot="1" x14ac:dyDescent="0.3">
      <c r="C83" s="2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3:21" ht="12.75" customHeight="1" x14ac:dyDescent="0.25">
      <c r="C84" s="230" t="s">
        <v>232</v>
      </c>
      <c r="D84" s="231"/>
      <c r="E84" s="231"/>
      <c r="F84" s="231"/>
      <c r="G84" s="231"/>
      <c r="H84" s="231"/>
      <c r="I84" s="23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3:21" ht="15.75" customHeight="1" thickBot="1" x14ac:dyDescent="0.3">
      <c r="C85" s="236"/>
      <c r="D85" s="237"/>
      <c r="E85" s="237"/>
      <c r="F85" s="237"/>
      <c r="G85" s="237"/>
      <c r="H85" s="237"/>
      <c r="I85" s="238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3:21" x14ac:dyDescent="0.25">
      <c r="F86" s="10"/>
      <c r="G86" s="10"/>
      <c r="H86" s="6"/>
    </row>
    <row r="87" spans="3:21" x14ac:dyDescent="0.25">
      <c r="F87" s="10"/>
      <c r="G87" s="10"/>
      <c r="H87" s="6"/>
    </row>
    <row r="88" spans="3:21" ht="15.75" x14ac:dyDescent="0.25">
      <c r="C88" s="254" t="s">
        <v>271</v>
      </c>
      <c r="D88" s="254"/>
      <c r="E88" s="254"/>
      <c r="F88" s="254"/>
      <c r="G88" s="254"/>
      <c r="H88" s="254"/>
      <c r="I88" s="254"/>
      <c r="J88" s="254"/>
      <c r="K88" s="254"/>
      <c r="L88" s="254"/>
    </row>
    <row r="89" spans="3:21" x14ac:dyDescent="0.25">
      <c r="F89" s="10"/>
      <c r="G89" s="10"/>
      <c r="H89" s="6"/>
    </row>
    <row r="90" spans="3:21" x14ac:dyDescent="0.25">
      <c r="C90" s="214" t="s">
        <v>0</v>
      </c>
      <c r="D90" s="214" t="s">
        <v>1</v>
      </c>
      <c r="E90" s="214" t="s">
        <v>2</v>
      </c>
      <c r="F90" s="214" t="s">
        <v>255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 t="s">
        <v>6</v>
      </c>
    </row>
    <row r="91" spans="3:21" ht="25.5" x14ac:dyDescent="0.25">
      <c r="C91" s="214"/>
      <c r="D91" s="214"/>
      <c r="E91" s="214"/>
      <c r="F91" s="107" t="s">
        <v>256</v>
      </c>
      <c r="G91" s="107" t="s">
        <v>257</v>
      </c>
      <c r="H91" s="108" t="s">
        <v>258</v>
      </c>
      <c r="I91" s="107" t="s">
        <v>259</v>
      </c>
      <c r="J91" s="107" t="s">
        <v>260</v>
      </c>
      <c r="K91" s="108" t="s">
        <v>261</v>
      </c>
      <c r="L91" s="108" t="s">
        <v>262</v>
      </c>
      <c r="M91" s="107" t="s">
        <v>263</v>
      </c>
      <c r="N91" s="107" t="s">
        <v>264</v>
      </c>
      <c r="O91" s="107" t="s">
        <v>265</v>
      </c>
      <c r="P91" s="108" t="s">
        <v>266</v>
      </c>
      <c r="Q91" s="107" t="s">
        <v>267</v>
      </c>
      <c r="R91" s="108" t="s">
        <v>268</v>
      </c>
      <c r="S91" s="107" t="s">
        <v>269</v>
      </c>
      <c r="T91" s="214"/>
    </row>
    <row r="92" spans="3:21" x14ac:dyDescent="0.25">
      <c r="C92" s="221" t="s">
        <v>7</v>
      </c>
      <c r="D92" s="113">
        <v>2</v>
      </c>
      <c r="E92" s="76" t="s">
        <v>225</v>
      </c>
      <c r="F92" s="115">
        <v>0</v>
      </c>
      <c r="G92" s="115">
        <v>0</v>
      </c>
      <c r="H92" s="115">
        <v>0</v>
      </c>
      <c r="I92" s="115">
        <v>2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5</v>
      </c>
      <c r="P92" s="115">
        <v>0</v>
      </c>
      <c r="Q92" s="115">
        <v>0</v>
      </c>
      <c r="R92" s="115">
        <v>0</v>
      </c>
      <c r="S92" s="115">
        <v>0</v>
      </c>
      <c r="T92" s="133">
        <f>SUM(F92:S92)</f>
        <v>7</v>
      </c>
    </row>
    <row r="93" spans="3:21" x14ac:dyDescent="0.25">
      <c r="C93" s="221"/>
      <c r="D93" s="117">
        <v>4</v>
      </c>
      <c r="E93" s="5" t="s">
        <v>8</v>
      </c>
      <c r="F93" s="115">
        <v>2</v>
      </c>
      <c r="G93" s="115">
        <v>1</v>
      </c>
      <c r="H93" s="115">
        <v>1</v>
      </c>
      <c r="I93" s="115">
        <v>57</v>
      </c>
      <c r="J93" s="115">
        <v>1</v>
      </c>
      <c r="K93" s="115">
        <v>0</v>
      </c>
      <c r="L93" s="115">
        <v>5</v>
      </c>
      <c r="M93" s="115">
        <v>1</v>
      </c>
      <c r="N93" s="115">
        <v>1</v>
      </c>
      <c r="O93" s="115">
        <v>180</v>
      </c>
      <c r="P93" s="115">
        <v>2</v>
      </c>
      <c r="Q93" s="115">
        <v>4</v>
      </c>
      <c r="R93" s="115">
        <v>29</v>
      </c>
      <c r="S93" s="115">
        <v>2</v>
      </c>
      <c r="T93" s="133">
        <f t="shared" ref="T93:T133" si="2">SUM(F93:S93)</f>
        <v>286</v>
      </c>
    </row>
    <row r="94" spans="3:21" x14ac:dyDescent="0.25">
      <c r="C94" s="221"/>
      <c r="D94" s="113">
        <v>3</v>
      </c>
      <c r="E94" s="76" t="s">
        <v>226</v>
      </c>
      <c r="F94" s="115">
        <v>0</v>
      </c>
      <c r="G94" s="115">
        <v>0</v>
      </c>
      <c r="H94" s="115">
        <v>0</v>
      </c>
      <c r="I94" s="115">
        <v>2</v>
      </c>
      <c r="J94" s="115">
        <v>0</v>
      </c>
      <c r="K94" s="115">
        <v>0</v>
      </c>
      <c r="L94" s="115">
        <v>0</v>
      </c>
      <c r="M94" s="115">
        <v>1</v>
      </c>
      <c r="N94" s="115">
        <v>0</v>
      </c>
      <c r="O94" s="115">
        <v>2</v>
      </c>
      <c r="P94" s="115">
        <v>0</v>
      </c>
      <c r="Q94" s="115">
        <v>0</v>
      </c>
      <c r="R94" s="115">
        <v>1</v>
      </c>
      <c r="S94" s="115">
        <v>0</v>
      </c>
      <c r="T94" s="133">
        <f t="shared" si="2"/>
        <v>6</v>
      </c>
    </row>
    <row r="95" spans="3:21" x14ac:dyDescent="0.25">
      <c r="C95" s="221"/>
      <c r="D95" s="117">
        <v>66</v>
      </c>
      <c r="E95" s="5" t="s">
        <v>9</v>
      </c>
      <c r="F95" s="115">
        <v>0</v>
      </c>
      <c r="G95" s="115">
        <v>1</v>
      </c>
      <c r="H95" s="115">
        <v>0</v>
      </c>
      <c r="I95" s="115">
        <v>18</v>
      </c>
      <c r="J95" s="115">
        <v>1</v>
      </c>
      <c r="K95" s="115">
        <v>0</v>
      </c>
      <c r="L95" s="115">
        <v>3</v>
      </c>
      <c r="M95" s="115">
        <v>0</v>
      </c>
      <c r="N95" s="115">
        <v>0</v>
      </c>
      <c r="O95" s="115">
        <v>77</v>
      </c>
      <c r="P95" s="115">
        <v>0</v>
      </c>
      <c r="Q95" s="115">
        <v>1</v>
      </c>
      <c r="R95" s="115">
        <v>7</v>
      </c>
      <c r="S95" s="115">
        <v>0</v>
      </c>
      <c r="T95" s="133">
        <f t="shared" si="2"/>
        <v>108</v>
      </c>
    </row>
    <row r="96" spans="3:21" x14ac:dyDescent="0.25">
      <c r="C96" s="221"/>
      <c r="D96" s="117">
        <v>68</v>
      </c>
      <c r="E96" s="5" t="s">
        <v>184</v>
      </c>
      <c r="F96" s="115">
        <v>1</v>
      </c>
      <c r="G96" s="115">
        <v>1</v>
      </c>
      <c r="H96" s="115">
        <v>0</v>
      </c>
      <c r="I96" s="115">
        <v>147</v>
      </c>
      <c r="J96" s="115">
        <v>4</v>
      </c>
      <c r="K96" s="115">
        <v>4</v>
      </c>
      <c r="L96" s="115">
        <v>24</v>
      </c>
      <c r="M96" s="115">
        <v>11</v>
      </c>
      <c r="N96" s="115">
        <v>1</v>
      </c>
      <c r="O96" s="115">
        <v>313</v>
      </c>
      <c r="P96" s="115">
        <v>2</v>
      </c>
      <c r="Q96" s="115">
        <v>8</v>
      </c>
      <c r="R96" s="115">
        <v>41</v>
      </c>
      <c r="S96" s="115">
        <v>4</v>
      </c>
      <c r="T96" s="133">
        <f>SUM(F96:S96)</f>
        <v>561</v>
      </c>
    </row>
    <row r="97" spans="3:20" x14ac:dyDescent="0.25">
      <c r="C97" s="221"/>
      <c r="D97" s="117">
        <v>1</v>
      </c>
      <c r="E97" s="5" t="s">
        <v>10</v>
      </c>
      <c r="F97" s="115">
        <v>5</v>
      </c>
      <c r="G97" s="115">
        <v>1</v>
      </c>
      <c r="H97" s="115">
        <v>0</v>
      </c>
      <c r="I97" s="115">
        <v>43</v>
      </c>
      <c r="J97" s="115">
        <v>1</v>
      </c>
      <c r="K97" s="115">
        <v>0</v>
      </c>
      <c r="L97" s="115">
        <v>3</v>
      </c>
      <c r="M97" s="115">
        <v>4</v>
      </c>
      <c r="N97" s="115">
        <v>1</v>
      </c>
      <c r="O97" s="115">
        <v>132</v>
      </c>
      <c r="P97" s="115">
        <v>1</v>
      </c>
      <c r="Q97" s="115">
        <v>6</v>
      </c>
      <c r="R97" s="115">
        <v>21</v>
      </c>
      <c r="S97" s="115">
        <v>3</v>
      </c>
      <c r="T97" s="133">
        <f t="shared" si="2"/>
        <v>221</v>
      </c>
    </row>
    <row r="98" spans="3:20" x14ac:dyDescent="0.25">
      <c r="C98" s="221" t="s">
        <v>11</v>
      </c>
      <c r="D98" s="117">
        <v>27</v>
      </c>
      <c r="E98" s="5" t="s">
        <v>12</v>
      </c>
      <c r="F98" s="115">
        <v>3</v>
      </c>
      <c r="G98" s="115">
        <v>1</v>
      </c>
      <c r="H98" s="115">
        <v>5</v>
      </c>
      <c r="I98" s="115">
        <v>135</v>
      </c>
      <c r="J98" s="115">
        <v>9</v>
      </c>
      <c r="K98" s="115">
        <v>3</v>
      </c>
      <c r="L98" s="115">
        <v>20</v>
      </c>
      <c r="M98" s="115">
        <v>6</v>
      </c>
      <c r="N98" s="115">
        <v>4</v>
      </c>
      <c r="O98" s="115">
        <v>297</v>
      </c>
      <c r="P98" s="115">
        <v>4</v>
      </c>
      <c r="Q98" s="115">
        <v>6</v>
      </c>
      <c r="R98" s="115">
        <v>47</v>
      </c>
      <c r="S98" s="115">
        <v>3</v>
      </c>
      <c r="T98" s="133">
        <f t="shared" si="2"/>
        <v>543</v>
      </c>
    </row>
    <row r="99" spans="3:20" x14ac:dyDescent="0.25">
      <c r="C99" s="221"/>
      <c r="D99" s="117" t="s">
        <v>13</v>
      </c>
      <c r="E99" s="5" t="s">
        <v>14</v>
      </c>
      <c r="F99" s="115">
        <v>0</v>
      </c>
      <c r="G99" s="115">
        <v>0</v>
      </c>
      <c r="H99" s="115">
        <v>4</v>
      </c>
      <c r="I99" s="115">
        <v>36</v>
      </c>
      <c r="J99" s="115">
        <v>0</v>
      </c>
      <c r="K99" s="115">
        <v>0</v>
      </c>
      <c r="L99" s="115">
        <v>4</v>
      </c>
      <c r="M99" s="115">
        <v>0</v>
      </c>
      <c r="N99" s="115">
        <v>1</v>
      </c>
      <c r="O99" s="115">
        <v>140</v>
      </c>
      <c r="P99" s="115">
        <v>0</v>
      </c>
      <c r="Q99" s="115">
        <v>1</v>
      </c>
      <c r="R99" s="115">
        <v>2</v>
      </c>
      <c r="S99" s="115">
        <v>0</v>
      </c>
      <c r="T99" s="133">
        <f t="shared" si="2"/>
        <v>188</v>
      </c>
    </row>
    <row r="100" spans="3:20" x14ac:dyDescent="0.25">
      <c r="C100" s="94" t="s">
        <v>17</v>
      </c>
      <c r="D100" s="117">
        <v>7</v>
      </c>
      <c r="E100" s="5" t="s">
        <v>18</v>
      </c>
      <c r="F100" s="115">
        <v>0</v>
      </c>
      <c r="G100" s="115">
        <v>0</v>
      </c>
      <c r="H100" s="115">
        <v>1</v>
      </c>
      <c r="I100" s="115">
        <v>24</v>
      </c>
      <c r="J100" s="115">
        <v>5</v>
      </c>
      <c r="K100" s="115">
        <v>0</v>
      </c>
      <c r="L100" s="115">
        <v>2</v>
      </c>
      <c r="M100" s="115">
        <v>3</v>
      </c>
      <c r="N100" s="115">
        <v>0</v>
      </c>
      <c r="O100" s="115">
        <v>77</v>
      </c>
      <c r="P100" s="115">
        <v>0</v>
      </c>
      <c r="Q100" s="115">
        <v>2</v>
      </c>
      <c r="R100" s="115">
        <v>6</v>
      </c>
      <c r="S100" s="115">
        <v>0</v>
      </c>
      <c r="T100" s="133">
        <f t="shared" si="2"/>
        <v>120</v>
      </c>
    </row>
    <row r="101" spans="3:20" x14ac:dyDescent="0.25">
      <c r="C101" s="221" t="s">
        <v>19</v>
      </c>
      <c r="D101" s="117">
        <v>6</v>
      </c>
      <c r="E101" s="5" t="s">
        <v>20</v>
      </c>
      <c r="F101" s="115">
        <v>2</v>
      </c>
      <c r="G101" s="115">
        <v>0</v>
      </c>
      <c r="H101" s="115">
        <v>7</v>
      </c>
      <c r="I101" s="115">
        <v>153</v>
      </c>
      <c r="J101" s="115">
        <v>3</v>
      </c>
      <c r="K101" s="115">
        <v>2</v>
      </c>
      <c r="L101" s="115">
        <v>25</v>
      </c>
      <c r="M101" s="115">
        <v>5</v>
      </c>
      <c r="N101" s="115">
        <v>4</v>
      </c>
      <c r="O101" s="115">
        <v>405</v>
      </c>
      <c r="P101" s="115">
        <v>0</v>
      </c>
      <c r="Q101" s="115">
        <v>5</v>
      </c>
      <c r="R101" s="115">
        <v>41</v>
      </c>
      <c r="S101" s="115">
        <v>4</v>
      </c>
      <c r="T101" s="133">
        <f t="shared" si="2"/>
        <v>656</v>
      </c>
    </row>
    <row r="102" spans="3:20" x14ac:dyDescent="0.25">
      <c r="C102" s="221"/>
      <c r="D102" s="113">
        <v>10</v>
      </c>
      <c r="E102" s="76" t="s">
        <v>227</v>
      </c>
      <c r="F102" s="115">
        <v>0</v>
      </c>
      <c r="G102" s="115">
        <v>0</v>
      </c>
      <c r="H102" s="115">
        <v>0</v>
      </c>
      <c r="I102" s="115">
        <v>1</v>
      </c>
      <c r="J102" s="115">
        <v>0</v>
      </c>
      <c r="K102" s="115">
        <v>0</v>
      </c>
      <c r="L102" s="115">
        <v>0</v>
      </c>
      <c r="M102" s="115">
        <v>0</v>
      </c>
      <c r="N102" s="115">
        <v>0</v>
      </c>
      <c r="O102" s="115">
        <v>5</v>
      </c>
      <c r="P102" s="115">
        <v>0</v>
      </c>
      <c r="Q102" s="115">
        <v>0</v>
      </c>
      <c r="R102" s="115">
        <v>1</v>
      </c>
      <c r="S102" s="115">
        <v>0</v>
      </c>
      <c r="T102" s="133">
        <f t="shared" si="2"/>
        <v>7</v>
      </c>
    </row>
    <row r="103" spans="3:20" x14ac:dyDescent="0.25">
      <c r="C103" s="221"/>
      <c r="D103" s="121" t="s">
        <v>21</v>
      </c>
      <c r="E103" s="77" t="s">
        <v>22</v>
      </c>
      <c r="F103" s="115">
        <v>0</v>
      </c>
      <c r="G103" s="115">
        <v>0</v>
      </c>
      <c r="H103" s="115">
        <v>0</v>
      </c>
      <c r="I103" s="115">
        <v>0</v>
      </c>
      <c r="J103" s="115">
        <v>2</v>
      </c>
      <c r="K103" s="115">
        <v>0</v>
      </c>
      <c r="L103" s="115">
        <v>0</v>
      </c>
      <c r="M103" s="115">
        <v>0</v>
      </c>
      <c r="N103" s="115">
        <v>0</v>
      </c>
      <c r="O103" s="115">
        <v>0</v>
      </c>
      <c r="P103" s="115">
        <v>0</v>
      </c>
      <c r="Q103" s="115">
        <v>23</v>
      </c>
      <c r="R103" s="115">
        <v>0</v>
      </c>
      <c r="S103" s="115">
        <v>0</v>
      </c>
      <c r="T103" s="133">
        <f t="shared" si="2"/>
        <v>25</v>
      </c>
    </row>
    <row r="104" spans="3:20" x14ac:dyDescent="0.25">
      <c r="C104" s="221"/>
      <c r="D104" s="117">
        <v>9</v>
      </c>
      <c r="E104" s="5" t="s">
        <v>23</v>
      </c>
      <c r="F104" s="115">
        <v>1</v>
      </c>
      <c r="G104" s="115">
        <v>2</v>
      </c>
      <c r="H104" s="115">
        <v>2</v>
      </c>
      <c r="I104" s="115">
        <v>83</v>
      </c>
      <c r="J104" s="115">
        <v>1</v>
      </c>
      <c r="K104" s="115">
        <v>1</v>
      </c>
      <c r="L104" s="115">
        <v>8</v>
      </c>
      <c r="M104" s="115">
        <v>2</v>
      </c>
      <c r="N104" s="115">
        <v>0</v>
      </c>
      <c r="O104" s="115">
        <v>291</v>
      </c>
      <c r="P104" s="115">
        <v>0</v>
      </c>
      <c r="Q104" s="115">
        <v>4</v>
      </c>
      <c r="R104" s="115">
        <v>35</v>
      </c>
      <c r="S104" s="115">
        <v>0</v>
      </c>
      <c r="T104" s="133">
        <f t="shared" si="2"/>
        <v>430</v>
      </c>
    </row>
    <row r="105" spans="3:20" x14ac:dyDescent="0.25">
      <c r="C105" s="221"/>
      <c r="D105" s="117">
        <v>21</v>
      </c>
      <c r="E105" s="5" t="s">
        <v>24</v>
      </c>
      <c r="F105" s="115">
        <v>1</v>
      </c>
      <c r="G105" s="115">
        <v>0</v>
      </c>
      <c r="H105" s="115">
        <v>1</v>
      </c>
      <c r="I105" s="115">
        <v>51</v>
      </c>
      <c r="J105" s="115">
        <v>1</v>
      </c>
      <c r="K105" s="115">
        <v>0</v>
      </c>
      <c r="L105" s="115">
        <v>5</v>
      </c>
      <c r="M105" s="115">
        <v>0</v>
      </c>
      <c r="N105" s="115">
        <v>1</v>
      </c>
      <c r="O105" s="115">
        <v>205</v>
      </c>
      <c r="P105" s="115">
        <v>3</v>
      </c>
      <c r="Q105" s="115">
        <v>1</v>
      </c>
      <c r="R105" s="115">
        <v>8</v>
      </c>
      <c r="S105" s="115">
        <v>0</v>
      </c>
      <c r="T105" s="133">
        <f t="shared" si="2"/>
        <v>277</v>
      </c>
    </row>
    <row r="106" spans="3:20" x14ac:dyDescent="0.25">
      <c r="C106" s="221"/>
      <c r="D106" s="117" t="s">
        <v>27</v>
      </c>
      <c r="E106" s="5" t="s">
        <v>28</v>
      </c>
      <c r="F106" s="115">
        <v>0</v>
      </c>
      <c r="G106" s="115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0</v>
      </c>
      <c r="Q106" s="115">
        <v>2</v>
      </c>
      <c r="R106" s="115">
        <v>1</v>
      </c>
      <c r="S106" s="115">
        <v>0</v>
      </c>
      <c r="T106" s="133">
        <f t="shared" si="2"/>
        <v>3</v>
      </c>
    </row>
    <row r="107" spans="3:20" x14ac:dyDescent="0.25">
      <c r="C107" s="221"/>
      <c r="D107" s="117">
        <v>33</v>
      </c>
      <c r="E107" s="76" t="s">
        <v>228</v>
      </c>
      <c r="F107" s="115">
        <v>5</v>
      </c>
      <c r="G107" s="115">
        <v>1</v>
      </c>
      <c r="H107" s="115">
        <v>6</v>
      </c>
      <c r="I107" s="115">
        <v>159</v>
      </c>
      <c r="J107" s="115">
        <v>4</v>
      </c>
      <c r="K107" s="115">
        <v>5</v>
      </c>
      <c r="L107" s="115">
        <v>26</v>
      </c>
      <c r="M107" s="115">
        <v>4</v>
      </c>
      <c r="N107" s="115">
        <v>2</v>
      </c>
      <c r="O107" s="115">
        <v>430</v>
      </c>
      <c r="P107" s="115">
        <v>1</v>
      </c>
      <c r="Q107" s="115">
        <v>3</v>
      </c>
      <c r="R107" s="115">
        <v>45</v>
      </c>
      <c r="S107" s="115">
        <v>3</v>
      </c>
      <c r="T107" s="133">
        <f t="shared" si="2"/>
        <v>694</v>
      </c>
    </row>
    <row r="108" spans="3:20" x14ac:dyDescent="0.25">
      <c r="C108" s="221"/>
      <c r="D108" s="117" t="s">
        <v>30</v>
      </c>
      <c r="E108" s="77" t="s">
        <v>31</v>
      </c>
      <c r="F108" s="115">
        <v>0</v>
      </c>
      <c r="G108" s="115">
        <v>0</v>
      </c>
      <c r="H108" s="115">
        <v>34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27</v>
      </c>
      <c r="O108" s="115">
        <v>0</v>
      </c>
      <c r="P108" s="115">
        <v>1</v>
      </c>
      <c r="Q108" s="115">
        <v>0</v>
      </c>
      <c r="R108" s="115">
        <v>0</v>
      </c>
      <c r="S108" s="115">
        <v>0</v>
      </c>
      <c r="T108" s="133">
        <f t="shared" si="2"/>
        <v>62</v>
      </c>
    </row>
    <row r="109" spans="3:20" x14ac:dyDescent="0.25">
      <c r="C109" s="221"/>
      <c r="D109" s="117">
        <v>80</v>
      </c>
      <c r="E109" s="5" t="s">
        <v>32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>
        <v>0</v>
      </c>
      <c r="O109" s="115">
        <v>1</v>
      </c>
      <c r="P109" s="115">
        <v>0</v>
      </c>
      <c r="Q109" s="115">
        <v>17</v>
      </c>
      <c r="R109" s="115">
        <v>0</v>
      </c>
      <c r="S109" s="115">
        <v>0</v>
      </c>
      <c r="T109" s="133">
        <f t="shared" si="2"/>
        <v>18</v>
      </c>
    </row>
    <row r="110" spans="3:20" x14ac:dyDescent="0.25">
      <c r="C110" s="221" t="s">
        <v>35</v>
      </c>
      <c r="D110" s="117">
        <v>32</v>
      </c>
      <c r="E110" s="5" t="s">
        <v>36</v>
      </c>
      <c r="F110" s="115">
        <v>5</v>
      </c>
      <c r="G110" s="115">
        <v>2</v>
      </c>
      <c r="H110" s="115">
        <v>8</v>
      </c>
      <c r="I110" s="115">
        <v>128</v>
      </c>
      <c r="J110" s="115">
        <v>3</v>
      </c>
      <c r="K110" s="115">
        <v>4</v>
      </c>
      <c r="L110" s="115">
        <v>17</v>
      </c>
      <c r="M110" s="115">
        <v>10</v>
      </c>
      <c r="N110" s="115">
        <v>3</v>
      </c>
      <c r="O110" s="115">
        <v>360</v>
      </c>
      <c r="P110" s="115">
        <v>1</v>
      </c>
      <c r="Q110" s="115">
        <v>8</v>
      </c>
      <c r="R110" s="115">
        <v>44</v>
      </c>
      <c r="S110" s="115">
        <v>3</v>
      </c>
      <c r="T110" s="133">
        <f t="shared" si="2"/>
        <v>596</v>
      </c>
    </row>
    <row r="111" spans="3:20" x14ac:dyDescent="0.25">
      <c r="C111" s="221"/>
      <c r="D111" s="122">
        <v>91</v>
      </c>
      <c r="E111" s="77" t="s">
        <v>39</v>
      </c>
      <c r="F111" s="115">
        <v>0</v>
      </c>
      <c r="G111" s="115">
        <v>0</v>
      </c>
      <c r="H111" s="115">
        <v>0</v>
      </c>
      <c r="I111" s="115">
        <v>2</v>
      </c>
      <c r="J111" s="115">
        <v>0</v>
      </c>
      <c r="K111" s="115">
        <v>0</v>
      </c>
      <c r="L111" s="115">
        <v>0</v>
      </c>
      <c r="M111" s="115">
        <v>0</v>
      </c>
      <c r="N111" s="115">
        <v>0</v>
      </c>
      <c r="O111" s="115">
        <v>5</v>
      </c>
      <c r="P111" s="115">
        <v>0</v>
      </c>
      <c r="Q111" s="115">
        <v>0</v>
      </c>
      <c r="R111" s="115">
        <v>0</v>
      </c>
      <c r="S111" s="115">
        <v>0</v>
      </c>
      <c r="T111" s="133">
        <f t="shared" si="2"/>
        <v>7</v>
      </c>
    </row>
    <row r="112" spans="3:20" x14ac:dyDescent="0.25">
      <c r="C112" s="221"/>
      <c r="D112" s="117">
        <v>31</v>
      </c>
      <c r="E112" s="5" t="s">
        <v>40</v>
      </c>
      <c r="F112" s="115">
        <v>11</v>
      </c>
      <c r="G112" s="115">
        <v>7</v>
      </c>
      <c r="H112" s="115">
        <v>9</v>
      </c>
      <c r="I112" s="115">
        <v>52</v>
      </c>
      <c r="J112" s="115">
        <v>5</v>
      </c>
      <c r="K112" s="115">
        <v>9</v>
      </c>
      <c r="L112" s="115">
        <v>17</v>
      </c>
      <c r="M112" s="115">
        <v>13</v>
      </c>
      <c r="N112" s="115">
        <v>7</v>
      </c>
      <c r="O112" s="115">
        <v>295</v>
      </c>
      <c r="P112" s="115">
        <v>5</v>
      </c>
      <c r="Q112" s="115">
        <v>8</v>
      </c>
      <c r="R112" s="115">
        <v>22</v>
      </c>
      <c r="S112" s="115">
        <v>9</v>
      </c>
      <c r="T112" s="133">
        <f t="shared" si="2"/>
        <v>469</v>
      </c>
    </row>
    <row r="113" spans="3:20" x14ac:dyDescent="0.25">
      <c r="C113" s="221"/>
      <c r="D113" s="117">
        <v>92</v>
      </c>
      <c r="E113" s="5" t="s">
        <v>41</v>
      </c>
      <c r="F113" s="115">
        <v>0</v>
      </c>
      <c r="G113" s="115">
        <v>0</v>
      </c>
      <c r="H113" s="115">
        <v>1</v>
      </c>
      <c r="I113" s="115">
        <v>31</v>
      </c>
      <c r="J113" s="115">
        <v>0</v>
      </c>
      <c r="K113" s="115">
        <v>1</v>
      </c>
      <c r="L113" s="115">
        <v>6</v>
      </c>
      <c r="M113" s="115">
        <v>1</v>
      </c>
      <c r="N113" s="115">
        <v>0</v>
      </c>
      <c r="O113" s="115">
        <v>137</v>
      </c>
      <c r="P113" s="115">
        <v>0</v>
      </c>
      <c r="Q113" s="115">
        <v>2</v>
      </c>
      <c r="R113" s="115">
        <v>7</v>
      </c>
      <c r="S113" s="115">
        <v>2</v>
      </c>
      <c r="T113" s="133">
        <f t="shared" si="2"/>
        <v>188</v>
      </c>
    </row>
    <row r="114" spans="3:20" x14ac:dyDescent="0.25">
      <c r="C114" s="221"/>
      <c r="D114" s="117">
        <v>99</v>
      </c>
      <c r="E114" s="5" t="s">
        <v>42</v>
      </c>
      <c r="F114" s="115">
        <v>1</v>
      </c>
      <c r="G114" s="115">
        <v>0</v>
      </c>
      <c r="H114" s="115">
        <v>0</v>
      </c>
      <c r="I114" s="115">
        <v>46</v>
      </c>
      <c r="J114" s="115">
        <v>1</v>
      </c>
      <c r="K114" s="115">
        <v>1</v>
      </c>
      <c r="L114" s="115">
        <v>5</v>
      </c>
      <c r="M114" s="115">
        <v>1</v>
      </c>
      <c r="N114" s="115">
        <v>0</v>
      </c>
      <c r="O114" s="115">
        <v>109</v>
      </c>
      <c r="P114" s="115">
        <v>0</v>
      </c>
      <c r="Q114" s="115">
        <v>1</v>
      </c>
      <c r="R114" s="115">
        <v>2</v>
      </c>
      <c r="S114" s="115">
        <v>0</v>
      </c>
      <c r="T114" s="133">
        <f t="shared" si="2"/>
        <v>167</v>
      </c>
    </row>
    <row r="115" spans="3:20" x14ac:dyDescent="0.25">
      <c r="C115" s="221" t="s">
        <v>43</v>
      </c>
      <c r="D115" s="117">
        <v>13</v>
      </c>
      <c r="E115" s="5" t="s">
        <v>43</v>
      </c>
      <c r="F115" s="115">
        <v>5</v>
      </c>
      <c r="G115" s="115">
        <v>4</v>
      </c>
      <c r="H115" s="115">
        <v>9</v>
      </c>
      <c r="I115" s="115">
        <v>212</v>
      </c>
      <c r="J115" s="115">
        <v>4</v>
      </c>
      <c r="K115" s="115">
        <v>4</v>
      </c>
      <c r="L115" s="115">
        <v>18</v>
      </c>
      <c r="M115" s="115">
        <v>8</v>
      </c>
      <c r="N115" s="115">
        <v>1</v>
      </c>
      <c r="O115" s="115">
        <v>615</v>
      </c>
      <c r="P115" s="115">
        <v>3</v>
      </c>
      <c r="Q115" s="115">
        <v>6</v>
      </c>
      <c r="R115" s="115">
        <v>52</v>
      </c>
      <c r="S115" s="115">
        <v>7</v>
      </c>
      <c r="T115" s="133">
        <f t="shared" si="2"/>
        <v>948</v>
      </c>
    </row>
    <row r="116" spans="3:20" x14ac:dyDescent="0.25">
      <c r="C116" s="221"/>
      <c r="D116" s="117">
        <v>38</v>
      </c>
      <c r="E116" s="5" t="s">
        <v>46</v>
      </c>
      <c r="F116" s="115">
        <v>1</v>
      </c>
      <c r="G116" s="115">
        <v>0</v>
      </c>
      <c r="H116" s="115">
        <v>1</v>
      </c>
      <c r="I116" s="115">
        <v>186</v>
      </c>
      <c r="J116" s="115">
        <v>1</v>
      </c>
      <c r="K116" s="115">
        <v>1</v>
      </c>
      <c r="L116" s="115">
        <v>12</v>
      </c>
      <c r="M116" s="115">
        <v>2</v>
      </c>
      <c r="N116" s="115">
        <v>0</v>
      </c>
      <c r="O116" s="115">
        <v>491</v>
      </c>
      <c r="P116" s="115">
        <v>0</v>
      </c>
      <c r="Q116" s="115">
        <v>1</v>
      </c>
      <c r="R116" s="115">
        <v>64</v>
      </c>
      <c r="S116" s="115">
        <v>1</v>
      </c>
      <c r="T116" s="133">
        <f t="shared" si="2"/>
        <v>761</v>
      </c>
    </row>
    <row r="117" spans="3:20" x14ac:dyDescent="0.25">
      <c r="C117" s="221" t="s">
        <v>47</v>
      </c>
      <c r="D117" s="117">
        <v>14</v>
      </c>
      <c r="E117" s="5" t="s">
        <v>47</v>
      </c>
      <c r="F117" s="115">
        <v>6</v>
      </c>
      <c r="G117" s="115">
        <v>2</v>
      </c>
      <c r="H117" s="115">
        <v>9</v>
      </c>
      <c r="I117" s="115">
        <v>123</v>
      </c>
      <c r="J117" s="115">
        <v>5</v>
      </c>
      <c r="K117" s="115">
        <v>2</v>
      </c>
      <c r="L117" s="115">
        <v>25</v>
      </c>
      <c r="M117" s="115">
        <v>5</v>
      </c>
      <c r="N117" s="115">
        <v>3</v>
      </c>
      <c r="O117" s="115">
        <v>359</v>
      </c>
      <c r="P117" s="115">
        <v>6</v>
      </c>
      <c r="Q117" s="115">
        <v>9</v>
      </c>
      <c r="R117" s="115">
        <v>38</v>
      </c>
      <c r="S117" s="115">
        <v>2</v>
      </c>
      <c r="T117" s="133">
        <f t="shared" si="2"/>
        <v>594</v>
      </c>
    </row>
    <row r="118" spans="3:20" x14ac:dyDescent="0.25">
      <c r="C118" s="221"/>
      <c r="D118" s="117">
        <v>39</v>
      </c>
      <c r="E118" s="5" t="s">
        <v>48</v>
      </c>
      <c r="F118" s="115">
        <v>0</v>
      </c>
      <c r="G118" s="115">
        <v>0</v>
      </c>
      <c r="H118" s="115">
        <v>0</v>
      </c>
      <c r="I118" s="115">
        <v>3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5">
        <v>13</v>
      </c>
      <c r="P118" s="115">
        <v>0</v>
      </c>
      <c r="Q118" s="115">
        <v>0</v>
      </c>
      <c r="R118" s="115">
        <v>0</v>
      </c>
      <c r="S118" s="115">
        <v>0</v>
      </c>
      <c r="T118" s="133">
        <f t="shared" si="2"/>
        <v>16</v>
      </c>
    </row>
    <row r="119" spans="3:20" x14ac:dyDescent="0.25">
      <c r="C119" s="221" t="s">
        <v>49</v>
      </c>
      <c r="D119" s="117">
        <v>28</v>
      </c>
      <c r="E119" s="5" t="s">
        <v>50</v>
      </c>
      <c r="F119" s="115">
        <v>5</v>
      </c>
      <c r="G119" s="115">
        <v>4</v>
      </c>
      <c r="H119" s="115">
        <v>9</v>
      </c>
      <c r="I119" s="115">
        <v>119</v>
      </c>
      <c r="J119" s="115">
        <v>5</v>
      </c>
      <c r="K119" s="115">
        <v>2</v>
      </c>
      <c r="L119" s="115">
        <v>19</v>
      </c>
      <c r="M119" s="115">
        <v>11</v>
      </c>
      <c r="N119" s="115">
        <v>1</v>
      </c>
      <c r="O119" s="115">
        <v>361</v>
      </c>
      <c r="P119" s="115">
        <v>1</v>
      </c>
      <c r="Q119" s="115">
        <v>2</v>
      </c>
      <c r="R119" s="115">
        <v>39</v>
      </c>
      <c r="S119" s="115">
        <v>2</v>
      </c>
      <c r="T119" s="133">
        <f t="shared" si="2"/>
        <v>580</v>
      </c>
    </row>
    <row r="120" spans="3:20" x14ac:dyDescent="0.25">
      <c r="C120" s="221"/>
      <c r="D120" s="117">
        <v>37</v>
      </c>
      <c r="E120" s="5" t="s">
        <v>51</v>
      </c>
      <c r="F120" s="115">
        <v>0</v>
      </c>
      <c r="G120" s="115">
        <v>0</v>
      </c>
      <c r="H120" s="115">
        <v>0</v>
      </c>
      <c r="I120" s="115">
        <v>64</v>
      </c>
      <c r="J120" s="115">
        <v>1</v>
      </c>
      <c r="K120" s="115">
        <v>0</v>
      </c>
      <c r="L120" s="115">
        <v>4</v>
      </c>
      <c r="M120" s="115">
        <v>1</v>
      </c>
      <c r="N120" s="115">
        <v>0</v>
      </c>
      <c r="O120" s="115">
        <v>176</v>
      </c>
      <c r="P120" s="115">
        <v>0</v>
      </c>
      <c r="Q120" s="115">
        <v>1</v>
      </c>
      <c r="R120" s="115">
        <v>15</v>
      </c>
      <c r="S120" s="115">
        <v>0</v>
      </c>
      <c r="T120" s="133">
        <f t="shared" si="2"/>
        <v>262</v>
      </c>
    </row>
    <row r="121" spans="3:20" x14ac:dyDescent="0.25">
      <c r="C121" s="221"/>
      <c r="D121" s="117">
        <v>12</v>
      </c>
      <c r="E121" s="5" t="s">
        <v>52</v>
      </c>
      <c r="F121" s="115">
        <v>5</v>
      </c>
      <c r="G121" s="115">
        <v>1</v>
      </c>
      <c r="H121" s="115">
        <v>7</v>
      </c>
      <c r="I121" s="115">
        <v>154</v>
      </c>
      <c r="J121" s="115">
        <v>4</v>
      </c>
      <c r="K121" s="115">
        <v>0</v>
      </c>
      <c r="L121" s="115">
        <v>17</v>
      </c>
      <c r="M121" s="115">
        <v>4</v>
      </c>
      <c r="N121" s="115">
        <v>1</v>
      </c>
      <c r="O121" s="115">
        <v>434</v>
      </c>
      <c r="P121" s="115">
        <v>2</v>
      </c>
      <c r="Q121" s="115">
        <v>5</v>
      </c>
      <c r="R121" s="115">
        <v>43</v>
      </c>
      <c r="S121" s="115">
        <v>1</v>
      </c>
      <c r="T121" s="133">
        <f t="shared" si="2"/>
        <v>678</v>
      </c>
    </row>
    <row r="122" spans="3:20" x14ac:dyDescent="0.25">
      <c r="C122" s="221"/>
      <c r="D122" s="117">
        <v>36</v>
      </c>
      <c r="E122" s="5" t="s">
        <v>53</v>
      </c>
      <c r="F122" s="115">
        <v>0</v>
      </c>
      <c r="G122" s="115">
        <v>0</v>
      </c>
      <c r="H122" s="115">
        <v>1</v>
      </c>
      <c r="I122" s="115">
        <v>59</v>
      </c>
      <c r="J122" s="115">
        <v>0</v>
      </c>
      <c r="K122" s="115">
        <v>0</v>
      </c>
      <c r="L122" s="115">
        <v>1</v>
      </c>
      <c r="M122" s="115">
        <v>0</v>
      </c>
      <c r="N122" s="115">
        <v>0</v>
      </c>
      <c r="O122" s="115">
        <v>150</v>
      </c>
      <c r="P122" s="115">
        <v>1</v>
      </c>
      <c r="Q122" s="115">
        <v>2</v>
      </c>
      <c r="R122" s="115">
        <v>23</v>
      </c>
      <c r="S122" s="115">
        <v>0</v>
      </c>
      <c r="T122" s="133">
        <f t="shared" si="2"/>
        <v>237</v>
      </c>
    </row>
    <row r="123" spans="3:20" x14ac:dyDescent="0.25">
      <c r="C123" s="221"/>
      <c r="D123" s="117">
        <v>34</v>
      </c>
      <c r="E123" s="5" t="s">
        <v>54</v>
      </c>
      <c r="F123" s="115">
        <v>0</v>
      </c>
      <c r="G123" s="115">
        <v>0</v>
      </c>
      <c r="H123" s="115">
        <v>0</v>
      </c>
      <c r="I123" s="115">
        <v>55</v>
      </c>
      <c r="J123" s="115">
        <v>2</v>
      </c>
      <c r="K123" s="115">
        <v>0</v>
      </c>
      <c r="L123" s="115">
        <v>4</v>
      </c>
      <c r="M123" s="115">
        <v>4</v>
      </c>
      <c r="N123" s="115">
        <v>2</v>
      </c>
      <c r="O123" s="115">
        <v>121</v>
      </c>
      <c r="P123" s="115">
        <v>2</v>
      </c>
      <c r="Q123" s="115">
        <v>1</v>
      </c>
      <c r="R123" s="115">
        <v>12</v>
      </c>
      <c r="S123" s="115">
        <v>0</v>
      </c>
      <c r="T123" s="133">
        <f t="shared" si="2"/>
        <v>203</v>
      </c>
    </row>
    <row r="124" spans="3:20" x14ac:dyDescent="0.25">
      <c r="C124" s="221" t="s">
        <v>55</v>
      </c>
      <c r="D124" s="117">
        <v>53</v>
      </c>
      <c r="E124" s="5" t="s">
        <v>56</v>
      </c>
      <c r="F124" s="115">
        <v>0</v>
      </c>
      <c r="G124" s="115">
        <v>0</v>
      </c>
      <c r="H124" s="115">
        <v>1</v>
      </c>
      <c r="I124" s="115">
        <v>26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O124" s="115">
        <v>65</v>
      </c>
      <c r="P124" s="115">
        <v>0</v>
      </c>
      <c r="Q124" s="115">
        <v>0</v>
      </c>
      <c r="R124" s="115">
        <v>2</v>
      </c>
      <c r="S124" s="115">
        <v>0</v>
      </c>
      <c r="T124" s="133">
        <f t="shared" si="2"/>
        <v>94</v>
      </c>
    </row>
    <row r="125" spans="3:20" x14ac:dyDescent="0.25">
      <c r="C125" s="221"/>
      <c r="D125" s="117">
        <v>89</v>
      </c>
      <c r="E125" s="5" t="s">
        <v>57</v>
      </c>
      <c r="F125" s="115">
        <v>1</v>
      </c>
      <c r="G125" s="115">
        <v>0</v>
      </c>
      <c r="H125" s="115">
        <v>0</v>
      </c>
      <c r="I125" s="115">
        <v>33</v>
      </c>
      <c r="J125" s="115">
        <v>0</v>
      </c>
      <c r="K125" s="115">
        <v>0</v>
      </c>
      <c r="L125" s="115">
        <v>1</v>
      </c>
      <c r="M125" s="115">
        <v>0</v>
      </c>
      <c r="N125" s="115">
        <v>0</v>
      </c>
      <c r="O125" s="115">
        <v>64</v>
      </c>
      <c r="P125" s="115">
        <v>1</v>
      </c>
      <c r="Q125" s="115">
        <v>0</v>
      </c>
      <c r="R125" s="115">
        <v>19</v>
      </c>
      <c r="S125" s="115">
        <v>0</v>
      </c>
      <c r="T125" s="133">
        <f t="shared" si="2"/>
        <v>119</v>
      </c>
    </row>
    <row r="126" spans="3:20" x14ac:dyDescent="0.25">
      <c r="C126" s="221"/>
      <c r="D126" s="117">
        <v>16</v>
      </c>
      <c r="E126" s="5" t="s">
        <v>60</v>
      </c>
      <c r="F126" s="115">
        <v>1</v>
      </c>
      <c r="G126" s="115">
        <v>0</v>
      </c>
      <c r="H126" s="115">
        <v>2</v>
      </c>
      <c r="I126" s="115">
        <v>79</v>
      </c>
      <c r="J126" s="115">
        <v>3</v>
      </c>
      <c r="K126" s="115">
        <v>0</v>
      </c>
      <c r="L126" s="115">
        <v>6</v>
      </c>
      <c r="M126" s="115">
        <v>0</v>
      </c>
      <c r="N126" s="115">
        <v>3</v>
      </c>
      <c r="O126" s="115">
        <v>179</v>
      </c>
      <c r="P126" s="115">
        <v>0</v>
      </c>
      <c r="Q126" s="115">
        <v>3</v>
      </c>
      <c r="R126" s="115">
        <v>30</v>
      </c>
      <c r="S126" s="115">
        <v>2</v>
      </c>
      <c r="T126" s="133">
        <f t="shared" si="2"/>
        <v>308</v>
      </c>
    </row>
    <row r="127" spans="3:20" x14ac:dyDescent="0.25">
      <c r="C127" s="221"/>
      <c r="D127" s="117">
        <v>86</v>
      </c>
      <c r="E127" s="5" t="s">
        <v>62</v>
      </c>
      <c r="F127" s="115">
        <v>1</v>
      </c>
      <c r="G127" s="115">
        <v>0</v>
      </c>
      <c r="H127" s="115">
        <v>2</v>
      </c>
      <c r="I127" s="115">
        <v>61</v>
      </c>
      <c r="J127" s="115">
        <v>0</v>
      </c>
      <c r="K127" s="115">
        <v>0</v>
      </c>
      <c r="L127" s="115">
        <v>5</v>
      </c>
      <c r="M127" s="115">
        <v>0</v>
      </c>
      <c r="N127" s="115">
        <v>0</v>
      </c>
      <c r="O127" s="115">
        <v>131</v>
      </c>
      <c r="P127" s="115">
        <v>0</v>
      </c>
      <c r="Q127" s="115">
        <v>1</v>
      </c>
      <c r="R127" s="115">
        <v>26</v>
      </c>
      <c r="S127" s="115">
        <v>1</v>
      </c>
      <c r="T127" s="133">
        <f t="shared" si="2"/>
        <v>228</v>
      </c>
    </row>
    <row r="128" spans="3:20" x14ac:dyDescent="0.25">
      <c r="C128" s="221"/>
      <c r="D128" s="117">
        <v>22</v>
      </c>
      <c r="E128" s="5" t="s">
        <v>67</v>
      </c>
      <c r="F128" s="115">
        <v>0</v>
      </c>
      <c r="G128" s="115">
        <v>0</v>
      </c>
      <c r="H128" s="115">
        <v>1</v>
      </c>
      <c r="I128" s="115">
        <v>101</v>
      </c>
      <c r="J128" s="115">
        <v>0</v>
      </c>
      <c r="K128" s="115">
        <v>0</v>
      </c>
      <c r="L128" s="115">
        <v>8</v>
      </c>
      <c r="M128" s="115">
        <v>6</v>
      </c>
      <c r="N128" s="115">
        <v>1</v>
      </c>
      <c r="O128" s="115">
        <v>265</v>
      </c>
      <c r="P128" s="115">
        <v>0</v>
      </c>
      <c r="Q128" s="115">
        <v>0</v>
      </c>
      <c r="R128" s="115">
        <v>19</v>
      </c>
      <c r="S128" s="115">
        <v>0</v>
      </c>
      <c r="T128" s="133">
        <f t="shared" si="2"/>
        <v>401</v>
      </c>
    </row>
    <row r="129" spans="3:20" x14ac:dyDescent="0.25">
      <c r="C129" s="221"/>
      <c r="D129" s="117">
        <v>87</v>
      </c>
      <c r="E129" s="5" t="s">
        <v>68</v>
      </c>
      <c r="F129" s="115">
        <v>1</v>
      </c>
      <c r="G129" s="115">
        <v>0</v>
      </c>
      <c r="H129" s="115">
        <v>2</v>
      </c>
      <c r="I129" s="115">
        <v>24</v>
      </c>
      <c r="J129" s="115">
        <v>0</v>
      </c>
      <c r="K129" s="115">
        <v>0</v>
      </c>
      <c r="L129" s="115">
        <v>8</v>
      </c>
      <c r="M129" s="115">
        <v>0</v>
      </c>
      <c r="N129" s="115">
        <v>1</v>
      </c>
      <c r="O129" s="115">
        <v>75</v>
      </c>
      <c r="P129" s="115">
        <v>1</v>
      </c>
      <c r="Q129" s="115">
        <v>0</v>
      </c>
      <c r="R129" s="115">
        <v>30</v>
      </c>
      <c r="S129" s="115">
        <v>0</v>
      </c>
      <c r="T129" s="133">
        <f t="shared" si="2"/>
        <v>142</v>
      </c>
    </row>
    <row r="130" spans="3:20" x14ac:dyDescent="0.25">
      <c r="C130" s="221"/>
      <c r="D130" s="117">
        <v>23</v>
      </c>
      <c r="E130" s="5" t="s">
        <v>69</v>
      </c>
      <c r="F130" s="115">
        <v>6</v>
      </c>
      <c r="G130" s="115">
        <v>2</v>
      </c>
      <c r="H130" s="115">
        <v>6</v>
      </c>
      <c r="I130" s="115">
        <v>126</v>
      </c>
      <c r="J130" s="115">
        <v>1</v>
      </c>
      <c r="K130" s="115">
        <v>1</v>
      </c>
      <c r="L130" s="115">
        <v>23</v>
      </c>
      <c r="M130" s="115">
        <v>5</v>
      </c>
      <c r="N130" s="115">
        <v>6</v>
      </c>
      <c r="O130" s="115">
        <v>324</v>
      </c>
      <c r="P130" s="115">
        <v>1</v>
      </c>
      <c r="Q130" s="115">
        <v>8</v>
      </c>
      <c r="R130" s="115">
        <v>50</v>
      </c>
      <c r="S130" s="115">
        <v>2</v>
      </c>
      <c r="T130" s="133">
        <f t="shared" si="2"/>
        <v>561</v>
      </c>
    </row>
    <row r="131" spans="3:20" x14ac:dyDescent="0.25">
      <c r="C131" s="221"/>
      <c r="D131" s="117" t="s">
        <v>181</v>
      </c>
      <c r="E131" s="76" t="s">
        <v>230</v>
      </c>
      <c r="F131" s="115">
        <v>0</v>
      </c>
      <c r="G131" s="115">
        <v>0</v>
      </c>
      <c r="H131" s="115">
        <v>22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>
        <v>0</v>
      </c>
      <c r="O131" s="115">
        <v>0</v>
      </c>
      <c r="P131" s="115">
        <v>0</v>
      </c>
      <c r="Q131" s="115">
        <v>0</v>
      </c>
      <c r="R131" s="115">
        <v>0</v>
      </c>
      <c r="S131" s="115">
        <v>0</v>
      </c>
      <c r="T131" s="133">
        <f t="shared" si="2"/>
        <v>22</v>
      </c>
    </row>
    <row r="132" spans="3:20" x14ac:dyDescent="0.25">
      <c r="C132" s="221"/>
      <c r="D132" s="117">
        <v>24</v>
      </c>
      <c r="E132" s="5" t="s">
        <v>78</v>
      </c>
      <c r="F132" s="115">
        <v>5</v>
      </c>
      <c r="G132" s="115">
        <v>0</v>
      </c>
      <c r="H132" s="115">
        <v>2</v>
      </c>
      <c r="I132" s="115">
        <v>105</v>
      </c>
      <c r="J132" s="115">
        <v>1</v>
      </c>
      <c r="K132" s="115">
        <v>0</v>
      </c>
      <c r="L132" s="115">
        <v>19</v>
      </c>
      <c r="M132" s="115">
        <v>4</v>
      </c>
      <c r="N132" s="115">
        <v>1</v>
      </c>
      <c r="O132" s="115">
        <v>230</v>
      </c>
      <c r="P132" s="115">
        <v>2</v>
      </c>
      <c r="Q132" s="115">
        <v>3</v>
      </c>
      <c r="R132" s="115">
        <v>30</v>
      </c>
      <c r="S132" s="115">
        <v>0</v>
      </c>
      <c r="T132" s="133">
        <f t="shared" si="2"/>
        <v>402</v>
      </c>
    </row>
    <row r="133" spans="3:20" x14ac:dyDescent="0.25">
      <c r="C133" s="221"/>
      <c r="D133" s="117">
        <v>25</v>
      </c>
      <c r="E133" s="5" t="s">
        <v>79</v>
      </c>
      <c r="F133" s="115">
        <v>3</v>
      </c>
      <c r="G133" s="115">
        <v>1</v>
      </c>
      <c r="H133" s="115">
        <v>1</v>
      </c>
      <c r="I133" s="115">
        <v>64</v>
      </c>
      <c r="J133" s="115">
        <v>1</v>
      </c>
      <c r="K133" s="115">
        <v>0</v>
      </c>
      <c r="L133" s="115">
        <v>12</v>
      </c>
      <c r="M133" s="115">
        <v>2</v>
      </c>
      <c r="N133" s="115">
        <v>2</v>
      </c>
      <c r="O133" s="115">
        <v>137</v>
      </c>
      <c r="P133" s="115">
        <v>0</v>
      </c>
      <c r="Q133" s="115">
        <v>1</v>
      </c>
      <c r="R133" s="115">
        <v>18</v>
      </c>
      <c r="S133" s="115">
        <v>0</v>
      </c>
      <c r="T133" s="133">
        <f t="shared" si="2"/>
        <v>242</v>
      </c>
    </row>
    <row r="134" spans="3:20" x14ac:dyDescent="0.25">
      <c r="C134" s="214" t="s">
        <v>6</v>
      </c>
      <c r="D134" s="214"/>
      <c r="E134" s="214"/>
      <c r="F134" s="83">
        <f>SUM(F92:F133)</f>
        <v>77</v>
      </c>
      <c r="G134" s="83">
        <f t="shared" ref="G134:T134" si="3">SUM(G92:G133)</f>
        <v>31</v>
      </c>
      <c r="H134" s="83">
        <f t="shared" si="3"/>
        <v>154</v>
      </c>
      <c r="I134" s="83">
        <f t="shared" si="3"/>
        <v>2764</v>
      </c>
      <c r="J134" s="83">
        <f t="shared" si="3"/>
        <v>69</v>
      </c>
      <c r="K134" s="83">
        <f t="shared" si="3"/>
        <v>40</v>
      </c>
      <c r="L134" s="83">
        <f t="shared" si="3"/>
        <v>352</v>
      </c>
      <c r="M134" s="83">
        <f t="shared" si="3"/>
        <v>114</v>
      </c>
      <c r="N134" s="83">
        <f t="shared" si="3"/>
        <v>74</v>
      </c>
      <c r="O134" s="83">
        <f t="shared" si="3"/>
        <v>7656</v>
      </c>
      <c r="P134" s="83">
        <f t="shared" si="3"/>
        <v>40</v>
      </c>
      <c r="Q134" s="83">
        <f t="shared" si="3"/>
        <v>145</v>
      </c>
      <c r="R134" s="83">
        <f t="shared" si="3"/>
        <v>870</v>
      </c>
      <c r="S134" s="83">
        <f t="shared" si="3"/>
        <v>51</v>
      </c>
      <c r="T134" s="83">
        <f t="shared" si="3"/>
        <v>12437</v>
      </c>
    </row>
    <row r="135" spans="3:20" x14ac:dyDescent="0.25">
      <c r="F135" s="10"/>
      <c r="G135" s="10"/>
      <c r="H135" s="10"/>
    </row>
    <row r="136" spans="3:20" x14ac:dyDescent="0.25">
      <c r="C136" s="8" t="s">
        <v>222</v>
      </c>
      <c r="D136" s="22"/>
      <c r="E136" s="22"/>
      <c r="F136" s="22"/>
      <c r="G136" s="22"/>
      <c r="H136" s="22"/>
    </row>
    <row r="137" spans="3:20" ht="13.5" thickBot="1" x14ac:dyDescent="0.3">
      <c r="C137" s="28"/>
      <c r="D137" s="22"/>
      <c r="E137" s="22"/>
      <c r="F137" s="22"/>
      <c r="G137" s="22"/>
      <c r="H137" s="22"/>
    </row>
    <row r="138" spans="3:20" ht="12.75" customHeight="1" x14ac:dyDescent="0.25">
      <c r="C138" s="230" t="s">
        <v>232</v>
      </c>
      <c r="D138" s="231"/>
      <c r="E138" s="231"/>
      <c r="F138" s="231"/>
      <c r="G138" s="231"/>
      <c r="H138" s="231"/>
      <c r="I138" s="232"/>
    </row>
    <row r="139" spans="3:20" ht="15" customHeight="1" thickBot="1" x14ac:dyDescent="0.3">
      <c r="C139" s="236"/>
      <c r="D139" s="237"/>
      <c r="E139" s="237"/>
      <c r="F139" s="237"/>
      <c r="G139" s="237"/>
      <c r="H139" s="237"/>
      <c r="I139" s="238"/>
    </row>
    <row r="140" spans="3:20" x14ac:dyDescent="0.25"/>
    <row r="141" spans="3:20" hidden="1" x14ac:dyDescent="0.25"/>
    <row r="142" spans="3:20" hidden="1" x14ac:dyDescent="0.25"/>
    <row r="143" spans="3:20" hidden="1" x14ac:dyDescent="0.25"/>
    <row r="144" spans="3:2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</sheetData>
  <sheetProtection password="CD78" sheet="1" objects="1" scenarios="1"/>
  <mergeCells count="33">
    <mergeCell ref="T31:T32"/>
    <mergeCell ref="C33:C38"/>
    <mergeCell ref="C39:C40"/>
    <mergeCell ref="C115:C116"/>
    <mergeCell ref="C117:C118"/>
    <mergeCell ref="C110:C114"/>
    <mergeCell ref="C67:C79"/>
    <mergeCell ref="C80:E80"/>
    <mergeCell ref="T90:T91"/>
    <mergeCell ref="C92:C97"/>
    <mergeCell ref="C98:C99"/>
    <mergeCell ref="C101:C109"/>
    <mergeCell ref="C90:C91"/>
    <mergeCell ref="D90:D91"/>
    <mergeCell ref="E90:E91"/>
    <mergeCell ref="F90:S90"/>
    <mergeCell ref="B1:L1"/>
    <mergeCell ref="C29:L29"/>
    <mergeCell ref="C88:L88"/>
    <mergeCell ref="C84:I85"/>
    <mergeCell ref="C31:C32"/>
    <mergeCell ref="D31:D32"/>
    <mergeCell ref="E31:E32"/>
    <mergeCell ref="F31:S31"/>
    <mergeCell ref="C138:I139"/>
    <mergeCell ref="C134:E134"/>
    <mergeCell ref="C42:C52"/>
    <mergeCell ref="C53:C57"/>
    <mergeCell ref="C58:C59"/>
    <mergeCell ref="C60:C61"/>
    <mergeCell ref="C62:C66"/>
    <mergeCell ref="C124:C133"/>
    <mergeCell ref="C119:C12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>
                  <from>
                    <xdr:col>2</xdr:col>
                    <xdr:colOff>38100</xdr:colOff>
                    <xdr:row>3</xdr:row>
                    <xdr:rowOff>47625</xdr:rowOff>
                  </from>
                  <to>
                    <xdr:col>4</xdr:col>
                    <xdr:colOff>3124200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BE119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62" customWidth="1"/>
    <col min="2" max="2" width="5.7109375" style="28" customWidth="1"/>
    <col min="3" max="3" width="20.7109375" style="11" customWidth="1"/>
    <col min="4" max="4" width="4.7109375" style="11" hidden="1" customWidth="1"/>
    <col min="5" max="5" width="62.7109375" style="11" customWidth="1"/>
    <col min="6" max="11" width="5.42578125" style="11" bestFit="1" customWidth="1"/>
    <col min="12" max="14" width="4.7109375" style="11" customWidth="1"/>
    <col min="15" max="15" width="5.42578125" style="11" bestFit="1" customWidth="1"/>
    <col min="16" max="17" width="4.7109375" style="11" customWidth="1"/>
    <col min="18" max="18" width="6" style="11" bestFit="1" customWidth="1"/>
    <col min="19" max="19" width="6.42578125" style="11" bestFit="1" customWidth="1"/>
    <col min="20" max="20" width="5.7109375" style="11" customWidth="1"/>
    <col min="21" max="57" width="0" style="11" hidden="1" customWidth="1"/>
    <col min="58" max="16384" width="11.42578125" style="11" hidden="1"/>
  </cols>
  <sheetData>
    <row r="1" spans="1:20" s="64" customFormat="1" ht="26.25" x14ac:dyDescent="0.25">
      <c r="A1" s="67"/>
      <c r="B1" s="225" t="s">
        <v>215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67"/>
    </row>
    <row r="2" spans="1:20" x14ac:dyDescent="0.2"/>
    <row r="3" spans="1:20" s="162" customFormat="1" ht="15.75" x14ac:dyDescent="0.25">
      <c r="A3" s="68"/>
      <c r="B3" s="69"/>
      <c r="C3" s="255" t="s">
        <v>272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0" x14ac:dyDescent="0.2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0" x14ac:dyDescent="0.2">
      <c r="C5" s="227" t="s">
        <v>0</v>
      </c>
      <c r="D5" s="227" t="s">
        <v>1</v>
      </c>
      <c r="E5" s="227" t="s">
        <v>2</v>
      </c>
      <c r="F5" s="227" t="s">
        <v>82</v>
      </c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 t="s">
        <v>6</v>
      </c>
    </row>
    <row r="6" spans="1:20" x14ac:dyDescent="0.2">
      <c r="C6" s="227"/>
      <c r="D6" s="227"/>
      <c r="E6" s="227"/>
      <c r="F6" s="107">
        <v>1</v>
      </c>
      <c r="G6" s="107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7">
        <v>8</v>
      </c>
      <c r="N6" s="107">
        <v>9</v>
      </c>
      <c r="O6" s="107">
        <v>10</v>
      </c>
      <c r="P6" s="107">
        <v>11</v>
      </c>
      <c r="Q6" s="107">
        <v>12</v>
      </c>
      <c r="R6" s="107">
        <v>13</v>
      </c>
      <c r="S6" s="227"/>
    </row>
    <row r="7" spans="1:20" x14ac:dyDescent="0.2">
      <c r="C7" s="226" t="s">
        <v>7</v>
      </c>
      <c r="D7" s="4">
        <v>2</v>
      </c>
      <c r="E7" s="76" t="s">
        <v>225</v>
      </c>
      <c r="F7" s="89">
        <v>1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2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92">
        <f>SUM(F7:R7)</f>
        <v>3</v>
      </c>
    </row>
    <row r="8" spans="1:20" x14ac:dyDescent="0.2">
      <c r="C8" s="226"/>
      <c r="D8" s="32">
        <v>4</v>
      </c>
      <c r="E8" s="5" t="s">
        <v>8</v>
      </c>
      <c r="F8" s="89">
        <v>75</v>
      </c>
      <c r="G8" s="89">
        <v>14</v>
      </c>
      <c r="H8" s="89">
        <v>35</v>
      </c>
      <c r="I8" s="89">
        <v>14</v>
      </c>
      <c r="J8" s="89">
        <v>42</v>
      </c>
      <c r="K8" s="89">
        <v>12</v>
      </c>
      <c r="L8" s="89">
        <v>32</v>
      </c>
      <c r="M8" s="89">
        <v>19</v>
      </c>
      <c r="N8" s="89">
        <v>32</v>
      </c>
      <c r="O8" s="89">
        <v>46</v>
      </c>
      <c r="P8" s="89">
        <v>0</v>
      </c>
      <c r="Q8" s="89">
        <v>0</v>
      </c>
      <c r="R8" s="89">
        <v>0</v>
      </c>
      <c r="S8" s="92">
        <f t="shared" ref="S8:S57" si="0">SUM(F8:R8)</f>
        <v>321</v>
      </c>
    </row>
    <row r="9" spans="1:20" x14ac:dyDescent="0.2">
      <c r="C9" s="226"/>
      <c r="D9" s="4">
        <v>3</v>
      </c>
      <c r="E9" s="76" t="s">
        <v>226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6</v>
      </c>
      <c r="P9" s="89">
        <v>0</v>
      </c>
      <c r="Q9" s="89">
        <v>0</v>
      </c>
      <c r="R9" s="89">
        <v>0</v>
      </c>
      <c r="S9" s="92">
        <f t="shared" si="0"/>
        <v>6</v>
      </c>
    </row>
    <row r="10" spans="1:20" x14ac:dyDescent="0.2">
      <c r="C10" s="226"/>
      <c r="D10" s="32">
        <v>66</v>
      </c>
      <c r="E10" s="5" t="s">
        <v>9</v>
      </c>
      <c r="F10" s="89">
        <v>50</v>
      </c>
      <c r="G10" s="89">
        <v>6</v>
      </c>
      <c r="H10" s="89">
        <v>14</v>
      </c>
      <c r="I10" s="89">
        <v>3</v>
      </c>
      <c r="J10" s="89">
        <v>11</v>
      </c>
      <c r="K10" s="89">
        <v>7</v>
      </c>
      <c r="L10" s="89">
        <v>15</v>
      </c>
      <c r="M10" s="89">
        <v>6</v>
      </c>
      <c r="N10" s="89">
        <v>5</v>
      </c>
      <c r="O10" s="89">
        <v>5</v>
      </c>
      <c r="P10" s="89">
        <v>5</v>
      </c>
      <c r="Q10" s="89">
        <v>8</v>
      </c>
      <c r="R10" s="89">
        <v>0</v>
      </c>
      <c r="S10" s="92">
        <f t="shared" si="0"/>
        <v>135</v>
      </c>
    </row>
    <row r="11" spans="1:20" x14ac:dyDescent="0.2">
      <c r="C11" s="226"/>
      <c r="D11" s="32">
        <v>68</v>
      </c>
      <c r="E11" s="5" t="s">
        <v>184</v>
      </c>
      <c r="F11" s="89">
        <v>88</v>
      </c>
      <c r="G11" s="89">
        <v>59</v>
      </c>
      <c r="H11" s="89">
        <v>78</v>
      </c>
      <c r="I11" s="89">
        <v>61</v>
      </c>
      <c r="J11" s="89">
        <v>70</v>
      </c>
      <c r="K11" s="89">
        <v>53</v>
      </c>
      <c r="L11" s="89">
        <v>41</v>
      </c>
      <c r="M11" s="89">
        <v>33</v>
      </c>
      <c r="N11" s="89">
        <v>50</v>
      </c>
      <c r="O11" s="89">
        <v>87</v>
      </c>
      <c r="P11" s="89">
        <v>0</v>
      </c>
      <c r="Q11" s="89">
        <v>0</v>
      </c>
      <c r="R11" s="89">
        <v>0</v>
      </c>
      <c r="S11" s="92">
        <f t="shared" si="0"/>
        <v>620</v>
      </c>
    </row>
    <row r="12" spans="1:20" x14ac:dyDescent="0.2">
      <c r="C12" s="226"/>
      <c r="D12" s="32">
        <v>1</v>
      </c>
      <c r="E12" s="5" t="s">
        <v>10</v>
      </c>
      <c r="F12" s="89">
        <v>92</v>
      </c>
      <c r="G12" s="89">
        <v>29</v>
      </c>
      <c r="H12" s="89">
        <v>42</v>
      </c>
      <c r="I12" s="89">
        <v>29</v>
      </c>
      <c r="J12" s="89">
        <v>33</v>
      </c>
      <c r="K12" s="89">
        <v>26</v>
      </c>
      <c r="L12" s="89">
        <v>32</v>
      </c>
      <c r="M12" s="89">
        <v>6</v>
      </c>
      <c r="N12" s="89">
        <v>24</v>
      </c>
      <c r="O12" s="89">
        <v>67</v>
      </c>
      <c r="P12" s="89">
        <v>0</v>
      </c>
      <c r="Q12" s="89">
        <v>0</v>
      </c>
      <c r="R12" s="89">
        <v>0</v>
      </c>
      <c r="S12" s="92">
        <f t="shared" si="0"/>
        <v>380</v>
      </c>
    </row>
    <row r="13" spans="1:20" x14ac:dyDescent="0.2">
      <c r="C13" s="226" t="s">
        <v>11</v>
      </c>
      <c r="D13" s="32">
        <v>27</v>
      </c>
      <c r="E13" s="5" t="s">
        <v>12</v>
      </c>
      <c r="F13" s="89">
        <v>89</v>
      </c>
      <c r="G13" s="89">
        <v>75</v>
      </c>
      <c r="H13" s="89">
        <v>71</v>
      </c>
      <c r="I13" s="89">
        <v>78</v>
      </c>
      <c r="J13" s="89">
        <v>53</v>
      </c>
      <c r="K13" s="89">
        <v>57</v>
      </c>
      <c r="L13" s="89">
        <v>43</v>
      </c>
      <c r="M13" s="89">
        <v>44</v>
      </c>
      <c r="N13" s="89">
        <v>53</v>
      </c>
      <c r="O13" s="89">
        <v>110</v>
      </c>
      <c r="P13" s="89">
        <v>0</v>
      </c>
      <c r="Q13" s="89">
        <v>0</v>
      </c>
      <c r="R13" s="89">
        <v>0</v>
      </c>
      <c r="S13" s="92">
        <f t="shared" si="0"/>
        <v>673</v>
      </c>
    </row>
    <row r="14" spans="1:20" ht="25.5" x14ac:dyDescent="0.2">
      <c r="C14" s="226"/>
      <c r="D14" s="32" t="s">
        <v>13</v>
      </c>
      <c r="E14" s="5" t="s">
        <v>14</v>
      </c>
      <c r="F14" s="89">
        <v>85</v>
      </c>
      <c r="G14" s="89">
        <v>41</v>
      </c>
      <c r="H14" s="89">
        <v>53</v>
      </c>
      <c r="I14" s="89">
        <v>18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92">
        <f t="shared" si="0"/>
        <v>197</v>
      </c>
    </row>
    <row r="15" spans="1:20" x14ac:dyDescent="0.2">
      <c r="C15" s="106" t="s">
        <v>17</v>
      </c>
      <c r="D15" s="32">
        <v>7</v>
      </c>
      <c r="E15" s="5" t="s">
        <v>18</v>
      </c>
      <c r="F15" s="89">
        <v>58</v>
      </c>
      <c r="G15" s="89">
        <v>24</v>
      </c>
      <c r="H15" s="89">
        <v>18</v>
      </c>
      <c r="I15" s="89">
        <v>6</v>
      </c>
      <c r="J15" s="89">
        <v>16</v>
      </c>
      <c r="K15" s="89">
        <v>9</v>
      </c>
      <c r="L15" s="89">
        <v>7</v>
      </c>
      <c r="M15" s="89">
        <v>7</v>
      </c>
      <c r="N15" s="89">
        <v>10</v>
      </c>
      <c r="O15" s="89">
        <v>5</v>
      </c>
      <c r="P15" s="89">
        <v>8</v>
      </c>
      <c r="Q15" s="89">
        <v>10</v>
      </c>
      <c r="R15" s="89">
        <v>0</v>
      </c>
      <c r="S15" s="92">
        <f t="shared" si="0"/>
        <v>178</v>
      </c>
    </row>
    <row r="16" spans="1:20" x14ac:dyDescent="0.2">
      <c r="C16" s="226" t="s">
        <v>19</v>
      </c>
      <c r="D16" s="32">
        <v>6</v>
      </c>
      <c r="E16" s="5" t="s">
        <v>20</v>
      </c>
      <c r="F16" s="89">
        <v>80</v>
      </c>
      <c r="G16" s="89">
        <v>80</v>
      </c>
      <c r="H16" s="89">
        <v>65</v>
      </c>
      <c r="I16" s="89">
        <v>60</v>
      </c>
      <c r="J16" s="89">
        <v>57</v>
      </c>
      <c r="K16" s="89">
        <v>44</v>
      </c>
      <c r="L16" s="89">
        <v>58</v>
      </c>
      <c r="M16" s="89">
        <v>47</v>
      </c>
      <c r="N16" s="89">
        <v>59</v>
      </c>
      <c r="O16" s="89">
        <v>123</v>
      </c>
      <c r="P16" s="89">
        <v>0</v>
      </c>
      <c r="Q16" s="89">
        <v>0</v>
      </c>
      <c r="R16" s="89">
        <v>0</v>
      </c>
      <c r="S16" s="92">
        <f t="shared" si="0"/>
        <v>673</v>
      </c>
    </row>
    <row r="17" spans="3:19" x14ac:dyDescent="0.2">
      <c r="C17" s="226"/>
      <c r="D17" s="4">
        <v>10</v>
      </c>
      <c r="E17" s="76" t="s">
        <v>227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5</v>
      </c>
      <c r="O17" s="89">
        <v>0</v>
      </c>
      <c r="P17" s="89">
        <v>0</v>
      </c>
      <c r="Q17" s="89">
        <v>0</v>
      </c>
      <c r="R17" s="89">
        <v>0</v>
      </c>
      <c r="S17" s="92">
        <f t="shared" si="0"/>
        <v>5</v>
      </c>
    </row>
    <row r="18" spans="3:19" x14ac:dyDescent="0.2">
      <c r="C18" s="226"/>
      <c r="D18" s="97" t="s">
        <v>21</v>
      </c>
      <c r="E18" s="77" t="s">
        <v>22</v>
      </c>
      <c r="F18" s="89">
        <v>0</v>
      </c>
      <c r="G18" s="89">
        <v>0</v>
      </c>
      <c r="H18" s="89">
        <v>2</v>
      </c>
      <c r="I18" s="89">
        <v>10</v>
      </c>
      <c r="J18" s="89">
        <v>15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92">
        <f t="shared" si="0"/>
        <v>27</v>
      </c>
    </row>
    <row r="19" spans="3:19" x14ac:dyDescent="0.2">
      <c r="C19" s="226"/>
      <c r="D19" s="32">
        <v>9</v>
      </c>
      <c r="E19" s="5" t="s">
        <v>23</v>
      </c>
      <c r="F19" s="89">
        <v>80</v>
      </c>
      <c r="G19" s="89">
        <v>54</v>
      </c>
      <c r="H19" s="89">
        <v>50</v>
      </c>
      <c r="I19" s="89">
        <v>31</v>
      </c>
      <c r="J19" s="89">
        <v>33</v>
      </c>
      <c r="K19" s="89">
        <v>36</v>
      </c>
      <c r="L19" s="89">
        <v>21</v>
      </c>
      <c r="M19" s="89">
        <v>20</v>
      </c>
      <c r="N19" s="89">
        <v>22</v>
      </c>
      <c r="O19" s="89">
        <v>27</v>
      </c>
      <c r="P19" s="89">
        <v>16</v>
      </c>
      <c r="Q19" s="89">
        <v>56</v>
      </c>
      <c r="R19" s="89">
        <v>0</v>
      </c>
      <c r="S19" s="92">
        <f t="shared" si="0"/>
        <v>446</v>
      </c>
    </row>
    <row r="20" spans="3:19" x14ac:dyDescent="0.2">
      <c r="C20" s="226"/>
      <c r="D20" s="32">
        <v>21</v>
      </c>
      <c r="E20" s="5" t="s">
        <v>24</v>
      </c>
      <c r="F20" s="89">
        <v>66</v>
      </c>
      <c r="G20" s="89">
        <v>9</v>
      </c>
      <c r="H20" s="89">
        <v>34</v>
      </c>
      <c r="I20" s="89">
        <v>30</v>
      </c>
      <c r="J20" s="89">
        <v>26</v>
      </c>
      <c r="K20" s="89">
        <v>12</v>
      </c>
      <c r="L20" s="89">
        <v>34</v>
      </c>
      <c r="M20" s="89">
        <v>21</v>
      </c>
      <c r="N20" s="89">
        <v>19</v>
      </c>
      <c r="O20" s="89">
        <v>16</v>
      </c>
      <c r="P20" s="89">
        <v>20</v>
      </c>
      <c r="Q20" s="89">
        <v>30</v>
      </c>
      <c r="R20" s="89">
        <v>0</v>
      </c>
      <c r="S20" s="92">
        <f t="shared" si="0"/>
        <v>317</v>
      </c>
    </row>
    <row r="21" spans="3:19" ht="25.5" x14ac:dyDescent="0.2">
      <c r="C21" s="226"/>
      <c r="D21" s="32" t="s">
        <v>25</v>
      </c>
      <c r="E21" s="5" t="s">
        <v>26</v>
      </c>
      <c r="F21" s="89">
        <v>0</v>
      </c>
      <c r="G21" s="89">
        <v>0</v>
      </c>
      <c r="H21" s="89">
        <v>0</v>
      </c>
      <c r="I21" s="89">
        <v>0</v>
      </c>
      <c r="J21" s="89">
        <v>1</v>
      </c>
      <c r="K21" s="89">
        <v>0</v>
      </c>
      <c r="L21" s="89">
        <v>2</v>
      </c>
      <c r="M21" s="89">
        <v>1</v>
      </c>
      <c r="N21" s="89">
        <v>8</v>
      </c>
      <c r="O21" s="89">
        <v>15</v>
      </c>
      <c r="P21" s="89">
        <v>0</v>
      </c>
      <c r="Q21" s="89">
        <v>0</v>
      </c>
      <c r="R21" s="89">
        <v>0</v>
      </c>
      <c r="S21" s="92">
        <f t="shared" si="0"/>
        <v>27</v>
      </c>
    </row>
    <row r="22" spans="3:19" ht="25.5" x14ac:dyDescent="0.2">
      <c r="C22" s="226"/>
      <c r="D22" s="32" t="s">
        <v>27</v>
      </c>
      <c r="E22" s="5" t="s">
        <v>28</v>
      </c>
      <c r="F22" s="89">
        <v>0</v>
      </c>
      <c r="G22" s="89">
        <v>1</v>
      </c>
      <c r="H22" s="89">
        <v>31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92">
        <f t="shared" si="0"/>
        <v>32</v>
      </c>
    </row>
    <row r="23" spans="3:19" x14ac:dyDescent="0.2">
      <c r="C23" s="226"/>
      <c r="D23" s="32">
        <v>33</v>
      </c>
      <c r="E23" s="76" t="s">
        <v>228</v>
      </c>
      <c r="F23" s="89">
        <v>128</v>
      </c>
      <c r="G23" s="89">
        <v>109</v>
      </c>
      <c r="H23" s="89">
        <v>79</v>
      </c>
      <c r="I23" s="89">
        <v>68</v>
      </c>
      <c r="J23" s="89">
        <v>88</v>
      </c>
      <c r="K23" s="89">
        <v>47</v>
      </c>
      <c r="L23" s="89">
        <v>67</v>
      </c>
      <c r="M23" s="89">
        <v>55</v>
      </c>
      <c r="N23" s="89">
        <v>54</v>
      </c>
      <c r="O23" s="89">
        <v>49</v>
      </c>
      <c r="P23" s="89">
        <v>0</v>
      </c>
      <c r="Q23" s="89">
        <v>0</v>
      </c>
      <c r="R23" s="89">
        <v>0</v>
      </c>
      <c r="S23" s="92">
        <f t="shared" si="0"/>
        <v>744</v>
      </c>
    </row>
    <row r="24" spans="3:19" x14ac:dyDescent="0.2">
      <c r="C24" s="226"/>
      <c r="D24" s="32" t="s">
        <v>182</v>
      </c>
      <c r="E24" s="76" t="s">
        <v>229</v>
      </c>
      <c r="F24" s="89">
        <v>0</v>
      </c>
      <c r="G24" s="89">
        <v>82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92">
        <f t="shared" si="0"/>
        <v>82</v>
      </c>
    </row>
    <row r="25" spans="3:19" x14ac:dyDescent="0.2">
      <c r="C25" s="226"/>
      <c r="D25" s="32" t="s">
        <v>30</v>
      </c>
      <c r="E25" s="77" t="s">
        <v>31</v>
      </c>
      <c r="F25" s="89">
        <v>0</v>
      </c>
      <c r="G25" s="89">
        <v>0</v>
      </c>
      <c r="H25" s="89">
        <v>1</v>
      </c>
      <c r="I25" s="89">
        <v>4</v>
      </c>
      <c r="J25" s="89">
        <v>34</v>
      </c>
      <c r="K25" s="89">
        <v>26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92">
        <f t="shared" si="0"/>
        <v>65</v>
      </c>
    </row>
    <row r="26" spans="3:19" x14ac:dyDescent="0.2">
      <c r="C26" s="226"/>
      <c r="D26" s="32">
        <v>80</v>
      </c>
      <c r="E26" s="5" t="s">
        <v>32</v>
      </c>
      <c r="F26" s="89">
        <v>0</v>
      </c>
      <c r="G26" s="89">
        <v>0</v>
      </c>
      <c r="H26" s="89">
        <v>1</v>
      </c>
      <c r="I26" s="89">
        <v>55</v>
      </c>
      <c r="J26" s="89">
        <v>1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92">
        <f t="shared" si="0"/>
        <v>57</v>
      </c>
    </row>
    <row r="27" spans="3:19" x14ac:dyDescent="0.2">
      <c r="C27" s="226"/>
      <c r="D27" s="32" t="s">
        <v>33</v>
      </c>
      <c r="E27" s="78" t="s">
        <v>34</v>
      </c>
      <c r="F27" s="89">
        <v>0</v>
      </c>
      <c r="G27" s="89">
        <v>0</v>
      </c>
      <c r="H27" s="89">
        <v>1</v>
      </c>
      <c r="I27" s="89">
        <v>0</v>
      </c>
      <c r="J27" s="89">
        <v>5</v>
      </c>
      <c r="K27" s="89">
        <v>11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92">
        <f t="shared" si="0"/>
        <v>17</v>
      </c>
    </row>
    <row r="28" spans="3:19" x14ac:dyDescent="0.2">
      <c r="C28" s="226" t="s">
        <v>35</v>
      </c>
      <c r="D28" s="32">
        <v>32</v>
      </c>
      <c r="E28" s="5" t="s">
        <v>36</v>
      </c>
      <c r="F28" s="89">
        <v>94</v>
      </c>
      <c r="G28" s="89">
        <v>74</v>
      </c>
      <c r="H28" s="89">
        <v>62</v>
      </c>
      <c r="I28" s="89">
        <v>67</v>
      </c>
      <c r="J28" s="89">
        <v>59</v>
      </c>
      <c r="K28" s="89">
        <v>59</v>
      </c>
      <c r="L28" s="89">
        <v>63</v>
      </c>
      <c r="M28" s="89">
        <v>44</v>
      </c>
      <c r="N28" s="89">
        <v>67</v>
      </c>
      <c r="O28" s="89">
        <v>114</v>
      </c>
      <c r="P28" s="89">
        <v>0</v>
      </c>
      <c r="Q28" s="89">
        <v>0</v>
      </c>
      <c r="R28" s="89">
        <v>0</v>
      </c>
      <c r="S28" s="92">
        <f t="shared" si="0"/>
        <v>703</v>
      </c>
    </row>
    <row r="29" spans="3:19" x14ac:dyDescent="0.2">
      <c r="C29" s="226"/>
      <c r="D29" s="32" t="s">
        <v>37</v>
      </c>
      <c r="E29" s="5" t="s">
        <v>38</v>
      </c>
      <c r="F29" s="89">
        <v>0</v>
      </c>
      <c r="G29" s="89">
        <v>1</v>
      </c>
      <c r="H29" s="89">
        <v>0</v>
      </c>
      <c r="I29" s="89">
        <v>4</v>
      </c>
      <c r="J29" s="89">
        <v>10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92">
        <f t="shared" si="0"/>
        <v>15</v>
      </c>
    </row>
    <row r="30" spans="3:19" x14ac:dyDescent="0.2">
      <c r="C30" s="226"/>
      <c r="D30" s="79">
        <v>91</v>
      </c>
      <c r="E30" s="77" t="s">
        <v>39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2</v>
      </c>
      <c r="M30" s="89">
        <v>8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92">
        <f t="shared" si="0"/>
        <v>10</v>
      </c>
    </row>
    <row r="31" spans="3:19" x14ac:dyDescent="0.2">
      <c r="C31" s="226"/>
      <c r="D31" s="32">
        <v>31</v>
      </c>
      <c r="E31" s="5" t="s">
        <v>40</v>
      </c>
      <c r="F31" s="89">
        <v>77</v>
      </c>
      <c r="G31" s="89">
        <v>87</v>
      </c>
      <c r="H31" s="89">
        <v>82</v>
      </c>
      <c r="I31" s="89">
        <v>80</v>
      </c>
      <c r="J31" s="89">
        <v>52</v>
      </c>
      <c r="K31" s="89">
        <v>48</v>
      </c>
      <c r="L31" s="89">
        <v>54</v>
      </c>
      <c r="M31" s="89">
        <v>34</v>
      </c>
      <c r="N31" s="89">
        <v>40</v>
      </c>
      <c r="O31" s="89">
        <v>100</v>
      </c>
      <c r="P31" s="89">
        <v>5</v>
      </c>
      <c r="Q31" s="89">
        <v>21</v>
      </c>
      <c r="R31" s="89">
        <v>60</v>
      </c>
      <c r="S31" s="92">
        <f t="shared" si="0"/>
        <v>740</v>
      </c>
    </row>
    <row r="32" spans="3:19" x14ac:dyDescent="0.2">
      <c r="C32" s="226"/>
      <c r="D32" s="32">
        <v>92</v>
      </c>
      <c r="E32" s="5" t="s">
        <v>41</v>
      </c>
      <c r="F32" s="89">
        <v>18</v>
      </c>
      <c r="G32" s="89">
        <v>53</v>
      </c>
      <c r="H32" s="89">
        <v>47</v>
      </c>
      <c r="I32" s="89">
        <v>41</v>
      </c>
      <c r="J32" s="89">
        <v>39</v>
      </c>
      <c r="K32" s="89">
        <v>36</v>
      </c>
      <c r="L32" s="89">
        <v>8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92">
        <f t="shared" si="0"/>
        <v>242</v>
      </c>
    </row>
    <row r="33" spans="3:19" x14ac:dyDescent="0.2">
      <c r="C33" s="226"/>
      <c r="D33" s="32">
        <v>99</v>
      </c>
      <c r="E33" s="5" t="s">
        <v>42</v>
      </c>
      <c r="F33" s="89">
        <v>20</v>
      </c>
      <c r="G33" s="89">
        <v>53</v>
      </c>
      <c r="H33" s="89">
        <v>22</v>
      </c>
      <c r="I33" s="89">
        <v>27</v>
      </c>
      <c r="J33" s="89">
        <v>16</v>
      </c>
      <c r="K33" s="89">
        <v>40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92">
        <f t="shared" si="0"/>
        <v>178</v>
      </c>
    </row>
    <row r="34" spans="3:19" x14ac:dyDescent="0.2">
      <c r="C34" s="226" t="s">
        <v>43</v>
      </c>
      <c r="D34" s="32">
        <v>13</v>
      </c>
      <c r="E34" s="5" t="s">
        <v>43</v>
      </c>
      <c r="F34" s="89">
        <v>146</v>
      </c>
      <c r="G34" s="89">
        <v>97</v>
      </c>
      <c r="H34" s="89">
        <v>93</v>
      </c>
      <c r="I34" s="89">
        <v>95</v>
      </c>
      <c r="J34" s="89">
        <v>88</v>
      </c>
      <c r="K34" s="89">
        <v>102</v>
      </c>
      <c r="L34" s="89">
        <v>123</v>
      </c>
      <c r="M34" s="89">
        <v>87</v>
      </c>
      <c r="N34" s="89">
        <v>52</v>
      </c>
      <c r="O34" s="89">
        <v>258</v>
      </c>
      <c r="P34" s="89">
        <v>0</v>
      </c>
      <c r="Q34" s="89">
        <v>0</v>
      </c>
      <c r="R34" s="89">
        <v>0</v>
      </c>
      <c r="S34" s="92">
        <f t="shared" si="0"/>
        <v>1141</v>
      </c>
    </row>
    <row r="35" spans="3:19" x14ac:dyDescent="0.2">
      <c r="C35" s="226"/>
      <c r="D35" s="32" t="s">
        <v>44</v>
      </c>
      <c r="E35" s="5" t="s">
        <v>45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8</v>
      </c>
      <c r="P35" s="89">
        <v>0</v>
      </c>
      <c r="Q35" s="89">
        <v>0</v>
      </c>
      <c r="R35" s="89">
        <v>0</v>
      </c>
      <c r="S35" s="92">
        <f t="shared" si="0"/>
        <v>8</v>
      </c>
    </row>
    <row r="36" spans="3:19" x14ac:dyDescent="0.2">
      <c r="C36" s="226"/>
      <c r="D36" s="32">
        <v>38</v>
      </c>
      <c r="E36" s="5" t="s">
        <v>46</v>
      </c>
      <c r="F36" s="89">
        <v>153</v>
      </c>
      <c r="G36" s="89">
        <v>69</v>
      </c>
      <c r="H36" s="89">
        <v>78</v>
      </c>
      <c r="I36" s="89">
        <v>68</v>
      </c>
      <c r="J36" s="89">
        <v>78</v>
      </c>
      <c r="K36" s="89">
        <v>78</v>
      </c>
      <c r="L36" s="89">
        <v>60</v>
      </c>
      <c r="M36" s="89">
        <v>53</v>
      </c>
      <c r="N36" s="89">
        <v>43</v>
      </c>
      <c r="O36" s="89">
        <v>44</v>
      </c>
      <c r="P36" s="89">
        <v>33</v>
      </c>
      <c r="Q36" s="89">
        <v>42</v>
      </c>
      <c r="R36" s="89">
        <v>0</v>
      </c>
      <c r="S36" s="92">
        <f t="shared" si="0"/>
        <v>799</v>
      </c>
    </row>
    <row r="37" spans="3:19" x14ac:dyDescent="0.2">
      <c r="C37" s="226" t="s">
        <v>47</v>
      </c>
      <c r="D37" s="32">
        <v>14</v>
      </c>
      <c r="E37" s="5" t="s">
        <v>47</v>
      </c>
      <c r="F37" s="89">
        <v>100</v>
      </c>
      <c r="G37" s="89">
        <v>104</v>
      </c>
      <c r="H37" s="89">
        <v>93</v>
      </c>
      <c r="I37" s="89">
        <v>90</v>
      </c>
      <c r="J37" s="89">
        <v>60</v>
      </c>
      <c r="K37" s="89">
        <v>54</v>
      </c>
      <c r="L37" s="89">
        <v>56</v>
      </c>
      <c r="M37" s="89">
        <v>44</v>
      </c>
      <c r="N37" s="89">
        <v>51</v>
      </c>
      <c r="O37" s="89">
        <v>176</v>
      </c>
      <c r="P37" s="89">
        <v>0</v>
      </c>
      <c r="Q37" s="89">
        <v>0</v>
      </c>
      <c r="R37" s="89">
        <v>0</v>
      </c>
      <c r="S37" s="92">
        <f t="shared" si="0"/>
        <v>828</v>
      </c>
    </row>
    <row r="38" spans="3:19" x14ac:dyDescent="0.2">
      <c r="C38" s="226"/>
      <c r="D38" s="32">
        <v>39</v>
      </c>
      <c r="E38" s="5" t="s">
        <v>48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2</v>
      </c>
      <c r="O38" s="89">
        <v>4</v>
      </c>
      <c r="P38" s="89">
        <v>3</v>
      </c>
      <c r="Q38" s="89">
        <v>10</v>
      </c>
      <c r="R38" s="89">
        <v>0</v>
      </c>
      <c r="S38" s="92">
        <f t="shared" si="0"/>
        <v>19</v>
      </c>
    </row>
    <row r="39" spans="3:19" x14ac:dyDescent="0.2">
      <c r="C39" s="226" t="s">
        <v>49</v>
      </c>
      <c r="D39" s="32">
        <v>28</v>
      </c>
      <c r="E39" s="5" t="s">
        <v>50</v>
      </c>
      <c r="F39" s="89">
        <v>113</v>
      </c>
      <c r="G39" s="89">
        <v>94</v>
      </c>
      <c r="H39" s="89">
        <v>63</v>
      </c>
      <c r="I39" s="89">
        <v>68</v>
      </c>
      <c r="J39" s="89">
        <v>47</v>
      </c>
      <c r="K39" s="89">
        <v>52</v>
      </c>
      <c r="L39" s="89">
        <v>47</v>
      </c>
      <c r="M39" s="89">
        <v>40</v>
      </c>
      <c r="N39" s="89">
        <v>35</v>
      </c>
      <c r="O39" s="89">
        <v>98</v>
      </c>
      <c r="P39" s="89">
        <v>0</v>
      </c>
      <c r="Q39" s="89">
        <v>0</v>
      </c>
      <c r="R39" s="89">
        <v>0</v>
      </c>
      <c r="S39" s="92">
        <f t="shared" si="0"/>
        <v>657</v>
      </c>
    </row>
    <row r="40" spans="3:19" x14ac:dyDescent="0.2">
      <c r="C40" s="226"/>
      <c r="D40" s="32">
        <v>37</v>
      </c>
      <c r="E40" s="5" t="s">
        <v>51</v>
      </c>
      <c r="F40" s="89">
        <v>78</v>
      </c>
      <c r="G40" s="89">
        <v>41</v>
      </c>
      <c r="H40" s="89">
        <v>30</v>
      </c>
      <c r="I40" s="89">
        <v>23</v>
      </c>
      <c r="J40" s="89">
        <v>16</v>
      </c>
      <c r="K40" s="89">
        <v>15</v>
      </c>
      <c r="L40" s="89">
        <v>12</v>
      </c>
      <c r="M40" s="89">
        <v>19</v>
      </c>
      <c r="N40" s="89">
        <v>9</v>
      </c>
      <c r="O40" s="89">
        <v>8</v>
      </c>
      <c r="P40" s="89">
        <v>8</v>
      </c>
      <c r="Q40" s="89">
        <v>21</v>
      </c>
      <c r="R40" s="89">
        <v>0</v>
      </c>
      <c r="S40" s="92">
        <f t="shared" si="0"/>
        <v>280</v>
      </c>
    </row>
    <row r="41" spans="3:19" x14ac:dyDescent="0.2">
      <c r="C41" s="226"/>
      <c r="D41" s="32">
        <v>12</v>
      </c>
      <c r="E41" s="5" t="s">
        <v>52</v>
      </c>
      <c r="F41" s="89">
        <v>109</v>
      </c>
      <c r="G41" s="89">
        <v>119</v>
      </c>
      <c r="H41" s="89">
        <v>86</v>
      </c>
      <c r="I41" s="89">
        <v>73</v>
      </c>
      <c r="J41" s="89">
        <v>70</v>
      </c>
      <c r="K41" s="89">
        <v>74</v>
      </c>
      <c r="L41" s="89">
        <v>62</v>
      </c>
      <c r="M41" s="89">
        <v>54</v>
      </c>
      <c r="N41" s="89">
        <v>47</v>
      </c>
      <c r="O41" s="89">
        <v>107</v>
      </c>
      <c r="P41" s="89">
        <v>0</v>
      </c>
      <c r="Q41" s="89">
        <v>0</v>
      </c>
      <c r="R41" s="89">
        <v>0</v>
      </c>
      <c r="S41" s="92">
        <f t="shared" si="0"/>
        <v>801</v>
      </c>
    </row>
    <row r="42" spans="3:19" x14ac:dyDescent="0.2">
      <c r="C42" s="226"/>
      <c r="D42" s="32">
        <v>36</v>
      </c>
      <c r="E42" s="5" t="s">
        <v>53</v>
      </c>
      <c r="F42" s="89">
        <v>69</v>
      </c>
      <c r="G42" s="89">
        <v>29</v>
      </c>
      <c r="H42" s="89">
        <v>29</v>
      </c>
      <c r="I42" s="89">
        <v>6</v>
      </c>
      <c r="J42" s="89">
        <v>17</v>
      </c>
      <c r="K42" s="89">
        <v>21</v>
      </c>
      <c r="L42" s="89">
        <v>19</v>
      </c>
      <c r="M42" s="89">
        <v>12</v>
      </c>
      <c r="N42" s="89">
        <v>20</v>
      </c>
      <c r="O42" s="89">
        <v>14</v>
      </c>
      <c r="P42" s="89">
        <v>17</v>
      </c>
      <c r="Q42" s="89">
        <v>43</v>
      </c>
      <c r="R42" s="89">
        <v>0</v>
      </c>
      <c r="S42" s="92">
        <f t="shared" si="0"/>
        <v>296</v>
      </c>
    </row>
    <row r="43" spans="3:19" x14ac:dyDescent="0.2">
      <c r="C43" s="226"/>
      <c r="D43" s="32">
        <v>34</v>
      </c>
      <c r="E43" s="5" t="s">
        <v>54</v>
      </c>
      <c r="F43" s="89">
        <v>91</v>
      </c>
      <c r="G43" s="89">
        <v>27</v>
      </c>
      <c r="H43" s="89">
        <v>41</v>
      </c>
      <c r="I43" s="89">
        <v>18</v>
      </c>
      <c r="J43" s="89">
        <v>27</v>
      </c>
      <c r="K43" s="89">
        <v>17</v>
      </c>
      <c r="L43" s="89">
        <v>17</v>
      </c>
      <c r="M43" s="89">
        <v>12</v>
      </c>
      <c r="N43" s="89">
        <v>26</v>
      </c>
      <c r="O43" s="89">
        <v>20</v>
      </c>
      <c r="P43" s="89">
        <v>0</v>
      </c>
      <c r="Q43" s="89">
        <v>0</v>
      </c>
      <c r="R43" s="89">
        <v>0</v>
      </c>
      <c r="S43" s="92">
        <f t="shared" si="0"/>
        <v>296</v>
      </c>
    </row>
    <row r="44" spans="3:19" x14ac:dyDescent="0.2">
      <c r="C44" s="226" t="s">
        <v>55</v>
      </c>
      <c r="D44" s="32">
        <v>53</v>
      </c>
      <c r="E44" s="5" t="s">
        <v>56</v>
      </c>
      <c r="F44" s="89">
        <v>0</v>
      </c>
      <c r="G44" s="89">
        <v>8</v>
      </c>
      <c r="H44" s="89">
        <v>2</v>
      </c>
      <c r="I44" s="89">
        <v>0</v>
      </c>
      <c r="J44" s="89">
        <v>4</v>
      </c>
      <c r="K44" s="89">
        <v>3</v>
      </c>
      <c r="L44" s="89">
        <v>10</v>
      </c>
      <c r="M44" s="89">
        <v>8</v>
      </c>
      <c r="N44" s="89">
        <v>5</v>
      </c>
      <c r="O44" s="89">
        <v>11</v>
      </c>
      <c r="P44" s="89">
        <v>66</v>
      </c>
      <c r="Q44" s="89">
        <v>0</v>
      </c>
      <c r="R44" s="89">
        <v>0</v>
      </c>
      <c r="S44" s="92">
        <f t="shared" si="0"/>
        <v>117</v>
      </c>
    </row>
    <row r="45" spans="3:19" x14ac:dyDescent="0.2">
      <c r="C45" s="226"/>
      <c r="D45" s="32">
        <v>89</v>
      </c>
      <c r="E45" s="5" t="s">
        <v>57</v>
      </c>
      <c r="F45" s="89">
        <v>12</v>
      </c>
      <c r="G45" s="89">
        <v>13</v>
      </c>
      <c r="H45" s="89">
        <v>8</v>
      </c>
      <c r="I45" s="89">
        <v>17</v>
      </c>
      <c r="J45" s="89">
        <v>1</v>
      </c>
      <c r="K45" s="89">
        <v>6</v>
      </c>
      <c r="L45" s="89">
        <v>20</v>
      </c>
      <c r="M45" s="89">
        <v>18</v>
      </c>
      <c r="N45" s="89">
        <v>8</v>
      </c>
      <c r="O45" s="89">
        <v>26</v>
      </c>
      <c r="P45" s="89">
        <v>0</v>
      </c>
      <c r="Q45" s="89">
        <v>0</v>
      </c>
      <c r="R45" s="89">
        <v>0</v>
      </c>
      <c r="S45" s="92">
        <f t="shared" si="0"/>
        <v>129</v>
      </c>
    </row>
    <row r="46" spans="3:19" ht="25.5" x14ac:dyDescent="0.2">
      <c r="C46" s="226"/>
      <c r="D46" s="32" t="s">
        <v>58</v>
      </c>
      <c r="E46" s="5" t="s">
        <v>59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12</v>
      </c>
      <c r="P46" s="89">
        <v>0</v>
      </c>
      <c r="Q46" s="89">
        <v>0</v>
      </c>
      <c r="R46" s="89">
        <v>0</v>
      </c>
      <c r="S46" s="92">
        <f t="shared" si="0"/>
        <v>12</v>
      </c>
    </row>
    <row r="47" spans="3:19" x14ac:dyDescent="0.2">
      <c r="C47" s="226"/>
      <c r="D47" s="32">
        <v>16</v>
      </c>
      <c r="E47" s="5" t="s">
        <v>60</v>
      </c>
      <c r="F47" s="89">
        <v>29</v>
      </c>
      <c r="G47" s="89">
        <v>55</v>
      </c>
      <c r="H47" s="89">
        <v>28</v>
      </c>
      <c r="I47" s="89">
        <v>40</v>
      </c>
      <c r="J47" s="89">
        <v>19</v>
      </c>
      <c r="K47" s="89">
        <v>27</v>
      </c>
      <c r="L47" s="89">
        <v>26</v>
      </c>
      <c r="M47" s="89">
        <v>36</v>
      </c>
      <c r="N47" s="89">
        <v>20</v>
      </c>
      <c r="O47" s="89">
        <v>77</v>
      </c>
      <c r="P47" s="89">
        <v>0</v>
      </c>
      <c r="Q47" s="89">
        <v>0</v>
      </c>
      <c r="R47" s="89">
        <v>0</v>
      </c>
      <c r="S47" s="92">
        <f t="shared" si="0"/>
        <v>357</v>
      </c>
    </row>
    <row r="48" spans="3:19" x14ac:dyDescent="0.2">
      <c r="C48" s="226"/>
      <c r="D48" s="32">
        <v>86</v>
      </c>
      <c r="E48" s="5" t="s">
        <v>62</v>
      </c>
      <c r="F48" s="89">
        <v>16</v>
      </c>
      <c r="G48" s="89">
        <v>82</v>
      </c>
      <c r="H48" s="89">
        <v>59</v>
      </c>
      <c r="I48" s="89">
        <v>110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92">
        <f t="shared" si="0"/>
        <v>267</v>
      </c>
    </row>
    <row r="49" spans="3:19" x14ac:dyDescent="0.2">
      <c r="C49" s="226"/>
      <c r="D49" s="32">
        <v>22</v>
      </c>
      <c r="E49" s="5" t="s">
        <v>67</v>
      </c>
      <c r="F49" s="89">
        <v>106</v>
      </c>
      <c r="G49" s="89">
        <v>90</v>
      </c>
      <c r="H49" s="89">
        <v>54</v>
      </c>
      <c r="I49" s="89">
        <v>35</v>
      </c>
      <c r="J49" s="89">
        <v>54</v>
      </c>
      <c r="K49" s="89">
        <v>86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92">
        <f t="shared" si="0"/>
        <v>425</v>
      </c>
    </row>
    <row r="50" spans="3:19" x14ac:dyDescent="0.2">
      <c r="C50" s="226"/>
      <c r="D50" s="32">
        <v>87</v>
      </c>
      <c r="E50" s="5" t="s">
        <v>68</v>
      </c>
      <c r="F50" s="89">
        <v>1</v>
      </c>
      <c r="G50" s="89">
        <v>25</v>
      </c>
      <c r="H50" s="89">
        <v>19</v>
      </c>
      <c r="I50" s="89">
        <v>4</v>
      </c>
      <c r="J50" s="89">
        <v>56</v>
      </c>
      <c r="K50" s="89">
        <v>24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92">
        <f t="shared" si="0"/>
        <v>129</v>
      </c>
    </row>
    <row r="51" spans="3:19" x14ac:dyDescent="0.2">
      <c r="C51" s="226"/>
      <c r="D51" s="32">
        <v>23</v>
      </c>
      <c r="E51" s="5" t="s">
        <v>69</v>
      </c>
      <c r="F51" s="89">
        <v>106</v>
      </c>
      <c r="G51" s="89">
        <v>109</v>
      </c>
      <c r="H51" s="89">
        <v>74</v>
      </c>
      <c r="I51" s="89">
        <v>71</v>
      </c>
      <c r="J51" s="89">
        <v>67</v>
      </c>
      <c r="K51" s="89">
        <v>175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92">
        <f t="shared" si="0"/>
        <v>602</v>
      </c>
    </row>
    <row r="52" spans="3:19" x14ac:dyDescent="0.2">
      <c r="C52" s="226"/>
      <c r="D52" s="32" t="s">
        <v>181</v>
      </c>
      <c r="E52" s="76" t="s">
        <v>230</v>
      </c>
      <c r="F52" s="89">
        <v>0</v>
      </c>
      <c r="G52" s="89">
        <v>4</v>
      </c>
      <c r="H52" s="89">
        <v>20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92">
        <f t="shared" si="0"/>
        <v>24</v>
      </c>
    </row>
    <row r="53" spans="3:19" x14ac:dyDescent="0.2">
      <c r="C53" s="226"/>
      <c r="D53" s="32" t="s">
        <v>70</v>
      </c>
      <c r="E53" s="76" t="s">
        <v>231</v>
      </c>
      <c r="F53" s="89">
        <v>0</v>
      </c>
      <c r="G53" s="89">
        <v>0</v>
      </c>
      <c r="H53" s="89">
        <v>0</v>
      </c>
      <c r="I53" s="89">
        <v>1</v>
      </c>
      <c r="J53" s="89">
        <v>3</v>
      </c>
      <c r="K53" s="89">
        <v>7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92">
        <f t="shared" si="0"/>
        <v>11</v>
      </c>
    </row>
    <row r="54" spans="3:19" x14ac:dyDescent="0.2">
      <c r="C54" s="226"/>
      <c r="D54" s="98" t="s">
        <v>72</v>
      </c>
      <c r="E54" s="5" t="s">
        <v>73</v>
      </c>
      <c r="F54" s="89">
        <v>0</v>
      </c>
      <c r="G54" s="89">
        <v>0</v>
      </c>
      <c r="H54" s="89">
        <v>0</v>
      </c>
      <c r="I54" s="89">
        <v>1</v>
      </c>
      <c r="J54" s="89">
        <v>2</v>
      </c>
      <c r="K54" s="89">
        <v>8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92">
        <f t="shared" si="0"/>
        <v>11</v>
      </c>
    </row>
    <row r="55" spans="3:19" x14ac:dyDescent="0.2">
      <c r="C55" s="226"/>
      <c r="D55" s="97" t="s">
        <v>76</v>
      </c>
      <c r="E55" s="78" t="s">
        <v>77</v>
      </c>
      <c r="F55" s="89">
        <v>0</v>
      </c>
      <c r="G55" s="89">
        <v>0</v>
      </c>
      <c r="H55" s="89">
        <v>0</v>
      </c>
      <c r="I55" s="89">
        <v>1</v>
      </c>
      <c r="J55" s="89">
        <v>20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92">
        <f t="shared" si="0"/>
        <v>21</v>
      </c>
    </row>
    <row r="56" spans="3:19" x14ac:dyDescent="0.2">
      <c r="C56" s="226"/>
      <c r="D56" s="32">
        <v>24</v>
      </c>
      <c r="E56" s="5" t="s">
        <v>78</v>
      </c>
      <c r="F56" s="89">
        <v>105</v>
      </c>
      <c r="G56" s="89">
        <v>96</v>
      </c>
      <c r="H56" s="89">
        <v>62</v>
      </c>
      <c r="I56" s="89">
        <v>61</v>
      </c>
      <c r="J56" s="89">
        <v>48</v>
      </c>
      <c r="K56" s="89">
        <v>88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92">
        <f t="shared" si="0"/>
        <v>460</v>
      </c>
    </row>
    <row r="57" spans="3:19" x14ac:dyDescent="0.2">
      <c r="C57" s="226"/>
      <c r="D57" s="32">
        <v>25</v>
      </c>
      <c r="E57" s="5" t="s">
        <v>79</v>
      </c>
      <c r="F57" s="89">
        <v>89</v>
      </c>
      <c r="G57" s="89">
        <v>37</v>
      </c>
      <c r="H57" s="89">
        <v>42</v>
      </c>
      <c r="I57" s="89">
        <v>30</v>
      </c>
      <c r="J57" s="89">
        <v>29</v>
      </c>
      <c r="K57" s="89">
        <v>65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92">
        <f t="shared" si="0"/>
        <v>292</v>
      </c>
    </row>
    <row r="58" spans="3:19" x14ac:dyDescent="0.2">
      <c r="C58" s="227" t="s">
        <v>6</v>
      </c>
      <c r="D58" s="227"/>
      <c r="E58" s="227"/>
      <c r="F58" s="109">
        <f>SUM(F7:F57)</f>
        <v>2424</v>
      </c>
      <c r="G58" s="109">
        <f t="shared" ref="G58:S58" si="1">SUM(G7:G57)</f>
        <v>1950</v>
      </c>
      <c r="H58" s="109">
        <f t="shared" si="1"/>
        <v>1669</v>
      </c>
      <c r="I58" s="109">
        <f t="shared" si="1"/>
        <v>1498</v>
      </c>
      <c r="J58" s="109">
        <f t="shared" si="1"/>
        <v>1367</v>
      </c>
      <c r="K58" s="109">
        <f t="shared" si="1"/>
        <v>1425</v>
      </c>
      <c r="L58" s="109">
        <f t="shared" si="1"/>
        <v>931</v>
      </c>
      <c r="M58" s="109">
        <f t="shared" si="1"/>
        <v>730</v>
      </c>
      <c r="N58" s="109">
        <f t="shared" si="1"/>
        <v>766</v>
      </c>
      <c r="O58" s="109">
        <f t="shared" si="1"/>
        <v>1633</v>
      </c>
      <c r="P58" s="109">
        <f t="shared" si="1"/>
        <v>181</v>
      </c>
      <c r="Q58" s="109">
        <f t="shared" si="1"/>
        <v>241</v>
      </c>
      <c r="R58" s="109">
        <f>SUM(R7:R57)</f>
        <v>60</v>
      </c>
      <c r="S58" s="109">
        <f t="shared" si="1"/>
        <v>14875</v>
      </c>
    </row>
    <row r="59" spans="3:19" x14ac:dyDescent="0.2"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3:19" x14ac:dyDescent="0.2">
      <c r="C60" s="8" t="s">
        <v>222</v>
      </c>
      <c r="D60" s="22"/>
      <c r="E60" s="22"/>
      <c r="F60" s="22"/>
      <c r="G60" s="22"/>
      <c r="H60" s="22"/>
      <c r="I60" s="1"/>
      <c r="J60" s="74"/>
      <c r="K60" s="74"/>
      <c r="L60" s="74"/>
      <c r="M60" s="74"/>
      <c r="N60" s="74"/>
      <c r="O60" s="74"/>
      <c r="P60" s="74"/>
      <c r="Q60" s="74"/>
      <c r="R60" s="74"/>
    </row>
    <row r="61" spans="3:19" ht="13.5" thickBot="1" x14ac:dyDescent="0.25">
      <c r="C61" s="28"/>
      <c r="D61" s="22"/>
      <c r="E61" s="22"/>
      <c r="F61" s="22"/>
      <c r="G61" s="22"/>
      <c r="H61" s="22"/>
      <c r="I61" s="1"/>
      <c r="J61" s="74"/>
      <c r="K61" s="74"/>
      <c r="L61" s="74"/>
      <c r="M61" s="74"/>
      <c r="N61" s="74"/>
      <c r="O61" s="74"/>
      <c r="P61" s="74"/>
      <c r="Q61" s="74"/>
      <c r="R61" s="74"/>
    </row>
    <row r="62" spans="3:19" ht="12.75" customHeight="1" x14ac:dyDescent="0.2">
      <c r="C62" s="230" t="s">
        <v>232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2"/>
      <c r="N62" s="74"/>
      <c r="O62" s="74"/>
      <c r="P62" s="74"/>
      <c r="Q62" s="74"/>
      <c r="R62" s="74"/>
    </row>
    <row r="63" spans="3:19" ht="13.5" thickBot="1" x14ac:dyDescent="0.25">
      <c r="C63" s="236"/>
      <c r="D63" s="237"/>
      <c r="E63" s="237"/>
      <c r="F63" s="237"/>
      <c r="G63" s="237"/>
      <c r="H63" s="237"/>
      <c r="I63" s="237"/>
      <c r="J63" s="237"/>
      <c r="K63" s="237"/>
      <c r="L63" s="237"/>
      <c r="M63" s="238"/>
      <c r="N63" s="74"/>
      <c r="O63" s="74"/>
      <c r="P63" s="74"/>
      <c r="Q63" s="74"/>
      <c r="R63" s="74"/>
    </row>
    <row r="64" spans="3:19" x14ac:dyDescent="0.2"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9" x14ac:dyDescent="0.2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9" s="163" customFormat="1" ht="15.75" x14ac:dyDescent="0.25">
      <c r="A66" s="161"/>
      <c r="B66" s="110"/>
      <c r="C66" s="255" t="s">
        <v>273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</row>
    <row r="67" spans="1:19" x14ac:dyDescent="0.2"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9" x14ac:dyDescent="0.2">
      <c r="C68" s="214" t="s">
        <v>0</v>
      </c>
      <c r="D68" s="214" t="s">
        <v>1</v>
      </c>
      <c r="E68" s="214" t="s">
        <v>2</v>
      </c>
      <c r="F68" s="214" t="s">
        <v>82</v>
      </c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 t="s">
        <v>6</v>
      </c>
    </row>
    <row r="69" spans="1:19" x14ac:dyDescent="0.2">
      <c r="C69" s="214"/>
      <c r="D69" s="214"/>
      <c r="E69" s="214"/>
      <c r="F69" s="93">
        <v>1</v>
      </c>
      <c r="G69" s="93">
        <v>2</v>
      </c>
      <c r="H69" s="93">
        <v>3</v>
      </c>
      <c r="I69" s="93">
        <v>4</v>
      </c>
      <c r="J69" s="93">
        <v>5</v>
      </c>
      <c r="K69" s="93">
        <v>6</v>
      </c>
      <c r="L69" s="93">
        <v>7</v>
      </c>
      <c r="M69" s="93">
        <v>8</v>
      </c>
      <c r="N69" s="93">
        <v>9</v>
      </c>
      <c r="O69" s="93">
        <v>10</v>
      </c>
      <c r="P69" s="93">
        <v>11</v>
      </c>
      <c r="Q69" s="93">
        <v>12</v>
      </c>
      <c r="R69" s="93">
        <v>13</v>
      </c>
      <c r="S69" s="214"/>
    </row>
    <row r="70" spans="1:19" x14ac:dyDescent="0.2">
      <c r="C70" s="221" t="s">
        <v>7</v>
      </c>
      <c r="D70" s="113">
        <v>2</v>
      </c>
      <c r="E70" s="76" t="s">
        <v>225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1</v>
      </c>
      <c r="M70" s="115">
        <v>6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33">
        <f>SUM(F70:R70)</f>
        <v>7</v>
      </c>
    </row>
    <row r="71" spans="1:19" x14ac:dyDescent="0.2">
      <c r="C71" s="221"/>
      <c r="D71" s="117">
        <v>4</v>
      </c>
      <c r="E71" s="5" t="s">
        <v>8</v>
      </c>
      <c r="F71" s="115">
        <v>4</v>
      </c>
      <c r="G71" s="115">
        <v>71</v>
      </c>
      <c r="H71" s="115">
        <v>16</v>
      </c>
      <c r="I71" s="115">
        <v>33</v>
      </c>
      <c r="J71" s="115">
        <v>17</v>
      </c>
      <c r="K71" s="115">
        <v>36</v>
      </c>
      <c r="L71" s="115">
        <v>17</v>
      </c>
      <c r="M71" s="115">
        <v>27</v>
      </c>
      <c r="N71" s="115">
        <v>26</v>
      </c>
      <c r="O71" s="115">
        <v>68</v>
      </c>
      <c r="P71" s="115">
        <v>0</v>
      </c>
      <c r="Q71" s="115">
        <v>0</v>
      </c>
      <c r="R71" s="115">
        <v>0</v>
      </c>
      <c r="S71" s="133">
        <f t="shared" ref="S71:S112" si="2">SUM(F71:R71)</f>
        <v>315</v>
      </c>
    </row>
    <row r="72" spans="1:19" x14ac:dyDescent="0.2">
      <c r="C72" s="221"/>
      <c r="D72" s="113">
        <v>3</v>
      </c>
      <c r="E72" s="76" t="s">
        <v>226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6</v>
      </c>
      <c r="P72" s="115">
        <v>0</v>
      </c>
      <c r="Q72" s="115">
        <v>0</v>
      </c>
      <c r="R72" s="115">
        <v>0</v>
      </c>
      <c r="S72" s="133">
        <f t="shared" si="2"/>
        <v>6</v>
      </c>
    </row>
    <row r="73" spans="1:19" x14ac:dyDescent="0.2">
      <c r="C73" s="221"/>
      <c r="D73" s="117">
        <v>66</v>
      </c>
      <c r="E73" s="5" t="s">
        <v>9</v>
      </c>
      <c r="F73" s="115">
        <v>4</v>
      </c>
      <c r="G73" s="115">
        <v>31</v>
      </c>
      <c r="H73" s="115">
        <v>7</v>
      </c>
      <c r="I73" s="115">
        <v>12</v>
      </c>
      <c r="J73" s="115">
        <v>3</v>
      </c>
      <c r="K73" s="115">
        <v>7</v>
      </c>
      <c r="L73" s="115">
        <v>6</v>
      </c>
      <c r="M73" s="115">
        <v>13</v>
      </c>
      <c r="N73" s="115">
        <v>10</v>
      </c>
      <c r="O73" s="115">
        <v>4</v>
      </c>
      <c r="P73" s="115">
        <v>7</v>
      </c>
      <c r="Q73" s="115">
        <v>13</v>
      </c>
      <c r="R73" s="115">
        <v>0</v>
      </c>
      <c r="S73" s="133">
        <f t="shared" si="2"/>
        <v>117</v>
      </c>
    </row>
    <row r="74" spans="1:19" x14ac:dyDescent="0.2">
      <c r="C74" s="221"/>
      <c r="D74" s="117">
        <v>68</v>
      </c>
      <c r="E74" s="5" t="s">
        <v>184</v>
      </c>
      <c r="F74" s="115">
        <v>84</v>
      </c>
      <c r="G74" s="115">
        <v>74</v>
      </c>
      <c r="H74" s="115">
        <v>78</v>
      </c>
      <c r="I74" s="115">
        <v>74</v>
      </c>
      <c r="J74" s="115">
        <v>59</v>
      </c>
      <c r="K74" s="115">
        <v>70</v>
      </c>
      <c r="L74" s="115">
        <v>37</v>
      </c>
      <c r="M74" s="115">
        <v>41</v>
      </c>
      <c r="N74" s="115">
        <v>38</v>
      </c>
      <c r="O74" s="115">
        <v>106</v>
      </c>
      <c r="P74" s="115">
        <v>0</v>
      </c>
      <c r="Q74" s="115">
        <v>0</v>
      </c>
      <c r="R74" s="115">
        <v>0</v>
      </c>
      <c r="S74" s="133">
        <f t="shared" si="2"/>
        <v>661</v>
      </c>
    </row>
    <row r="75" spans="1:19" x14ac:dyDescent="0.2">
      <c r="C75" s="221"/>
      <c r="D75" s="117">
        <v>1</v>
      </c>
      <c r="E75" s="5" t="s">
        <v>10</v>
      </c>
      <c r="F75" s="115">
        <v>7</v>
      </c>
      <c r="G75" s="115">
        <v>64</v>
      </c>
      <c r="H75" s="115">
        <v>33</v>
      </c>
      <c r="I75" s="115">
        <v>34</v>
      </c>
      <c r="J75" s="115">
        <v>24</v>
      </c>
      <c r="K75" s="115">
        <v>35</v>
      </c>
      <c r="L75" s="115">
        <v>19</v>
      </c>
      <c r="M75" s="115">
        <v>24</v>
      </c>
      <c r="N75" s="115">
        <v>14</v>
      </c>
      <c r="O75" s="115">
        <v>56</v>
      </c>
      <c r="P75" s="115">
        <v>0</v>
      </c>
      <c r="Q75" s="115">
        <v>0</v>
      </c>
      <c r="R75" s="115">
        <v>0</v>
      </c>
      <c r="S75" s="133">
        <f t="shared" si="2"/>
        <v>310</v>
      </c>
    </row>
    <row r="76" spans="1:19" x14ac:dyDescent="0.2">
      <c r="C76" s="221" t="s">
        <v>11</v>
      </c>
      <c r="D76" s="117">
        <v>27</v>
      </c>
      <c r="E76" s="5" t="s">
        <v>12</v>
      </c>
      <c r="F76" s="115">
        <v>97</v>
      </c>
      <c r="G76" s="115">
        <v>91</v>
      </c>
      <c r="H76" s="115">
        <v>61</v>
      </c>
      <c r="I76" s="115">
        <v>71</v>
      </c>
      <c r="J76" s="115">
        <v>53</v>
      </c>
      <c r="K76" s="115">
        <v>72</v>
      </c>
      <c r="L76" s="115">
        <v>47</v>
      </c>
      <c r="M76" s="115">
        <v>50</v>
      </c>
      <c r="N76" s="115">
        <v>41</v>
      </c>
      <c r="O76" s="115">
        <v>113</v>
      </c>
      <c r="P76" s="115">
        <v>0</v>
      </c>
      <c r="Q76" s="115">
        <v>0</v>
      </c>
      <c r="R76" s="115">
        <v>0</v>
      </c>
      <c r="S76" s="133">
        <f t="shared" si="2"/>
        <v>696</v>
      </c>
    </row>
    <row r="77" spans="1:19" ht="25.5" x14ac:dyDescent="0.2">
      <c r="C77" s="221"/>
      <c r="D77" s="117" t="s">
        <v>13</v>
      </c>
      <c r="E77" s="5" t="s">
        <v>14</v>
      </c>
      <c r="F77" s="115">
        <v>66</v>
      </c>
      <c r="G77" s="115">
        <v>53</v>
      </c>
      <c r="H77" s="115">
        <v>28</v>
      </c>
      <c r="I77" s="115">
        <v>64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33">
        <f t="shared" si="2"/>
        <v>211</v>
      </c>
    </row>
    <row r="78" spans="1:19" x14ac:dyDescent="0.2">
      <c r="C78" s="94" t="s">
        <v>17</v>
      </c>
      <c r="D78" s="117">
        <v>7</v>
      </c>
      <c r="E78" s="5" t="s">
        <v>18</v>
      </c>
      <c r="F78" s="115">
        <v>7</v>
      </c>
      <c r="G78" s="115">
        <v>30</v>
      </c>
      <c r="H78" s="115">
        <v>17</v>
      </c>
      <c r="I78" s="115">
        <v>13</v>
      </c>
      <c r="J78" s="115">
        <v>6</v>
      </c>
      <c r="K78" s="115">
        <v>15</v>
      </c>
      <c r="L78" s="115">
        <v>9</v>
      </c>
      <c r="M78" s="115">
        <v>7</v>
      </c>
      <c r="N78" s="115">
        <v>6</v>
      </c>
      <c r="O78" s="115">
        <v>9</v>
      </c>
      <c r="P78" s="115">
        <v>9</v>
      </c>
      <c r="Q78" s="115">
        <v>14</v>
      </c>
      <c r="R78" s="115">
        <v>0</v>
      </c>
      <c r="S78" s="133">
        <f t="shared" si="2"/>
        <v>142</v>
      </c>
    </row>
    <row r="79" spans="1:19" x14ac:dyDescent="0.2">
      <c r="C79" s="221" t="s">
        <v>19</v>
      </c>
      <c r="D79" s="117">
        <v>6</v>
      </c>
      <c r="E79" s="5" t="s">
        <v>20</v>
      </c>
      <c r="F79" s="115">
        <v>89</v>
      </c>
      <c r="G79" s="115">
        <v>90</v>
      </c>
      <c r="H79" s="115">
        <v>65</v>
      </c>
      <c r="I79" s="115">
        <v>64</v>
      </c>
      <c r="J79" s="115">
        <v>56</v>
      </c>
      <c r="K79" s="115">
        <v>49</v>
      </c>
      <c r="L79" s="115">
        <v>45</v>
      </c>
      <c r="M79" s="115">
        <v>64</v>
      </c>
      <c r="N79" s="115">
        <v>49</v>
      </c>
      <c r="O79" s="115">
        <v>128</v>
      </c>
      <c r="P79" s="115">
        <v>0</v>
      </c>
      <c r="Q79" s="115">
        <v>0</v>
      </c>
      <c r="R79" s="115">
        <v>0</v>
      </c>
      <c r="S79" s="133">
        <f t="shared" si="2"/>
        <v>699</v>
      </c>
    </row>
    <row r="80" spans="1:19" x14ac:dyDescent="0.2">
      <c r="C80" s="221"/>
      <c r="D80" s="113">
        <v>10</v>
      </c>
      <c r="E80" s="76" t="s">
        <v>227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1</v>
      </c>
      <c r="L80" s="115">
        <v>0</v>
      </c>
      <c r="M80" s="115">
        <v>0</v>
      </c>
      <c r="N80" s="115">
        <v>7</v>
      </c>
      <c r="O80" s="115">
        <v>0</v>
      </c>
      <c r="P80" s="115">
        <v>0</v>
      </c>
      <c r="Q80" s="115">
        <v>0</v>
      </c>
      <c r="R80" s="115">
        <v>0</v>
      </c>
      <c r="S80" s="133">
        <f t="shared" si="2"/>
        <v>8</v>
      </c>
    </row>
    <row r="81" spans="3:19" x14ac:dyDescent="0.2">
      <c r="C81" s="221"/>
      <c r="D81" s="121" t="s">
        <v>21</v>
      </c>
      <c r="E81" s="77" t="s">
        <v>22</v>
      </c>
      <c r="F81" s="115">
        <v>0</v>
      </c>
      <c r="G81" s="115">
        <v>0</v>
      </c>
      <c r="H81" s="115">
        <v>0</v>
      </c>
      <c r="I81" s="115">
        <v>2</v>
      </c>
      <c r="J81" s="115">
        <v>7</v>
      </c>
      <c r="K81" s="115">
        <v>18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33">
        <f t="shared" si="2"/>
        <v>27</v>
      </c>
    </row>
    <row r="82" spans="3:19" x14ac:dyDescent="0.2">
      <c r="C82" s="221"/>
      <c r="D82" s="117">
        <v>9</v>
      </c>
      <c r="E82" s="5" t="s">
        <v>23</v>
      </c>
      <c r="F82" s="115">
        <v>70</v>
      </c>
      <c r="G82" s="115">
        <v>61</v>
      </c>
      <c r="H82" s="115">
        <v>59</v>
      </c>
      <c r="I82" s="115">
        <v>51</v>
      </c>
      <c r="J82" s="115">
        <v>26</v>
      </c>
      <c r="K82" s="115">
        <v>36</v>
      </c>
      <c r="L82" s="115">
        <v>31</v>
      </c>
      <c r="M82" s="115">
        <v>26</v>
      </c>
      <c r="N82" s="115">
        <v>21</v>
      </c>
      <c r="O82" s="115">
        <v>30</v>
      </c>
      <c r="P82" s="115">
        <v>15</v>
      </c>
      <c r="Q82" s="115">
        <v>46</v>
      </c>
      <c r="R82" s="115">
        <v>0</v>
      </c>
      <c r="S82" s="133">
        <f t="shared" si="2"/>
        <v>472</v>
      </c>
    </row>
    <row r="83" spans="3:19" x14ac:dyDescent="0.2">
      <c r="C83" s="221"/>
      <c r="D83" s="117">
        <v>21</v>
      </c>
      <c r="E83" s="5" t="s">
        <v>24</v>
      </c>
      <c r="F83" s="115">
        <v>45</v>
      </c>
      <c r="G83" s="115">
        <v>39</v>
      </c>
      <c r="H83" s="115">
        <v>13</v>
      </c>
      <c r="I83" s="115">
        <v>27</v>
      </c>
      <c r="J83" s="115">
        <v>25</v>
      </c>
      <c r="K83" s="115">
        <v>23</v>
      </c>
      <c r="L83" s="115">
        <v>21</v>
      </c>
      <c r="M83" s="115">
        <v>27</v>
      </c>
      <c r="N83" s="115">
        <v>19</v>
      </c>
      <c r="O83" s="115">
        <v>19</v>
      </c>
      <c r="P83" s="115">
        <v>26</v>
      </c>
      <c r="Q83" s="115">
        <v>34</v>
      </c>
      <c r="R83" s="115">
        <v>0</v>
      </c>
      <c r="S83" s="133">
        <f t="shared" si="2"/>
        <v>318</v>
      </c>
    </row>
    <row r="84" spans="3:19" ht="25.5" x14ac:dyDescent="0.2">
      <c r="C84" s="221"/>
      <c r="D84" s="117" t="s">
        <v>27</v>
      </c>
      <c r="E84" s="5" t="s">
        <v>28</v>
      </c>
      <c r="F84" s="115">
        <v>0</v>
      </c>
      <c r="G84" s="115">
        <v>0</v>
      </c>
      <c r="H84" s="115">
        <v>0</v>
      </c>
      <c r="I84" s="115">
        <v>32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33">
        <f t="shared" si="2"/>
        <v>32</v>
      </c>
    </row>
    <row r="85" spans="3:19" x14ac:dyDescent="0.2">
      <c r="C85" s="221"/>
      <c r="D85" s="117">
        <v>33</v>
      </c>
      <c r="E85" s="76" t="s">
        <v>228</v>
      </c>
      <c r="F85" s="115">
        <v>124</v>
      </c>
      <c r="G85" s="115">
        <v>122</v>
      </c>
      <c r="H85" s="115">
        <v>93</v>
      </c>
      <c r="I85" s="115">
        <v>79</v>
      </c>
      <c r="J85" s="115">
        <v>70</v>
      </c>
      <c r="K85" s="115">
        <v>73</v>
      </c>
      <c r="L85" s="115">
        <v>48</v>
      </c>
      <c r="M85" s="115">
        <v>60</v>
      </c>
      <c r="N85" s="115">
        <v>59</v>
      </c>
      <c r="O85" s="115">
        <v>63</v>
      </c>
      <c r="P85" s="115">
        <v>0</v>
      </c>
      <c r="Q85" s="115">
        <v>0</v>
      </c>
      <c r="R85" s="115">
        <v>0</v>
      </c>
      <c r="S85" s="133">
        <f t="shared" si="2"/>
        <v>791</v>
      </c>
    </row>
    <row r="86" spans="3:19" x14ac:dyDescent="0.2">
      <c r="C86" s="221"/>
      <c r="D86" s="117" t="s">
        <v>30</v>
      </c>
      <c r="E86" s="77" t="s">
        <v>31</v>
      </c>
      <c r="F86" s="115">
        <v>0</v>
      </c>
      <c r="G86" s="115">
        <v>0</v>
      </c>
      <c r="H86" s="115">
        <v>0</v>
      </c>
      <c r="I86" s="115">
        <v>0</v>
      </c>
      <c r="J86" s="115">
        <v>3</v>
      </c>
      <c r="K86" s="115">
        <v>33</v>
      </c>
      <c r="L86" s="115">
        <v>26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133">
        <f t="shared" si="2"/>
        <v>62</v>
      </c>
    </row>
    <row r="87" spans="3:19" x14ac:dyDescent="0.2">
      <c r="C87" s="221"/>
      <c r="D87" s="117">
        <v>80</v>
      </c>
      <c r="E87" s="5" t="s">
        <v>32</v>
      </c>
      <c r="F87" s="115">
        <v>0</v>
      </c>
      <c r="G87" s="115">
        <v>0</v>
      </c>
      <c r="H87" s="115">
        <v>0</v>
      </c>
      <c r="I87" s="115">
        <v>0</v>
      </c>
      <c r="J87" s="115">
        <v>50</v>
      </c>
      <c r="K87" s="115">
        <v>1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5">
        <v>0</v>
      </c>
      <c r="S87" s="133">
        <f t="shared" si="2"/>
        <v>51</v>
      </c>
    </row>
    <row r="88" spans="3:19" x14ac:dyDescent="0.2">
      <c r="C88" s="221"/>
      <c r="D88" s="117" t="s">
        <v>33</v>
      </c>
      <c r="E88" s="78" t="s">
        <v>34</v>
      </c>
      <c r="F88" s="115">
        <v>0</v>
      </c>
      <c r="G88" s="115">
        <v>0</v>
      </c>
      <c r="H88" s="115">
        <v>1</v>
      </c>
      <c r="I88" s="115">
        <v>0</v>
      </c>
      <c r="J88" s="115">
        <v>0</v>
      </c>
      <c r="K88" s="115">
        <v>2</v>
      </c>
      <c r="L88" s="115">
        <v>11</v>
      </c>
      <c r="M88" s="115">
        <v>0</v>
      </c>
      <c r="N88" s="115">
        <v>0</v>
      </c>
      <c r="O88" s="115">
        <v>0</v>
      </c>
      <c r="P88" s="115">
        <v>0</v>
      </c>
      <c r="Q88" s="115">
        <v>0</v>
      </c>
      <c r="R88" s="115">
        <v>0</v>
      </c>
      <c r="S88" s="133">
        <f t="shared" si="2"/>
        <v>14</v>
      </c>
    </row>
    <row r="89" spans="3:19" x14ac:dyDescent="0.2">
      <c r="C89" s="221" t="s">
        <v>35</v>
      </c>
      <c r="D89" s="117">
        <v>32</v>
      </c>
      <c r="E89" s="5" t="s">
        <v>36</v>
      </c>
      <c r="F89" s="115">
        <v>90</v>
      </c>
      <c r="G89" s="115">
        <v>80</v>
      </c>
      <c r="H89" s="115">
        <v>66</v>
      </c>
      <c r="I89" s="115">
        <v>64</v>
      </c>
      <c r="J89" s="115">
        <v>70</v>
      </c>
      <c r="K89" s="115">
        <v>49</v>
      </c>
      <c r="L89" s="115">
        <v>65</v>
      </c>
      <c r="M89" s="115">
        <v>52</v>
      </c>
      <c r="N89" s="115">
        <v>58</v>
      </c>
      <c r="O89" s="115">
        <v>121</v>
      </c>
      <c r="P89" s="115">
        <v>0</v>
      </c>
      <c r="Q89" s="115">
        <v>0</v>
      </c>
      <c r="R89" s="115">
        <v>0</v>
      </c>
      <c r="S89" s="133">
        <f t="shared" si="2"/>
        <v>715</v>
      </c>
    </row>
    <row r="90" spans="3:19" x14ac:dyDescent="0.2">
      <c r="C90" s="221"/>
      <c r="D90" s="122">
        <v>91</v>
      </c>
      <c r="E90" s="77" t="s">
        <v>39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8</v>
      </c>
      <c r="N90" s="115">
        <v>0</v>
      </c>
      <c r="O90" s="115">
        <v>0</v>
      </c>
      <c r="P90" s="115">
        <v>0</v>
      </c>
      <c r="Q90" s="115">
        <v>0</v>
      </c>
      <c r="R90" s="115">
        <v>0</v>
      </c>
      <c r="S90" s="133">
        <f t="shared" si="2"/>
        <v>8</v>
      </c>
    </row>
    <row r="91" spans="3:19" x14ac:dyDescent="0.2">
      <c r="C91" s="221"/>
      <c r="D91" s="117">
        <v>31</v>
      </c>
      <c r="E91" s="5" t="s">
        <v>40</v>
      </c>
      <c r="F91" s="115">
        <v>69</v>
      </c>
      <c r="G91" s="115">
        <v>71</v>
      </c>
      <c r="H91" s="115">
        <v>97</v>
      </c>
      <c r="I91" s="115">
        <v>77</v>
      </c>
      <c r="J91" s="115">
        <v>70</v>
      </c>
      <c r="K91" s="115">
        <v>47</v>
      </c>
      <c r="L91" s="115">
        <v>42</v>
      </c>
      <c r="M91" s="115">
        <v>53</v>
      </c>
      <c r="N91" s="115">
        <v>33</v>
      </c>
      <c r="O91" s="115">
        <v>86</v>
      </c>
      <c r="P91" s="115">
        <v>1</v>
      </c>
      <c r="Q91" s="115">
        <v>59</v>
      </c>
      <c r="R91" s="115">
        <v>43</v>
      </c>
      <c r="S91" s="133">
        <f t="shared" si="2"/>
        <v>748</v>
      </c>
    </row>
    <row r="92" spans="3:19" x14ac:dyDescent="0.2">
      <c r="C92" s="221"/>
      <c r="D92" s="117">
        <v>92</v>
      </c>
      <c r="E92" s="5" t="s">
        <v>41</v>
      </c>
      <c r="F92" s="115">
        <v>64</v>
      </c>
      <c r="G92" s="115">
        <v>45</v>
      </c>
      <c r="H92" s="115">
        <v>46</v>
      </c>
      <c r="I92" s="115">
        <v>33</v>
      </c>
      <c r="J92" s="115">
        <v>46</v>
      </c>
      <c r="K92" s="115">
        <v>33</v>
      </c>
      <c r="L92" s="115">
        <v>10</v>
      </c>
      <c r="M92" s="115">
        <v>0</v>
      </c>
      <c r="N92" s="115">
        <v>0</v>
      </c>
      <c r="O92" s="115">
        <v>0</v>
      </c>
      <c r="P92" s="115">
        <v>0</v>
      </c>
      <c r="Q92" s="115">
        <v>0</v>
      </c>
      <c r="R92" s="115">
        <v>0</v>
      </c>
      <c r="S92" s="133">
        <f t="shared" si="2"/>
        <v>277</v>
      </c>
    </row>
    <row r="93" spans="3:19" x14ac:dyDescent="0.2">
      <c r="C93" s="221"/>
      <c r="D93" s="117">
        <v>99</v>
      </c>
      <c r="E93" s="5" t="s">
        <v>42</v>
      </c>
      <c r="F93" s="115">
        <v>55</v>
      </c>
      <c r="G93" s="115">
        <v>47</v>
      </c>
      <c r="H93" s="115">
        <v>22</v>
      </c>
      <c r="I93" s="115">
        <v>28</v>
      </c>
      <c r="J93" s="115">
        <v>13</v>
      </c>
      <c r="K93" s="115">
        <v>19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0</v>
      </c>
      <c r="S93" s="133">
        <f t="shared" si="2"/>
        <v>184</v>
      </c>
    </row>
    <row r="94" spans="3:19" x14ac:dyDescent="0.2">
      <c r="C94" s="221" t="s">
        <v>43</v>
      </c>
      <c r="D94" s="117">
        <v>13</v>
      </c>
      <c r="E94" s="5" t="s">
        <v>43</v>
      </c>
      <c r="F94" s="115">
        <v>124</v>
      </c>
      <c r="G94" s="115">
        <v>104</v>
      </c>
      <c r="H94" s="115">
        <v>101</v>
      </c>
      <c r="I94" s="115">
        <v>99</v>
      </c>
      <c r="J94" s="115">
        <v>101</v>
      </c>
      <c r="K94" s="115">
        <v>85</v>
      </c>
      <c r="L94" s="115">
        <v>104</v>
      </c>
      <c r="M94" s="115">
        <v>120</v>
      </c>
      <c r="N94" s="115">
        <v>53</v>
      </c>
      <c r="O94" s="115">
        <v>265</v>
      </c>
      <c r="P94" s="115">
        <v>0</v>
      </c>
      <c r="Q94" s="115">
        <v>0</v>
      </c>
      <c r="R94" s="115">
        <v>0</v>
      </c>
      <c r="S94" s="133">
        <f t="shared" si="2"/>
        <v>1156</v>
      </c>
    </row>
    <row r="95" spans="3:19" x14ac:dyDescent="0.2">
      <c r="C95" s="221"/>
      <c r="D95" s="117">
        <v>38</v>
      </c>
      <c r="E95" s="5" t="s">
        <v>46</v>
      </c>
      <c r="F95" s="115">
        <v>121</v>
      </c>
      <c r="G95" s="115">
        <v>79</v>
      </c>
      <c r="H95" s="115">
        <v>82</v>
      </c>
      <c r="I95" s="115">
        <v>49</v>
      </c>
      <c r="J95" s="115">
        <v>60</v>
      </c>
      <c r="K95" s="115">
        <v>75</v>
      </c>
      <c r="L95" s="115">
        <v>57</v>
      </c>
      <c r="M95" s="115">
        <v>80</v>
      </c>
      <c r="N95" s="115">
        <v>71</v>
      </c>
      <c r="O95" s="115">
        <v>24</v>
      </c>
      <c r="P95" s="115">
        <v>30</v>
      </c>
      <c r="Q95" s="115">
        <v>90</v>
      </c>
      <c r="R95" s="115">
        <v>0</v>
      </c>
      <c r="S95" s="133">
        <f t="shared" si="2"/>
        <v>818</v>
      </c>
    </row>
    <row r="96" spans="3:19" x14ac:dyDescent="0.2">
      <c r="C96" s="221" t="s">
        <v>47</v>
      </c>
      <c r="D96" s="117">
        <v>14</v>
      </c>
      <c r="E96" s="5" t="s">
        <v>47</v>
      </c>
      <c r="F96" s="115">
        <v>100</v>
      </c>
      <c r="G96" s="115">
        <v>90</v>
      </c>
      <c r="H96" s="115">
        <v>108</v>
      </c>
      <c r="I96" s="115">
        <v>90</v>
      </c>
      <c r="J96" s="115">
        <v>76</v>
      </c>
      <c r="K96" s="115">
        <v>43</v>
      </c>
      <c r="L96" s="115">
        <v>48</v>
      </c>
      <c r="M96" s="115">
        <v>45</v>
      </c>
      <c r="N96" s="115">
        <v>55</v>
      </c>
      <c r="O96" s="115">
        <v>211</v>
      </c>
      <c r="P96" s="115">
        <v>0</v>
      </c>
      <c r="Q96" s="115">
        <v>0</v>
      </c>
      <c r="R96" s="115">
        <v>0</v>
      </c>
      <c r="S96" s="133">
        <f t="shared" si="2"/>
        <v>866</v>
      </c>
    </row>
    <row r="97" spans="3:19" x14ac:dyDescent="0.2">
      <c r="C97" s="221"/>
      <c r="D97" s="117">
        <v>39</v>
      </c>
      <c r="E97" s="5" t="s">
        <v>48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O97" s="115">
        <v>1</v>
      </c>
      <c r="P97" s="115">
        <v>4</v>
      </c>
      <c r="Q97" s="115">
        <v>12</v>
      </c>
      <c r="R97" s="115">
        <v>0</v>
      </c>
      <c r="S97" s="133">
        <f t="shared" si="2"/>
        <v>17</v>
      </c>
    </row>
    <row r="98" spans="3:19" x14ac:dyDescent="0.2">
      <c r="C98" s="221" t="s">
        <v>49</v>
      </c>
      <c r="D98" s="117">
        <v>28</v>
      </c>
      <c r="E98" s="5" t="s">
        <v>50</v>
      </c>
      <c r="F98" s="115">
        <v>112</v>
      </c>
      <c r="G98" s="115">
        <v>113</v>
      </c>
      <c r="H98" s="115">
        <v>63</v>
      </c>
      <c r="I98" s="115">
        <v>55</v>
      </c>
      <c r="J98" s="115">
        <v>57</v>
      </c>
      <c r="K98" s="115">
        <v>50</v>
      </c>
      <c r="L98" s="115">
        <v>47</v>
      </c>
      <c r="M98" s="115">
        <v>46</v>
      </c>
      <c r="N98" s="115">
        <v>38</v>
      </c>
      <c r="O98" s="115">
        <v>77</v>
      </c>
      <c r="P98" s="115">
        <v>0</v>
      </c>
      <c r="Q98" s="115">
        <v>0</v>
      </c>
      <c r="R98" s="115">
        <v>0</v>
      </c>
      <c r="S98" s="133">
        <f t="shared" si="2"/>
        <v>658</v>
      </c>
    </row>
    <row r="99" spans="3:19" x14ac:dyDescent="0.2">
      <c r="C99" s="221"/>
      <c r="D99" s="117">
        <v>37</v>
      </c>
      <c r="E99" s="5" t="s">
        <v>51</v>
      </c>
      <c r="F99" s="115">
        <v>68</v>
      </c>
      <c r="G99" s="115">
        <v>50</v>
      </c>
      <c r="H99" s="115">
        <v>31</v>
      </c>
      <c r="I99" s="115">
        <v>18</v>
      </c>
      <c r="J99" s="115">
        <v>19</v>
      </c>
      <c r="K99" s="115">
        <v>15</v>
      </c>
      <c r="L99" s="115">
        <v>13</v>
      </c>
      <c r="M99" s="115">
        <v>11</v>
      </c>
      <c r="N99" s="115">
        <v>20</v>
      </c>
      <c r="O99" s="115">
        <v>10</v>
      </c>
      <c r="P99" s="115">
        <v>8</v>
      </c>
      <c r="Q99" s="115">
        <v>18</v>
      </c>
      <c r="R99" s="115">
        <v>0</v>
      </c>
      <c r="S99" s="133">
        <f t="shared" si="2"/>
        <v>281</v>
      </c>
    </row>
    <row r="100" spans="3:19" x14ac:dyDescent="0.2">
      <c r="C100" s="221"/>
      <c r="D100" s="117">
        <v>12</v>
      </c>
      <c r="E100" s="5" t="s">
        <v>52</v>
      </c>
      <c r="F100" s="115">
        <v>134</v>
      </c>
      <c r="G100" s="115">
        <v>128</v>
      </c>
      <c r="H100" s="115">
        <v>91</v>
      </c>
      <c r="I100" s="115">
        <v>81</v>
      </c>
      <c r="J100" s="115">
        <v>61</v>
      </c>
      <c r="K100" s="115">
        <v>82</v>
      </c>
      <c r="L100" s="115">
        <v>69</v>
      </c>
      <c r="M100" s="115">
        <v>56</v>
      </c>
      <c r="N100" s="115">
        <v>56</v>
      </c>
      <c r="O100" s="115">
        <v>120</v>
      </c>
      <c r="P100" s="115">
        <v>0</v>
      </c>
      <c r="Q100" s="115">
        <v>0</v>
      </c>
      <c r="R100" s="115">
        <v>0</v>
      </c>
      <c r="S100" s="133">
        <f t="shared" si="2"/>
        <v>878</v>
      </c>
    </row>
    <row r="101" spans="3:19" x14ac:dyDescent="0.2">
      <c r="C101" s="221"/>
      <c r="D101" s="117">
        <v>36</v>
      </c>
      <c r="E101" s="5" t="s">
        <v>53</v>
      </c>
      <c r="F101" s="115">
        <v>52</v>
      </c>
      <c r="G101" s="115">
        <v>52</v>
      </c>
      <c r="H101" s="115">
        <v>25</v>
      </c>
      <c r="I101" s="115">
        <v>19</v>
      </c>
      <c r="J101" s="115">
        <v>12</v>
      </c>
      <c r="K101" s="115">
        <v>11</v>
      </c>
      <c r="L101" s="115">
        <v>22</v>
      </c>
      <c r="M101" s="115">
        <v>16</v>
      </c>
      <c r="N101" s="115">
        <v>14</v>
      </c>
      <c r="O101" s="115">
        <v>14</v>
      </c>
      <c r="P101" s="115">
        <v>14</v>
      </c>
      <c r="Q101" s="115">
        <v>38</v>
      </c>
      <c r="R101" s="115">
        <v>0</v>
      </c>
      <c r="S101" s="133">
        <f t="shared" si="2"/>
        <v>289</v>
      </c>
    </row>
    <row r="102" spans="3:19" x14ac:dyDescent="0.2">
      <c r="C102" s="221"/>
      <c r="D102" s="117">
        <v>34</v>
      </c>
      <c r="E102" s="5" t="s">
        <v>54</v>
      </c>
      <c r="F102" s="115">
        <v>7</v>
      </c>
      <c r="G102" s="115">
        <v>62</v>
      </c>
      <c r="H102" s="115">
        <v>26</v>
      </c>
      <c r="I102" s="115">
        <v>29</v>
      </c>
      <c r="J102" s="115">
        <v>19</v>
      </c>
      <c r="K102" s="115">
        <v>18</v>
      </c>
      <c r="L102" s="115">
        <v>18</v>
      </c>
      <c r="M102" s="115">
        <v>22</v>
      </c>
      <c r="N102" s="115">
        <v>13</v>
      </c>
      <c r="O102" s="115">
        <v>32</v>
      </c>
      <c r="P102" s="115">
        <v>0</v>
      </c>
      <c r="Q102" s="115">
        <v>0</v>
      </c>
      <c r="R102" s="115">
        <v>0</v>
      </c>
      <c r="S102" s="133">
        <f t="shared" si="2"/>
        <v>246</v>
      </c>
    </row>
    <row r="103" spans="3:19" x14ac:dyDescent="0.2">
      <c r="C103" s="221" t="s">
        <v>55</v>
      </c>
      <c r="D103" s="117">
        <v>53</v>
      </c>
      <c r="E103" s="5" t="s">
        <v>56</v>
      </c>
      <c r="F103" s="115">
        <v>21</v>
      </c>
      <c r="G103" s="115">
        <v>7</v>
      </c>
      <c r="H103" s="115">
        <v>2</v>
      </c>
      <c r="I103" s="115">
        <v>0</v>
      </c>
      <c r="J103" s="115">
        <v>1</v>
      </c>
      <c r="K103" s="115">
        <v>5</v>
      </c>
      <c r="L103" s="115">
        <v>9</v>
      </c>
      <c r="M103" s="115">
        <v>6</v>
      </c>
      <c r="N103" s="115">
        <v>6</v>
      </c>
      <c r="O103" s="115">
        <v>7</v>
      </c>
      <c r="P103" s="115">
        <v>35</v>
      </c>
      <c r="Q103" s="115">
        <v>0</v>
      </c>
      <c r="R103" s="115">
        <v>0</v>
      </c>
      <c r="S103" s="133">
        <f t="shared" si="2"/>
        <v>99</v>
      </c>
    </row>
    <row r="104" spans="3:19" x14ac:dyDescent="0.2">
      <c r="C104" s="221"/>
      <c r="D104" s="117">
        <v>89</v>
      </c>
      <c r="E104" s="5" t="s">
        <v>57</v>
      </c>
      <c r="F104" s="115">
        <v>43</v>
      </c>
      <c r="G104" s="115">
        <v>12</v>
      </c>
      <c r="H104" s="115">
        <v>8</v>
      </c>
      <c r="I104" s="115">
        <v>16</v>
      </c>
      <c r="J104" s="115">
        <v>0</v>
      </c>
      <c r="K104" s="115">
        <v>5</v>
      </c>
      <c r="L104" s="115">
        <v>19</v>
      </c>
      <c r="M104" s="115">
        <v>20</v>
      </c>
      <c r="N104" s="115">
        <v>9</v>
      </c>
      <c r="O104" s="115">
        <v>15</v>
      </c>
      <c r="P104" s="115">
        <v>0</v>
      </c>
      <c r="Q104" s="115">
        <v>0</v>
      </c>
      <c r="R104" s="115">
        <v>0</v>
      </c>
      <c r="S104" s="133">
        <f t="shared" si="2"/>
        <v>147</v>
      </c>
    </row>
    <row r="105" spans="3:19" x14ac:dyDescent="0.2">
      <c r="C105" s="221"/>
      <c r="D105" s="117">
        <v>16</v>
      </c>
      <c r="E105" s="5" t="s">
        <v>60</v>
      </c>
      <c r="F105" s="115">
        <v>83</v>
      </c>
      <c r="G105" s="115">
        <v>30</v>
      </c>
      <c r="H105" s="115">
        <v>43</v>
      </c>
      <c r="I105" s="115">
        <v>24</v>
      </c>
      <c r="J105" s="115">
        <v>37</v>
      </c>
      <c r="K105" s="115">
        <v>16</v>
      </c>
      <c r="L105" s="115">
        <v>31</v>
      </c>
      <c r="M105" s="115">
        <v>29</v>
      </c>
      <c r="N105" s="115">
        <v>37</v>
      </c>
      <c r="O105" s="115">
        <v>66</v>
      </c>
      <c r="P105" s="115">
        <v>0</v>
      </c>
      <c r="Q105" s="115">
        <v>0</v>
      </c>
      <c r="R105" s="115">
        <v>0</v>
      </c>
      <c r="S105" s="133">
        <f t="shared" si="2"/>
        <v>396</v>
      </c>
    </row>
    <row r="106" spans="3:19" x14ac:dyDescent="0.2">
      <c r="C106" s="221"/>
      <c r="D106" s="117">
        <v>86</v>
      </c>
      <c r="E106" s="5" t="s">
        <v>62</v>
      </c>
      <c r="F106" s="115">
        <v>92</v>
      </c>
      <c r="G106" s="115">
        <v>73</v>
      </c>
      <c r="H106" s="115">
        <v>61</v>
      </c>
      <c r="I106" s="115">
        <v>86</v>
      </c>
      <c r="J106" s="115">
        <v>0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0</v>
      </c>
      <c r="Q106" s="115">
        <v>0</v>
      </c>
      <c r="R106" s="115">
        <v>0</v>
      </c>
      <c r="S106" s="133">
        <f t="shared" si="2"/>
        <v>312</v>
      </c>
    </row>
    <row r="107" spans="3:19" x14ac:dyDescent="0.2">
      <c r="C107" s="221"/>
      <c r="D107" s="117">
        <v>22</v>
      </c>
      <c r="E107" s="5" t="s">
        <v>67</v>
      </c>
      <c r="F107" s="115">
        <v>108</v>
      </c>
      <c r="G107" s="115">
        <v>93</v>
      </c>
      <c r="H107" s="115">
        <v>62</v>
      </c>
      <c r="I107" s="115">
        <v>31</v>
      </c>
      <c r="J107" s="115">
        <v>36</v>
      </c>
      <c r="K107" s="115">
        <v>116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5">
        <v>0</v>
      </c>
      <c r="S107" s="133">
        <f t="shared" si="2"/>
        <v>446</v>
      </c>
    </row>
    <row r="108" spans="3:19" x14ac:dyDescent="0.2">
      <c r="C108" s="221"/>
      <c r="D108" s="117">
        <v>87</v>
      </c>
      <c r="E108" s="5" t="s">
        <v>68</v>
      </c>
      <c r="F108" s="115">
        <v>50</v>
      </c>
      <c r="G108" s="115">
        <v>25</v>
      </c>
      <c r="H108" s="115">
        <v>6</v>
      </c>
      <c r="I108" s="115">
        <v>4</v>
      </c>
      <c r="J108" s="115">
        <v>56</v>
      </c>
      <c r="K108" s="115">
        <v>26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0</v>
      </c>
      <c r="R108" s="115">
        <v>0</v>
      </c>
      <c r="S108" s="133">
        <f t="shared" si="2"/>
        <v>167</v>
      </c>
    </row>
    <row r="109" spans="3:19" x14ac:dyDescent="0.2">
      <c r="C109" s="221"/>
      <c r="D109" s="117">
        <v>23</v>
      </c>
      <c r="E109" s="5" t="s">
        <v>69</v>
      </c>
      <c r="F109" s="115">
        <v>100</v>
      </c>
      <c r="G109" s="115">
        <v>122</v>
      </c>
      <c r="H109" s="115">
        <v>87</v>
      </c>
      <c r="I109" s="115">
        <v>51</v>
      </c>
      <c r="J109" s="115">
        <v>69</v>
      </c>
      <c r="K109" s="115">
        <v>190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5">
        <v>0</v>
      </c>
      <c r="R109" s="115">
        <v>0</v>
      </c>
      <c r="S109" s="133">
        <f t="shared" si="2"/>
        <v>619</v>
      </c>
    </row>
    <row r="110" spans="3:19" x14ac:dyDescent="0.2">
      <c r="C110" s="221"/>
      <c r="D110" s="117" t="s">
        <v>181</v>
      </c>
      <c r="E110" s="76" t="s">
        <v>230</v>
      </c>
      <c r="F110" s="115">
        <v>0</v>
      </c>
      <c r="G110" s="115">
        <v>3</v>
      </c>
      <c r="H110" s="115">
        <v>19</v>
      </c>
      <c r="I110" s="115">
        <v>0</v>
      </c>
      <c r="J110" s="115">
        <v>0</v>
      </c>
      <c r="K110" s="115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  <c r="Q110" s="115">
        <v>0</v>
      </c>
      <c r="R110" s="115">
        <v>0</v>
      </c>
      <c r="S110" s="133">
        <f t="shared" si="2"/>
        <v>22</v>
      </c>
    </row>
    <row r="111" spans="3:19" x14ac:dyDescent="0.2">
      <c r="C111" s="221"/>
      <c r="D111" s="117">
        <v>24</v>
      </c>
      <c r="E111" s="5" t="s">
        <v>78</v>
      </c>
      <c r="F111" s="115">
        <v>115</v>
      </c>
      <c r="G111" s="115">
        <v>100</v>
      </c>
      <c r="H111" s="115">
        <v>65</v>
      </c>
      <c r="I111" s="115">
        <v>56</v>
      </c>
      <c r="J111" s="115">
        <v>51</v>
      </c>
      <c r="K111" s="115">
        <v>97</v>
      </c>
      <c r="L111" s="115">
        <v>0</v>
      </c>
      <c r="M111" s="115">
        <v>0</v>
      </c>
      <c r="N111" s="115">
        <v>0</v>
      </c>
      <c r="O111" s="115">
        <v>0</v>
      </c>
      <c r="P111" s="115">
        <v>0</v>
      </c>
      <c r="Q111" s="115">
        <v>0</v>
      </c>
      <c r="R111" s="115">
        <v>0</v>
      </c>
      <c r="S111" s="133">
        <f t="shared" si="2"/>
        <v>484</v>
      </c>
    </row>
    <row r="112" spans="3:19" x14ac:dyDescent="0.2">
      <c r="C112" s="221"/>
      <c r="D112" s="117">
        <v>25</v>
      </c>
      <c r="E112" s="164" t="s">
        <v>79</v>
      </c>
      <c r="F112" s="115">
        <v>17</v>
      </c>
      <c r="G112" s="115">
        <v>61</v>
      </c>
      <c r="H112" s="115">
        <v>47</v>
      </c>
      <c r="I112" s="115">
        <v>32</v>
      </c>
      <c r="J112" s="115">
        <v>27</v>
      </c>
      <c r="K112" s="115">
        <v>86</v>
      </c>
      <c r="L112" s="115">
        <v>0</v>
      </c>
      <c r="M112" s="115">
        <v>0</v>
      </c>
      <c r="N112" s="115">
        <v>0</v>
      </c>
      <c r="O112" s="115">
        <v>0</v>
      </c>
      <c r="P112" s="115">
        <v>0</v>
      </c>
      <c r="Q112" s="115">
        <v>0</v>
      </c>
      <c r="R112" s="115">
        <v>0</v>
      </c>
      <c r="S112" s="133">
        <f t="shared" si="2"/>
        <v>270</v>
      </c>
    </row>
    <row r="113" spans="3:19" x14ac:dyDescent="0.2">
      <c r="C113" s="214" t="s">
        <v>6</v>
      </c>
      <c r="D113" s="214"/>
      <c r="E113" s="214"/>
      <c r="F113" s="83">
        <f>SUM(F70:F112)</f>
        <v>2222</v>
      </c>
      <c r="G113" s="83">
        <f t="shared" ref="G113:R113" si="3">SUM(G70:G112)</f>
        <v>2173</v>
      </c>
      <c r="H113" s="83">
        <f t="shared" si="3"/>
        <v>1629</v>
      </c>
      <c r="I113" s="83">
        <f t="shared" si="3"/>
        <v>1498</v>
      </c>
      <c r="J113" s="83">
        <f t="shared" si="3"/>
        <v>1280</v>
      </c>
      <c r="K113" s="83">
        <f t="shared" si="3"/>
        <v>1539</v>
      </c>
      <c r="L113" s="83">
        <f t="shared" si="3"/>
        <v>872</v>
      </c>
      <c r="M113" s="83">
        <f t="shared" si="3"/>
        <v>909</v>
      </c>
      <c r="N113" s="83">
        <f t="shared" si="3"/>
        <v>753</v>
      </c>
      <c r="O113" s="83">
        <f t="shared" si="3"/>
        <v>1651</v>
      </c>
      <c r="P113" s="83">
        <f t="shared" si="3"/>
        <v>149</v>
      </c>
      <c r="Q113" s="83">
        <f t="shared" si="3"/>
        <v>324</v>
      </c>
      <c r="R113" s="83">
        <f t="shared" si="3"/>
        <v>43</v>
      </c>
      <c r="S113" s="83">
        <f>SUM(S70:S112)</f>
        <v>15042</v>
      </c>
    </row>
    <row r="114" spans="3:19" x14ac:dyDescent="0.2"/>
    <row r="115" spans="3:19" x14ac:dyDescent="0.2">
      <c r="C115" s="8" t="s">
        <v>222</v>
      </c>
      <c r="D115" s="22"/>
      <c r="E115" s="22"/>
      <c r="F115" s="22"/>
      <c r="G115" s="22"/>
      <c r="H115" s="22"/>
      <c r="I115" s="1"/>
      <c r="J115" s="74"/>
      <c r="K115" s="74"/>
      <c r="L115" s="74"/>
    </row>
    <row r="116" spans="3:19" ht="13.5" thickBot="1" x14ac:dyDescent="0.25">
      <c r="C116" s="28"/>
      <c r="D116" s="22"/>
      <c r="E116" s="22"/>
      <c r="F116" s="22"/>
      <c r="G116" s="22"/>
      <c r="H116" s="22"/>
      <c r="I116" s="1"/>
      <c r="J116" s="74"/>
      <c r="K116" s="74"/>
      <c r="L116" s="74"/>
    </row>
    <row r="117" spans="3:19" ht="12.75" customHeight="1" x14ac:dyDescent="0.2">
      <c r="C117" s="230" t="s">
        <v>232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2"/>
    </row>
    <row r="118" spans="3:19" ht="13.5" thickBot="1" x14ac:dyDescent="0.25">
      <c r="C118" s="236"/>
      <c r="D118" s="237"/>
      <c r="E118" s="237"/>
      <c r="F118" s="237"/>
      <c r="G118" s="237"/>
      <c r="H118" s="237"/>
      <c r="I118" s="237"/>
      <c r="J118" s="237"/>
      <c r="K118" s="237"/>
      <c r="L118" s="237"/>
      <c r="M118" s="238"/>
    </row>
    <row r="119" spans="3:19" x14ac:dyDescent="0.2"/>
  </sheetData>
  <sheetProtection password="CD78" sheet="1" objects="1" scenarios="1"/>
  <mergeCells count="33">
    <mergeCell ref="C103:C112"/>
    <mergeCell ref="C113:E113"/>
    <mergeCell ref="C117:M118"/>
    <mergeCell ref="S68:S69"/>
    <mergeCell ref="F68:R68"/>
    <mergeCell ref="C79:C88"/>
    <mergeCell ref="C89:C93"/>
    <mergeCell ref="C94:C95"/>
    <mergeCell ref="C96:C97"/>
    <mergeCell ref="C98:C102"/>
    <mergeCell ref="C37:C38"/>
    <mergeCell ref="C68:C69"/>
    <mergeCell ref="D68:D69"/>
    <mergeCell ref="E68:E69"/>
    <mergeCell ref="C76:C77"/>
    <mergeCell ref="C70:C75"/>
    <mergeCell ref="C62:M63"/>
    <mergeCell ref="C66:S66"/>
    <mergeCell ref="C39:C43"/>
    <mergeCell ref="C44:C57"/>
    <mergeCell ref="C58:E58"/>
    <mergeCell ref="C7:C12"/>
    <mergeCell ref="C13:C14"/>
    <mergeCell ref="C16:C27"/>
    <mergeCell ref="C28:C33"/>
    <mergeCell ref="C34:C36"/>
    <mergeCell ref="B1:S1"/>
    <mergeCell ref="C3:S3"/>
    <mergeCell ref="F5:R5"/>
    <mergeCell ref="S5:S6"/>
    <mergeCell ref="E5:E6"/>
    <mergeCell ref="D5:D6"/>
    <mergeCell ref="C5:C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92D050"/>
  </sheetPr>
  <dimension ref="A1:BE100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5.7109375" style="28" customWidth="1"/>
    <col min="3" max="3" width="20.42578125" style="1" customWidth="1"/>
    <col min="4" max="4" width="4.7109375" style="1" hidden="1" customWidth="1"/>
    <col min="5" max="5" width="53.7109375" style="1" customWidth="1"/>
    <col min="6" max="6" width="6.5703125" style="2" customWidth="1"/>
    <col min="7" max="7" width="6.28515625" style="2" customWidth="1"/>
    <col min="8" max="8" width="6.7109375" style="2" bestFit="1" customWidth="1"/>
    <col min="9" max="9" width="6.42578125" style="2" bestFit="1" customWidth="1"/>
    <col min="10" max="10" width="6.42578125" style="1" bestFit="1" customWidth="1"/>
    <col min="11" max="11" width="6.28515625" style="1" bestFit="1" customWidth="1"/>
    <col min="12" max="13" width="7.140625" style="1" bestFit="1" customWidth="1"/>
    <col min="14" max="14" width="6.42578125" style="1" bestFit="1" customWidth="1"/>
    <col min="15" max="16" width="6.5703125" style="1" bestFit="1" customWidth="1"/>
    <col min="17" max="17" width="6.28515625" style="1" customWidth="1"/>
    <col min="18" max="18" width="6.7109375" style="1" bestFit="1" customWidth="1"/>
    <col min="19" max="20" width="7.140625" style="2" bestFit="1" customWidth="1"/>
    <col min="21" max="22" width="7.140625" style="1" bestFit="1" customWidth="1"/>
    <col min="23" max="25" width="6.7109375" style="1" customWidth="1"/>
    <col min="26" max="26" width="5.7109375" style="1" customWidth="1"/>
    <col min="27" max="30" width="11.42578125" style="1" hidden="1" customWidth="1"/>
    <col min="31" max="57" width="0" style="1" hidden="1" customWidth="1"/>
    <col min="58" max="16384" width="11.42578125" style="1" hidden="1"/>
  </cols>
  <sheetData>
    <row r="1" spans="1:26" s="64" customFormat="1" ht="26.25" x14ac:dyDescent="0.25">
      <c r="A1" s="67"/>
      <c r="B1" s="225" t="s">
        <v>274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67"/>
      <c r="T1" s="67"/>
      <c r="U1" s="67"/>
      <c r="V1" s="67"/>
      <c r="W1" s="67"/>
      <c r="X1" s="67"/>
      <c r="Y1" s="67"/>
      <c r="Z1" s="67"/>
    </row>
    <row r="2" spans="1:26" x14ac:dyDescent="0.25"/>
    <row r="3" spans="1:26" ht="15.75" x14ac:dyDescent="0.25">
      <c r="C3" s="99" t="s">
        <v>199</v>
      </c>
    </row>
    <row r="4" spans="1:26" x14ac:dyDescent="0.25"/>
    <row r="5" spans="1:26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5">
      <c r="C6" s="43">
        <v>1</v>
      </c>
      <c r="E6" s="42" t="str">
        <f>VLOOKUP($C$6,CONVENCIONES!$A$142:$C$200,3,0)</f>
        <v>Administración del Medio Ambiente</v>
      </c>
    </row>
    <row r="7" spans="1:26" x14ac:dyDescent="0.25">
      <c r="P7" s="160"/>
    </row>
    <row r="8" spans="1:26" x14ac:dyDescent="0.25"/>
    <row r="9" spans="1:26" x14ac:dyDescent="0.25"/>
    <row r="10" spans="1:26" x14ac:dyDescent="0.25"/>
    <row r="11" spans="1:26" x14ac:dyDescent="0.25"/>
    <row r="12" spans="1:26" x14ac:dyDescent="0.25"/>
    <row r="13" spans="1:26" x14ac:dyDescent="0.25"/>
    <row r="14" spans="1:26" x14ac:dyDescent="0.25"/>
    <row r="15" spans="1:26" x14ac:dyDescent="0.25"/>
    <row r="16" spans="1:26" x14ac:dyDescent="0.25"/>
    <row r="17" spans="3:25" x14ac:dyDescent="0.25"/>
    <row r="18" spans="3:25" x14ac:dyDescent="0.25"/>
    <row r="19" spans="3:25" x14ac:dyDescent="0.25">
      <c r="P19" s="73"/>
      <c r="Q19" s="73"/>
      <c r="R19" s="73"/>
    </row>
    <row r="20" spans="3:25" x14ac:dyDescent="0.25">
      <c r="P20" s="2"/>
      <c r="Q20" s="2"/>
      <c r="R20" s="2"/>
    </row>
    <row r="21" spans="3:25" x14ac:dyDescent="0.25">
      <c r="P21" s="2"/>
      <c r="Q21" s="2"/>
      <c r="R21" s="2"/>
    </row>
    <row r="22" spans="3:25" x14ac:dyDescent="0.25"/>
    <row r="23" spans="3:25" x14ac:dyDescent="0.25"/>
    <row r="24" spans="3:25" x14ac:dyDescent="0.25"/>
    <row r="25" spans="3:25" x14ac:dyDescent="0.25">
      <c r="E25" s="31"/>
      <c r="F25" s="30">
        <v>2003</v>
      </c>
      <c r="G25" s="30">
        <v>2004</v>
      </c>
      <c r="H25" s="30">
        <v>2005</v>
      </c>
      <c r="I25" s="30">
        <v>2006</v>
      </c>
      <c r="J25" s="30">
        <v>2007</v>
      </c>
      <c r="K25" s="30">
        <v>2008</v>
      </c>
      <c r="L25" s="30">
        <v>2009</v>
      </c>
      <c r="M25" s="30">
        <v>2010</v>
      </c>
      <c r="N25" s="30">
        <v>2011</v>
      </c>
      <c r="O25" s="30">
        <v>2012</v>
      </c>
    </row>
    <row r="26" spans="3:25" x14ac:dyDescent="0.25">
      <c r="E26" s="134" t="s">
        <v>200</v>
      </c>
      <c r="F26" s="30">
        <f>VLOOKUP($E$6,$E$30:$Y$88,2,0)</f>
        <v>559</v>
      </c>
      <c r="G26" s="30">
        <f>VLOOKUP($E$6,$E$30:$Y$88,4,0)</f>
        <v>616</v>
      </c>
      <c r="H26" s="30">
        <f>VLOOKUP($E$6,$E$30:$Y$88,6,0)</f>
        <v>667</v>
      </c>
      <c r="I26" s="30">
        <f>VLOOKUP($E$6,$E$30:$Y$88,8,0)</f>
        <v>645</v>
      </c>
      <c r="J26" s="30">
        <f>VLOOKUP($E$6,$E$30:$Y$88,10,0)</f>
        <v>632</v>
      </c>
      <c r="K26" s="30">
        <f>VLOOKUP($E$6,$E$30:$Y$88,12,0)</f>
        <v>651</v>
      </c>
      <c r="L26" s="30">
        <f>VLOOKUP($E$6,$E$30:$Y$88,14,0)</f>
        <v>661</v>
      </c>
      <c r="M26" s="30">
        <f>VLOOKUP($E$6,$E$30:$Y$88,16,0)</f>
        <v>675</v>
      </c>
      <c r="N26" s="30">
        <f>VLOOKUP($E$6,$E$30:$Y$88,18,0)</f>
        <v>712</v>
      </c>
      <c r="O26" s="30">
        <f>VLOOKUP($E$6,$E$30:$Y$88,20,0)</f>
        <v>673</v>
      </c>
    </row>
    <row r="27" spans="3:25" x14ac:dyDescent="0.25">
      <c r="E27" s="134" t="s">
        <v>201</v>
      </c>
      <c r="F27" s="30">
        <f>VLOOKUP($E$6,$E$30:$Y$88,3,0)</f>
        <v>590</v>
      </c>
      <c r="G27" s="30">
        <f>VLOOKUP($E$6,$E$30:$Y$88,5,0)</f>
        <v>641</v>
      </c>
      <c r="H27" s="30">
        <f>VLOOKUP($E$6,$E$30:$Y$88,7,0)</f>
        <v>626</v>
      </c>
      <c r="I27" s="30">
        <f>VLOOKUP($E$6,$E$30:$Y$88,9,0)</f>
        <v>610</v>
      </c>
      <c r="J27" s="30">
        <f>VLOOKUP($E$6,$E$30:$Y$88,11,0)</f>
        <v>631</v>
      </c>
      <c r="K27" s="30">
        <f>VLOOKUP($E$6,$E$30:$Y$88,13,0)</f>
        <v>654</v>
      </c>
      <c r="L27" s="30">
        <f>VLOOKUP($E$6,$E$30:$Y$88,15,0)</f>
        <v>675</v>
      </c>
      <c r="M27" s="30">
        <f>VLOOKUP($E$6,$E$30:$Y$88,17,0)</f>
        <v>687</v>
      </c>
      <c r="N27" s="30">
        <f>VLOOKUP($E$6,$E$30:$Y$88,19,0)</f>
        <v>711</v>
      </c>
      <c r="O27" s="30">
        <f>VLOOKUP($E$6,$E$30:$Y$88,21,0)</f>
        <v>696</v>
      </c>
    </row>
    <row r="28" spans="3:25" x14ac:dyDescent="0.25">
      <c r="C28" s="229" t="s">
        <v>0</v>
      </c>
      <c r="D28" s="229" t="s">
        <v>1</v>
      </c>
      <c r="E28" s="227" t="s">
        <v>2</v>
      </c>
      <c r="F28" s="227">
        <v>2003</v>
      </c>
      <c r="G28" s="227"/>
      <c r="H28" s="227">
        <v>2004</v>
      </c>
      <c r="I28" s="227"/>
      <c r="J28" s="227">
        <v>2005</v>
      </c>
      <c r="K28" s="227"/>
      <c r="L28" s="227">
        <v>2006</v>
      </c>
      <c r="M28" s="227"/>
      <c r="N28" s="227">
        <v>2007</v>
      </c>
      <c r="O28" s="227"/>
      <c r="P28" s="227">
        <v>2008</v>
      </c>
      <c r="Q28" s="227"/>
      <c r="R28" s="227">
        <v>2009</v>
      </c>
      <c r="S28" s="227"/>
      <c r="T28" s="227">
        <v>2010</v>
      </c>
      <c r="U28" s="227"/>
      <c r="V28" s="227">
        <v>2011</v>
      </c>
      <c r="W28" s="227"/>
      <c r="X28" s="227">
        <v>2012</v>
      </c>
      <c r="Y28" s="227"/>
    </row>
    <row r="29" spans="3:25" x14ac:dyDescent="0.25">
      <c r="C29" s="229"/>
      <c r="D29" s="229"/>
      <c r="E29" s="227"/>
      <c r="F29" s="167" t="s">
        <v>80</v>
      </c>
      <c r="G29" s="167" t="s">
        <v>81</v>
      </c>
      <c r="H29" s="167" t="s">
        <v>80</v>
      </c>
      <c r="I29" s="167" t="s">
        <v>81</v>
      </c>
      <c r="J29" s="167" t="s">
        <v>80</v>
      </c>
      <c r="K29" s="167" t="s">
        <v>81</v>
      </c>
      <c r="L29" s="167" t="s">
        <v>80</v>
      </c>
      <c r="M29" s="167" t="s">
        <v>81</v>
      </c>
      <c r="N29" s="167" t="s">
        <v>80</v>
      </c>
      <c r="O29" s="167" t="s">
        <v>81</v>
      </c>
      <c r="P29" s="167" t="s">
        <v>80</v>
      </c>
      <c r="Q29" s="167" t="s">
        <v>81</v>
      </c>
      <c r="R29" s="167" t="s">
        <v>80</v>
      </c>
      <c r="S29" s="167" t="s">
        <v>81</v>
      </c>
      <c r="T29" s="167" t="s">
        <v>80</v>
      </c>
      <c r="U29" s="167" t="s">
        <v>81</v>
      </c>
      <c r="V29" s="167" t="s">
        <v>80</v>
      </c>
      <c r="W29" s="167" t="s">
        <v>81</v>
      </c>
      <c r="X29" s="167" t="s">
        <v>80</v>
      </c>
      <c r="Y29" s="167" t="s">
        <v>81</v>
      </c>
    </row>
    <row r="30" spans="3:25" x14ac:dyDescent="0.25">
      <c r="C30" s="226" t="s">
        <v>7</v>
      </c>
      <c r="D30" s="168">
        <v>2</v>
      </c>
      <c r="E30" s="182" t="s">
        <v>84</v>
      </c>
      <c r="F30" s="3">
        <v>67</v>
      </c>
      <c r="G30" s="3">
        <v>53</v>
      </c>
      <c r="H30" s="3">
        <v>49</v>
      </c>
      <c r="I30" s="15">
        <v>46</v>
      </c>
      <c r="J30" s="3">
        <v>41</v>
      </c>
      <c r="K30" s="15">
        <v>21</v>
      </c>
      <c r="L30" s="3">
        <v>14</v>
      </c>
      <c r="M30" s="3">
        <v>7</v>
      </c>
      <c r="N30" s="3">
        <v>4</v>
      </c>
      <c r="O30" s="3">
        <v>4</v>
      </c>
      <c r="P30" s="3">
        <v>10</v>
      </c>
      <c r="Q30" s="3">
        <v>8</v>
      </c>
      <c r="R30" s="3">
        <v>4</v>
      </c>
      <c r="S30" s="3">
        <v>4</v>
      </c>
      <c r="T30" s="3">
        <v>3</v>
      </c>
      <c r="U30" s="3">
        <v>1</v>
      </c>
      <c r="V30" s="3">
        <v>3</v>
      </c>
      <c r="W30" s="3">
        <v>4</v>
      </c>
      <c r="X30" s="3">
        <v>3</v>
      </c>
      <c r="Y30" s="3">
        <v>7</v>
      </c>
    </row>
    <row r="31" spans="3:25" x14ac:dyDescent="0.25">
      <c r="C31" s="226"/>
      <c r="D31" s="168">
        <v>4</v>
      </c>
      <c r="E31" s="182" t="s">
        <v>8</v>
      </c>
      <c r="F31" s="3">
        <v>157</v>
      </c>
      <c r="G31" s="3">
        <v>129</v>
      </c>
      <c r="H31" s="3">
        <v>191</v>
      </c>
      <c r="I31" s="15">
        <v>163</v>
      </c>
      <c r="J31" s="3">
        <v>231</v>
      </c>
      <c r="K31" s="15">
        <v>201</v>
      </c>
      <c r="L31" s="3">
        <v>247</v>
      </c>
      <c r="M31" s="3">
        <v>226</v>
      </c>
      <c r="N31" s="3">
        <v>277</v>
      </c>
      <c r="O31" s="3">
        <v>242</v>
      </c>
      <c r="P31" s="3">
        <v>287</v>
      </c>
      <c r="Q31" s="3">
        <v>261</v>
      </c>
      <c r="R31" s="3">
        <v>296</v>
      </c>
      <c r="S31" s="3">
        <v>280</v>
      </c>
      <c r="T31" s="3">
        <v>316</v>
      </c>
      <c r="U31" s="3">
        <v>308</v>
      </c>
      <c r="V31" s="3">
        <v>340</v>
      </c>
      <c r="W31" s="3">
        <v>299</v>
      </c>
      <c r="X31" s="3">
        <v>321</v>
      </c>
      <c r="Y31" s="3">
        <v>315</v>
      </c>
    </row>
    <row r="32" spans="3:25" x14ac:dyDescent="0.25">
      <c r="C32" s="226"/>
      <c r="D32" s="168">
        <v>3</v>
      </c>
      <c r="E32" s="182" t="s">
        <v>85</v>
      </c>
      <c r="F32" s="3">
        <v>105</v>
      </c>
      <c r="G32" s="3">
        <v>89</v>
      </c>
      <c r="H32" s="3">
        <v>127</v>
      </c>
      <c r="I32" s="15">
        <v>111</v>
      </c>
      <c r="J32" s="3">
        <v>83</v>
      </c>
      <c r="K32" s="15">
        <v>69</v>
      </c>
      <c r="L32" s="3">
        <v>62</v>
      </c>
      <c r="M32" s="3">
        <v>48</v>
      </c>
      <c r="N32" s="3">
        <v>36</v>
      </c>
      <c r="O32" s="3">
        <v>27</v>
      </c>
      <c r="P32" s="3">
        <v>15</v>
      </c>
      <c r="Q32" s="3">
        <v>19</v>
      </c>
      <c r="R32" s="3">
        <v>16</v>
      </c>
      <c r="S32" s="3">
        <v>17</v>
      </c>
      <c r="T32" s="3">
        <v>12</v>
      </c>
      <c r="U32" s="3">
        <v>15</v>
      </c>
      <c r="V32" s="3">
        <v>15</v>
      </c>
      <c r="W32" s="3">
        <v>11</v>
      </c>
      <c r="X32" s="3">
        <v>6</v>
      </c>
      <c r="Y32" s="3">
        <v>6</v>
      </c>
    </row>
    <row r="33" spans="3:25" x14ac:dyDescent="0.25">
      <c r="C33" s="226"/>
      <c r="D33" s="168">
        <v>66</v>
      </c>
      <c r="E33" s="182" t="s">
        <v>9</v>
      </c>
      <c r="F33" s="3"/>
      <c r="G33" s="3"/>
      <c r="H33" s="3"/>
      <c r="I33" s="15"/>
      <c r="J33" s="3">
        <v>61</v>
      </c>
      <c r="K33" s="15">
        <v>49</v>
      </c>
      <c r="L33" s="3">
        <v>78</v>
      </c>
      <c r="M33" s="3">
        <v>59</v>
      </c>
      <c r="N33" s="3">
        <v>91</v>
      </c>
      <c r="O33" s="3">
        <v>78</v>
      </c>
      <c r="P33" s="3">
        <v>111</v>
      </c>
      <c r="Q33" s="3">
        <v>89</v>
      </c>
      <c r="R33" s="3">
        <v>109</v>
      </c>
      <c r="S33" s="3">
        <v>95</v>
      </c>
      <c r="T33" s="3">
        <v>123</v>
      </c>
      <c r="U33" s="3">
        <v>100</v>
      </c>
      <c r="V33" s="3">
        <v>132</v>
      </c>
      <c r="W33" s="3">
        <v>114</v>
      </c>
      <c r="X33" s="3">
        <v>135</v>
      </c>
      <c r="Y33" s="3">
        <v>117</v>
      </c>
    </row>
    <row r="34" spans="3:25" x14ac:dyDescent="0.25">
      <c r="C34" s="226"/>
      <c r="D34" s="168">
        <v>68</v>
      </c>
      <c r="E34" s="182" t="s">
        <v>184</v>
      </c>
      <c r="F34" s="183"/>
      <c r="G34" s="3"/>
      <c r="H34" s="3"/>
      <c r="I34" s="3">
        <v>79</v>
      </c>
      <c r="J34" s="3">
        <v>157</v>
      </c>
      <c r="K34" s="3">
        <v>212</v>
      </c>
      <c r="L34" s="171">
        <v>264</v>
      </c>
      <c r="M34" s="171">
        <v>305</v>
      </c>
      <c r="N34" s="3">
        <v>348</v>
      </c>
      <c r="O34" s="3">
        <v>393</v>
      </c>
      <c r="P34" s="3">
        <v>432</v>
      </c>
      <c r="Q34" s="3">
        <v>468</v>
      </c>
      <c r="R34" s="3">
        <v>515</v>
      </c>
      <c r="S34" s="3">
        <v>565</v>
      </c>
      <c r="T34" s="3">
        <v>569</v>
      </c>
      <c r="U34" s="3">
        <v>596</v>
      </c>
      <c r="V34" s="3">
        <v>635</v>
      </c>
      <c r="W34" s="3">
        <v>653</v>
      </c>
      <c r="X34" s="3">
        <v>620</v>
      </c>
      <c r="Y34" s="3">
        <v>661</v>
      </c>
    </row>
    <row r="35" spans="3:25" x14ac:dyDescent="0.25">
      <c r="C35" s="226"/>
      <c r="D35" s="168">
        <v>1</v>
      </c>
      <c r="E35" s="182" t="s">
        <v>10</v>
      </c>
      <c r="F35" s="3">
        <v>238</v>
      </c>
      <c r="G35" s="3">
        <v>204</v>
      </c>
      <c r="H35" s="3">
        <v>248</v>
      </c>
      <c r="I35" s="15">
        <v>204</v>
      </c>
      <c r="J35" s="3">
        <v>284</v>
      </c>
      <c r="K35" s="15">
        <v>228</v>
      </c>
      <c r="L35" s="3">
        <v>303</v>
      </c>
      <c r="M35" s="3">
        <v>242</v>
      </c>
      <c r="N35" s="3">
        <v>296</v>
      </c>
      <c r="O35" s="3">
        <v>255</v>
      </c>
      <c r="P35" s="3">
        <v>330</v>
      </c>
      <c r="Q35" s="3">
        <v>283</v>
      </c>
      <c r="R35" s="3">
        <v>341</v>
      </c>
      <c r="S35" s="3">
        <v>317</v>
      </c>
      <c r="T35" s="3">
        <v>365</v>
      </c>
      <c r="U35" s="3">
        <v>326</v>
      </c>
      <c r="V35" s="3">
        <v>373</v>
      </c>
      <c r="W35" s="3">
        <v>324</v>
      </c>
      <c r="X35" s="3">
        <v>380</v>
      </c>
      <c r="Y35" s="3">
        <v>310</v>
      </c>
    </row>
    <row r="36" spans="3:25" x14ac:dyDescent="0.25">
      <c r="C36" s="226"/>
      <c r="D36" s="4" t="s">
        <v>83</v>
      </c>
      <c r="E36" s="5" t="s">
        <v>172</v>
      </c>
      <c r="F36" s="3"/>
      <c r="G36" s="3"/>
      <c r="H36" s="3"/>
      <c r="I36" s="15"/>
      <c r="J36" s="3"/>
      <c r="K36" s="15"/>
      <c r="L36" s="3"/>
      <c r="M36" s="3"/>
      <c r="N36" s="3"/>
      <c r="O36" s="3"/>
      <c r="P36" s="3"/>
      <c r="Q36" s="3"/>
      <c r="R36" s="3"/>
      <c r="S36" s="3">
        <v>36</v>
      </c>
      <c r="T36" s="3"/>
      <c r="U36" s="3"/>
      <c r="V36" s="3">
        <v>28</v>
      </c>
      <c r="W36" s="3">
        <v>21</v>
      </c>
      <c r="X36" s="3"/>
      <c r="Y36" s="3"/>
    </row>
    <row r="37" spans="3:25" x14ac:dyDescent="0.25">
      <c r="C37" s="226" t="s">
        <v>11</v>
      </c>
      <c r="D37" s="168">
        <v>27</v>
      </c>
      <c r="E37" s="182" t="s">
        <v>12</v>
      </c>
      <c r="F37" s="3">
        <v>559</v>
      </c>
      <c r="G37" s="3">
        <v>590</v>
      </c>
      <c r="H37" s="3">
        <v>616</v>
      </c>
      <c r="I37" s="3">
        <v>641</v>
      </c>
      <c r="J37" s="3">
        <v>667</v>
      </c>
      <c r="K37" s="3">
        <v>626</v>
      </c>
      <c r="L37" s="3">
        <v>645</v>
      </c>
      <c r="M37" s="3">
        <v>610</v>
      </c>
      <c r="N37" s="3">
        <v>632</v>
      </c>
      <c r="O37" s="3">
        <v>631</v>
      </c>
      <c r="P37" s="3">
        <v>651</v>
      </c>
      <c r="Q37" s="3">
        <v>654</v>
      </c>
      <c r="R37" s="3">
        <v>661</v>
      </c>
      <c r="S37" s="3">
        <v>675</v>
      </c>
      <c r="T37" s="3">
        <v>675</v>
      </c>
      <c r="U37" s="3">
        <v>687</v>
      </c>
      <c r="V37" s="3">
        <v>712</v>
      </c>
      <c r="W37" s="3">
        <v>711</v>
      </c>
      <c r="X37" s="3">
        <v>673</v>
      </c>
      <c r="Y37" s="3">
        <v>696</v>
      </c>
    </row>
    <row r="38" spans="3:25" ht="25.5" x14ac:dyDescent="0.25">
      <c r="C38" s="226"/>
      <c r="D38" s="32" t="s">
        <v>13</v>
      </c>
      <c r="E38" s="5" t="s">
        <v>14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70</v>
      </c>
      <c r="S38" s="3">
        <v>58</v>
      </c>
      <c r="T38" s="3">
        <v>103</v>
      </c>
      <c r="U38" s="3">
        <v>130</v>
      </c>
      <c r="V38" s="3">
        <v>159</v>
      </c>
      <c r="W38" s="3">
        <v>206</v>
      </c>
      <c r="X38" s="3">
        <v>197</v>
      </c>
      <c r="Y38" s="3">
        <v>211</v>
      </c>
    </row>
    <row r="39" spans="3:25" ht="25.5" x14ac:dyDescent="0.25">
      <c r="C39" s="226"/>
      <c r="D39" s="33" t="s">
        <v>15</v>
      </c>
      <c r="E39" s="182" t="s">
        <v>16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57</v>
      </c>
      <c r="U39" s="3">
        <v>91</v>
      </c>
      <c r="V39" s="3"/>
      <c r="W39" s="3">
        <v>34</v>
      </c>
      <c r="X39" s="3"/>
      <c r="Y39" s="3"/>
    </row>
    <row r="40" spans="3:25" x14ac:dyDescent="0.25">
      <c r="C40" s="168" t="s">
        <v>17</v>
      </c>
      <c r="D40" s="168">
        <v>7</v>
      </c>
      <c r="E40" s="182" t="s">
        <v>18</v>
      </c>
      <c r="F40" s="3">
        <v>229</v>
      </c>
      <c r="G40" s="3">
        <v>242</v>
      </c>
      <c r="H40" s="3">
        <v>193</v>
      </c>
      <c r="I40" s="3">
        <v>225</v>
      </c>
      <c r="J40" s="3">
        <v>186</v>
      </c>
      <c r="K40" s="3">
        <v>189</v>
      </c>
      <c r="L40" s="3">
        <v>149</v>
      </c>
      <c r="M40" s="3">
        <v>181</v>
      </c>
      <c r="N40" s="3">
        <v>140</v>
      </c>
      <c r="O40" s="3">
        <v>158</v>
      </c>
      <c r="P40" s="3">
        <v>139</v>
      </c>
      <c r="Q40" s="3">
        <v>159</v>
      </c>
      <c r="R40" s="3">
        <v>186</v>
      </c>
      <c r="S40" s="3">
        <v>129</v>
      </c>
      <c r="T40" s="3">
        <v>174</v>
      </c>
      <c r="U40" s="3">
        <v>148</v>
      </c>
      <c r="V40" s="3">
        <v>184</v>
      </c>
      <c r="W40" s="3">
        <v>150</v>
      </c>
      <c r="X40" s="3">
        <v>178</v>
      </c>
      <c r="Y40" s="3">
        <v>142</v>
      </c>
    </row>
    <row r="41" spans="3:25" x14ac:dyDescent="0.25">
      <c r="C41" s="226" t="s">
        <v>19</v>
      </c>
      <c r="D41" s="168">
        <v>15</v>
      </c>
      <c r="E41" s="182" t="s">
        <v>87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3:25" x14ac:dyDescent="0.25">
      <c r="C42" s="226"/>
      <c r="D42" s="168">
        <v>19</v>
      </c>
      <c r="E42" s="182" t="s">
        <v>88</v>
      </c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3:25" x14ac:dyDescent="0.25">
      <c r="C43" s="226"/>
      <c r="D43" s="168">
        <v>6</v>
      </c>
      <c r="E43" s="182" t="s">
        <v>20</v>
      </c>
      <c r="F43" s="3"/>
      <c r="G43" s="3"/>
      <c r="H43" s="3"/>
      <c r="I43" s="3">
        <v>81</v>
      </c>
      <c r="J43" s="3">
        <v>157</v>
      </c>
      <c r="K43" s="3">
        <v>210</v>
      </c>
      <c r="L43" s="3">
        <v>270</v>
      </c>
      <c r="M43" s="3">
        <v>330</v>
      </c>
      <c r="N43" s="3">
        <v>375</v>
      </c>
      <c r="O43" s="3">
        <v>426</v>
      </c>
      <c r="P43" s="3">
        <v>468</v>
      </c>
      <c r="Q43" s="3">
        <v>520</v>
      </c>
      <c r="R43" s="3">
        <v>571</v>
      </c>
      <c r="S43" s="3">
        <v>617</v>
      </c>
      <c r="T43" s="3">
        <v>655</v>
      </c>
      <c r="U43" s="3">
        <v>676</v>
      </c>
      <c r="V43" s="3">
        <v>681</v>
      </c>
      <c r="W43" s="3">
        <v>707</v>
      </c>
      <c r="X43" s="3">
        <v>673</v>
      </c>
      <c r="Y43" s="3">
        <v>699</v>
      </c>
    </row>
    <row r="44" spans="3:25" x14ac:dyDescent="0.25">
      <c r="C44" s="226"/>
      <c r="D44" s="168">
        <v>10</v>
      </c>
      <c r="E44" s="182" t="s">
        <v>86</v>
      </c>
      <c r="F44" s="3">
        <v>164</v>
      </c>
      <c r="G44" s="3">
        <v>153</v>
      </c>
      <c r="H44" s="3">
        <v>147</v>
      </c>
      <c r="I44" s="3">
        <v>134</v>
      </c>
      <c r="J44" s="3">
        <v>98</v>
      </c>
      <c r="K44" s="3">
        <v>77</v>
      </c>
      <c r="L44" s="3">
        <v>38</v>
      </c>
      <c r="M44" s="3">
        <v>21</v>
      </c>
      <c r="N44" s="3">
        <v>24</v>
      </c>
      <c r="O44" s="3">
        <v>12</v>
      </c>
      <c r="P44" s="3">
        <v>8</v>
      </c>
      <c r="Q44" s="3">
        <v>6</v>
      </c>
      <c r="R44" s="3">
        <v>4</v>
      </c>
      <c r="S44" s="3">
        <v>8</v>
      </c>
      <c r="T44" s="3">
        <v>8</v>
      </c>
      <c r="U44" s="3">
        <v>6</v>
      </c>
      <c r="V44" s="3">
        <v>3</v>
      </c>
      <c r="W44" s="3">
        <v>3</v>
      </c>
      <c r="X44" s="3">
        <v>5</v>
      </c>
      <c r="Y44" s="3">
        <v>8</v>
      </c>
    </row>
    <row r="45" spans="3:25" x14ac:dyDescent="0.25">
      <c r="C45" s="226"/>
      <c r="D45" s="33" t="s">
        <v>21</v>
      </c>
      <c r="E45" s="182" t="s">
        <v>22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0</v>
      </c>
      <c r="U45" s="3">
        <v>31</v>
      </c>
      <c r="V45" s="3">
        <v>26</v>
      </c>
      <c r="W45" s="3">
        <v>27</v>
      </c>
      <c r="X45" s="3">
        <v>27</v>
      </c>
      <c r="Y45" s="3">
        <v>27</v>
      </c>
    </row>
    <row r="46" spans="3:25" x14ac:dyDescent="0.25">
      <c r="C46" s="226"/>
      <c r="D46" s="168">
        <v>9</v>
      </c>
      <c r="E46" s="182" t="s">
        <v>23</v>
      </c>
      <c r="F46" s="3">
        <v>149</v>
      </c>
      <c r="G46" s="3">
        <v>178</v>
      </c>
      <c r="H46" s="3">
        <v>216</v>
      </c>
      <c r="I46" s="3">
        <v>237</v>
      </c>
      <c r="J46" s="3">
        <v>266</v>
      </c>
      <c r="K46" s="3">
        <v>262</v>
      </c>
      <c r="L46" s="3">
        <v>298</v>
      </c>
      <c r="M46" s="3">
        <v>331</v>
      </c>
      <c r="N46" s="3">
        <v>358</v>
      </c>
      <c r="O46" s="3">
        <v>387</v>
      </c>
      <c r="P46" s="3">
        <v>386</v>
      </c>
      <c r="Q46" s="3">
        <v>416</v>
      </c>
      <c r="R46" s="3">
        <v>386</v>
      </c>
      <c r="S46" s="3">
        <v>424</v>
      </c>
      <c r="T46" s="3">
        <v>432</v>
      </c>
      <c r="U46" s="3">
        <v>452</v>
      </c>
      <c r="V46" s="3">
        <v>453</v>
      </c>
      <c r="W46" s="3">
        <v>455</v>
      </c>
      <c r="X46" s="3">
        <v>446</v>
      </c>
      <c r="Y46" s="3">
        <v>472</v>
      </c>
    </row>
    <row r="47" spans="3:25" x14ac:dyDescent="0.25">
      <c r="C47" s="226"/>
      <c r="D47" s="168">
        <v>21</v>
      </c>
      <c r="E47" s="182" t="s">
        <v>24</v>
      </c>
      <c r="F47" s="3">
        <v>192</v>
      </c>
      <c r="G47" s="3">
        <v>207</v>
      </c>
      <c r="H47" s="3">
        <v>225</v>
      </c>
      <c r="I47" s="3">
        <v>200</v>
      </c>
      <c r="J47" s="3">
        <v>233</v>
      </c>
      <c r="K47" s="3">
        <v>226</v>
      </c>
      <c r="L47" s="3">
        <v>240</v>
      </c>
      <c r="M47" s="3">
        <v>259</v>
      </c>
      <c r="N47" s="3">
        <v>282</v>
      </c>
      <c r="O47" s="3">
        <v>284</v>
      </c>
      <c r="P47" s="3">
        <v>285</v>
      </c>
      <c r="Q47" s="3">
        <v>289</v>
      </c>
      <c r="R47" s="3">
        <v>303</v>
      </c>
      <c r="S47" s="3">
        <v>317</v>
      </c>
      <c r="T47" s="3">
        <v>339</v>
      </c>
      <c r="U47" s="3">
        <v>346</v>
      </c>
      <c r="V47" s="3">
        <v>372</v>
      </c>
      <c r="W47" s="3">
        <v>287</v>
      </c>
      <c r="X47" s="3">
        <v>317</v>
      </c>
      <c r="Y47" s="3">
        <v>318</v>
      </c>
    </row>
    <row r="48" spans="3:25" ht="25.5" x14ac:dyDescent="0.25">
      <c r="C48" s="226"/>
      <c r="D48" s="33" t="s">
        <v>25</v>
      </c>
      <c r="E48" s="182" t="s">
        <v>26</v>
      </c>
      <c r="F48" s="183"/>
      <c r="G48" s="183"/>
      <c r="H48" s="183"/>
      <c r="I48" s="183"/>
      <c r="J48" s="183"/>
      <c r="K48" s="183"/>
      <c r="L48" s="183"/>
      <c r="M48" s="183"/>
      <c r="N48" s="183"/>
      <c r="O48" s="3">
        <v>30</v>
      </c>
      <c r="P48" s="3">
        <v>30</v>
      </c>
      <c r="Q48" s="3">
        <v>28</v>
      </c>
      <c r="R48" s="3">
        <v>25</v>
      </c>
      <c r="S48" s="3">
        <v>26</v>
      </c>
      <c r="T48" s="3">
        <v>26</v>
      </c>
      <c r="U48" s="3">
        <v>0</v>
      </c>
      <c r="V48" s="3">
        <v>26</v>
      </c>
      <c r="W48" s="3">
        <v>26</v>
      </c>
      <c r="X48" s="3">
        <v>27</v>
      </c>
      <c r="Y48" s="3">
        <v>0</v>
      </c>
    </row>
    <row r="49" spans="3:25" ht="25.5" x14ac:dyDescent="0.25">
      <c r="C49" s="226"/>
      <c r="D49" s="33" t="s">
        <v>27</v>
      </c>
      <c r="E49" s="182" t="s">
        <v>28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37</v>
      </c>
      <c r="U49" s="3">
        <v>0</v>
      </c>
      <c r="V49" s="3"/>
      <c r="W49" s="3">
        <v>31</v>
      </c>
      <c r="X49" s="3">
        <v>32</v>
      </c>
      <c r="Y49" s="3">
        <v>32</v>
      </c>
    </row>
    <row r="50" spans="3:25" x14ac:dyDescent="0.25">
      <c r="C50" s="226"/>
      <c r="D50" s="168">
        <v>33</v>
      </c>
      <c r="E50" s="182" t="s">
        <v>29</v>
      </c>
      <c r="F50" s="3">
        <v>341</v>
      </c>
      <c r="G50" s="3">
        <v>430</v>
      </c>
      <c r="H50" s="3">
        <v>479</v>
      </c>
      <c r="I50" s="3">
        <v>529</v>
      </c>
      <c r="J50" s="3">
        <v>571</v>
      </c>
      <c r="K50" s="3">
        <v>576</v>
      </c>
      <c r="L50" s="3">
        <v>643</v>
      </c>
      <c r="M50" s="3">
        <v>663</v>
      </c>
      <c r="N50" s="3">
        <v>644</v>
      </c>
      <c r="O50" s="3">
        <v>676</v>
      </c>
      <c r="P50" s="3">
        <v>696</v>
      </c>
      <c r="Q50" s="3">
        <v>677</v>
      </c>
      <c r="R50" s="3">
        <v>658</v>
      </c>
      <c r="S50" s="3">
        <v>672</v>
      </c>
      <c r="T50" s="3">
        <v>685</v>
      </c>
      <c r="U50" s="3">
        <v>717</v>
      </c>
      <c r="V50" s="3">
        <v>729</v>
      </c>
      <c r="W50" s="3">
        <v>751</v>
      </c>
      <c r="X50" s="3">
        <v>744</v>
      </c>
      <c r="Y50" s="3">
        <v>791</v>
      </c>
    </row>
    <row r="51" spans="3:25" x14ac:dyDescent="0.25">
      <c r="C51" s="226"/>
      <c r="D51" s="33" t="s">
        <v>30</v>
      </c>
      <c r="E51" s="38" t="s">
        <v>31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35</v>
      </c>
      <c r="T51" s="3">
        <v>56</v>
      </c>
      <c r="U51" s="3">
        <v>46</v>
      </c>
      <c r="V51" s="3">
        <v>70</v>
      </c>
      <c r="W51" s="3">
        <v>68</v>
      </c>
      <c r="X51" s="3">
        <v>65</v>
      </c>
      <c r="Y51" s="3">
        <v>62</v>
      </c>
    </row>
    <row r="52" spans="3:25" ht="25.5" x14ac:dyDescent="0.25">
      <c r="C52" s="226"/>
      <c r="D52" s="172" t="s">
        <v>182</v>
      </c>
      <c r="E52" s="38" t="s">
        <v>186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"/>
      <c r="W52" s="3">
        <v>82</v>
      </c>
      <c r="X52" s="3">
        <v>82</v>
      </c>
      <c r="Y52" s="3">
        <v>0</v>
      </c>
    </row>
    <row r="53" spans="3:25" x14ac:dyDescent="0.25">
      <c r="C53" s="226"/>
      <c r="D53" s="168">
        <v>80</v>
      </c>
      <c r="E53" s="182" t="s">
        <v>32</v>
      </c>
      <c r="F53" s="3"/>
      <c r="G53" s="3"/>
      <c r="H53" s="3"/>
      <c r="I53" s="3"/>
      <c r="J53" s="3"/>
      <c r="K53" s="3"/>
      <c r="L53" s="3"/>
      <c r="M53" s="3">
        <v>47</v>
      </c>
      <c r="N53" s="3">
        <v>31</v>
      </c>
      <c r="O53" s="3">
        <v>30</v>
      </c>
      <c r="P53" s="3">
        <v>30</v>
      </c>
      <c r="Q53" s="3">
        <v>30</v>
      </c>
      <c r="R53" s="3">
        <v>33</v>
      </c>
      <c r="S53" s="3">
        <v>33</v>
      </c>
      <c r="T53" s="3">
        <v>33</v>
      </c>
      <c r="U53" s="3">
        <v>33</v>
      </c>
      <c r="V53" s="3">
        <v>66</v>
      </c>
      <c r="W53" s="3">
        <v>61</v>
      </c>
      <c r="X53" s="3">
        <v>57</v>
      </c>
      <c r="Y53" s="3">
        <v>51</v>
      </c>
    </row>
    <row r="54" spans="3:25" x14ac:dyDescent="0.25">
      <c r="C54" s="226"/>
      <c r="D54" s="33" t="s">
        <v>33</v>
      </c>
      <c r="E54" s="5" t="s">
        <v>34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24</v>
      </c>
      <c r="T54" s="3">
        <v>25</v>
      </c>
      <c r="U54" s="3">
        <v>0</v>
      </c>
      <c r="V54" s="3"/>
      <c r="W54" s="3"/>
      <c r="X54" s="3">
        <v>17</v>
      </c>
      <c r="Y54" s="3">
        <v>14</v>
      </c>
    </row>
    <row r="55" spans="3:25" x14ac:dyDescent="0.25">
      <c r="C55" s="226" t="s">
        <v>35</v>
      </c>
      <c r="D55" s="168">
        <v>32</v>
      </c>
      <c r="E55" s="182" t="s">
        <v>36</v>
      </c>
      <c r="F55" s="3">
        <v>411</v>
      </c>
      <c r="G55" s="3">
        <v>443</v>
      </c>
      <c r="H55" s="3">
        <v>477</v>
      </c>
      <c r="I55" s="3">
        <v>522</v>
      </c>
      <c r="J55" s="3">
        <v>552</v>
      </c>
      <c r="K55" s="3">
        <v>578</v>
      </c>
      <c r="L55" s="3">
        <v>603</v>
      </c>
      <c r="M55" s="3">
        <v>625</v>
      </c>
      <c r="N55" s="3">
        <v>657</v>
      </c>
      <c r="O55" s="3">
        <v>678</v>
      </c>
      <c r="P55" s="3">
        <v>686</v>
      </c>
      <c r="Q55" s="3">
        <v>702</v>
      </c>
      <c r="R55" s="3">
        <v>702</v>
      </c>
      <c r="S55" s="3">
        <v>716</v>
      </c>
      <c r="T55" s="3">
        <v>704</v>
      </c>
      <c r="U55" s="3">
        <v>735</v>
      </c>
      <c r="V55" s="3">
        <v>751</v>
      </c>
      <c r="W55" s="3">
        <v>742</v>
      </c>
      <c r="X55" s="3">
        <v>703</v>
      </c>
      <c r="Y55" s="3">
        <v>715</v>
      </c>
    </row>
    <row r="56" spans="3:25" x14ac:dyDescent="0.25">
      <c r="C56" s="226"/>
      <c r="D56" s="33" t="s">
        <v>37</v>
      </c>
      <c r="E56" s="182" t="s">
        <v>38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26</v>
      </c>
      <c r="U56" s="3">
        <v>0</v>
      </c>
      <c r="V56" s="3"/>
      <c r="W56" s="3"/>
      <c r="X56" s="3">
        <v>15</v>
      </c>
      <c r="Y56" s="3">
        <v>0</v>
      </c>
    </row>
    <row r="57" spans="3:25" x14ac:dyDescent="0.25">
      <c r="C57" s="226"/>
      <c r="D57" s="33">
        <v>91</v>
      </c>
      <c r="E57" s="182" t="s">
        <v>39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0</v>
      </c>
      <c r="U57" s="3">
        <v>25</v>
      </c>
      <c r="V57" s="3">
        <v>24</v>
      </c>
      <c r="W57" s="3">
        <v>22</v>
      </c>
      <c r="X57" s="3">
        <v>10</v>
      </c>
      <c r="Y57" s="3">
        <v>8</v>
      </c>
    </row>
    <row r="58" spans="3:25" x14ac:dyDescent="0.25">
      <c r="C58" s="226"/>
      <c r="D58" s="168">
        <v>31</v>
      </c>
      <c r="E58" s="182" t="s">
        <v>40</v>
      </c>
      <c r="F58" s="3">
        <v>441</v>
      </c>
      <c r="G58" s="3">
        <v>476</v>
      </c>
      <c r="H58" s="3">
        <v>512</v>
      </c>
      <c r="I58" s="3">
        <v>565</v>
      </c>
      <c r="J58" s="3">
        <v>537</v>
      </c>
      <c r="K58" s="3">
        <v>537</v>
      </c>
      <c r="L58" s="3">
        <v>608</v>
      </c>
      <c r="M58" s="3">
        <v>634</v>
      </c>
      <c r="N58" s="3">
        <v>606</v>
      </c>
      <c r="O58" s="3">
        <v>614</v>
      </c>
      <c r="P58" s="3">
        <v>629</v>
      </c>
      <c r="Q58" s="3">
        <v>630</v>
      </c>
      <c r="R58" s="3">
        <v>649</v>
      </c>
      <c r="S58" s="3">
        <v>659</v>
      </c>
      <c r="T58" s="3">
        <v>678</v>
      </c>
      <c r="U58" s="3">
        <v>702</v>
      </c>
      <c r="V58" s="3">
        <v>703</v>
      </c>
      <c r="W58" s="3">
        <v>719</v>
      </c>
      <c r="X58" s="3">
        <v>740</v>
      </c>
      <c r="Y58" s="3">
        <v>748</v>
      </c>
    </row>
    <row r="59" spans="3:25" x14ac:dyDescent="0.25">
      <c r="C59" s="226"/>
      <c r="D59" s="32">
        <v>92</v>
      </c>
      <c r="E59" s="5" t="s">
        <v>41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v>58</v>
      </c>
      <c r="T59" s="3">
        <v>103</v>
      </c>
      <c r="U59" s="3">
        <v>148</v>
      </c>
      <c r="V59" s="3">
        <v>176</v>
      </c>
      <c r="W59" s="3">
        <v>215</v>
      </c>
      <c r="X59" s="3">
        <v>242</v>
      </c>
      <c r="Y59" s="3">
        <v>277</v>
      </c>
    </row>
    <row r="60" spans="3:25" x14ac:dyDescent="0.25">
      <c r="C60" s="226"/>
      <c r="D60" s="32">
        <v>99</v>
      </c>
      <c r="E60" s="5" t="s">
        <v>42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39</v>
      </c>
      <c r="S60" s="3">
        <v>53</v>
      </c>
      <c r="T60" s="3">
        <v>82</v>
      </c>
      <c r="U60" s="3">
        <v>114</v>
      </c>
      <c r="V60" s="3">
        <v>145</v>
      </c>
      <c r="W60" s="3">
        <v>163</v>
      </c>
      <c r="X60" s="3">
        <v>178</v>
      </c>
      <c r="Y60" s="3">
        <v>184</v>
      </c>
    </row>
    <row r="61" spans="3:25" x14ac:dyDescent="0.25">
      <c r="C61" s="226" t="s">
        <v>49</v>
      </c>
      <c r="D61" s="168">
        <v>28</v>
      </c>
      <c r="E61" s="182" t="s">
        <v>50</v>
      </c>
      <c r="F61" s="3">
        <v>517</v>
      </c>
      <c r="G61" s="3">
        <v>545</v>
      </c>
      <c r="H61" s="3">
        <v>579</v>
      </c>
      <c r="I61" s="3">
        <v>588</v>
      </c>
      <c r="J61" s="3">
        <v>580</v>
      </c>
      <c r="K61" s="3">
        <v>568</v>
      </c>
      <c r="L61" s="3">
        <v>621</v>
      </c>
      <c r="M61" s="3">
        <v>640</v>
      </c>
      <c r="N61" s="3">
        <v>670</v>
      </c>
      <c r="O61" s="3">
        <v>664</v>
      </c>
      <c r="P61" s="3">
        <v>659</v>
      </c>
      <c r="Q61" s="3">
        <v>657</v>
      </c>
      <c r="R61" s="3">
        <v>673</v>
      </c>
      <c r="S61" s="3">
        <v>673</v>
      </c>
      <c r="T61" s="3">
        <v>704</v>
      </c>
      <c r="U61" s="3">
        <v>697</v>
      </c>
      <c r="V61" s="3">
        <v>697</v>
      </c>
      <c r="W61" s="3">
        <v>703</v>
      </c>
      <c r="X61" s="3">
        <v>657</v>
      </c>
      <c r="Y61" s="3">
        <v>658</v>
      </c>
    </row>
    <row r="62" spans="3:25" x14ac:dyDescent="0.25">
      <c r="C62" s="226"/>
      <c r="D62" s="168">
        <v>37</v>
      </c>
      <c r="E62" s="182" t="s">
        <v>51</v>
      </c>
      <c r="F62" s="3"/>
      <c r="G62" s="3">
        <v>71</v>
      </c>
      <c r="H62" s="3">
        <v>102</v>
      </c>
      <c r="I62" s="3">
        <v>135</v>
      </c>
      <c r="J62" s="3">
        <v>177</v>
      </c>
      <c r="K62" s="3">
        <v>183</v>
      </c>
      <c r="L62" s="3">
        <v>201</v>
      </c>
      <c r="M62" s="3">
        <v>230</v>
      </c>
      <c r="N62" s="3">
        <v>243</v>
      </c>
      <c r="O62" s="3">
        <v>265</v>
      </c>
      <c r="P62" s="3">
        <v>283</v>
      </c>
      <c r="Q62" s="3">
        <v>276</v>
      </c>
      <c r="R62" s="3">
        <v>298</v>
      </c>
      <c r="S62" s="3">
        <v>279</v>
      </c>
      <c r="T62" s="3">
        <v>302</v>
      </c>
      <c r="U62" s="3">
        <v>292</v>
      </c>
      <c r="V62" s="3">
        <v>309</v>
      </c>
      <c r="W62" s="3">
        <v>307</v>
      </c>
      <c r="X62" s="3">
        <v>280</v>
      </c>
      <c r="Y62" s="3">
        <v>281</v>
      </c>
    </row>
    <row r="63" spans="3:25" x14ac:dyDescent="0.25">
      <c r="C63" s="226"/>
      <c r="D63" s="168">
        <v>12</v>
      </c>
      <c r="E63" s="182" t="s">
        <v>52</v>
      </c>
      <c r="F63" s="3">
        <v>578</v>
      </c>
      <c r="G63" s="3">
        <v>615</v>
      </c>
      <c r="H63" s="3">
        <v>637</v>
      </c>
      <c r="I63" s="3">
        <v>642</v>
      </c>
      <c r="J63" s="3">
        <v>638</v>
      </c>
      <c r="K63" s="3">
        <v>634</v>
      </c>
      <c r="L63" s="3">
        <v>678</v>
      </c>
      <c r="M63" s="3">
        <v>687</v>
      </c>
      <c r="N63" s="3">
        <v>696</v>
      </c>
      <c r="O63" s="3">
        <v>704</v>
      </c>
      <c r="P63" s="3">
        <v>757</v>
      </c>
      <c r="Q63" s="3">
        <v>769</v>
      </c>
      <c r="R63" s="3">
        <v>802</v>
      </c>
      <c r="S63" s="3">
        <v>806</v>
      </c>
      <c r="T63" s="3">
        <v>787</v>
      </c>
      <c r="U63" s="3">
        <v>798</v>
      </c>
      <c r="V63" s="3">
        <v>768</v>
      </c>
      <c r="W63" s="3">
        <v>807</v>
      </c>
      <c r="X63" s="3">
        <v>801</v>
      </c>
      <c r="Y63" s="3">
        <v>878</v>
      </c>
    </row>
    <row r="64" spans="3:25" x14ac:dyDescent="0.25">
      <c r="C64" s="226"/>
      <c r="D64" s="168">
        <v>36</v>
      </c>
      <c r="E64" s="182" t="s">
        <v>53</v>
      </c>
      <c r="F64" s="3"/>
      <c r="G64" s="3">
        <v>76</v>
      </c>
      <c r="H64" s="3">
        <v>108</v>
      </c>
      <c r="I64" s="3">
        <v>145</v>
      </c>
      <c r="J64" s="3">
        <v>195</v>
      </c>
      <c r="K64" s="3">
        <v>167</v>
      </c>
      <c r="L64" s="3">
        <v>212</v>
      </c>
      <c r="M64" s="3">
        <v>232</v>
      </c>
      <c r="N64" s="3">
        <v>283</v>
      </c>
      <c r="O64" s="3">
        <v>302</v>
      </c>
      <c r="P64" s="3">
        <v>334</v>
      </c>
      <c r="Q64" s="3">
        <v>328</v>
      </c>
      <c r="R64" s="3">
        <v>343</v>
      </c>
      <c r="S64" s="3">
        <v>336</v>
      </c>
      <c r="T64" s="3">
        <v>344</v>
      </c>
      <c r="U64" s="3">
        <v>333</v>
      </c>
      <c r="V64" s="3">
        <v>320</v>
      </c>
      <c r="W64" s="3">
        <v>329</v>
      </c>
      <c r="X64" s="3">
        <v>296</v>
      </c>
      <c r="Y64" s="3">
        <v>289</v>
      </c>
    </row>
    <row r="65" spans="3:25" x14ac:dyDescent="0.25">
      <c r="C65" s="226"/>
      <c r="D65" s="168">
        <v>34</v>
      </c>
      <c r="E65" s="182" t="s">
        <v>54</v>
      </c>
      <c r="F65" s="3">
        <v>85</v>
      </c>
      <c r="G65" s="3">
        <v>67</v>
      </c>
      <c r="H65" s="3">
        <v>142</v>
      </c>
      <c r="I65" s="15">
        <v>108</v>
      </c>
      <c r="J65" s="3">
        <v>209</v>
      </c>
      <c r="K65" s="15">
        <v>147</v>
      </c>
      <c r="L65" s="3">
        <v>230</v>
      </c>
      <c r="M65" s="3">
        <v>187</v>
      </c>
      <c r="N65" s="3">
        <v>246</v>
      </c>
      <c r="O65" s="3">
        <v>205</v>
      </c>
      <c r="P65" s="3">
        <v>267</v>
      </c>
      <c r="Q65" s="3">
        <v>202</v>
      </c>
      <c r="R65" s="3">
        <v>266</v>
      </c>
      <c r="S65" s="3">
        <v>223</v>
      </c>
      <c r="T65" s="3">
        <v>273</v>
      </c>
      <c r="U65" s="3">
        <v>226</v>
      </c>
      <c r="V65" s="3">
        <v>275</v>
      </c>
      <c r="W65" s="3">
        <v>229</v>
      </c>
      <c r="X65" s="3">
        <v>296</v>
      </c>
      <c r="Y65" s="3">
        <v>246</v>
      </c>
    </row>
    <row r="66" spans="3:25" x14ac:dyDescent="0.25">
      <c r="C66" s="226" t="s">
        <v>43</v>
      </c>
      <c r="D66" s="168">
        <v>13</v>
      </c>
      <c r="E66" s="182" t="s">
        <v>43</v>
      </c>
      <c r="F66" s="3">
        <v>587</v>
      </c>
      <c r="G66" s="3">
        <v>622</v>
      </c>
      <c r="H66" s="3">
        <v>634</v>
      </c>
      <c r="I66" s="3">
        <v>699</v>
      </c>
      <c r="J66" s="3">
        <v>744</v>
      </c>
      <c r="K66" s="3">
        <v>766</v>
      </c>
      <c r="L66" s="3">
        <v>819</v>
      </c>
      <c r="M66" s="3">
        <v>858</v>
      </c>
      <c r="N66" s="3">
        <v>897</v>
      </c>
      <c r="O66" s="3">
        <v>911</v>
      </c>
      <c r="P66" s="3">
        <v>954</v>
      </c>
      <c r="Q66" s="3">
        <v>969</v>
      </c>
      <c r="R66" s="3">
        <v>985</v>
      </c>
      <c r="S66" s="3">
        <v>1008</v>
      </c>
      <c r="T66" s="3">
        <v>1055</v>
      </c>
      <c r="U66" s="3">
        <v>1061</v>
      </c>
      <c r="V66" s="3">
        <v>1107</v>
      </c>
      <c r="W66" s="3">
        <v>1125</v>
      </c>
      <c r="X66" s="3">
        <v>1141</v>
      </c>
      <c r="Y66" s="3">
        <v>1156</v>
      </c>
    </row>
    <row r="67" spans="3:25" x14ac:dyDescent="0.25">
      <c r="C67" s="226"/>
      <c r="D67" s="168" t="s">
        <v>44</v>
      </c>
      <c r="E67" s="182" t="s">
        <v>45</v>
      </c>
      <c r="F67" s="3"/>
      <c r="G67" s="3"/>
      <c r="H67" s="3"/>
      <c r="I67" s="3"/>
      <c r="J67" s="3"/>
      <c r="K67" s="3"/>
      <c r="L67" s="3"/>
      <c r="M67" s="3"/>
      <c r="N67" s="3">
        <v>40</v>
      </c>
      <c r="O67" s="3">
        <v>30</v>
      </c>
      <c r="P67" s="3">
        <v>28</v>
      </c>
      <c r="Q67" s="3">
        <v>26</v>
      </c>
      <c r="R67" s="3">
        <v>23</v>
      </c>
      <c r="S67" s="3">
        <v>21</v>
      </c>
      <c r="T67" s="3">
        <v>20</v>
      </c>
      <c r="U67" s="3">
        <v>18</v>
      </c>
      <c r="V67" s="3">
        <v>16</v>
      </c>
      <c r="W67" s="3">
        <v>17</v>
      </c>
      <c r="X67" s="3">
        <v>8</v>
      </c>
      <c r="Y67" s="3">
        <v>0</v>
      </c>
    </row>
    <row r="68" spans="3:25" x14ac:dyDescent="0.25">
      <c r="C68" s="226"/>
      <c r="D68" s="168">
        <v>38</v>
      </c>
      <c r="E68" s="182" t="s">
        <v>46</v>
      </c>
      <c r="F68" s="3"/>
      <c r="G68" s="3">
        <v>64</v>
      </c>
      <c r="H68" s="3">
        <v>111</v>
      </c>
      <c r="I68" s="3">
        <v>160</v>
      </c>
      <c r="J68" s="3">
        <v>225</v>
      </c>
      <c r="K68" s="3">
        <v>263</v>
      </c>
      <c r="L68" s="3">
        <v>324</v>
      </c>
      <c r="M68" s="3">
        <v>360</v>
      </c>
      <c r="N68" s="3">
        <v>388</v>
      </c>
      <c r="O68" s="3">
        <v>460</v>
      </c>
      <c r="P68" s="3">
        <v>533</v>
      </c>
      <c r="Q68" s="3">
        <v>576</v>
      </c>
      <c r="R68" s="3">
        <v>622</v>
      </c>
      <c r="S68" s="3">
        <v>659</v>
      </c>
      <c r="T68" s="3">
        <v>702</v>
      </c>
      <c r="U68" s="3">
        <v>766</v>
      </c>
      <c r="V68" s="3">
        <v>802</v>
      </c>
      <c r="W68" s="3">
        <v>855</v>
      </c>
      <c r="X68" s="3">
        <v>799</v>
      </c>
      <c r="Y68" s="3">
        <v>818</v>
      </c>
    </row>
    <row r="69" spans="3:25" x14ac:dyDescent="0.25">
      <c r="C69" s="226" t="s">
        <v>47</v>
      </c>
      <c r="D69" s="168">
        <v>14</v>
      </c>
      <c r="E69" s="182" t="s">
        <v>47</v>
      </c>
      <c r="F69" s="3">
        <v>497</v>
      </c>
      <c r="G69" s="3">
        <v>513</v>
      </c>
      <c r="H69" s="3">
        <v>534</v>
      </c>
      <c r="I69" s="3">
        <v>575</v>
      </c>
      <c r="J69" s="3">
        <v>590</v>
      </c>
      <c r="K69" s="3">
        <v>582</v>
      </c>
      <c r="L69" s="3">
        <v>621</v>
      </c>
      <c r="M69" s="3">
        <v>648</v>
      </c>
      <c r="N69" s="3">
        <v>677</v>
      </c>
      <c r="O69" s="3">
        <v>679</v>
      </c>
      <c r="P69" s="3">
        <v>694</v>
      </c>
      <c r="Q69" s="3">
        <v>697</v>
      </c>
      <c r="R69" s="3">
        <v>747</v>
      </c>
      <c r="S69" s="3">
        <v>772</v>
      </c>
      <c r="T69" s="3">
        <v>790</v>
      </c>
      <c r="U69" s="3">
        <v>814</v>
      </c>
      <c r="V69" s="3">
        <v>846</v>
      </c>
      <c r="W69" s="3">
        <v>841</v>
      </c>
      <c r="X69" s="3">
        <v>828</v>
      </c>
      <c r="Y69" s="3">
        <v>866</v>
      </c>
    </row>
    <row r="70" spans="3:25" x14ac:dyDescent="0.25">
      <c r="C70" s="226"/>
      <c r="D70" s="168">
        <v>39</v>
      </c>
      <c r="E70" s="182" t="s">
        <v>48</v>
      </c>
      <c r="F70" s="3"/>
      <c r="G70" s="3">
        <v>56</v>
      </c>
      <c r="H70" s="3">
        <v>54</v>
      </c>
      <c r="I70" s="3">
        <v>55</v>
      </c>
      <c r="J70" s="3">
        <v>87</v>
      </c>
      <c r="K70" s="3">
        <v>91</v>
      </c>
      <c r="L70" s="3">
        <v>105</v>
      </c>
      <c r="M70" s="3">
        <v>100</v>
      </c>
      <c r="N70" s="3">
        <v>69</v>
      </c>
      <c r="O70" s="3">
        <v>60</v>
      </c>
      <c r="P70" s="3">
        <v>58</v>
      </c>
      <c r="Q70" s="3">
        <v>56</v>
      </c>
      <c r="R70" s="3">
        <v>54</v>
      </c>
      <c r="S70" s="3">
        <v>47</v>
      </c>
      <c r="T70" s="3">
        <v>40</v>
      </c>
      <c r="U70" s="3">
        <v>32</v>
      </c>
      <c r="V70" s="3">
        <v>29</v>
      </c>
      <c r="W70" s="3">
        <v>31</v>
      </c>
      <c r="X70" s="3">
        <v>19</v>
      </c>
      <c r="Y70" s="3">
        <v>17</v>
      </c>
    </row>
    <row r="71" spans="3:25" x14ac:dyDescent="0.25">
      <c r="C71" s="226" t="s">
        <v>55</v>
      </c>
      <c r="D71" s="168">
        <v>53</v>
      </c>
      <c r="E71" s="182" t="s">
        <v>56</v>
      </c>
      <c r="F71" s="3">
        <v>53</v>
      </c>
      <c r="G71" s="3">
        <v>56</v>
      </c>
      <c r="H71" s="3">
        <v>76</v>
      </c>
      <c r="I71" s="3">
        <v>92</v>
      </c>
      <c r="J71" s="3">
        <v>71</v>
      </c>
      <c r="K71" s="3">
        <v>70</v>
      </c>
      <c r="L71" s="171">
        <v>68</v>
      </c>
      <c r="M71" s="171">
        <v>89</v>
      </c>
      <c r="N71" s="3">
        <v>102</v>
      </c>
      <c r="O71" s="3">
        <v>128</v>
      </c>
      <c r="P71" s="3">
        <v>136</v>
      </c>
      <c r="Q71" s="3">
        <v>139</v>
      </c>
      <c r="R71" s="3">
        <v>150</v>
      </c>
      <c r="S71" s="3">
        <v>142</v>
      </c>
      <c r="T71" s="3">
        <v>126</v>
      </c>
      <c r="U71" s="3">
        <v>131</v>
      </c>
      <c r="V71" s="3">
        <v>121</v>
      </c>
      <c r="W71" s="3">
        <v>123</v>
      </c>
      <c r="X71" s="3">
        <v>117</v>
      </c>
      <c r="Y71" s="3">
        <v>99</v>
      </c>
    </row>
    <row r="72" spans="3:25" x14ac:dyDescent="0.25">
      <c r="C72" s="226"/>
      <c r="D72" s="170">
        <v>89</v>
      </c>
      <c r="E72" s="182" t="s">
        <v>57</v>
      </c>
      <c r="F72" s="3"/>
      <c r="G72" s="3"/>
      <c r="H72" s="3"/>
      <c r="I72" s="15"/>
      <c r="J72" s="3"/>
      <c r="K72" s="15"/>
      <c r="L72" s="3"/>
      <c r="M72" s="3"/>
      <c r="N72" s="3"/>
      <c r="O72" s="3"/>
      <c r="P72" s="3"/>
      <c r="Q72" s="3">
        <v>42</v>
      </c>
      <c r="R72" s="3">
        <v>37</v>
      </c>
      <c r="S72" s="3">
        <v>35</v>
      </c>
      <c r="T72" s="3">
        <v>79</v>
      </c>
      <c r="U72" s="3">
        <v>71</v>
      </c>
      <c r="V72" s="3">
        <v>115</v>
      </c>
      <c r="W72" s="3">
        <v>129</v>
      </c>
      <c r="X72" s="3">
        <v>129</v>
      </c>
      <c r="Y72" s="3">
        <v>147</v>
      </c>
    </row>
    <row r="73" spans="3:25" ht="25.5" x14ac:dyDescent="0.25">
      <c r="C73" s="226"/>
      <c r="D73" s="32" t="s">
        <v>58</v>
      </c>
      <c r="E73" s="5" t="s">
        <v>59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15</v>
      </c>
      <c r="S73" s="3"/>
      <c r="T73" s="3">
        <v>15</v>
      </c>
      <c r="U73" s="3">
        <v>0</v>
      </c>
      <c r="V73" s="3"/>
      <c r="W73" s="3">
        <v>12</v>
      </c>
      <c r="X73" s="3">
        <v>12</v>
      </c>
      <c r="Y73" s="3">
        <v>0</v>
      </c>
    </row>
    <row r="74" spans="3:25" x14ac:dyDescent="0.25">
      <c r="C74" s="226"/>
      <c r="D74" s="168">
        <v>16</v>
      </c>
      <c r="E74" s="182" t="s">
        <v>60</v>
      </c>
      <c r="F74" s="3"/>
      <c r="G74" s="3"/>
      <c r="H74" s="3"/>
      <c r="I74" s="15">
        <v>81</v>
      </c>
      <c r="J74" s="3">
        <v>65</v>
      </c>
      <c r="K74" s="15">
        <v>129</v>
      </c>
      <c r="L74" s="3">
        <v>109</v>
      </c>
      <c r="M74" s="3">
        <v>198</v>
      </c>
      <c r="N74" s="3">
        <v>191</v>
      </c>
      <c r="O74" s="3">
        <v>268</v>
      </c>
      <c r="P74" s="3">
        <v>234</v>
      </c>
      <c r="Q74" s="3">
        <v>318</v>
      </c>
      <c r="R74" s="3">
        <v>280</v>
      </c>
      <c r="S74" s="3">
        <v>359</v>
      </c>
      <c r="T74" s="3">
        <v>322</v>
      </c>
      <c r="U74" s="3">
        <v>387</v>
      </c>
      <c r="V74" s="3">
        <v>347</v>
      </c>
      <c r="W74" s="3">
        <v>408</v>
      </c>
      <c r="X74" s="3">
        <v>357</v>
      </c>
      <c r="Y74" s="3">
        <v>396</v>
      </c>
    </row>
    <row r="75" spans="3:25" x14ac:dyDescent="0.25">
      <c r="C75" s="226"/>
      <c r="D75" s="170">
        <v>65</v>
      </c>
      <c r="E75" s="182" t="s">
        <v>61</v>
      </c>
      <c r="F75" s="3">
        <v>73</v>
      </c>
      <c r="G75" s="3">
        <v>41</v>
      </c>
      <c r="H75" s="3">
        <v>62</v>
      </c>
      <c r="I75" s="15">
        <v>78</v>
      </c>
      <c r="J75" s="3">
        <v>65</v>
      </c>
      <c r="K75" s="15">
        <v>52</v>
      </c>
      <c r="L75" s="3">
        <v>39</v>
      </c>
      <c r="M75" s="3">
        <v>48</v>
      </c>
      <c r="N75" s="3">
        <v>38</v>
      </c>
      <c r="O75" s="3">
        <v>34</v>
      </c>
      <c r="P75" s="3">
        <v>20</v>
      </c>
      <c r="Q75" s="3">
        <v>8</v>
      </c>
      <c r="R75" s="3">
        <v>4</v>
      </c>
      <c r="S75" s="3">
        <v>3</v>
      </c>
      <c r="T75" s="3">
        <v>2</v>
      </c>
      <c r="U75" s="3">
        <v>1</v>
      </c>
      <c r="V75" s="3">
        <v>3</v>
      </c>
      <c r="W75" s="3">
        <v>1</v>
      </c>
      <c r="X75" s="3"/>
      <c r="Y75" s="3"/>
    </row>
    <row r="76" spans="3:25" x14ac:dyDescent="0.25">
      <c r="C76" s="226"/>
      <c r="D76" s="168">
        <v>86</v>
      </c>
      <c r="E76" s="182" t="s">
        <v>62</v>
      </c>
      <c r="F76" s="3"/>
      <c r="G76" s="3"/>
      <c r="H76" s="3"/>
      <c r="I76" s="3"/>
      <c r="J76" s="3"/>
      <c r="K76" s="3"/>
      <c r="L76" s="171"/>
      <c r="M76" s="171"/>
      <c r="N76" s="3"/>
      <c r="O76" s="3">
        <v>74</v>
      </c>
      <c r="P76" s="3">
        <v>150</v>
      </c>
      <c r="Q76" s="3">
        <v>183</v>
      </c>
      <c r="R76" s="3">
        <v>228</v>
      </c>
      <c r="S76" s="3">
        <v>232</v>
      </c>
      <c r="T76" s="3">
        <v>253</v>
      </c>
      <c r="U76" s="3">
        <v>279</v>
      </c>
      <c r="V76" s="3">
        <v>286</v>
      </c>
      <c r="W76" s="3">
        <v>294</v>
      </c>
      <c r="X76" s="3">
        <v>267</v>
      </c>
      <c r="Y76" s="3">
        <v>312</v>
      </c>
    </row>
    <row r="77" spans="3:25" ht="25.5" x14ac:dyDescent="0.25">
      <c r="C77" s="226"/>
      <c r="D77" s="32" t="s">
        <v>63</v>
      </c>
      <c r="E77" s="5" t="s">
        <v>64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28</v>
      </c>
      <c r="S77" s="3">
        <v>63</v>
      </c>
      <c r="T77" s="3">
        <v>221</v>
      </c>
      <c r="U77" s="3">
        <v>201</v>
      </c>
      <c r="V77" s="3"/>
      <c r="W77" s="3">
        <v>41</v>
      </c>
      <c r="X77" s="3"/>
      <c r="Y77" s="3"/>
    </row>
    <row r="78" spans="3:25" ht="25.5" x14ac:dyDescent="0.25">
      <c r="C78" s="226"/>
      <c r="D78" s="33" t="s">
        <v>65</v>
      </c>
      <c r="E78" s="5" t="s">
        <v>66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v>22</v>
      </c>
      <c r="S78" s="3">
        <v>93</v>
      </c>
      <c r="T78" s="3">
        <v>191</v>
      </c>
      <c r="U78" s="3">
        <v>154</v>
      </c>
      <c r="V78" s="3"/>
      <c r="W78" s="3">
        <v>29</v>
      </c>
      <c r="X78" s="3"/>
      <c r="Y78" s="3"/>
    </row>
    <row r="79" spans="3:25" x14ac:dyDescent="0.25">
      <c r="C79" s="226"/>
      <c r="D79" s="168">
        <v>22</v>
      </c>
      <c r="E79" s="182" t="s">
        <v>67</v>
      </c>
      <c r="F79" s="3">
        <v>292</v>
      </c>
      <c r="G79" s="3">
        <v>294</v>
      </c>
      <c r="H79" s="3">
        <v>295</v>
      </c>
      <c r="I79" s="3">
        <v>283</v>
      </c>
      <c r="J79" s="3">
        <v>276</v>
      </c>
      <c r="K79" s="3">
        <v>277</v>
      </c>
      <c r="L79" s="3">
        <v>307</v>
      </c>
      <c r="M79" s="3">
        <v>300</v>
      </c>
      <c r="N79" s="3">
        <v>314</v>
      </c>
      <c r="O79" s="3">
        <v>339</v>
      </c>
      <c r="P79" s="3">
        <v>350</v>
      </c>
      <c r="Q79" s="3">
        <v>367</v>
      </c>
      <c r="R79" s="3">
        <v>360</v>
      </c>
      <c r="S79" s="3">
        <v>386</v>
      </c>
      <c r="T79" s="3">
        <v>409</v>
      </c>
      <c r="U79" s="3">
        <v>425</v>
      </c>
      <c r="V79" s="3">
        <v>453</v>
      </c>
      <c r="W79" s="3">
        <v>472</v>
      </c>
      <c r="X79" s="3">
        <v>425</v>
      </c>
      <c r="Y79" s="3">
        <v>446</v>
      </c>
    </row>
    <row r="80" spans="3:25" x14ac:dyDescent="0.25">
      <c r="C80" s="226"/>
      <c r="D80" s="32">
        <v>87</v>
      </c>
      <c r="E80" s="5" t="s">
        <v>68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>
        <v>31</v>
      </c>
      <c r="T80" s="3">
        <v>67</v>
      </c>
      <c r="U80" s="3">
        <v>76</v>
      </c>
      <c r="V80" s="3">
        <v>90</v>
      </c>
      <c r="W80" s="3">
        <v>99</v>
      </c>
      <c r="X80" s="3">
        <v>129</v>
      </c>
      <c r="Y80" s="3">
        <v>167</v>
      </c>
    </row>
    <row r="81" spans="3:25" x14ac:dyDescent="0.25">
      <c r="C81" s="226"/>
      <c r="D81" s="168">
        <v>23</v>
      </c>
      <c r="E81" s="182" t="s">
        <v>69</v>
      </c>
      <c r="F81" s="3">
        <v>340</v>
      </c>
      <c r="G81" s="3">
        <v>359</v>
      </c>
      <c r="H81" s="3">
        <v>383</v>
      </c>
      <c r="I81" s="3">
        <v>384</v>
      </c>
      <c r="J81" s="3">
        <v>425</v>
      </c>
      <c r="K81" s="3">
        <v>451</v>
      </c>
      <c r="L81" s="3">
        <v>500</v>
      </c>
      <c r="M81" s="3">
        <v>501</v>
      </c>
      <c r="N81" s="3">
        <v>517</v>
      </c>
      <c r="O81" s="3">
        <v>526</v>
      </c>
      <c r="P81" s="3">
        <v>556</v>
      </c>
      <c r="Q81" s="3">
        <v>552</v>
      </c>
      <c r="R81" s="3">
        <v>562</v>
      </c>
      <c r="S81" s="3">
        <v>594</v>
      </c>
      <c r="T81" s="3">
        <v>592</v>
      </c>
      <c r="U81" s="3">
        <v>594</v>
      </c>
      <c r="V81" s="3">
        <v>589</v>
      </c>
      <c r="W81" s="3">
        <v>596</v>
      </c>
      <c r="X81" s="3">
        <v>602</v>
      </c>
      <c r="Y81" s="3">
        <v>619</v>
      </c>
    </row>
    <row r="82" spans="3:25" x14ac:dyDescent="0.25">
      <c r="C82" s="226"/>
      <c r="D82" s="173" t="s">
        <v>181</v>
      </c>
      <c r="E82" s="38" t="s">
        <v>185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"/>
      <c r="W82" s="3">
        <v>31</v>
      </c>
      <c r="X82" s="3">
        <v>24</v>
      </c>
      <c r="Y82" s="3">
        <v>22</v>
      </c>
    </row>
    <row r="83" spans="3:25" x14ac:dyDescent="0.25">
      <c r="C83" s="226"/>
      <c r="D83" s="33" t="s">
        <v>70</v>
      </c>
      <c r="E83" s="182" t="s">
        <v>71</v>
      </c>
      <c r="F83" s="183"/>
      <c r="G83" s="183"/>
      <c r="H83" s="183"/>
      <c r="I83" s="183"/>
      <c r="J83" s="183"/>
      <c r="K83" s="183"/>
      <c r="L83" s="183"/>
      <c r="M83" s="183"/>
      <c r="N83" s="183"/>
      <c r="O83" s="3"/>
      <c r="P83" s="3"/>
      <c r="Q83" s="3">
        <v>41</v>
      </c>
      <c r="R83" s="3">
        <v>39</v>
      </c>
      <c r="S83" s="3">
        <v>63</v>
      </c>
      <c r="T83" s="3">
        <v>59</v>
      </c>
      <c r="U83" s="3">
        <v>57</v>
      </c>
      <c r="V83" s="3">
        <v>45</v>
      </c>
      <c r="W83" s="3">
        <v>39</v>
      </c>
      <c r="X83" s="3">
        <v>11</v>
      </c>
      <c r="Y83" s="3">
        <v>0</v>
      </c>
    </row>
    <row r="84" spans="3:25" x14ac:dyDescent="0.25">
      <c r="C84" s="226"/>
      <c r="D84" s="170" t="s">
        <v>72</v>
      </c>
      <c r="E84" s="5" t="s">
        <v>73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>
        <v>43</v>
      </c>
      <c r="T84" s="3">
        <v>37</v>
      </c>
      <c r="U84" s="3">
        <v>37</v>
      </c>
      <c r="V84" s="3">
        <v>29</v>
      </c>
      <c r="W84" s="3">
        <v>28</v>
      </c>
      <c r="X84" s="3">
        <v>11</v>
      </c>
      <c r="Y84" s="3">
        <v>0</v>
      </c>
    </row>
    <row r="85" spans="3:25" x14ac:dyDescent="0.25">
      <c r="C85" s="226"/>
      <c r="D85" s="32" t="s">
        <v>74</v>
      </c>
      <c r="E85" s="5" t="s">
        <v>75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38</v>
      </c>
      <c r="S85" s="3">
        <v>21</v>
      </c>
      <c r="T85" s="3">
        <v>24</v>
      </c>
      <c r="U85" s="3">
        <v>0</v>
      </c>
      <c r="V85" s="3"/>
      <c r="W85" s="3"/>
      <c r="X85" s="3"/>
      <c r="Y85" s="3"/>
    </row>
    <row r="86" spans="3:25" x14ac:dyDescent="0.25">
      <c r="C86" s="226"/>
      <c r="D86" s="33" t="s">
        <v>76</v>
      </c>
      <c r="E86" s="182" t="s">
        <v>77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31</v>
      </c>
      <c r="U86" s="3">
        <v>31</v>
      </c>
      <c r="V86" s="3">
        <v>22</v>
      </c>
      <c r="W86" s="3">
        <v>22</v>
      </c>
      <c r="X86" s="3">
        <v>21</v>
      </c>
      <c r="Y86" s="3">
        <v>0</v>
      </c>
    </row>
    <row r="87" spans="3:25" x14ac:dyDescent="0.25">
      <c r="C87" s="226"/>
      <c r="D87" s="168">
        <v>24</v>
      </c>
      <c r="E87" s="182" t="s">
        <v>78</v>
      </c>
      <c r="F87" s="3">
        <v>289</v>
      </c>
      <c r="G87" s="3">
        <v>329</v>
      </c>
      <c r="H87" s="3">
        <v>348</v>
      </c>
      <c r="I87" s="3">
        <v>366</v>
      </c>
      <c r="J87" s="3">
        <v>380</v>
      </c>
      <c r="K87" s="3">
        <v>338</v>
      </c>
      <c r="L87" s="3">
        <v>388</v>
      </c>
      <c r="M87" s="3">
        <v>401</v>
      </c>
      <c r="N87" s="3">
        <v>398</v>
      </c>
      <c r="O87" s="3">
        <v>416</v>
      </c>
      <c r="P87" s="3">
        <v>421</v>
      </c>
      <c r="Q87" s="3">
        <v>421</v>
      </c>
      <c r="R87" s="3">
        <v>444</v>
      </c>
      <c r="S87" s="3">
        <v>467</v>
      </c>
      <c r="T87" s="3">
        <v>456</v>
      </c>
      <c r="U87" s="3">
        <v>484</v>
      </c>
      <c r="V87" s="3">
        <v>465</v>
      </c>
      <c r="W87" s="3">
        <v>469</v>
      </c>
      <c r="X87" s="3">
        <v>460</v>
      </c>
      <c r="Y87" s="3">
        <v>484</v>
      </c>
    </row>
    <row r="88" spans="3:25" x14ac:dyDescent="0.25">
      <c r="C88" s="226"/>
      <c r="D88" s="168">
        <v>25</v>
      </c>
      <c r="E88" s="182" t="s">
        <v>79</v>
      </c>
      <c r="F88" s="3">
        <v>331</v>
      </c>
      <c r="G88" s="3">
        <v>343</v>
      </c>
      <c r="H88" s="3">
        <v>375</v>
      </c>
      <c r="I88" s="15">
        <v>312</v>
      </c>
      <c r="J88" s="3">
        <v>341</v>
      </c>
      <c r="K88" s="15">
        <v>268</v>
      </c>
      <c r="L88" s="3">
        <v>332</v>
      </c>
      <c r="M88" s="3">
        <v>256</v>
      </c>
      <c r="N88" s="3">
        <v>297</v>
      </c>
      <c r="O88" s="3">
        <v>239</v>
      </c>
      <c r="P88" s="3">
        <v>289</v>
      </c>
      <c r="Q88" s="3">
        <v>243</v>
      </c>
      <c r="R88" s="3">
        <v>291</v>
      </c>
      <c r="S88" s="3">
        <v>241</v>
      </c>
      <c r="T88" s="3">
        <v>303</v>
      </c>
      <c r="U88" s="3">
        <v>236</v>
      </c>
      <c r="V88" s="3">
        <v>276</v>
      </c>
      <c r="W88" s="3">
        <v>242</v>
      </c>
      <c r="X88" s="3">
        <v>292</v>
      </c>
      <c r="Y88" s="3">
        <v>270</v>
      </c>
    </row>
    <row r="89" spans="3:25" x14ac:dyDescent="0.25">
      <c r="C89" s="229" t="s">
        <v>6</v>
      </c>
      <c r="D89" s="229"/>
      <c r="E89" s="229"/>
      <c r="F89" s="169">
        <f t="shared" ref="F89:U89" si="0">SUM(F30:F88)</f>
        <v>6697</v>
      </c>
      <c r="G89" s="169">
        <f t="shared" si="0"/>
        <v>7246</v>
      </c>
      <c r="H89" s="169">
        <f t="shared" si="0"/>
        <v>7921</v>
      </c>
      <c r="I89" s="169">
        <f t="shared" si="0"/>
        <v>8441</v>
      </c>
      <c r="J89" s="169">
        <f t="shared" si="0"/>
        <v>9193</v>
      </c>
      <c r="K89" s="169">
        <f t="shared" si="0"/>
        <v>9047</v>
      </c>
      <c r="L89" s="169">
        <f t="shared" si="0"/>
        <v>10016</v>
      </c>
      <c r="M89" s="169">
        <f t="shared" si="0"/>
        <v>10323</v>
      </c>
      <c r="N89" s="169">
        <f t="shared" si="0"/>
        <v>10867</v>
      </c>
      <c r="O89" s="169">
        <f t="shared" si="0"/>
        <v>11229</v>
      </c>
      <c r="P89" s="169">
        <f t="shared" si="0"/>
        <v>11916</v>
      </c>
      <c r="Q89" s="169">
        <f t="shared" si="0"/>
        <v>12109</v>
      </c>
      <c r="R89" s="169">
        <f t="shared" si="0"/>
        <v>12879</v>
      </c>
      <c r="S89" s="169">
        <f t="shared" si="0"/>
        <v>13415</v>
      </c>
      <c r="T89" s="169">
        <f t="shared" si="0"/>
        <v>14490</v>
      </c>
      <c r="U89" s="169">
        <f t="shared" si="0"/>
        <v>14634</v>
      </c>
      <c r="V89" s="169">
        <f t="shared" ref="V89:W89" si="1">SUM(V30:V88)</f>
        <v>14816</v>
      </c>
      <c r="W89" s="169">
        <f t="shared" si="1"/>
        <v>15165</v>
      </c>
      <c r="X89" s="169">
        <f>SUM(X30:X88)</f>
        <v>14875</v>
      </c>
      <c r="Y89" s="169">
        <f>SUM(Y30:Y88)</f>
        <v>15042</v>
      </c>
    </row>
    <row r="90" spans="3:25" x14ac:dyDescent="0.25">
      <c r="C90" s="229" t="s">
        <v>89</v>
      </c>
      <c r="D90" s="229"/>
      <c r="E90" s="229"/>
      <c r="F90" s="256">
        <f>SUM(F89:G89)/2</f>
        <v>6971.5</v>
      </c>
      <c r="G90" s="256"/>
      <c r="H90" s="256">
        <f>SUM(H89:I89)/2</f>
        <v>8181</v>
      </c>
      <c r="I90" s="256"/>
      <c r="J90" s="256">
        <f>SUM(J89:K89)/2</f>
        <v>9120</v>
      </c>
      <c r="K90" s="256"/>
      <c r="L90" s="256">
        <f>SUM(L89:M89)/2</f>
        <v>10169.5</v>
      </c>
      <c r="M90" s="256"/>
      <c r="N90" s="256">
        <f>SUM(N89:O89)/2</f>
        <v>11048</v>
      </c>
      <c r="O90" s="256"/>
      <c r="P90" s="256">
        <f>SUM(P89:Q89)/2</f>
        <v>12012.5</v>
      </c>
      <c r="Q90" s="256"/>
      <c r="R90" s="256">
        <f>SUM(R89:S89)/2</f>
        <v>13147</v>
      </c>
      <c r="S90" s="256"/>
      <c r="T90" s="256">
        <f>SUM(T89:U89)/2</f>
        <v>14562</v>
      </c>
      <c r="U90" s="256"/>
      <c r="V90" s="256">
        <f>AVERAGE(V89:W89)</f>
        <v>14990.5</v>
      </c>
      <c r="W90" s="256"/>
      <c r="X90" s="256">
        <f>AVERAGE(X89:Y89)</f>
        <v>14958.5</v>
      </c>
      <c r="Y90" s="256"/>
    </row>
    <row r="91" spans="3:25" x14ac:dyDescent="0.25">
      <c r="C91" s="229" t="s">
        <v>90</v>
      </c>
      <c r="D91" s="229"/>
      <c r="E91" s="229"/>
      <c r="F91" s="165" t="s">
        <v>213</v>
      </c>
      <c r="G91" s="166">
        <f t="shared" ref="G91:U91" si="2">(G89-F89)/F89</f>
        <v>8.1977004628938324E-2</v>
      </c>
      <c r="H91" s="166">
        <f t="shared" si="2"/>
        <v>9.3154844051890701E-2</v>
      </c>
      <c r="I91" s="166">
        <f t="shared" si="2"/>
        <v>6.5648276732735766E-2</v>
      </c>
      <c r="J91" s="166">
        <f t="shared" si="2"/>
        <v>8.9088970501125464E-2</v>
      </c>
      <c r="K91" s="166">
        <f t="shared" si="2"/>
        <v>-1.5881649080822364E-2</v>
      </c>
      <c r="L91" s="166">
        <f t="shared" si="2"/>
        <v>0.10710732839615342</v>
      </c>
      <c r="M91" s="166">
        <f t="shared" si="2"/>
        <v>3.0650958466453673E-2</v>
      </c>
      <c r="N91" s="166">
        <f t="shared" si="2"/>
        <v>5.2697859149472052E-2</v>
      </c>
      <c r="O91" s="166">
        <f t="shared" si="2"/>
        <v>3.3311861599337446E-2</v>
      </c>
      <c r="P91" s="166">
        <f t="shared" si="2"/>
        <v>6.1180870959123695E-2</v>
      </c>
      <c r="Q91" s="166">
        <f t="shared" si="2"/>
        <v>1.6196710305471634E-2</v>
      </c>
      <c r="R91" s="166">
        <f t="shared" si="2"/>
        <v>6.3589065983978857E-2</v>
      </c>
      <c r="S91" s="166">
        <f t="shared" si="2"/>
        <v>4.1618138054196757E-2</v>
      </c>
      <c r="T91" s="166">
        <f t="shared" si="2"/>
        <v>8.0134178158777492E-2</v>
      </c>
      <c r="U91" s="166">
        <f t="shared" si="2"/>
        <v>9.9378881987577643E-3</v>
      </c>
      <c r="V91" s="166">
        <f t="shared" ref="V91" si="3">(V89-U89)/U89</f>
        <v>1.2436791034577012E-2</v>
      </c>
      <c r="W91" s="166">
        <f t="shared" ref="W91" si="4">(W89-V89)/V89</f>
        <v>2.3555615550755939E-2</v>
      </c>
      <c r="X91" s="166">
        <f>(X89-W89)/W89</f>
        <v>-1.9122980547312891E-2</v>
      </c>
      <c r="Y91" s="166">
        <f>(Y89-X89)/X89</f>
        <v>1.122689075630252E-2</v>
      </c>
    </row>
    <row r="92" spans="3:25" x14ac:dyDescent="0.25"/>
    <row r="93" spans="3:25" x14ac:dyDescent="0.25">
      <c r="C93" s="8" t="s">
        <v>222</v>
      </c>
      <c r="D93" s="8"/>
    </row>
    <row r="94" spans="3:25" x14ac:dyDescent="0.25"/>
    <row r="95" spans="3:25" hidden="1" x14ac:dyDescent="0.25"/>
    <row r="96" spans="3:25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password="CD78" sheet="1" objects="1" scenarios="1"/>
  <sortState ref="D71:Y88">
    <sortCondition ref="E71:E88"/>
  </sortState>
  <mergeCells count="35">
    <mergeCell ref="J90:K90"/>
    <mergeCell ref="C90:E90"/>
    <mergeCell ref="F90:G90"/>
    <mergeCell ref="H90:I90"/>
    <mergeCell ref="V90:W90"/>
    <mergeCell ref="R90:S90"/>
    <mergeCell ref="T90:U90"/>
    <mergeCell ref="N90:O90"/>
    <mergeCell ref="P90:Q90"/>
    <mergeCell ref="L90:M90"/>
    <mergeCell ref="D28:D29"/>
    <mergeCell ref="E28:E29"/>
    <mergeCell ref="C91:E91"/>
    <mergeCell ref="C55:C60"/>
    <mergeCell ref="C61:C65"/>
    <mergeCell ref="C66:C68"/>
    <mergeCell ref="C69:C70"/>
    <mergeCell ref="C71:C88"/>
    <mergeCell ref="C89:E89"/>
    <mergeCell ref="B1:R1"/>
    <mergeCell ref="X28:Y28"/>
    <mergeCell ref="X90:Y90"/>
    <mergeCell ref="T28:U28"/>
    <mergeCell ref="C30:C36"/>
    <mergeCell ref="F28:G28"/>
    <mergeCell ref="L28:M28"/>
    <mergeCell ref="N28:O28"/>
    <mergeCell ref="P28:Q28"/>
    <mergeCell ref="V28:W28"/>
    <mergeCell ref="R28:S28"/>
    <mergeCell ref="H28:I28"/>
    <mergeCell ref="J28:K28"/>
    <mergeCell ref="C37:C39"/>
    <mergeCell ref="C41:C54"/>
    <mergeCell ref="C28:C2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38100</xdr:rowOff>
                  </from>
                  <to>
                    <xdr:col>4</xdr:col>
                    <xdr:colOff>3343275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92D050"/>
  </sheetPr>
  <dimension ref="A1:V92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62" customWidth="1"/>
    <col min="2" max="2" width="10.7109375" style="28" customWidth="1"/>
    <col min="3" max="3" width="13.42578125" style="1" customWidth="1"/>
    <col min="4" max="4" width="4.7109375" style="1" hidden="1" customWidth="1"/>
    <col min="5" max="5" width="57" style="1" customWidth="1"/>
    <col min="6" max="6" width="10.5703125" style="2" bestFit="1" customWidth="1"/>
    <col min="7" max="7" width="9.42578125" style="2" bestFit="1" customWidth="1"/>
    <col min="8" max="8" width="6" style="2" bestFit="1" customWidth="1"/>
    <col min="9" max="9" width="10.5703125" style="2" bestFit="1" customWidth="1"/>
    <col min="10" max="10" width="9.42578125" style="2" bestFit="1" customWidth="1"/>
    <col min="11" max="11" width="6" style="2" bestFit="1" customWidth="1"/>
    <col min="12" max="12" width="10.7109375" style="1" customWidth="1"/>
    <col min="13" max="19" width="11.42578125" style="1" hidden="1" customWidth="1"/>
    <col min="20" max="22" width="0" style="1" hidden="1" customWidth="1"/>
    <col min="23" max="16384" width="11.42578125" style="1" hidden="1"/>
  </cols>
  <sheetData>
    <row r="1" spans="1:12" s="64" customFormat="1" ht="26.25" x14ac:dyDescent="0.25">
      <c r="A1" s="67"/>
      <c r="B1" s="225" t="s">
        <v>214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x14ac:dyDescent="0.25"/>
    <row r="3" spans="1:12" ht="15.75" x14ac:dyDescent="0.25">
      <c r="C3" s="99" t="s">
        <v>211</v>
      </c>
    </row>
    <row r="4" spans="1:12" x14ac:dyDescent="0.25">
      <c r="C4" s="8"/>
      <c r="D4" s="8"/>
      <c r="E4" s="8"/>
      <c r="F4" s="8"/>
      <c r="G4" s="8"/>
      <c r="H4" s="8"/>
      <c r="I4" s="8"/>
      <c r="J4" s="8"/>
      <c r="K4" s="8"/>
    </row>
    <row r="5" spans="1:12" x14ac:dyDescent="0.25"/>
    <row r="6" spans="1:12" x14ac:dyDescent="0.25">
      <c r="C6" s="43">
        <v>1</v>
      </c>
      <c r="E6" s="88" t="str">
        <f>VLOOKUP($C$6,CONVENCIONES!$A$58:$C$102,3,0)</f>
        <v>Doctorado en Ciencias Ambientales (Convenio con la Universidad del Valle y la Universidad del Cauca)</v>
      </c>
    </row>
    <row r="7" spans="1:12" x14ac:dyDescent="0.25"/>
    <row r="8" spans="1:12" x14ac:dyDescent="0.25">
      <c r="H8" s="184"/>
    </row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3:12" x14ac:dyDescent="0.25"/>
    <row r="18" spans="3:12" x14ac:dyDescent="0.25"/>
    <row r="19" spans="3:12" x14ac:dyDescent="0.25"/>
    <row r="20" spans="3:12" x14ac:dyDescent="0.25"/>
    <row r="21" spans="3:12" x14ac:dyDescent="0.25"/>
    <row r="22" spans="3:12" x14ac:dyDescent="0.25">
      <c r="E22" s="31"/>
      <c r="F22" s="134" t="s">
        <v>223</v>
      </c>
      <c r="G22" s="200" t="s">
        <v>224</v>
      </c>
    </row>
    <row r="23" spans="3:12" x14ac:dyDescent="0.25">
      <c r="E23" s="134" t="s">
        <v>200</v>
      </c>
      <c r="F23" s="30">
        <f>VLOOKUP($E$6,$E$28:$K$74,2,0)</f>
        <v>4</v>
      </c>
      <c r="G23" s="30">
        <f>VLOOKUP($E$6,$E$28:$K$74,3,0)</f>
        <v>3</v>
      </c>
    </row>
    <row r="24" spans="3:12" x14ac:dyDescent="0.25">
      <c r="E24" s="134" t="s">
        <v>201</v>
      </c>
      <c r="F24" s="30">
        <f>VLOOKUP($E$6,$E$28:$K$74,5,0)</f>
        <v>3</v>
      </c>
      <c r="G24" s="30">
        <f>VLOOKUP($E$6,$E$28:$K$74,6,0)</f>
        <v>6</v>
      </c>
    </row>
    <row r="25" spans="3:12" x14ac:dyDescent="0.25"/>
    <row r="26" spans="3:12" ht="12.75" customHeight="1" x14ac:dyDescent="0.25">
      <c r="C26" s="264" t="s">
        <v>5</v>
      </c>
      <c r="D26" s="264" t="s">
        <v>1</v>
      </c>
      <c r="E26" s="264" t="s">
        <v>2</v>
      </c>
      <c r="F26" s="257" t="s">
        <v>3</v>
      </c>
      <c r="G26" s="258"/>
      <c r="H26" s="258"/>
      <c r="I26" s="263" t="s">
        <v>4</v>
      </c>
      <c r="J26" s="258"/>
      <c r="K26" s="259"/>
    </row>
    <row r="27" spans="3:12" x14ac:dyDescent="0.25">
      <c r="C27" s="265"/>
      <c r="D27" s="265"/>
      <c r="E27" s="265"/>
      <c r="F27" s="174" t="s">
        <v>223</v>
      </c>
      <c r="G27" s="174" t="s">
        <v>224</v>
      </c>
      <c r="H27" s="189" t="s">
        <v>6</v>
      </c>
      <c r="I27" s="190" t="s">
        <v>223</v>
      </c>
      <c r="J27" s="174" t="s">
        <v>224</v>
      </c>
      <c r="K27" s="174" t="s">
        <v>6</v>
      </c>
    </row>
    <row r="28" spans="3:12" ht="25.5" x14ac:dyDescent="0.25">
      <c r="C28" s="266" t="s">
        <v>91</v>
      </c>
      <c r="D28" s="33" t="s">
        <v>92</v>
      </c>
      <c r="E28" s="196" t="s">
        <v>93</v>
      </c>
      <c r="F28" s="33">
        <v>4</v>
      </c>
      <c r="G28" s="33">
        <v>3</v>
      </c>
      <c r="H28" s="186">
        <f>SUM(F28:G28)</f>
        <v>7</v>
      </c>
      <c r="I28" s="187">
        <v>3</v>
      </c>
      <c r="J28" s="33">
        <v>6</v>
      </c>
      <c r="K28" s="188">
        <f>SUM(I28:J28)</f>
        <v>9</v>
      </c>
      <c r="L28" s="2"/>
    </row>
    <row r="29" spans="3:12" x14ac:dyDescent="0.25">
      <c r="C29" s="267"/>
      <c r="D29" s="33" t="s">
        <v>95</v>
      </c>
      <c r="E29" s="196" t="s">
        <v>96</v>
      </c>
      <c r="F29" s="33">
        <v>6</v>
      </c>
      <c r="G29" s="33">
        <v>1</v>
      </c>
      <c r="H29" s="186">
        <f>SUM(F29:G29)</f>
        <v>7</v>
      </c>
      <c r="I29" s="187">
        <v>7</v>
      </c>
      <c r="J29" s="33">
        <v>1</v>
      </c>
      <c r="K29" s="188">
        <f>SUM(I29:J29)</f>
        <v>8</v>
      </c>
      <c r="L29" s="2"/>
    </row>
    <row r="30" spans="3:12" ht="25.5" x14ac:dyDescent="0.25">
      <c r="C30" s="267"/>
      <c r="D30" s="33">
        <v>78</v>
      </c>
      <c r="E30" s="196" t="s">
        <v>98</v>
      </c>
      <c r="F30" s="33">
        <v>1</v>
      </c>
      <c r="G30" s="33">
        <v>0</v>
      </c>
      <c r="H30" s="186">
        <f>SUM(F30:G30)</f>
        <v>1</v>
      </c>
      <c r="I30" s="187">
        <v>2</v>
      </c>
      <c r="J30" s="33">
        <v>5</v>
      </c>
      <c r="K30" s="188">
        <f>SUM(I30:J30)</f>
        <v>7</v>
      </c>
      <c r="L30" s="2"/>
    </row>
    <row r="31" spans="3:12" x14ac:dyDescent="0.25">
      <c r="C31" s="268"/>
      <c r="D31" s="33" t="s">
        <v>191</v>
      </c>
      <c r="E31" s="196" t="s">
        <v>192</v>
      </c>
      <c r="F31" s="33">
        <v>5</v>
      </c>
      <c r="G31" s="33">
        <v>2</v>
      </c>
      <c r="H31" s="186">
        <f>SUM(F31:G31)</f>
        <v>7</v>
      </c>
      <c r="I31" s="187">
        <v>10</v>
      </c>
      <c r="J31" s="33">
        <v>2</v>
      </c>
      <c r="K31" s="188">
        <f>SUM(I31:J31)</f>
        <v>12</v>
      </c>
      <c r="L31" s="2"/>
    </row>
    <row r="32" spans="3:12" x14ac:dyDescent="0.25">
      <c r="C32" s="257" t="s">
        <v>277</v>
      </c>
      <c r="D32" s="258"/>
      <c r="E32" s="259"/>
      <c r="F32" s="191">
        <f t="shared" ref="F32:K32" si="0">SUM(F28:F31)</f>
        <v>16</v>
      </c>
      <c r="G32" s="191">
        <f t="shared" si="0"/>
        <v>6</v>
      </c>
      <c r="H32" s="192">
        <f t="shared" si="0"/>
        <v>22</v>
      </c>
      <c r="I32" s="193">
        <f t="shared" si="0"/>
        <v>22</v>
      </c>
      <c r="J32" s="191">
        <f t="shared" si="0"/>
        <v>14</v>
      </c>
      <c r="K32" s="191">
        <f t="shared" si="0"/>
        <v>36</v>
      </c>
      <c r="L32" s="2"/>
    </row>
    <row r="33" spans="3:12" x14ac:dyDescent="0.25">
      <c r="C33" s="266" t="s">
        <v>99</v>
      </c>
      <c r="D33" s="33">
        <v>98</v>
      </c>
      <c r="E33" s="197" t="s">
        <v>100</v>
      </c>
      <c r="F33" s="33">
        <v>15</v>
      </c>
      <c r="G33" s="33">
        <v>2</v>
      </c>
      <c r="H33" s="186">
        <f t="shared" ref="H33:H61" si="1">SUM(F33:G33)</f>
        <v>17</v>
      </c>
      <c r="I33" s="187">
        <v>15</v>
      </c>
      <c r="J33" s="33">
        <v>3</v>
      </c>
      <c r="K33" s="188">
        <f t="shared" ref="K33:K61" si="2">SUM(I33:J33)</f>
        <v>18</v>
      </c>
      <c r="L33" s="2"/>
    </row>
    <row r="34" spans="3:12" x14ac:dyDescent="0.25">
      <c r="C34" s="267"/>
      <c r="D34" s="33">
        <v>97</v>
      </c>
      <c r="E34" s="197" t="s">
        <v>101</v>
      </c>
      <c r="F34" s="33">
        <v>10</v>
      </c>
      <c r="G34" s="33">
        <v>1</v>
      </c>
      <c r="H34" s="186">
        <f t="shared" si="1"/>
        <v>11</v>
      </c>
      <c r="I34" s="187">
        <v>12</v>
      </c>
      <c r="J34" s="33">
        <v>3</v>
      </c>
      <c r="K34" s="188">
        <f t="shared" si="2"/>
        <v>15</v>
      </c>
      <c r="L34" s="2"/>
    </row>
    <row r="35" spans="3:12" x14ac:dyDescent="0.25">
      <c r="C35" s="267"/>
      <c r="D35" s="33">
        <v>96</v>
      </c>
      <c r="E35" s="197" t="s">
        <v>102</v>
      </c>
      <c r="F35" s="33">
        <v>8</v>
      </c>
      <c r="G35" s="33">
        <v>0</v>
      </c>
      <c r="H35" s="186">
        <f t="shared" si="1"/>
        <v>8</v>
      </c>
      <c r="I35" s="187">
        <v>7</v>
      </c>
      <c r="J35" s="33">
        <v>1</v>
      </c>
      <c r="K35" s="188">
        <f t="shared" si="2"/>
        <v>8</v>
      </c>
      <c r="L35" s="2"/>
    </row>
    <row r="36" spans="3:12" x14ac:dyDescent="0.25">
      <c r="C36" s="267"/>
      <c r="D36" s="33" t="s">
        <v>189</v>
      </c>
      <c r="E36" s="197" t="s">
        <v>193</v>
      </c>
      <c r="F36" s="33">
        <v>3</v>
      </c>
      <c r="G36" s="33">
        <v>1</v>
      </c>
      <c r="H36" s="186">
        <f t="shared" si="1"/>
        <v>4</v>
      </c>
      <c r="I36" s="187">
        <v>3</v>
      </c>
      <c r="J36" s="33">
        <v>1</v>
      </c>
      <c r="K36" s="188">
        <f t="shared" si="2"/>
        <v>4</v>
      </c>
      <c r="L36" s="2"/>
    </row>
    <row r="37" spans="3:12" x14ac:dyDescent="0.25">
      <c r="C37" s="267"/>
      <c r="D37" s="33">
        <v>77</v>
      </c>
      <c r="E37" s="197" t="s">
        <v>103</v>
      </c>
      <c r="F37" s="33">
        <v>17</v>
      </c>
      <c r="G37" s="33">
        <v>34</v>
      </c>
      <c r="H37" s="186">
        <f t="shared" si="1"/>
        <v>51</v>
      </c>
      <c r="I37" s="187">
        <v>20</v>
      </c>
      <c r="J37" s="33">
        <v>38</v>
      </c>
      <c r="K37" s="188">
        <f t="shared" si="2"/>
        <v>58</v>
      </c>
      <c r="L37" s="2"/>
    </row>
    <row r="38" spans="3:12" x14ac:dyDescent="0.25">
      <c r="C38" s="267"/>
      <c r="D38" s="33">
        <v>41</v>
      </c>
      <c r="E38" s="197" t="s">
        <v>104</v>
      </c>
      <c r="F38" s="33">
        <v>75</v>
      </c>
      <c r="G38" s="33">
        <v>57</v>
      </c>
      <c r="H38" s="186">
        <f t="shared" si="1"/>
        <v>132</v>
      </c>
      <c r="I38" s="187">
        <v>58</v>
      </c>
      <c r="J38" s="33">
        <v>57</v>
      </c>
      <c r="K38" s="188">
        <f t="shared" si="2"/>
        <v>115</v>
      </c>
      <c r="L38" s="2"/>
    </row>
    <row r="39" spans="3:12" ht="25.5" x14ac:dyDescent="0.25">
      <c r="C39" s="267"/>
      <c r="D39" s="33" t="s">
        <v>105</v>
      </c>
      <c r="E39" s="197" t="s">
        <v>106</v>
      </c>
      <c r="F39" s="33">
        <v>16</v>
      </c>
      <c r="G39" s="33">
        <v>22</v>
      </c>
      <c r="H39" s="186">
        <f t="shared" si="1"/>
        <v>38</v>
      </c>
      <c r="I39" s="187">
        <v>16</v>
      </c>
      <c r="J39" s="33">
        <v>20</v>
      </c>
      <c r="K39" s="188">
        <f t="shared" si="2"/>
        <v>36</v>
      </c>
      <c r="L39" s="2"/>
    </row>
    <row r="40" spans="3:12" x14ac:dyDescent="0.25">
      <c r="C40" s="267"/>
      <c r="D40" s="33">
        <v>63</v>
      </c>
      <c r="E40" s="197" t="s">
        <v>107</v>
      </c>
      <c r="F40" s="33">
        <v>10</v>
      </c>
      <c r="G40" s="33">
        <v>15</v>
      </c>
      <c r="H40" s="186">
        <f t="shared" si="1"/>
        <v>25</v>
      </c>
      <c r="I40" s="187">
        <v>8</v>
      </c>
      <c r="J40" s="33">
        <v>13</v>
      </c>
      <c r="K40" s="188">
        <f t="shared" si="2"/>
        <v>21</v>
      </c>
      <c r="L40" s="2"/>
    </row>
    <row r="41" spans="3:12" x14ac:dyDescent="0.25">
      <c r="C41" s="267"/>
      <c r="D41" s="33">
        <v>73</v>
      </c>
      <c r="E41" s="197" t="s">
        <v>108</v>
      </c>
      <c r="F41" s="33">
        <v>1</v>
      </c>
      <c r="G41" s="33">
        <v>5</v>
      </c>
      <c r="H41" s="186">
        <f t="shared" si="1"/>
        <v>6</v>
      </c>
      <c r="I41" s="187">
        <v>1</v>
      </c>
      <c r="J41" s="33">
        <v>5</v>
      </c>
      <c r="K41" s="188">
        <f t="shared" si="2"/>
        <v>6</v>
      </c>
      <c r="L41" s="2"/>
    </row>
    <row r="42" spans="3:12" x14ac:dyDescent="0.25">
      <c r="C42" s="267"/>
      <c r="D42" s="33" t="s">
        <v>188</v>
      </c>
      <c r="E42" s="197" t="s">
        <v>194</v>
      </c>
      <c r="F42" s="33">
        <v>13</v>
      </c>
      <c r="G42" s="33">
        <v>11</v>
      </c>
      <c r="H42" s="186">
        <f t="shared" si="1"/>
        <v>24</v>
      </c>
      <c r="I42" s="187">
        <v>11</v>
      </c>
      <c r="J42" s="33">
        <v>10</v>
      </c>
      <c r="K42" s="188">
        <f t="shared" si="2"/>
        <v>21</v>
      </c>
      <c r="L42" s="2"/>
    </row>
    <row r="43" spans="3:12" x14ac:dyDescent="0.25">
      <c r="C43" s="267"/>
      <c r="D43" s="33">
        <v>49</v>
      </c>
      <c r="E43" s="197" t="s">
        <v>109</v>
      </c>
      <c r="F43" s="33">
        <v>29</v>
      </c>
      <c r="G43" s="33">
        <v>30</v>
      </c>
      <c r="H43" s="186">
        <f t="shared" si="1"/>
        <v>59</v>
      </c>
      <c r="I43" s="187">
        <v>28</v>
      </c>
      <c r="J43" s="33">
        <v>37</v>
      </c>
      <c r="K43" s="188">
        <f t="shared" si="2"/>
        <v>65</v>
      </c>
      <c r="L43" s="2"/>
    </row>
    <row r="44" spans="3:12" x14ac:dyDescent="0.25">
      <c r="C44" s="267"/>
      <c r="D44" s="33">
        <v>85</v>
      </c>
      <c r="E44" s="197" t="s">
        <v>110</v>
      </c>
      <c r="F44" s="33">
        <v>4</v>
      </c>
      <c r="G44" s="33">
        <v>5</v>
      </c>
      <c r="H44" s="186">
        <f t="shared" si="1"/>
        <v>9</v>
      </c>
      <c r="I44" s="187"/>
      <c r="J44" s="33"/>
      <c r="K44" s="188">
        <f t="shared" si="2"/>
        <v>0</v>
      </c>
      <c r="L44" s="2"/>
    </row>
    <row r="45" spans="3:12" x14ac:dyDescent="0.25">
      <c r="C45" s="267"/>
      <c r="D45" s="32">
        <v>70</v>
      </c>
      <c r="E45" s="196" t="s">
        <v>111</v>
      </c>
      <c r="F45" s="33">
        <v>8</v>
      </c>
      <c r="G45" s="33">
        <v>11</v>
      </c>
      <c r="H45" s="186">
        <f t="shared" si="1"/>
        <v>19</v>
      </c>
      <c r="I45" s="187">
        <v>15</v>
      </c>
      <c r="J45" s="33">
        <v>13</v>
      </c>
      <c r="K45" s="188">
        <f t="shared" si="2"/>
        <v>28</v>
      </c>
      <c r="L45" s="2"/>
    </row>
    <row r="46" spans="3:12" x14ac:dyDescent="0.25">
      <c r="C46" s="267"/>
      <c r="D46" s="32">
        <v>90</v>
      </c>
      <c r="E46" s="196" t="s">
        <v>112</v>
      </c>
      <c r="F46" s="33">
        <v>63</v>
      </c>
      <c r="G46" s="33">
        <v>99</v>
      </c>
      <c r="H46" s="186">
        <f t="shared" si="1"/>
        <v>162</v>
      </c>
      <c r="I46" s="187">
        <v>46</v>
      </c>
      <c r="J46" s="33">
        <v>81</v>
      </c>
      <c r="K46" s="188">
        <f t="shared" si="2"/>
        <v>127</v>
      </c>
      <c r="L46" s="2"/>
    </row>
    <row r="47" spans="3:12" x14ac:dyDescent="0.25">
      <c r="C47" s="267"/>
      <c r="D47" s="32">
        <v>54</v>
      </c>
      <c r="E47" s="196" t="s">
        <v>113</v>
      </c>
      <c r="F47" s="33">
        <v>34</v>
      </c>
      <c r="G47" s="33">
        <v>12</v>
      </c>
      <c r="H47" s="186">
        <f t="shared" si="1"/>
        <v>46</v>
      </c>
      <c r="I47" s="187">
        <v>24</v>
      </c>
      <c r="J47" s="33">
        <v>11</v>
      </c>
      <c r="K47" s="188">
        <f t="shared" si="2"/>
        <v>35</v>
      </c>
      <c r="L47" s="2"/>
    </row>
    <row r="48" spans="3:12" x14ac:dyDescent="0.25">
      <c r="C48" s="267"/>
      <c r="D48" s="32" t="s">
        <v>114</v>
      </c>
      <c r="E48" s="196" t="s">
        <v>115</v>
      </c>
      <c r="F48" s="33">
        <v>24</v>
      </c>
      <c r="G48" s="33">
        <v>14</v>
      </c>
      <c r="H48" s="186">
        <f t="shared" si="1"/>
        <v>38</v>
      </c>
      <c r="I48" s="187">
        <v>17</v>
      </c>
      <c r="J48" s="33">
        <v>12</v>
      </c>
      <c r="K48" s="188">
        <f t="shared" si="2"/>
        <v>29</v>
      </c>
      <c r="L48" s="2"/>
    </row>
    <row r="49" spans="3:12" x14ac:dyDescent="0.25">
      <c r="C49" s="267"/>
      <c r="D49" s="32" t="s">
        <v>142</v>
      </c>
      <c r="E49" s="196" t="s">
        <v>143</v>
      </c>
      <c r="F49" s="33">
        <v>14</v>
      </c>
      <c r="G49" s="33">
        <v>4</v>
      </c>
      <c r="H49" s="186">
        <f t="shared" si="1"/>
        <v>18</v>
      </c>
      <c r="I49" s="187">
        <v>10</v>
      </c>
      <c r="J49" s="33">
        <v>4</v>
      </c>
      <c r="K49" s="188">
        <f t="shared" si="2"/>
        <v>14</v>
      </c>
      <c r="L49" s="2"/>
    </row>
    <row r="50" spans="3:12" x14ac:dyDescent="0.25">
      <c r="C50" s="267"/>
      <c r="D50" s="32" t="s">
        <v>187</v>
      </c>
      <c r="E50" s="196" t="s">
        <v>195</v>
      </c>
      <c r="F50" s="33">
        <v>7</v>
      </c>
      <c r="G50" s="33">
        <v>6</v>
      </c>
      <c r="H50" s="186">
        <f t="shared" si="1"/>
        <v>13</v>
      </c>
      <c r="I50" s="187">
        <v>16</v>
      </c>
      <c r="J50" s="33">
        <v>15</v>
      </c>
      <c r="K50" s="188">
        <f t="shared" si="2"/>
        <v>31</v>
      </c>
      <c r="L50" s="2"/>
    </row>
    <row r="51" spans="3:12" x14ac:dyDescent="0.25">
      <c r="C51" s="267"/>
      <c r="D51" s="32" t="s">
        <v>144</v>
      </c>
      <c r="E51" s="196" t="s">
        <v>145</v>
      </c>
      <c r="F51" s="33"/>
      <c r="G51" s="33"/>
      <c r="H51" s="186">
        <f t="shared" si="1"/>
        <v>0</v>
      </c>
      <c r="I51" s="187">
        <v>41</v>
      </c>
      <c r="J51" s="33">
        <v>8</v>
      </c>
      <c r="K51" s="188">
        <f t="shared" si="2"/>
        <v>49</v>
      </c>
      <c r="L51" s="2"/>
    </row>
    <row r="52" spans="3:12" x14ac:dyDescent="0.25">
      <c r="C52" s="267"/>
      <c r="D52" s="32">
        <v>47</v>
      </c>
      <c r="E52" s="196" t="s">
        <v>116</v>
      </c>
      <c r="F52" s="33">
        <v>41</v>
      </c>
      <c r="G52" s="33">
        <v>3</v>
      </c>
      <c r="H52" s="186">
        <f t="shared" si="1"/>
        <v>44</v>
      </c>
      <c r="I52" s="187">
        <v>37</v>
      </c>
      <c r="J52" s="33">
        <v>5</v>
      </c>
      <c r="K52" s="188">
        <f t="shared" si="2"/>
        <v>42</v>
      </c>
      <c r="L52" s="2"/>
    </row>
    <row r="53" spans="3:12" x14ac:dyDescent="0.25">
      <c r="C53" s="267"/>
      <c r="D53" s="32" t="s">
        <v>117</v>
      </c>
      <c r="E53" s="196" t="s">
        <v>118</v>
      </c>
      <c r="F53" s="33">
        <v>15</v>
      </c>
      <c r="G53" s="33">
        <v>0</v>
      </c>
      <c r="H53" s="186">
        <f t="shared" si="1"/>
        <v>15</v>
      </c>
      <c r="I53" s="187">
        <v>14</v>
      </c>
      <c r="J53" s="33">
        <v>1</v>
      </c>
      <c r="K53" s="188">
        <f t="shared" si="2"/>
        <v>15</v>
      </c>
      <c r="L53" s="2"/>
    </row>
    <row r="54" spans="3:12" x14ac:dyDescent="0.25">
      <c r="C54" s="267"/>
      <c r="D54" s="32">
        <v>40</v>
      </c>
      <c r="E54" s="196" t="s">
        <v>119</v>
      </c>
      <c r="F54" s="33">
        <v>46</v>
      </c>
      <c r="G54" s="33">
        <v>5</v>
      </c>
      <c r="H54" s="186">
        <f t="shared" si="1"/>
        <v>51</v>
      </c>
      <c r="I54" s="187">
        <v>34</v>
      </c>
      <c r="J54" s="33">
        <v>4</v>
      </c>
      <c r="K54" s="188">
        <f t="shared" si="2"/>
        <v>38</v>
      </c>
      <c r="L54" s="2"/>
    </row>
    <row r="55" spans="3:12" x14ac:dyDescent="0.25">
      <c r="C55" s="267"/>
      <c r="D55" s="32">
        <v>42</v>
      </c>
      <c r="E55" s="196" t="s">
        <v>120</v>
      </c>
      <c r="F55" s="33">
        <v>32</v>
      </c>
      <c r="G55" s="33">
        <v>15</v>
      </c>
      <c r="H55" s="186">
        <f t="shared" si="1"/>
        <v>47</v>
      </c>
      <c r="I55" s="187">
        <v>10</v>
      </c>
      <c r="J55" s="33">
        <v>10</v>
      </c>
      <c r="K55" s="188">
        <f t="shared" si="2"/>
        <v>20</v>
      </c>
      <c r="L55" s="2"/>
    </row>
    <row r="56" spans="3:12" x14ac:dyDescent="0.25">
      <c r="C56" s="267"/>
      <c r="D56" s="32">
        <v>84</v>
      </c>
      <c r="E56" s="196" t="s">
        <v>121</v>
      </c>
      <c r="F56" s="33">
        <v>9</v>
      </c>
      <c r="G56" s="33">
        <v>12</v>
      </c>
      <c r="H56" s="186">
        <f t="shared" si="1"/>
        <v>21</v>
      </c>
      <c r="I56" s="187">
        <v>9</v>
      </c>
      <c r="J56" s="33">
        <v>10</v>
      </c>
      <c r="K56" s="188">
        <f t="shared" si="2"/>
        <v>19</v>
      </c>
      <c r="L56" s="2"/>
    </row>
    <row r="57" spans="3:12" x14ac:dyDescent="0.25">
      <c r="C57" s="267"/>
      <c r="D57" s="32">
        <v>62</v>
      </c>
      <c r="E57" s="196" t="s">
        <v>122</v>
      </c>
      <c r="F57" s="33">
        <v>21</v>
      </c>
      <c r="G57" s="33">
        <v>16</v>
      </c>
      <c r="H57" s="186">
        <f t="shared" si="1"/>
        <v>37</v>
      </c>
      <c r="I57" s="187">
        <v>7</v>
      </c>
      <c r="J57" s="33">
        <v>11</v>
      </c>
      <c r="K57" s="188">
        <f t="shared" si="2"/>
        <v>18</v>
      </c>
      <c r="L57" s="2"/>
    </row>
    <row r="58" spans="3:12" ht="25.5" x14ac:dyDescent="0.25">
      <c r="C58" s="267"/>
      <c r="D58" s="32" t="s">
        <v>123</v>
      </c>
      <c r="E58" s="196" t="s">
        <v>124</v>
      </c>
      <c r="F58" s="33">
        <v>19</v>
      </c>
      <c r="G58" s="33">
        <v>22</v>
      </c>
      <c r="H58" s="186">
        <f t="shared" si="1"/>
        <v>41</v>
      </c>
      <c r="I58" s="187">
        <v>6</v>
      </c>
      <c r="J58" s="33">
        <v>9</v>
      </c>
      <c r="K58" s="188">
        <f t="shared" si="2"/>
        <v>15</v>
      </c>
      <c r="L58" s="2"/>
    </row>
    <row r="59" spans="3:12" x14ac:dyDescent="0.25">
      <c r="C59" s="267"/>
      <c r="D59" s="32" t="s">
        <v>190</v>
      </c>
      <c r="E59" s="196" t="s">
        <v>196</v>
      </c>
      <c r="F59" s="33"/>
      <c r="G59" s="33"/>
      <c r="H59" s="186">
        <f t="shared" si="1"/>
        <v>0</v>
      </c>
      <c r="I59" s="187">
        <v>2</v>
      </c>
      <c r="J59" s="33">
        <v>10</v>
      </c>
      <c r="K59" s="188">
        <f t="shared" si="2"/>
        <v>12</v>
      </c>
      <c r="L59" s="2"/>
    </row>
    <row r="60" spans="3:12" x14ac:dyDescent="0.25">
      <c r="C60" s="267"/>
      <c r="D60" s="32">
        <v>44</v>
      </c>
      <c r="E60" s="196" t="s">
        <v>125</v>
      </c>
      <c r="F60" s="33">
        <v>26</v>
      </c>
      <c r="G60" s="33">
        <v>3</v>
      </c>
      <c r="H60" s="186">
        <f t="shared" si="1"/>
        <v>29</v>
      </c>
      <c r="I60" s="187">
        <v>27</v>
      </c>
      <c r="J60" s="33">
        <v>3</v>
      </c>
      <c r="K60" s="188">
        <f t="shared" si="2"/>
        <v>30</v>
      </c>
      <c r="L60" s="2"/>
    </row>
    <row r="61" spans="3:12" x14ac:dyDescent="0.25">
      <c r="C61" s="268"/>
      <c r="D61" s="33" t="s">
        <v>126</v>
      </c>
      <c r="E61" s="197" t="s">
        <v>127</v>
      </c>
      <c r="F61" s="33">
        <v>20</v>
      </c>
      <c r="G61" s="33">
        <v>29</v>
      </c>
      <c r="H61" s="186">
        <f t="shared" si="1"/>
        <v>49</v>
      </c>
      <c r="I61" s="187">
        <v>15</v>
      </c>
      <c r="J61" s="33">
        <v>25</v>
      </c>
      <c r="K61" s="188">
        <f t="shared" si="2"/>
        <v>40</v>
      </c>
      <c r="L61" s="2"/>
    </row>
    <row r="62" spans="3:12" x14ac:dyDescent="0.25">
      <c r="C62" s="257" t="s">
        <v>278</v>
      </c>
      <c r="D62" s="258"/>
      <c r="E62" s="259"/>
      <c r="F62" s="191">
        <f t="shared" ref="F62:K62" si="3">SUM(F33:F61)</f>
        <v>580</v>
      </c>
      <c r="G62" s="191">
        <f t="shared" si="3"/>
        <v>434</v>
      </c>
      <c r="H62" s="192">
        <f>SUM(H33:H61)</f>
        <v>1014</v>
      </c>
      <c r="I62" s="193">
        <f t="shared" si="3"/>
        <v>509</v>
      </c>
      <c r="J62" s="191">
        <f t="shared" si="3"/>
        <v>420</v>
      </c>
      <c r="K62" s="191">
        <f t="shared" si="3"/>
        <v>929</v>
      </c>
      <c r="L62" s="2"/>
    </row>
    <row r="63" spans="3:12" x14ac:dyDescent="0.25">
      <c r="C63" s="266" t="s">
        <v>97</v>
      </c>
      <c r="D63" s="33">
        <v>59</v>
      </c>
      <c r="E63" s="196" t="s">
        <v>128</v>
      </c>
      <c r="F63" s="33">
        <v>3</v>
      </c>
      <c r="G63" s="33">
        <v>3</v>
      </c>
      <c r="H63" s="186">
        <f t="shared" ref="H63:H73" si="4">SUM(F63:G63)</f>
        <v>6</v>
      </c>
      <c r="I63" s="187">
        <v>3</v>
      </c>
      <c r="J63" s="33">
        <v>3</v>
      </c>
      <c r="K63" s="188">
        <f t="shared" ref="K63:K74" si="5">SUM(I63:J63)</f>
        <v>6</v>
      </c>
      <c r="L63" s="2"/>
    </row>
    <row r="64" spans="3:12" x14ac:dyDescent="0.25">
      <c r="C64" s="267"/>
      <c r="D64" s="33" t="s">
        <v>129</v>
      </c>
      <c r="E64" s="196" t="s">
        <v>130</v>
      </c>
      <c r="F64" s="33">
        <v>5</v>
      </c>
      <c r="G64" s="33">
        <v>1</v>
      </c>
      <c r="H64" s="186">
        <f t="shared" si="4"/>
        <v>6</v>
      </c>
      <c r="I64" s="187"/>
      <c r="J64" s="33"/>
      <c r="K64" s="188">
        <f t="shared" si="5"/>
        <v>0</v>
      </c>
      <c r="L64" s="2"/>
    </row>
    <row r="65" spans="3:12" x14ac:dyDescent="0.25">
      <c r="C65" s="267"/>
      <c r="D65" s="32" t="s">
        <v>146</v>
      </c>
      <c r="E65" s="196" t="s">
        <v>147</v>
      </c>
      <c r="F65" s="33">
        <v>18</v>
      </c>
      <c r="G65" s="33">
        <v>5</v>
      </c>
      <c r="H65" s="186">
        <f t="shared" si="4"/>
        <v>23</v>
      </c>
      <c r="I65" s="187">
        <v>8</v>
      </c>
      <c r="J65" s="33">
        <v>3</v>
      </c>
      <c r="K65" s="188">
        <f t="shared" si="5"/>
        <v>11</v>
      </c>
      <c r="L65" s="2"/>
    </row>
    <row r="66" spans="3:12" x14ac:dyDescent="0.25">
      <c r="C66" s="267"/>
      <c r="D66" s="32">
        <v>58</v>
      </c>
      <c r="E66" s="196" t="s">
        <v>132</v>
      </c>
      <c r="F66" s="33">
        <v>8</v>
      </c>
      <c r="G66" s="33">
        <v>21</v>
      </c>
      <c r="H66" s="186">
        <f t="shared" si="4"/>
        <v>29</v>
      </c>
      <c r="I66" s="187">
        <v>5</v>
      </c>
      <c r="J66" s="33">
        <v>15</v>
      </c>
      <c r="K66" s="188">
        <f t="shared" si="5"/>
        <v>20</v>
      </c>
      <c r="L66" s="2"/>
    </row>
    <row r="67" spans="3:12" x14ac:dyDescent="0.25">
      <c r="C67" s="267"/>
      <c r="D67" s="32">
        <v>71</v>
      </c>
      <c r="E67" s="196" t="s">
        <v>133</v>
      </c>
      <c r="F67" s="33">
        <v>3</v>
      </c>
      <c r="G67" s="33">
        <v>9</v>
      </c>
      <c r="H67" s="186">
        <f t="shared" si="4"/>
        <v>12</v>
      </c>
      <c r="I67" s="187">
        <v>4</v>
      </c>
      <c r="J67" s="33">
        <v>8</v>
      </c>
      <c r="K67" s="188">
        <f t="shared" si="5"/>
        <v>12</v>
      </c>
      <c r="L67" s="2"/>
    </row>
    <row r="68" spans="3:12" x14ac:dyDescent="0.25">
      <c r="C68" s="267"/>
      <c r="D68" s="32">
        <v>82</v>
      </c>
      <c r="E68" s="196" t="s">
        <v>134</v>
      </c>
      <c r="F68" s="33"/>
      <c r="G68" s="33"/>
      <c r="H68" s="186">
        <f t="shared" si="4"/>
        <v>0</v>
      </c>
      <c r="I68" s="187">
        <v>3</v>
      </c>
      <c r="J68" s="33">
        <v>2</v>
      </c>
      <c r="K68" s="188">
        <f t="shared" si="5"/>
        <v>5</v>
      </c>
      <c r="L68" s="2"/>
    </row>
    <row r="69" spans="3:12" x14ac:dyDescent="0.25">
      <c r="C69" s="267"/>
      <c r="D69" s="32">
        <v>56</v>
      </c>
      <c r="E69" s="196" t="s">
        <v>135</v>
      </c>
      <c r="F69" s="33">
        <v>1</v>
      </c>
      <c r="G69" s="33">
        <v>19</v>
      </c>
      <c r="H69" s="186">
        <f t="shared" si="4"/>
        <v>20</v>
      </c>
      <c r="I69" s="187">
        <v>2</v>
      </c>
      <c r="J69" s="33">
        <v>19</v>
      </c>
      <c r="K69" s="188">
        <f t="shared" si="5"/>
        <v>21</v>
      </c>
      <c r="L69" s="2"/>
    </row>
    <row r="70" spans="3:12" ht="25.5" x14ac:dyDescent="0.25">
      <c r="C70" s="267"/>
      <c r="D70" s="32">
        <v>81</v>
      </c>
      <c r="E70" s="196" t="s">
        <v>136</v>
      </c>
      <c r="F70" s="33"/>
      <c r="G70" s="33"/>
      <c r="H70" s="186">
        <f t="shared" si="4"/>
        <v>0</v>
      </c>
      <c r="I70" s="187">
        <v>1</v>
      </c>
      <c r="J70" s="33">
        <v>1</v>
      </c>
      <c r="K70" s="188">
        <f t="shared" si="5"/>
        <v>2</v>
      </c>
      <c r="L70" s="2"/>
    </row>
    <row r="71" spans="3:12" ht="25.5" x14ac:dyDescent="0.25">
      <c r="C71" s="267"/>
      <c r="D71" s="32">
        <v>45</v>
      </c>
      <c r="E71" s="196" t="s">
        <v>279</v>
      </c>
      <c r="F71" s="33">
        <v>1</v>
      </c>
      <c r="G71" s="33">
        <v>0</v>
      </c>
      <c r="H71" s="186">
        <f t="shared" si="4"/>
        <v>1</v>
      </c>
      <c r="I71" s="187"/>
      <c r="J71" s="33"/>
      <c r="K71" s="188">
        <f t="shared" si="5"/>
        <v>0</v>
      </c>
      <c r="L71" s="19"/>
    </row>
    <row r="72" spans="3:12" x14ac:dyDescent="0.25">
      <c r="C72" s="267"/>
      <c r="D72" s="32" t="s">
        <v>138</v>
      </c>
      <c r="E72" s="196" t="s">
        <v>139</v>
      </c>
      <c r="F72" s="33">
        <v>6</v>
      </c>
      <c r="G72" s="33">
        <v>5</v>
      </c>
      <c r="H72" s="186">
        <f t="shared" si="4"/>
        <v>11</v>
      </c>
      <c r="I72" s="187">
        <v>3</v>
      </c>
      <c r="J72" s="33">
        <v>9</v>
      </c>
      <c r="K72" s="188">
        <f t="shared" si="5"/>
        <v>12</v>
      </c>
    </row>
    <row r="73" spans="3:12" x14ac:dyDescent="0.25">
      <c r="C73" s="267"/>
      <c r="D73" s="33" t="s">
        <v>140</v>
      </c>
      <c r="E73" s="196" t="s">
        <v>141</v>
      </c>
      <c r="F73" s="33">
        <v>18</v>
      </c>
      <c r="G73" s="33">
        <v>0</v>
      </c>
      <c r="H73" s="186">
        <f t="shared" si="4"/>
        <v>18</v>
      </c>
      <c r="I73" s="187">
        <v>3</v>
      </c>
      <c r="J73" s="33">
        <v>0</v>
      </c>
      <c r="K73" s="188">
        <f t="shared" si="5"/>
        <v>3</v>
      </c>
    </row>
    <row r="74" spans="3:12" x14ac:dyDescent="0.25">
      <c r="C74" s="268"/>
      <c r="D74" s="32" t="s">
        <v>280</v>
      </c>
      <c r="E74" s="196" t="s">
        <v>281</v>
      </c>
      <c r="F74" s="33"/>
      <c r="G74" s="33"/>
      <c r="H74" s="186"/>
      <c r="I74" s="187">
        <v>25</v>
      </c>
      <c r="J74" s="33">
        <v>8</v>
      </c>
      <c r="K74" s="188">
        <f t="shared" si="5"/>
        <v>33</v>
      </c>
    </row>
    <row r="75" spans="3:12" x14ac:dyDescent="0.25">
      <c r="C75" s="257" t="s">
        <v>282</v>
      </c>
      <c r="D75" s="258"/>
      <c r="E75" s="259"/>
      <c r="F75" s="191">
        <f t="shared" ref="F75:K75" si="6">SUM(F63:F74)</f>
        <v>63</v>
      </c>
      <c r="G75" s="191">
        <f t="shared" si="6"/>
        <v>63</v>
      </c>
      <c r="H75" s="192">
        <f t="shared" si="6"/>
        <v>126</v>
      </c>
      <c r="I75" s="193">
        <f t="shared" si="6"/>
        <v>57</v>
      </c>
      <c r="J75" s="191">
        <f t="shared" si="6"/>
        <v>68</v>
      </c>
      <c r="K75" s="191">
        <f t="shared" si="6"/>
        <v>125</v>
      </c>
    </row>
    <row r="76" spans="3:12" x14ac:dyDescent="0.25">
      <c r="C76" s="260"/>
      <c r="D76" s="261"/>
      <c r="E76" s="261"/>
      <c r="F76" s="261"/>
      <c r="G76" s="261"/>
      <c r="H76" s="261"/>
      <c r="I76" s="261"/>
      <c r="J76" s="261"/>
      <c r="K76" s="262"/>
    </row>
    <row r="77" spans="3:12" x14ac:dyDescent="0.25">
      <c r="C77" s="257" t="s">
        <v>283</v>
      </c>
      <c r="D77" s="258"/>
      <c r="E77" s="259"/>
      <c r="F77" s="179">
        <f t="shared" ref="F77:K77" si="7">SUM(F75,F62,F32)</f>
        <v>659</v>
      </c>
      <c r="G77" s="179">
        <f t="shared" si="7"/>
        <v>503</v>
      </c>
      <c r="H77" s="194">
        <f t="shared" si="7"/>
        <v>1162</v>
      </c>
      <c r="I77" s="195">
        <f t="shared" si="7"/>
        <v>588</v>
      </c>
      <c r="J77" s="179">
        <f t="shared" si="7"/>
        <v>502</v>
      </c>
      <c r="K77" s="179">
        <f t="shared" si="7"/>
        <v>1090</v>
      </c>
    </row>
    <row r="78" spans="3:12" x14ac:dyDescent="0.25"/>
    <row r="79" spans="3:12" x14ac:dyDescent="0.2">
      <c r="C79" s="11" t="s">
        <v>235</v>
      </c>
    </row>
    <row r="80" spans="3:12" x14ac:dyDescent="0.25"/>
    <row r="81" spans="3:3" x14ac:dyDescent="0.2">
      <c r="C81" s="11" t="s">
        <v>284</v>
      </c>
    </row>
    <row r="82" spans="3:3" x14ac:dyDescent="0.25"/>
    <row r="83" spans="3:3" hidden="1" x14ac:dyDescent="0.25"/>
    <row r="84" spans="3:3" hidden="1" x14ac:dyDescent="0.25"/>
    <row r="85" spans="3:3" hidden="1" x14ac:dyDescent="0.25"/>
    <row r="86" spans="3:3" hidden="1" x14ac:dyDescent="0.25"/>
    <row r="87" spans="3:3" hidden="1" x14ac:dyDescent="0.25"/>
    <row r="88" spans="3:3" hidden="1" x14ac:dyDescent="0.25"/>
    <row r="89" spans="3:3" hidden="1" x14ac:dyDescent="0.25"/>
    <row r="90" spans="3:3" hidden="1" x14ac:dyDescent="0.25"/>
    <row r="91" spans="3:3" hidden="1" x14ac:dyDescent="0.25"/>
    <row r="92" spans="3:3" hidden="1" x14ac:dyDescent="0.25"/>
  </sheetData>
  <sheetProtection password="CD78" sheet="1" objects="1" scenarios="1"/>
  <sortState ref="D73:K84">
    <sortCondition ref="E73:E84"/>
  </sortState>
  <mergeCells count="14">
    <mergeCell ref="C75:E75"/>
    <mergeCell ref="C76:K76"/>
    <mergeCell ref="C77:E77"/>
    <mergeCell ref="B1:L1"/>
    <mergeCell ref="F26:H26"/>
    <mergeCell ref="I26:K26"/>
    <mergeCell ref="C26:C27"/>
    <mergeCell ref="D26:D27"/>
    <mergeCell ref="E26:E27"/>
    <mergeCell ref="C28:C31"/>
    <mergeCell ref="C32:E32"/>
    <mergeCell ref="C33:C61"/>
    <mergeCell ref="C62:E62"/>
    <mergeCell ref="C63:C7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9525</xdr:rowOff>
                  </from>
                  <to>
                    <xdr:col>5</xdr:col>
                    <xdr:colOff>190500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Contenido</vt:lpstr>
      <vt:lpstr>Genero</vt:lpstr>
      <vt:lpstr>Edad</vt:lpstr>
      <vt:lpstr>Estrato</vt:lpstr>
      <vt:lpstr>Depto</vt:lpstr>
      <vt:lpstr>Municipios</vt:lpstr>
      <vt:lpstr>Nivel</vt:lpstr>
      <vt:lpstr>Tendencia_Pre</vt:lpstr>
      <vt:lpstr>Pos_Genero</vt:lpstr>
      <vt:lpstr>Pos_Tendencia</vt:lpstr>
      <vt:lpstr>Resumen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2014-06-11T16:43:37Z</dcterms:modified>
</cp:coreProperties>
</file>