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trlProps/ctrlProp4.xml" ContentType="application/vnd.ms-excel.controlproperti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5.xml" ContentType="application/vnd.ms-excel.controlproperties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workbookProtection workbookPassword="CD78" lockStructure="1"/>
  <bookViews>
    <workbookView xWindow="360" yWindow="660" windowWidth="14880" windowHeight="7455" tabRatio="456"/>
  </bookViews>
  <sheets>
    <sheet name="Contenido" sheetId="1" r:id="rId1"/>
    <sheet name="Genero" sheetId="2" r:id="rId2"/>
    <sheet name="Tendencia" sheetId="3" r:id="rId3"/>
    <sheet name="Gradu_ini_pre" sheetId="7" r:id="rId4"/>
    <sheet name="Pos_Genero" sheetId="4" r:id="rId5"/>
    <sheet name="Pos_Ini" sheetId="6" r:id="rId6"/>
    <sheet name="Tendencia_Pos" sheetId="9" r:id="rId7"/>
    <sheet name="Ten_Nivel" sheetId="5" r:id="rId8"/>
    <sheet name="CONVENCIONES" sheetId="8" state="hidden" r:id="rId9"/>
  </sheets>
  <definedNames>
    <definedName name="_xlnm._FilterDatabase" localSheetId="8" hidden="1">CONVENCIONES!$A$134:$C$134</definedName>
    <definedName name="_xlnm._FilterDatabase" localSheetId="1" hidden="1">Genero!$C$25:$E$26</definedName>
    <definedName name="_xlnm._FilterDatabase" localSheetId="5" hidden="1">Pos_Ini!$C$3:$F$3</definedName>
  </definedNames>
  <calcPr calcId="145621"/>
</workbook>
</file>

<file path=xl/calcChain.xml><?xml version="1.0" encoding="utf-8"?>
<calcChain xmlns="http://schemas.openxmlformats.org/spreadsheetml/2006/main">
  <c r="F47" i="6" l="1"/>
  <c r="F131" i="7" l="1"/>
  <c r="E6" i="9"/>
  <c r="W68" i="9"/>
  <c r="V68" i="9"/>
  <c r="V69" i="9" s="1"/>
  <c r="U68" i="9"/>
  <c r="T68" i="9"/>
  <c r="S68" i="9"/>
  <c r="R68" i="9"/>
  <c r="R69" i="9" s="1"/>
  <c r="Q68" i="9"/>
  <c r="P68" i="9"/>
  <c r="O68" i="9"/>
  <c r="N68" i="9"/>
  <c r="N69" i="9" s="1"/>
  <c r="M68" i="9"/>
  <c r="L68" i="9"/>
  <c r="K68" i="9"/>
  <c r="J68" i="9"/>
  <c r="J69" i="9" s="1"/>
  <c r="I68" i="9"/>
  <c r="H68" i="9"/>
  <c r="G68" i="9"/>
  <c r="F68" i="9"/>
  <c r="F69" i="9" s="1"/>
  <c r="G25" i="9" l="1"/>
  <c r="F25" i="9"/>
  <c r="H69" i="9"/>
  <c r="L69" i="9"/>
  <c r="P69" i="9"/>
  <c r="T69" i="9"/>
  <c r="G26" i="9"/>
  <c r="F26" i="9"/>
  <c r="J25" i="9"/>
  <c r="N25" i="9"/>
  <c r="H26" i="9"/>
  <c r="L26" i="9"/>
  <c r="K25" i="9"/>
  <c r="I26" i="9"/>
  <c r="M26" i="9"/>
  <c r="H25" i="9"/>
  <c r="L25" i="9"/>
  <c r="J26" i="9"/>
  <c r="N26" i="9"/>
  <c r="I25" i="9"/>
  <c r="M25" i="9"/>
  <c r="K26" i="9"/>
  <c r="M40" i="5"/>
  <c r="L40" i="5"/>
  <c r="K40" i="5"/>
  <c r="J40" i="5"/>
  <c r="I40" i="5"/>
  <c r="H40" i="5"/>
  <c r="G40" i="5"/>
  <c r="F40" i="5"/>
  <c r="E40" i="5"/>
  <c r="D40" i="5"/>
  <c r="E6" i="4" l="1"/>
  <c r="F23" i="4" s="1"/>
  <c r="F24" i="4" l="1"/>
  <c r="J63" i="4"/>
  <c r="I63" i="4"/>
  <c r="G63" i="4"/>
  <c r="F63" i="4"/>
  <c r="K62" i="4"/>
  <c r="K61" i="4"/>
  <c r="K60" i="4"/>
  <c r="H60" i="4"/>
  <c r="K59" i="4"/>
  <c r="H59" i="4"/>
  <c r="K58" i="4"/>
  <c r="H58" i="4"/>
  <c r="K57" i="4"/>
  <c r="H57" i="4"/>
  <c r="K56" i="4"/>
  <c r="H56" i="4"/>
  <c r="K55" i="4"/>
  <c r="H55" i="4"/>
  <c r="K54" i="4"/>
  <c r="J53" i="4"/>
  <c r="I53" i="4"/>
  <c r="G53" i="4"/>
  <c r="F53" i="4"/>
  <c r="K52" i="4"/>
  <c r="H52" i="4"/>
  <c r="K51" i="4"/>
  <c r="H51" i="4"/>
  <c r="K50" i="4"/>
  <c r="K49" i="4"/>
  <c r="H49" i="4"/>
  <c r="K48" i="4"/>
  <c r="H48" i="4"/>
  <c r="K47" i="4"/>
  <c r="H47" i="4"/>
  <c r="K46" i="4"/>
  <c r="H46" i="4"/>
  <c r="K45" i="4"/>
  <c r="H45" i="4"/>
  <c r="K44" i="4"/>
  <c r="K43" i="4"/>
  <c r="H43" i="4"/>
  <c r="K42" i="4"/>
  <c r="K41" i="4"/>
  <c r="H41" i="4"/>
  <c r="K40" i="4"/>
  <c r="H40" i="4"/>
  <c r="K39" i="4"/>
  <c r="H39" i="4"/>
  <c r="K38" i="4"/>
  <c r="H38" i="4"/>
  <c r="K37" i="4"/>
  <c r="H37" i="4"/>
  <c r="K36" i="4"/>
  <c r="H36" i="4"/>
  <c r="K35" i="4"/>
  <c r="H35" i="4"/>
  <c r="K34" i="4"/>
  <c r="H34" i="4"/>
  <c r="K33" i="4"/>
  <c r="H33" i="4"/>
  <c r="K32" i="4"/>
  <c r="H32" i="4"/>
  <c r="K31" i="4"/>
  <c r="H31" i="4"/>
  <c r="K30" i="4"/>
  <c r="K29" i="4"/>
  <c r="H29" i="4"/>
  <c r="J28" i="4"/>
  <c r="I28" i="4"/>
  <c r="G28" i="4"/>
  <c r="F28" i="4"/>
  <c r="K27" i="4"/>
  <c r="K28" i="4" s="1"/>
  <c r="H27" i="4"/>
  <c r="H28" i="4" s="1"/>
  <c r="E6" i="7"/>
  <c r="K41" i="7"/>
  <c r="K67" i="7"/>
  <c r="I67" i="7"/>
  <c r="J67" i="7" s="1"/>
  <c r="K66" i="7"/>
  <c r="I66" i="7"/>
  <c r="J66" i="7" s="1"/>
  <c r="K65" i="7"/>
  <c r="I65" i="7"/>
  <c r="J65" i="7" s="1"/>
  <c r="K64" i="7"/>
  <c r="I64" i="7"/>
  <c r="J64" i="7" s="1"/>
  <c r="K63" i="7"/>
  <c r="I63" i="7"/>
  <c r="J63" i="7" s="1"/>
  <c r="K62" i="7"/>
  <c r="I62" i="7"/>
  <c r="J62" i="7" s="1"/>
  <c r="K61" i="7"/>
  <c r="I61" i="7"/>
  <c r="J61" i="7" s="1"/>
  <c r="K60" i="7"/>
  <c r="I60" i="7"/>
  <c r="J60" i="7" s="1"/>
  <c r="K59" i="7"/>
  <c r="I59" i="7"/>
  <c r="J59" i="7" s="1"/>
  <c r="K58" i="7"/>
  <c r="I58" i="7"/>
  <c r="J58" i="7" s="1"/>
  <c r="K57" i="7"/>
  <c r="I57" i="7"/>
  <c r="J57" i="7" s="1"/>
  <c r="K56" i="7"/>
  <c r="I56" i="7"/>
  <c r="J56" i="7" s="1"/>
  <c r="K55" i="7"/>
  <c r="I55" i="7"/>
  <c r="J55" i="7" s="1"/>
  <c r="K54" i="7"/>
  <c r="I54" i="7"/>
  <c r="J54" i="7" s="1"/>
  <c r="K53" i="7"/>
  <c r="I53" i="7"/>
  <c r="J53" i="7" s="1"/>
  <c r="K52" i="7"/>
  <c r="I52" i="7"/>
  <c r="J52" i="7" s="1"/>
  <c r="K51" i="7"/>
  <c r="I51" i="7"/>
  <c r="J51" i="7" s="1"/>
  <c r="K50" i="7"/>
  <c r="I50" i="7"/>
  <c r="J50" i="7" s="1"/>
  <c r="K49" i="7"/>
  <c r="I49" i="7"/>
  <c r="J49" i="7" s="1"/>
  <c r="K48" i="7"/>
  <c r="I48" i="7"/>
  <c r="J48" i="7" s="1"/>
  <c r="K47" i="7"/>
  <c r="I47" i="7"/>
  <c r="J47" i="7" s="1"/>
  <c r="K46" i="7"/>
  <c r="I46" i="7"/>
  <c r="J46" i="7" s="1"/>
  <c r="K45" i="7"/>
  <c r="I45" i="7"/>
  <c r="J45" i="7" s="1"/>
  <c r="K44" i="7"/>
  <c r="I44" i="7"/>
  <c r="J44" i="7" s="1"/>
  <c r="K43" i="7"/>
  <c r="I43" i="7"/>
  <c r="J43" i="7" s="1"/>
  <c r="K42" i="7"/>
  <c r="I42" i="7"/>
  <c r="J42" i="7" s="1"/>
  <c r="I41" i="7"/>
  <c r="J41" i="7" s="1"/>
  <c r="K40" i="7"/>
  <c r="I40" i="7"/>
  <c r="J40" i="7" s="1"/>
  <c r="K39" i="7"/>
  <c r="I39" i="7"/>
  <c r="J39" i="7" s="1"/>
  <c r="K38" i="7"/>
  <c r="I38" i="7"/>
  <c r="J38" i="7" s="1"/>
  <c r="K37" i="7"/>
  <c r="I37" i="7"/>
  <c r="J37" i="7" s="1"/>
  <c r="K36" i="7"/>
  <c r="I36" i="7"/>
  <c r="J36" i="7" s="1"/>
  <c r="K35" i="7"/>
  <c r="I35" i="7"/>
  <c r="J35" i="7" s="1"/>
  <c r="K34" i="7"/>
  <c r="I34" i="7"/>
  <c r="J34" i="7" s="1"/>
  <c r="K33" i="7"/>
  <c r="I33" i="7"/>
  <c r="J33" i="7" s="1"/>
  <c r="K32" i="7"/>
  <c r="I32" i="7"/>
  <c r="J32" i="7" s="1"/>
  <c r="K31" i="7"/>
  <c r="I31" i="7"/>
  <c r="J31" i="7" s="1"/>
  <c r="K30" i="7"/>
  <c r="I30" i="7"/>
  <c r="J30" i="7" s="1"/>
  <c r="K29" i="7"/>
  <c r="I29" i="7"/>
  <c r="J29" i="7" s="1"/>
  <c r="K28" i="7"/>
  <c r="I28" i="7"/>
  <c r="J28" i="7" s="1"/>
  <c r="K27" i="7"/>
  <c r="I27" i="7"/>
  <c r="J27" i="7" s="1"/>
  <c r="I26" i="7"/>
  <c r="J26" i="7" s="1"/>
  <c r="G24" i="4" l="1"/>
  <c r="G23" i="4"/>
  <c r="F65" i="4"/>
  <c r="K53" i="4"/>
  <c r="H63" i="4"/>
  <c r="J65" i="4"/>
  <c r="I65" i="4"/>
  <c r="G65" i="4"/>
  <c r="H53" i="4"/>
  <c r="K63" i="4"/>
  <c r="I24" i="7"/>
  <c r="F24" i="7"/>
  <c r="H24" i="7"/>
  <c r="G24" i="7"/>
  <c r="H65" i="4" l="1"/>
  <c r="K65" i="4"/>
  <c r="G68" i="7"/>
  <c r="F68" i="7"/>
  <c r="K26" i="7" l="1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6" i="3"/>
  <c r="E6" i="2"/>
  <c r="F24" i="2" s="1"/>
  <c r="J66" i="2"/>
  <c r="I66" i="2"/>
  <c r="G66" i="2"/>
  <c r="F66" i="2"/>
  <c r="K65" i="2"/>
  <c r="H65" i="2"/>
  <c r="K64" i="2"/>
  <c r="H64" i="2"/>
  <c r="K63" i="2"/>
  <c r="H63" i="2"/>
  <c r="K62" i="2"/>
  <c r="H62" i="2"/>
  <c r="K61" i="2"/>
  <c r="H61" i="2"/>
  <c r="K60" i="2"/>
  <c r="H60" i="2"/>
  <c r="K59" i="2"/>
  <c r="H59" i="2"/>
  <c r="K58" i="2"/>
  <c r="H58" i="2"/>
  <c r="K57" i="2"/>
  <c r="H57" i="2"/>
  <c r="K56" i="2"/>
  <c r="H56" i="2"/>
  <c r="K55" i="2"/>
  <c r="H55" i="2"/>
  <c r="K54" i="2"/>
  <c r="H54" i="2"/>
  <c r="K53" i="2"/>
  <c r="H53" i="2"/>
  <c r="K52" i="2"/>
  <c r="H52" i="2"/>
  <c r="K51" i="2"/>
  <c r="H51" i="2"/>
  <c r="K50" i="2"/>
  <c r="H50" i="2"/>
  <c r="K49" i="2"/>
  <c r="H49" i="2"/>
  <c r="K48" i="2"/>
  <c r="H48" i="2"/>
  <c r="K47" i="2"/>
  <c r="H47" i="2"/>
  <c r="K46" i="2"/>
  <c r="H46" i="2"/>
  <c r="K45" i="2"/>
  <c r="H45" i="2"/>
  <c r="K44" i="2"/>
  <c r="H44" i="2"/>
  <c r="K43" i="2"/>
  <c r="H43" i="2"/>
  <c r="K42" i="2"/>
  <c r="H42" i="2"/>
  <c r="K41" i="2"/>
  <c r="H41" i="2"/>
  <c r="K40" i="2"/>
  <c r="H40" i="2"/>
  <c r="K39" i="2"/>
  <c r="H39" i="2"/>
  <c r="K38" i="2"/>
  <c r="H38" i="2"/>
  <c r="K37" i="2"/>
  <c r="H37" i="2"/>
  <c r="K36" i="2"/>
  <c r="H36" i="2"/>
  <c r="K35" i="2"/>
  <c r="H35" i="2"/>
  <c r="K34" i="2"/>
  <c r="H34" i="2"/>
  <c r="K33" i="2"/>
  <c r="K32" i="2"/>
  <c r="H32" i="2"/>
  <c r="K31" i="2"/>
  <c r="H31" i="2"/>
  <c r="K30" i="2"/>
  <c r="H30" i="2"/>
  <c r="K29" i="2"/>
  <c r="H29" i="2"/>
  <c r="K28" i="2"/>
  <c r="H28" i="2"/>
  <c r="K27" i="2"/>
  <c r="F75" i="3" l="1"/>
  <c r="J75" i="3"/>
  <c r="N75" i="3"/>
  <c r="R75" i="3"/>
  <c r="V75" i="3"/>
  <c r="H75" i="3"/>
  <c r="L75" i="3"/>
  <c r="P75" i="3"/>
  <c r="T75" i="3"/>
  <c r="O26" i="3"/>
  <c r="Y74" i="3"/>
  <c r="I25" i="3"/>
  <c r="M25" i="3"/>
  <c r="G26" i="3"/>
  <c r="K26" i="3"/>
  <c r="F25" i="3"/>
  <c r="J25" i="3"/>
  <c r="N25" i="3"/>
  <c r="H26" i="3"/>
  <c r="L26" i="3"/>
  <c r="G25" i="3"/>
  <c r="K25" i="3"/>
  <c r="O25" i="3"/>
  <c r="I26" i="3"/>
  <c r="M26" i="3"/>
  <c r="H25" i="3"/>
  <c r="L25" i="3"/>
  <c r="F26" i="3"/>
  <c r="J26" i="3"/>
  <c r="N26" i="3"/>
  <c r="F23" i="2"/>
  <c r="G24" i="2"/>
  <c r="G23" i="2"/>
  <c r="K66" i="2"/>
  <c r="H66" i="2"/>
  <c r="X75" i="3" l="1"/>
  <c r="H68" i="7" l="1"/>
  <c r="K68" i="7" l="1"/>
  <c r="I68" i="7"/>
  <c r="J68" i="7" s="1"/>
</calcChain>
</file>

<file path=xl/sharedStrings.xml><?xml version="1.0" encoding="utf-8"?>
<sst xmlns="http://schemas.openxmlformats.org/spreadsheetml/2006/main" count="773" uniqueCount="182">
  <si>
    <t>FACULTAD</t>
  </si>
  <si>
    <t>COD</t>
  </si>
  <si>
    <t>PROGRAMA</t>
  </si>
  <si>
    <t>TOTAL</t>
  </si>
  <si>
    <t>NIVEL</t>
  </si>
  <si>
    <t>I SEMESTRE</t>
  </si>
  <si>
    <t>Licenciatura en Artes Visuales</t>
  </si>
  <si>
    <t>Pregrado</t>
  </si>
  <si>
    <t>Licenciatura en Filosofía (Nocturno)</t>
  </si>
  <si>
    <t>Especialización</t>
  </si>
  <si>
    <t>Maestría</t>
  </si>
  <si>
    <t>Licenciatura en Música</t>
  </si>
  <si>
    <t>Administración del Medio Ambiente</t>
  </si>
  <si>
    <t>Licenciatura en Matemáticas y Física</t>
  </si>
  <si>
    <t>Licenciatura en Comunicación e Informática Educativa</t>
  </si>
  <si>
    <t>Licenciatura en Español y Literatura (Nocturno)</t>
  </si>
  <si>
    <t>Licenciatura en Etnoeducación y Desarrollo Comunitario</t>
  </si>
  <si>
    <t>Licenciatura en Pedagogía Infantil</t>
  </si>
  <si>
    <t>Ciencias del Deporte y la Recreación</t>
  </si>
  <si>
    <t>Ingeniería Industrial</t>
  </si>
  <si>
    <t>Ingeniería Industrial (Nocturno)</t>
  </si>
  <si>
    <t>Ingeniería Mecánica</t>
  </si>
  <si>
    <t>Ingeniería Mecánica (Nocturno)</t>
  </si>
  <si>
    <t>Ingeniería de Sistemas y Computación</t>
  </si>
  <si>
    <t>Ingeniería Eléctrica</t>
  </si>
  <si>
    <t>Ingeniería Electrónica (Nocturno)</t>
  </si>
  <si>
    <t>Ingeniería Física</t>
  </si>
  <si>
    <t>Administración Industrial</t>
  </si>
  <si>
    <t>Química Industrial</t>
  </si>
  <si>
    <t>Química Industrial (Profesionalización)</t>
  </si>
  <si>
    <t>Técnico Profesional en Mecatrónica (por ciclos propedéuticos)</t>
  </si>
  <si>
    <t>Tecnología Eléctrica</t>
  </si>
  <si>
    <t>Tecnología Industrial</t>
  </si>
  <si>
    <t>Tecnología Mecánica</t>
  </si>
  <si>
    <t>Tecnología Química</t>
  </si>
  <si>
    <t>Especialización en Biología Molecular y Biotecnología</t>
  </si>
  <si>
    <t>Especialización en Gerencia en Sistemas de Salud</t>
  </si>
  <si>
    <t>Especialización en Gestión Ambiental Local (Extensión Pasto - Nariño)</t>
  </si>
  <si>
    <t>Especialización en Gestión de la Calidad y Normalización Técnica</t>
  </si>
  <si>
    <t>Especialización en Gestión de la Calidad y Normalización Técnica (Extensión Armenia - Quindío)</t>
  </si>
  <si>
    <t>AO</t>
  </si>
  <si>
    <t>Especialización en Logística Empresarial</t>
  </si>
  <si>
    <t>Maestría en Administración del Desarrollo Humano y Organizacional</t>
  </si>
  <si>
    <t>Maestría en Administración Económica y Financiera</t>
  </si>
  <si>
    <t>Maestría en Ecotecnología</t>
  </si>
  <si>
    <t>Maestría en Educación</t>
  </si>
  <si>
    <t>Maestría en Enseñanza de la Matemática</t>
  </si>
  <si>
    <t>Maestría en Ingeniería Eléctrica</t>
  </si>
  <si>
    <t>Maestría en Instrumentación Física</t>
  </si>
  <si>
    <t>Maestría en Investigación Operativa y Estadística</t>
  </si>
  <si>
    <t>Maestría en Literatura</t>
  </si>
  <si>
    <t>II SEMESTRE</t>
  </si>
  <si>
    <t>Licenciatura en Artes Plásticas</t>
  </si>
  <si>
    <t>Licenciatura en Filosofía (Diurno)</t>
  </si>
  <si>
    <t>Licenciatura en Español y Comunicación Audiovisual</t>
  </si>
  <si>
    <t>Medicina</t>
  </si>
  <si>
    <t>Ingeniería de Sistemas y Computación (Nocturno)</t>
  </si>
  <si>
    <t>Ingeniería en Mecatrónica (por ciclos propedéuticos)</t>
  </si>
  <si>
    <t>Tecnología en Mecatrónica (por ciclos propedéuticos)</t>
  </si>
  <si>
    <t>I</t>
  </si>
  <si>
    <t>II</t>
  </si>
  <si>
    <t>Bellas Artes y Humanidades</t>
  </si>
  <si>
    <t>Ciencias Ambientales</t>
  </si>
  <si>
    <t>Ciencias Básicas</t>
  </si>
  <si>
    <t>Ciencias de la Educación</t>
  </si>
  <si>
    <t>Licenciatura en Áreas Técnicas</t>
  </si>
  <si>
    <t>Licenciatura en Ciencias Sociales</t>
  </si>
  <si>
    <t>Licenciatura en Educación Indígena</t>
  </si>
  <si>
    <t>Ciencias de la Salud</t>
  </si>
  <si>
    <t>Ingenierías Eléctrica, Electrónica, Física y Ciencias de la Computación</t>
  </si>
  <si>
    <t>Tecnologías</t>
  </si>
  <si>
    <r>
      <t>Fuente:</t>
    </r>
    <r>
      <rPr>
        <sz val="10"/>
        <rFont val="Calibri"/>
        <family val="2"/>
      </rPr>
      <t xml:space="preserve"> Base de datos del centro de registro y control académico</t>
    </r>
  </si>
  <si>
    <t>Especialización en Gerencia en Prevención y Atención de Desastres</t>
  </si>
  <si>
    <t>Especialización en Gestión Ambiental Local</t>
  </si>
  <si>
    <t>Especialización en Intervención Integral en Discapacidad Motriz</t>
  </si>
  <si>
    <t>Especialización en Medicina Crítica y Cuidado Intensivo</t>
  </si>
  <si>
    <t>AF</t>
  </si>
  <si>
    <t>Maestría en Biología Vegetal</t>
  </si>
  <si>
    <t>Maestría en Comunicación Educativa</t>
  </si>
  <si>
    <t>Maestría en Lingüística</t>
  </si>
  <si>
    <t>Maestría en Sistemas Automáticos de Producción</t>
  </si>
  <si>
    <t>AS</t>
  </si>
  <si>
    <t>Maestría en Sistemas Integrados de Gestión de la Calidad</t>
  </si>
  <si>
    <t>Especialización en Docencia Universitaria</t>
  </si>
  <si>
    <t>Especialización en Administración del Desarrollo Humano</t>
  </si>
  <si>
    <t>Maestría en Biología Molecular y Biotecnología</t>
  </si>
  <si>
    <t>NUEVOS
DESDE EL
INICIO</t>
  </si>
  <si>
    <t>POBLACIÓN
ACTUAL</t>
  </si>
  <si>
    <t>GRADUADOS
DESDE EL
INICIO</t>
  </si>
  <si>
    <t>DESERCIÓN
***</t>
  </si>
  <si>
    <t>DESERCIÓN
%</t>
  </si>
  <si>
    <t>Licenciatura en Artes Plásticas **</t>
  </si>
  <si>
    <t>Licenciatura en Filosofía (Diurno) **</t>
  </si>
  <si>
    <t>BH</t>
  </si>
  <si>
    <t>Licenciatura en Música (Colombia Creativa) *</t>
  </si>
  <si>
    <t>AG</t>
  </si>
  <si>
    <t>Técnico Profesional en Procesos del Turismo Sostenible (por ciclos propedéuticos)</t>
  </si>
  <si>
    <t>DA</t>
  </si>
  <si>
    <t>Dibujo Técnico y Arquitectónico</t>
  </si>
  <si>
    <t>Licenciatura en Español y Comunicación Audiovisual **</t>
  </si>
  <si>
    <t>Licenciatura en Pedagogía Infantil (CERES Quinchía - Risaralda)</t>
  </si>
  <si>
    <t>AR</t>
  </si>
  <si>
    <t>Licenciatura en Pedagogía Infantil (Extensión San Andrés Islas)</t>
  </si>
  <si>
    <t>Fisioterapia y Kinesiología</t>
  </si>
  <si>
    <t>Medicina Veterinaria y Zootecnia</t>
  </si>
  <si>
    <t>Tecnología en Atención Prehospitalaria</t>
  </si>
  <si>
    <t>SA</t>
  </si>
  <si>
    <t>Ingeniería Industrial (Extensión San Andrés Islas)</t>
  </si>
  <si>
    <t>Técnicas de Laboratorio de Química</t>
  </si>
  <si>
    <t>* Programa ofrecido mediante convenio de cooperación N° 1446 de 2009 suscrito entre el Ministerio de Cultura y la Universidad Tecnológica de Pereira.</t>
  </si>
  <si>
    <t>** Programas que no se ofrecen, la población estudiantil está terminando su proceso de formación de la última cohorte (egresados.)</t>
  </si>
  <si>
    <t>COD UTP</t>
  </si>
  <si>
    <t>NOMBRE PROGRAMA</t>
  </si>
  <si>
    <t>Licenciatura en Lengua Inglesa</t>
  </si>
  <si>
    <t>POSGRADO</t>
  </si>
  <si>
    <t>AZ</t>
  </si>
  <si>
    <t>DR</t>
  </si>
  <si>
    <t>LT</t>
  </si>
  <si>
    <t>Doctorado en Ciencias de la Educación, Área Pensamiento Educativo y Comunicación</t>
  </si>
  <si>
    <t>Especialización en Gerencia del Deporte y la Recreación</t>
  </si>
  <si>
    <t>Especialización en Psiquiatría</t>
  </si>
  <si>
    <t>Especialización en Redes de Datos</t>
  </si>
  <si>
    <t>Maestría en Administración Económica y Financiera (Extensión Tunja - Boyacá)</t>
  </si>
  <si>
    <t>Maestría en Comunicación Educativa (Extensión Medellín - Antioquia)</t>
  </si>
  <si>
    <t>Maestría en Literatura (Extensión Ibagué - Tolima, en convenio con la Universidad del Tolima)</t>
  </si>
  <si>
    <t>Seleccione un Programa Académico de Pregrado</t>
  </si>
  <si>
    <t>SEMESTRE I</t>
  </si>
  <si>
    <t>SEMESTRE II</t>
  </si>
  <si>
    <t>TOTAL SEMESTRE</t>
  </si>
  <si>
    <t>TOTAL AÑO</t>
  </si>
  <si>
    <t>Doctorado</t>
  </si>
  <si>
    <t>Especialización en Historia Contemporánea de Colombia y Desarrollos Regionales</t>
  </si>
  <si>
    <t>Seleccione un Programa Académico de Posgrado</t>
  </si>
  <si>
    <t>GRADUADOS EN PROGRAMAS DE PREGRADO POR PROGRAMA Y POR GÉNERO</t>
  </si>
  <si>
    <t>TENDENCIA DE GRADUADOS EN PREGRADO POR PROGRAMA ACADÉMICO (2003-2012)</t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</si>
  <si>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Base de datos del centro de registro y control académico y Boletines Estadísticos</t>
    </r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</si>
  <si>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>No se incluyen programas en Modalidad CERES ni programas por ciclos propedéuticos</t>
    </r>
  </si>
  <si>
    <r>
      <t>*** Deserción =</t>
    </r>
    <r>
      <rPr>
        <sz val="9"/>
        <rFont val="Calibri"/>
        <family val="2"/>
      </rPr>
      <t xml:space="preserve"> Nuevos desde el inicio - (Población actual + Graduados desde el inicio).</t>
    </r>
  </si>
  <si>
    <t>MASCULINO</t>
  </si>
  <si>
    <t>FEMENINO</t>
  </si>
  <si>
    <t>Licenciatura en Música (Colombia Creativa)</t>
  </si>
  <si>
    <t>AA</t>
  </si>
  <si>
    <t>Licenciatura en Etnoeducación y Desarrollo Comunitario (CERES Mistrató - Risaralda)</t>
  </si>
  <si>
    <t>AB</t>
  </si>
  <si>
    <t>Tecnología Industrial (CERES Mistrató - Risaralda)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</si>
  <si>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Base de datos del centro de registro y control académico</t>
    </r>
  </si>
  <si>
    <t>TENDENCIA PREGRADO</t>
  </si>
  <si>
    <t>MATRICULADOS, GRADUADOS Y DESERCIÓN ACUMULADA EN PREGRADO (1961-2012)</t>
  </si>
  <si>
    <t>GRADUADOS
%</t>
  </si>
  <si>
    <t>GRADUADOS INICIO PREGRADO</t>
  </si>
  <si>
    <t>GRADUADOS EN PROGRAMAS DE POSGRADO POR GÉNERO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</si>
  <si>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Base de datos del centro de registro y control académico</t>
    </r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</si>
  <si>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>Las especializaciones medico - clínicas son tomadas como maestrías.</t>
    </r>
  </si>
  <si>
    <t>TOTAL DOCTORADO</t>
  </si>
  <si>
    <t>Especialización en Medicina Interna</t>
  </si>
  <si>
    <t>BM</t>
  </si>
  <si>
    <t>Maestría en Estética y Creación</t>
  </si>
  <si>
    <t>DM</t>
  </si>
  <si>
    <t>Maestría en Filosofía</t>
  </si>
  <si>
    <t>DE</t>
  </si>
  <si>
    <t>Maestría en Ingeniería Mecánica</t>
  </si>
  <si>
    <t>DF</t>
  </si>
  <si>
    <t>Maestría en Migraciones Internacionales</t>
  </si>
  <si>
    <t>TOTAL MAESTRÍA</t>
  </si>
  <si>
    <t>TOTAL ESPECIALIZACIÓN</t>
  </si>
  <si>
    <t>TOTAL GENERAL</t>
  </si>
  <si>
    <t>Especialización en Citricultura</t>
  </si>
  <si>
    <t>Especialización en Gerencia y Gestión Cultural</t>
  </si>
  <si>
    <t>Especialización en Instrumentación Física</t>
  </si>
  <si>
    <t>GRADUADOS DESDE EL INICIO EN PROGRAMAS DE POSGRADO</t>
  </si>
  <si>
    <t>N°
GRADUADOS</t>
  </si>
  <si>
    <t>TENDENCIA DE GRADUADOS POR NIVEL ACADÉMICO (2003-2012)</t>
  </si>
  <si>
    <t>RESUMEN - TENDENCIA GRADUADOS POR NIVEL (2003-2012)</t>
  </si>
  <si>
    <t>TENDENCIA DE GRADUADOS EN POSGRADO POR PROGRAMA ACADÉMICO (2004-2012)</t>
  </si>
  <si>
    <t>TENDENCIA POSGRADO</t>
  </si>
  <si>
    <t>Tecnología</t>
  </si>
  <si>
    <t>TOTAL ANUAL</t>
  </si>
  <si>
    <t>GRADUADOS DESDE EL INICIO EN PROGRAMAS DE PREGRADO</t>
  </si>
  <si>
    <t>NÚMERO DE
GRADUADOS</t>
  </si>
  <si>
    <r>
      <rPr>
        <b/>
        <sz val="10"/>
        <rFont val="Calibri"/>
        <family val="2"/>
      </rPr>
      <t>Fuente:</t>
    </r>
    <r>
      <rPr>
        <sz val="10"/>
        <rFont val="Calibri"/>
        <family val="2"/>
      </rPr>
      <t xml:space="preserve"> base de datos del centro de registro y control académico</t>
    </r>
  </si>
  <si>
    <t>Licenciatura en Física y Matemáticas</t>
  </si>
  <si>
    <t>Especialización en Tecnología de 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</si>
</sst>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</font>
    <font>
      <b/>
      <sz val="10"/>
      <color theme="1"/>
      <name val="Calibri"/>
      <family val="2"/>
    </font>
    <font>
      <b/>
      <sz val="20"/>
      <color theme="0"/>
      <name val="Calibri"/>
      <family val="2"/>
      <scheme val="minor"/>
    </font>
    <font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name val="Calibri"/>
      <family val="2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</cellStyleXfs>
  <cellXfs count="150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5" fillId="3" borderId="0" xfId="1" applyFont="1" applyFill="1" applyAlignment="1" applyProtection="1">
      <alignment horizontal="center" vertical="center"/>
    </xf>
    <xf numFmtId="0" fontId="16" fillId="3" borderId="0" xfId="0" applyFont="1" applyFill="1" applyAlignment="1">
      <alignment vertical="center"/>
    </xf>
    <xf numFmtId="0" fontId="17" fillId="3" borderId="0" xfId="1" applyFont="1" applyFill="1" applyAlignment="1" applyProtection="1">
      <alignment vertical="center" wrapText="1"/>
    </xf>
    <xf numFmtId="0" fontId="16" fillId="3" borderId="0" xfId="0" applyFont="1" applyFill="1" applyAlignment="1">
      <alignment vertical="center" wrapText="1"/>
    </xf>
    <xf numFmtId="0" fontId="16" fillId="2" borderId="10" xfId="0" applyFont="1" applyFill="1" applyBorder="1" applyProtection="1"/>
    <xf numFmtId="0" fontId="16" fillId="2" borderId="11" xfId="0" applyFont="1" applyFill="1" applyBorder="1" applyProtection="1"/>
    <xf numFmtId="0" fontId="16" fillId="2" borderId="12" xfId="0" applyFont="1" applyFill="1" applyBorder="1" applyProtection="1"/>
    <xf numFmtId="0" fontId="16" fillId="2" borderId="13" xfId="0" applyFont="1" applyFill="1" applyBorder="1" applyProtection="1"/>
    <xf numFmtId="0" fontId="18" fillId="2" borderId="0" xfId="0" applyFont="1" applyFill="1" applyBorder="1" applyAlignment="1" applyProtection="1">
      <alignment horizontal="center"/>
    </xf>
    <xf numFmtId="0" fontId="16" fillId="2" borderId="14" xfId="0" applyFont="1" applyFill="1" applyBorder="1" applyProtection="1"/>
    <xf numFmtId="0" fontId="16" fillId="2" borderId="0" xfId="0" applyFont="1" applyFill="1" applyBorder="1" applyProtection="1"/>
    <xf numFmtId="0" fontId="16" fillId="2" borderId="15" xfId="0" applyFont="1" applyFill="1" applyBorder="1" applyProtection="1"/>
    <xf numFmtId="0" fontId="16" fillId="2" borderId="16" xfId="0" applyFont="1" applyFill="1" applyBorder="1" applyProtection="1"/>
    <xf numFmtId="0" fontId="16" fillId="2" borderId="17" xfId="0" applyFont="1" applyFill="1" applyBorder="1" applyProtection="1"/>
    <xf numFmtId="0" fontId="16" fillId="3" borderId="0" xfId="0" applyFont="1" applyFill="1"/>
    <xf numFmtId="0" fontId="18" fillId="3" borderId="0" xfId="0" applyFont="1" applyFill="1" applyAlignment="1">
      <alignment horizontal="center"/>
    </xf>
    <xf numFmtId="0" fontId="19" fillId="3" borderId="0" xfId="0" applyFont="1" applyFill="1" applyBorder="1" applyAlignment="1">
      <alignment vertical="center" wrapText="1"/>
    </xf>
    <xf numFmtId="0" fontId="21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/>
    <xf numFmtId="0" fontId="22" fillId="3" borderId="0" xfId="0" applyFont="1" applyFill="1"/>
    <xf numFmtId="0" fontId="19" fillId="3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20" fillId="0" borderId="0" xfId="0" applyFont="1"/>
    <xf numFmtId="0" fontId="7" fillId="0" borderId="0" xfId="0" applyFont="1"/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3" fontId="13" fillId="3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justify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4" fillId="0" borderId="0" xfId="0" applyFont="1" applyAlignment="1" applyProtection="1">
      <alignment horizontal="left" vertical="center"/>
      <protection locked="0"/>
    </xf>
    <xf numFmtId="3" fontId="13" fillId="3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/>
    </xf>
    <xf numFmtId="0" fontId="13" fillId="3" borderId="1" xfId="0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164" fontId="13" fillId="3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justify" vertical="center" wrapText="1"/>
    </xf>
    <xf numFmtId="4" fontId="7" fillId="0" borderId="0" xfId="0" applyNumberFormat="1" applyFont="1" applyAlignment="1" applyProtection="1">
      <alignment horizontal="center" vertical="center"/>
      <protection locked="0"/>
    </xf>
    <xf numFmtId="3" fontId="14" fillId="0" borderId="0" xfId="0" applyNumberFormat="1" applyFont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left" vertical="center"/>
    </xf>
    <xf numFmtId="0" fontId="7" fillId="2" borderId="0" xfId="0" applyFont="1" applyFill="1"/>
    <xf numFmtId="0" fontId="24" fillId="3" borderId="0" xfId="0" applyFont="1" applyFill="1"/>
    <xf numFmtId="0" fontId="10" fillId="0" borderId="0" xfId="0" applyFont="1"/>
    <xf numFmtId="0" fontId="13" fillId="3" borderId="1" xfId="0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4" fillId="3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465888315684676E-2"/>
          <c:y val="2.8252405949256338E-2"/>
          <c:w val="0.93210882432799369"/>
          <c:h val="0.709917979002623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Genero!$F$22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034482758620689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90804597701163E-2"/>
                  <c:y val="-5.5555555555555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Genero!$E$23:$E$24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Genero!$F$23:$F$24</c:f>
              <c:numCache>
                <c:formatCode>General</c:formatCode>
                <c:ptCount val="2"/>
                <c:pt idx="0">
                  <c:v>11</c:v>
                </c:pt>
                <c:pt idx="1">
                  <c:v>20</c:v>
                </c:pt>
              </c:numCache>
            </c:numRef>
          </c:val>
        </c:ser>
        <c:ser>
          <c:idx val="1"/>
          <c:order val="1"/>
          <c:tx>
            <c:strRef>
              <c:f>Genero!$G$22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0229885057471281E-2"/>
                  <c:y val="-3.7037037037037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068965517241412E-2"/>
                  <c:y val="-4.629629629629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Genero!$E$23:$E$24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Genero!$G$23:$G$24</c:f>
              <c:numCache>
                <c:formatCode>General</c:formatCode>
                <c:ptCount val="2"/>
                <c:pt idx="0">
                  <c:v>13</c:v>
                </c:pt>
                <c:pt idx="1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3076224"/>
        <c:axId val="191744256"/>
        <c:axId val="0"/>
      </c:bar3DChart>
      <c:catAx>
        <c:axId val="193076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91744256"/>
        <c:crosses val="autoZero"/>
        <c:auto val="1"/>
        <c:lblAlgn val="ctr"/>
        <c:lblOffset val="100"/>
        <c:noMultiLvlLbl val="0"/>
      </c:catAx>
      <c:valAx>
        <c:axId val="19174425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1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07622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4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29484222453519515"/>
          <c:y val="0.87628082926881101"/>
          <c:w val="0.41031538965941994"/>
          <c:h val="0.12371917073118896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027908571730042E-2"/>
          <c:y val="4.3876321997254615E-2"/>
          <c:w val="0.9692920244265949"/>
          <c:h val="0.745243272117185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Tendencia!$E$25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Tendencia!$F$24:$O$24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Tendencia!$F$25:$O$25</c:f>
              <c:numCache>
                <c:formatCode>General</c:formatCode>
                <c:ptCount val="10"/>
                <c:pt idx="0">
                  <c:v>25</c:v>
                </c:pt>
                <c:pt idx="1">
                  <c:v>22</c:v>
                </c:pt>
                <c:pt idx="2">
                  <c:v>19</c:v>
                </c:pt>
                <c:pt idx="3">
                  <c:v>25</c:v>
                </c:pt>
                <c:pt idx="4">
                  <c:v>20</c:v>
                </c:pt>
                <c:pt idx="5">
                  <c:v>19</c:v>
                </c:pt>
                <c:pt idx="6">
                  <c:v>20</c:v>
                </c:pt>
                <c:pt idx="7">
                  <c:v>28</c:v>
                </c:pt>
                <c:pt idx="8">
                  <c:v>15</c:v>
                </c:pt>
                <c:pt idx="9">
                  <c:v>24</c:v>
                </c:pt>
              </c:numCache>
            </c:numRef>
          </c:val>
        </c:ser>
        <c:ser>
          <c:idx val="1"/>
          <c:order val="1"/>
          <c:tx>
            <c:strRef>
              <c:f>Tendencia!$E$26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360134003350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360134003350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360134003350084E-3"/>
                  <c:y val="-3.41976913902124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360134003350084E-3"/>
                  <c:y val="-9.9528381200071214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7001675041875068E-3"/>
                  <c:y val="-7.962270496005697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04020100502512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360134003350182E-3"/>
                  <c:y val="-3.981135248002848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0402010050251264E-3"/>
                  <c:y val="9.9528381200071214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7001675041876048E-3"/>
                  <c:y val="-3.981135248002848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Tendencia!$F$24:$O$24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Tendencia!$F$26:$O$26</c:f>
              <c:numCache>
                <c:formatCode>General</c:formatCode>
                <c:ptCount val="10"/>
                <c:pt idx="0">
                  <c:v>13</c:v>
                </c:pt>
                <c:pt idx="1">
                  <c:v>31</c:v>
                </c:pt>
                <c:pt idx="2">
                  <c:v>65</c:v>
                </c:pt>
                <c:pt idx="3">
                  <c:v>60</c:v>
                </c:pt>
                <c:pt idx="4">
                  <c:v>44</c:v>
                </c:pt>
                <c:pt idx="5">
                  <c:v>39</c:v>
                </c:pt>
                <c:pt idx="6">
                  <c:v>49</c:v>
                </c:pt>
                <c:pt idx="7">
                  <c:v>45</c:v>
                </c:pt>
                <c:pt idx="8">
                  <c:v>41</c:v>
                </c:pt>
                <c:pt idx="9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3028352"/>
        <c:axId val="191747712"/>
        <c:axId val="0"/>
      </c:bar3DChart>
      <c:catAx>
        <c:axId val="9302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91747712"/>
        <c:crosses val="autoZero"/>
        <c:auto val="1"/>
        <c:lblAlgn val="ctr"/>
        <c:lblOffset val="100"/>
        <c:noMultiLvlLbl val="0"/>
      </c:catAx>
      <c:valAx>
        <c:axId val="191747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2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0283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4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36502480908479407"/>
          <c:y val="0.89177422410567908"/>
          <c:w val="0.27263034331763808"/>
          <c:h val="9.9539562283229382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8.9007553166944847E-3"/>
                  <c:y val="-2.8070165098249264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241208506711171E-2"/>
                  <c:y val="-3.274852594795747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680906380033378E-2"/>
                  <c:y val="-3.274852594795747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50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50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021359570050065E-2"/>
                  <c:y val="-4.2105247647373889E-2"/>
                </c:manualLayout>
              </c:layout>
              <c:spPr/>
              <c:txPr>
                <a:bodyPr/>
                <a:lstStyle/>
                <a:p>
                  <a:pPr>
                    <a:defRPr sz="1400" b="1" cap="all" spc="0">
                      <a:ln w="9000" cmpd="sng">
                        <a:solidFill>
                          <a:schemeClr val="accent4">
                            <a:shade val="50000"/>
                            <a:satMod val="12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4">
                              <a:shade val="20000"/>
                              <a:satMod val="245000"/>
                            </a:schemeClr>
                          </a:gs>
                          <a:gs pos="43000">
                            <a:schemeClr val="accent4">
                              <a:satMod val="255000"/>
                            </a:schemeClr>
                          </a:gs>
                          <a:gs pos="48000">
                            <a:schemeClr val="accent4">
                              <a:shade val="85000"/>
                              <a:satMod val="255000"/>
                            </a:schemeClr>
                          </a:gs>
                          <a:gs pos="100000">
                            <a:schemeClr val="accent4">
                              <a:shade val="20000"/>
                              <a:satMod val="245000"/>
                            </a:schemeClr>
                          </a:gs>
                        </a:gsLst>
                        <a:lin ang="5400000"/>
                      </a:gradFill>
                      <a:effectLst>
                        <a:reflection blurRad="12700" stA="28000" endPos="45000" dist="1000" dir="5400000" sy="-100000" algn="bl" rotWithShape="0"/>
                      </a:effectLst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Gradu_ini_pre!$F$25:$I$25</c:f>
              <c:strCache>
                <c:ptCount val="4"/>
                <c:pt idx="0">
                  <c:v>NUEVOS
DESDE EL
INICIO</c:v>
                </c:pt>
                <c:pt idx="1">
                  <c:v>POBLACIÓN
ACTUAL</c:v>
                </c:pt>
                <c:pt idx="2">
                  <c:v>GRADUADOS
DESDE EL
INICIO</c:v>
                </c:pt>
                <c:pt idx="3">
                  <c:v>DESERCIÓN
***</c:v>
                </c:pt>
              </c:strCache>
            </c:strRef>
          </c:cat>
          <c:val>
            <c:numRef>
              <c:f>Gradu_ini_pre!$F$24:$I$24</c:f>
              <c:numCache>
                <c:formatCode>#,##0</c:formatCode>
                <c:ptCount val="4"/>
                <c:pt idx="0">
                  <c:v>2459</c:v>
                </c:pt>
                <c:pt idx="1">
                  <c:v>696</c:v>
                </c:pt>
                <c:pt idx="2">
                  <c:v>787</c:v>
                </c:pt>
                <c:pt idx="3">
                  <c:v>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1780608"/>
        <c:axId val="93300416"/>
        <c:axId val="0"/>
      </c:bar3DChart>
      <c:catAx>
        <c:axId val="917806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93300416"/>
        <c:crosses val="autoZero"/>
        <c:auto val="1"/>
        <c:lblAlgn val="ctr"/>
        <c:lblOffset val="100"/>
        <c:noMultiLvlLbl val="0"/>
      </c:catAx>
      <c:valAx>
        <c:axId val="933004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 lang="es-CO" sz="11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91780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540133064762251E-2"/>
          <c:y val="4.2753460165305415E-2"/>
          <c:w val="0.95690947933833848"/>
          <c:h val="0.712292789647308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Pos_Genero!$F$22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55038759689923E-2"/>
                  <c:y val="-4.2759961127308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5038759689923E-2"/>
                  <c:y val="-4.6647230320699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Pos_Genero!$E$23:$E$24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Pos_Genero!$F$23:$F$24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Pos_Genero!$G$22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3255813953488372E-2"/>
                  <c:y val="-5.8309037900874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054263565891438E-2"/>
                  <c:y val="-3.4985422740524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Pos_Genero!$E$23:$E$24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Pos_Genero!$G$23:$G$24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1782144"/>
        <c:axId val="93303296"/>
        <c:axId val="0"/>
      </c:bar3DChart>
      <c:catAx>
        <c:axId val="91782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93303296"/>
        <c:crosses val="autoZero"/>
        <c:auto val="1"/>
        <c:lblAlgn val="ctr"/>
        <c:lblOffset val="100"/>
        <c:noMultiLvlLbl val="0"/>
      </c:catAx>
      <c:valAx>
        <c:axId val="9330329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2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9178214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4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28267056240611427"/>
          <c:y val="0.88267224387441656"/>
          <c:w val="0.44424767658759634"/>
          <c:h val="0.10490536509023328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027908571730042E-2"/>
          <c:y val="4.3876321997254615E-2"/>
          <c:w val="0.9692920244265949"/>
          <c:h val="0.745243272117185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Tendencia_Pos!$E$25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Tendencia_Pos!$F$24:$O$24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Tendencia_Pos!$F$25:$N$25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strRef>
              <c:f>Tendencia_Pos!$E$26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360134003350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360134003350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360134003350084E-3"/>
                  <c:y val="-3.41976913902124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360134003350084E-3"/>
                  <c:y val="-9.9528381200071214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7001675041875068E-3"/>
                  <c:y val="-7.962270496005697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04020100502512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360134003350182E-3"/>
                  <c:y val="-3.981135248002848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0402010050251264E-3"/>
                  <c:y val="9.9528381200071214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7001675041876048E-3"/>
                  <c:y val="-3.981135248002848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 cap="all" spc="0">
                    <a:ln w="9000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>
                      <a:reflection blurRad="12700" stA="28000" endPos="45000" dist="1000" dir="5400000" sy="-100000" algn="bl" rotWithShape="0"/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Tendencia_Pos!$F$24:$O$24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Tendencia_Pos!$F$26:$N$26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7712512"/>
        <c:axId val="94014848"/>
        <c:axId val="0"/>
      </c:bar3DChart>
      <c:catAx>
        <c:axId val="10771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94014848"/>
        <c:crosses val="autoZero"/>
        <c:auto val="1"/>
        <c:lblAlgn val="ctr"/>
        <c:lblOffset val="100"/>
        <c:noMultiLvlLbl val="0"/>
      </c:catAx>
      <c:valAx>
        <c:axId val="9401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2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7125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400" b="1" cap="all" spc="0">
                <a:ln w="9000" cmpd="sng">
                  <a:solidFill>
                    <a:schemeClr val="accent2"/>
                  </a:solidFill>
                  <a:prstDash val="solid"/>
                </a:ln>
                <a:solidFill>
                  <a:schemeClr val="accent2"/>
                </a:soli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</c:legendEntry>
      <c:layout>
        <c:manualLayout>
          <c:xMode val="edge"/>
          <c:yMode val="edge"/>
          <c:x val="0.36502480908479407"/>
          <c:y val="0.89177422410567908"/>
          <c:w val="0.27263034331763808"/>
          <c:h val="9.9539562283229382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180249042145596"/>
          <c:y val="0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828124870037181E-2"/>
          <c:y val="0.15518331509009806"/>
          <c:w val="0.92117187512996279"/>
          <c:h val="0.723747513623577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Ten_Nivel!$C$36</c:f>
              <c:strCache>
                <c:ptCount val="1"/>
                <c:pt idx="0">
                  <c:v>Pregrado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Ten_Nivel!$D$35:$M$35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Ten_Nivel!$D$36:$M$36</c:f>
              <c:numCache>
                <c:formatCode>#,##0</c:formatCode>
                <c:ptCount val="10"/>
                <c:pt idx="0">
                  <c:v>424</c:v>
                </c:pt>
                <c:pt idx="1">
                  <c:v>703</c:v>
                </c:pt>
                <c:pt idx="2">
                  <c:v>755</c:v>
                </c:pt>
                <c:pt idx="3">
                  <c:v>736</c:v>
                </c:pt>
                <c:pt idx="4">
                  <c:v>698</c:v>
                </c:pt>
                <c:pt idx="5">
                  <c:v>1012</c:v>
                </c:pt>
                <c:pt idx="6">
                  <c:v>971</c:v>
                </c:pt>
                <c:pt idx="7">
                  <c:v>1237</c:v>
                </c:pt>
                <c:pt idx="8">
                  <c:v>1140</c:v>
                </c:pt>
                <c:pt idx="9">
                  <c:v>1532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8226048"/>
        <c:axId val="94018880"/>
        <c:axId val="0"/>
      </c:bar3DChart>
      <c:catAx>
        <c:axId val="10822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94018880"/>
        <c:crosses val="autoZero"/>
        <c:auto val="1"/>
        <c:lblAlgn val="ctr"/>
        <c:lblOffset val="100"/>
        <c:noMultiLvlLbl val="0"/>
      </c:catAx>
      <c:valAx>
        <c:axId val="940188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0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8226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217279693486588"/>
          <c:y val="0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57085223004369E-2"/>
          <c:y val="0.20121712962962962"/>
          <c:w val="0.93642914776995556"/>
          <c:h val="0.669876851851851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Ten_Nivel!$C$37</c:f>
              <c:strCache>
                <c:ptCount val="1"/>
                <c:pt idx="0">
                  <c:v>Especialización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Ten_Nivel!$D$35:$M$35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Ten_Nivel!$D$37:$M$37</c:f>
              <c:numCache>
                <c:formatCode>#,##0</c:formatCode>
                <c:ptCount val="10"/>
                <c:pt idx="0">
                  <c:v>29</c:v>
                </c:pt>
                <c:pt idx="1">
                  <c:v>30</c:v>
                </c:pt>
                <c:pt idx="2">
                  <c:v>57</c:v>
                </c:pt>
                <c:pt idx="3">
                  <c:v>70</c:v>
                </c:pt>
                <c:pt idx="4">
                  <c:v>47</c:v>
                </c:pt>
                <c:pt idx="5">
                  <c:v>98</c:v>
                </c:pt>
                <c:pt idx="6">
                  <c:v>60</c:v>
                </c:pt>
                <c:pt idx="7">
                  <c:v>89</c:v>
                </c:pt>
                <c:pt idx="8">
                  <c:v>68</c:v>
                </c:pt>
                <c:pt idx="9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8227072"/>
        <c:axId val="196502656"/>
        <c:axId val="0"/>
      </c:bar3DChart>
      <c:catAx>
        <c:axId val="10822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96502656"/>
        <c:crosses val="autoZero"/>
        <c:auto val="1"/>
        <c:lblAlgn val="ctr"/>
        <c:lblOffset val="100"/>
        <c:noMultiLvlLbl val="0"/>
      </c:catAx>
      <c:valAx>
        <c:axId val="196502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0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82270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070110701107004"/>
          <c:y val="0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215139626981253E-2"/>
          <c:y val="0.1764175925925926"/>
          <c:w val="0.93878486037302011"/>
          <c:h val="0.700196759259259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Ten_Nivel!$C$38</c:f>
              <c:strCache>
                <c:ptCount val="1"/>
                <c:pt idx="0">
                  <c:v>Maestría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Ten_Nivel!$D$35:$M$35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Ten_Nivel!$D$38:$M$38</c:f>
              <c:numCache>
                <c:formatCode>#,##0</c:formatCode>
                <c:ptCount val="10"/>
                <c:pt idx="0">
                  <c:v>29</c:v>
                </c:pt>
                <c:pt idx="1">
                  <c:v>62</c:v>
                </c:pt>
                <c:pt idx="2">
                  <c:v>75</c:v>
                </c:pt>
                <c:pt idx="3">
                  <c:v>65</c:v>
                </c:pt>
                <c:pt idx="4">
                  <c:v>96</c:v>
                </c:pt>
                <c:pt idx="5">
                  <c:v>99</c:v>
                </c:pt>
                <c:pt idx="6">
                  <c:v>132</c:v>
                </c:pt>
                <c:pt idx="7">
                  <c:v>141</c:v>
                </c:pt>
                <c:pt idx="8">
                  <c:v>162</c:v>
                </c:pt>
                <c:pt idx="9">
                  <c:v>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8227584"/>
        <c:axId val="196504384"/>
        <c:axId val="0"/>
      </c:bar3DChart>
      <c:catAx>
        <c:axId val="10822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96504384"/>
        <c:crosses val="autoZero"/>
        <c:auto val="1"/>
        <c:lblAlgn val="ctr"/>
        <c:lblOffset val="100"/>
        <c:noMultiLvlLbl val="0"/>
      </c:catAx>
      <c:valAx>
        <c:axId val="1965043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0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8227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/>
              <a:t>Doctorado</a:t>
            </a:r>
          </a:p>
        </c:rich>
      </c:tx>
      <c:layout>
        <c:manualLayout>
          <c:xMode val="edge"/>
          <c:yMode val="edge"/>
          <c:x val="0.39604555888078563"/>
          <c:y val="0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215139626981253E-2"/>
          <c:y val="0.21169537037037037"/>
          <c:w val="0.93878486037302011"/>
          <c:h val="0.664918981481481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Ten_Nivel!$C$39</c:f>
              <c:strCache>
                <c:ptCount val="1"/>
                <c:pt idx="0">
                  <c:v>Doctorado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189655172413793E-2"/>
                  <c:y val="-5.8796296296296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89655172413784E-2"/>
                  <c:y val="-5.8796296296296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Ten_Nivel!$L$35:$M$35</c:f>
              <c:numCache>
                <c:formatCode>General</c:formatCode>
                <c:ptCount val="2"/>
                <c:pt idx="0">
                  <c:v>2011</c:v>
                </c:pt>
                <c:pt idx="1">
                  <c:v>2012</c:v>
                </c:pt>
              </c:numCache>
            </c:numRef>
          </c:cat>
          <c:val>
            <c:numRef>
              <c:f>Ten_Nivel!$L$39:$M$39</c:f>
              <c:numCache>
                <c:formatCode>#,##0</c:formatCode>
                <c:ptCount val="2"/>
                <c:pt idx="0">
                  <c:v>1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8228096"/>
        <c:axId val="196506688"/>
        <c:axId val="0"/>
      </c:bar3DChart>
      <c:catAx>
        <c:axId val="10822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96506688"/>
        <c:crosses val="autoZero"/>
        <c:auto val="1"/>
        <c:lblAlgn val="ctr"/>
        <c:lblOffset val="100"/>
        <c:noMultiLvlLbl val="0"/>
      </c:catAx>
      <c:valAx>
        <c:axId val="196506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 algn="ctr">
              <a:defRPr lang="es-CO" sz="1000" b="1" i="0" u="none" strike="noStrike" kern="1200" cap="all" spc="0" baseline="0">
                <a:ln w="9000" cmpd="sng">
                  <a:solidFill>
                    <a:srgbClr val="877F6C">
                      <a:shade val="50000"/>
                      <a:satMod val="120000"/>
                    </a:srgbClr>
                  </a:solidFill>
                  <a:prstDash val="solid"/>
                </a:ln>
                <a:gradFill>
                  <a:gsLst>
                    <a:gs pos="0">
                      <a:srgbClr val="877F6C">
                        <a:shade val="20000"/>
                        <a:satMod val="245000"/>
                      </a:srgbClr>
                    </a:gs>
                    <a:gs pos="43000">
                      <a:srgbClr val="877F6C">
                        <a:satMod val="255000"/>
                      </a:srgbClr>
                    </a:gs>
                    <a:gs pos="48000">
                      <a:srgbClr val="877F6C">
                        <a:shade val="85000"/>
                        <a:satMod val="255000"/>
                      </a:srgbClr>
                    </a:gs>
                    <a:gs pos="100000">
                      <a:srgbClr val="877F6C">
                        <a:shade val="20000"/>
                        <a:satMod val="245000"/>
                      </a:srgb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82280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15" dropStyle="combo" dx="16" fmlaLink="$C$6" fmlaRange="CONVENCIONES!$C$3:$C$41" noThreeD="1" val="0"/>
</file>

<file path=xl/ctrlProps/ctrlProp2.xml><?xml version="1.0" encoding="utf-8"?>
<formControlPr xmlns="http://schemas.microsoft.com/office/spreadsheetml/2009/9/main" objectType="Drop" dropLines="15" dropStyle="combo" dx="16" fmlaLink="$C$6" fmlaRange="CONVENCIONES!$C$46:$C$84" noThreeD="1" val="0"/>
</file>

<file path=xl/ctrlProps/ctrlProp3.xml><?xml version="1.0" encoding="utf-8"?>
<formControlPr xmlns="http://schemas.microsoft.com/office/spreadsheetml/2009/9/main" objectType="Drop" dropLines="15" dropStyle="combo" dx="16" fmlaLink="$C$6" fmlaRange="CONVENCIONES!$C$89:$C$130" noThreeD="1" val="0"/>
</file>

<file path=xl/ctrlProps/ctrlProp4.xml><?xml version="1.0" encoding="utf-8"?>
<formControlPr xmlns="http://schemas.microsoft.com/office/spreadsheetml/2009/9/main" objectType="Drop" dropLines="15" dropStyle="combo" dx="16" fmlaLink="$C$6" fmlaRange="CONVENCIONES!$C$135:$C$168" noThreeD="1" val="0"/>
</file>

<file path=xl/ctrlProps/ctrlProp5.xml><?xml version="1.0" encoding="utf-8"?>
<formControlPr xmlns="http://schemas.microsoft.com/office/spreadsheetml/2009/9/main" objectType="Drop" dropLines="15" dropStyle="combo" dx="16" fmlaLink="$C$6" fmlaRange="CONVENCIONES!$C$173:$C$211" noThreeD="1" sel="35" val="24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endencia_Pos!A1"/><Relationship Id="rId3" Type="http://schemas.openxmlformats.org/officeDocument/2006/relationships/hyperlink" Target="#Pos_Genero!A1"/><Relationship Id="rId7" Type="http://schemas.openxmlformats.org/officeDocument/2006/relationships/image" Target="../media/image1.jpeg"/><Relationship Id="rId2" Type="http://schemas.openxmlformats.org/officeDocument/2006/relationships/hyperlink" Target="#Tendencia!A1"/><Relationship Id="rId1" Type="http://schemas.openxmlformats.org/officeDocument/2006/relationships/hyperlink" Target="#Genero!A1"/><Relationship Id="rId6" Type="http://schemas.openxmlformats.org/officeDocument/2006/relationships/hyperlink" Target="#Pos_Ini!A1"/><Relationship Id="rId5" Type="http://schemas.openxmlformats.org/officeDocument/2006/relationships/hyperlink" Target="#Gradu_ini_pre!A1"/><Relationship Id="rId4" Type="http://schemas.openxmlformats.org/officeDocument/2006/relationships/hyperlink" Target="#Ten_Nive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enido!A1"/><Relationship Id="rId1" Type="http://schemas.openxmlformats.org/officeDocument/2006/relationships/chart" Target="../charts/chart1.xml"/><Relationship Id="rId6" Type="http://schemas.openxmlformats.org/officeDocument/2006/relationships/hyperlink" Target="#Gradu_ini_pre!A1"/><Relationship Id="rId5" Type="http://schemas.openxmlformats.org/officeDocument/2006/relationships/hyperlink" Target="#Tendencia!A1"/><Relationship Id="rId4" Type="http://schemas.openxmlformats.org/officeDocument/2006/relationships/hyperlink" Target="#Gener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chart" Target="../charts/chart2.xml"/><Relationship Id="rId1" Type="http://schemas.openxmlformats.org/officeDocument/2006/relationships/image" Target="../media/image2.png"/><Relationship Id="rId6" Type="http://schemas.openxmlformats.org/officeDocument/2006/relationships/hyperlink" Target="#Gradu_ini_pre!A1"/><Relationship Id="rId5" Type="http://schemas.openxmlformats.org/officeDocument/2006/relationships/hyperlink" Target="#Tendencia!A1"/><Relationship Id="rId4" Type="http://schemas.openxmlformats.org/officeDocument/2006/relationships/hyperlink" Target="#Gener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enido!A1"/><Relationship Id="rId1" Type="http://schemas.openxmlformats.org/officeDocument/2006/relationships/chart" Target="../charts/chart3.xml"/><Relationship Id="rId6" Type="http://schemas.openxmlformats.org/officeDocument/2006/relationships/hyperlink" Target="#Gradu_ini_pre!A1"/><Relationship Id="rId5" Type="http://schemas.openxmlformats.org/officeDocument/2006/relationships/hyperlink" Target="#Tendencia!A1"/><Relationship Id="rId4" Type="http://schemas.openxmlformats.org/officeDocument/2006/relationships/hyperlink" Target="#Gener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chart" Target="../charts/chart4.xml"/><Relationship Id="rId1" Type="http://schemas.openxmlformats.org/officeDocument/2006/relationships/image" Target="../media/image2.png"/><Relationship Id="rId6" Type="http://schemas.openxmlformats.org/officeDocument/2006/relationships/hyperlink" Target="#Tendencia_Pos!A1"/><Relationship Id="rId5" Type="http://schemas.openxmlformats.org/officeDocument/2006/relationships/hyperlink" Target="#Pos_Ini!A1"/><Relationship Id="rId4" Type="http://schemas.openxmlformats.org/officeDocument/2006/relationships/hyperlink" Target="#Pos_Gener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os_Genero!A1"/><Relationship Id="rId2" Type="http://schemas.openxmlformats.org/officeDocument/2006/relationships/hyperlink" Target="#Contenido!A1"/><Relationship Id="rId1" Type="http://schemas.openxmlformats.org/officeDocument/2006/relationships/image" Target="../media/image2.png"/><Relationship Id="rId5" Type="http://schemas.openxmlformats.org/officeDocument/2006/relationships/hyperlink" Target="#Tendencia_Pos!A1"/><Relationship Id="rId4" Type="http://schemas.openxmlformats.org/officeDocument/2006/relationships/hyperlink" Target="#Pos_Ini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chart" Target="../charts/chart5.xml"/><Relationship Id="rId1" Type="http://schemas.openxmlformats.org/officeDocument/2006/relationships/image" Target="../media/image2.png"/><Relationship Id="rId6" Type="http://schemas.openxmlformats.org/officeDocument/2006/relationships/hyperlink" Target="#Tendencia_Pos!A1"/><Relationship Id="rId5" Type="http://schemas.openxmlformats.org/officeDocument/2006/relationships/hyperlink" Target="#Pos_Ini!A1"/><Relationship Id="rId4" Type="http://schemas.openxmlformats.org/officeDocument/2006/relationships/hyperlink" Target="#Pos_Genero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2.png"/><Relationship Id="rId6" Type="http://schemas.openxmlformats.org/officeDocument/2006/relationships/chart" Target="../charts/chart9.xml"/><Relationship Id="rId5" Type="http://schemas.openxmlformats.org/officeDocument/2006/relationships/hyperlink" Target="#Contenido!A1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1085850</xdr:colOff>
      <xdr:row>39</xdr:row>
      <xdr:rowOff>133349</xdr:rowOff>
    </xdr:from>
    <xdr:to>
      <xdr:col>3</xdr:col>
      <xdr:colOff>589650</xdr:colOff>
      <xdr:row>45</xdr:row>
      <xdr:rowOff>61799</xdr:rowOff>
    </xdr:to>
    <xdr:sp macro="" textlink="">
      <xdr:nvSpPr>
        <xdr:cNvPr id="12" name="11 Rectángulo redondeado"/>
        <xdr:cNvSpPr/>
      </xdr:nvSpPr>
      <xdr:spPr>
        <a:xfrm>
          <a:off x="1143000" y="6486524"/>
          <a:ext cx="7200000" cy="900000"/>
        </a:xfrm>
        <a:prstGeom prst="roundRect">
          <a:avLst/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 editAs="absolute">
    <xdr:from>
      <xdr:col>1</xdr:col>
      <xdr:colOff>1085850</xdr:colOff>
      <xdr:row>26</xdr:row>
      <xdr:rowOff>133350</xdr:rowOff>
    </xdr:from>
    <xdr:to>
      <xdr:col>3</xdr:col>
      <xdr:colOff>589650</xdr:colOff>
      <xdr:row>37</xdr:row>
      <xdr:rowOff>8175</xdr:rowOff>
    </xdr:to>
    <xdr:sp macro="" textlink="">
      <xdr:nvSpPr>
        <xdr:cNvPr id="11" name="10 Rectángulo redondeado"/>
        <xdr:cNvSpPr/>
      </xdr:nvSpPr>
      <xdr:spPr>
        <a:xfrm>
          <a:off x="1143000" y="4381500"/>
          <a:ext cx="7200000" cy="1656000"/>
        </a:xfrm>
        <a:prstGeom prst="roundRect">
          <a:avLst/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 editAs="absolute">
    <xdr:from>
      <xdr:col>1</xdr:col>
      <xdr:colOff>1085850</xdr:colOff>
      <xdr:row>12</xdr:row>
      <xdr:rowOff>161924</xdr:rowOff>
    </xdr:from>
    <xdr:to>
      <xdr:col>3</xdr:col>
      <xdr:colOff>589650</xdr:colOff>
      <xdr:row>24</xdr:row>
      <xdr:rowOff>19049</xdr:rowOff>
    </xdr:to>
    <xdr:sp macro="" textlink="">
      <xdr:nvSpPr>
        <xdr:cNvPr id="10" name="9 Rectángulo redondeado"/>
        <xdr:cNvSpPr/>
      </xdr:nvSpPr>
      <xdr:spPr>
        <a:xfrm>
          <a:off x="1143000" y="2143124"/>
          <a:ext cx="7200000" cy="1800225"/>
        </a:xfrm>
        <a:prstGeom prst="roundRect">
          <a:avLst/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 editAs="absolute">
    <xdr:from>
      <xdr:col>1</xdr:col>
      <xdr:colOff>1085850</xdr:colOff>
      <xdr:row>16</xdr:row>
      <xdr:rowOff>19589</xdr:rowOff>
    </xdr:from>
    <xdr:to>
      <xdr:col>2</xdr:col>
      <xdr:colOff>3408920</xdr:colOff>
      <xdr:row>17</xdr:row>
      <xdr:rowOff>137869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143000" y="2648489"/>
          <a:ext cx="3970895" cy="280205"/>
        </a:xfrm>
        <a:prstGeom prst="rect">
          <a:avLst/>
        </a:prstGeom>
        <a:noFill/>
      </xdr:spPr>
      <xdr:txBody>
        <a:bodyPr wrap="none" lIns="91440" tIns="45720" rIns="91440" bIns="45720" anchor="ctr">
          <a:spAutoFit/>
        </a:bodyPr>
        <a:lstStyle/>
        <a:p>
          <a:pPr algn="ctr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GRADUADOS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EN PROGRAMAS DE PREGRADO POR GÉNERO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1087835</xdr:colOff>
      <xdr:row>18</xdr:row>
      <xdr:rowOff>83299</xdr:rowOff>
    </xdr:from>
    <xdr:to>
      <xdr:col>2</xdr:col>
      <xdr:colOff>5207679</xdr:colOff>
      <xdr:row>20</xdr:row>
      <xdr:rowOff>39654</xdr:rowOff>
    </xdr:to>
    <xdr:sp macro="" textlink="">
      <xdr:nvSpPr>
        <xdr:cNvPr id="5" name="4 Rectángulo">
          <a:hlinkClick xmlns:r="http://schemas.openxmlformats.org/officeDocument/2006/relationships" r:id="rId2"/>
        </xdr:cNvPr>
        <xdr:cNvSpPr/>
      </xdr:nvSpPr>
      <xdr:spPr>
        <a:xfrm>
          <a:off x="1144985" y="3036049"/>
          <a:ext cx="5767669" cy="280205"/>
        </a:xfrm>
        <a:prstGeom prst="rect">
          <a:avLst/>
        </a:prstGeom>
        <a:noFill/>
      </xdr:spPr>
      <xdr:txBody>
        <a:bodyPr wrap="none" lIns="91440" tIns="45720" rIns="91440" bIns="45720" anchor="ctr">
          <a:spAutoFit/>
        </a:bodyPr>
        <a:lstStyle/>
        <a:p>
          <a:pPr algn="ctr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TENDENCIA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DE GRADUADOS POR PROGRAMA ACADÉMICO DE PREGRADO (2003 - 2012)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1085850</xdr:colOff>
      <xdr:row>29</xdr:row>
      <xdr:rowOff>53555</xdr:rowOff>
    </xdr:from>
    <xdr:to>
      <xdr:col>2</xdr:col>
      <xdr:colOff>3423988</xdr:colOff>
      <xdr:row>31</xdr:row>
      <xdr:rowOff>9910</xdr:rowOff>
    </xdr:to>
    <xdr:sp macro="" textlink="">
      <xdr:nvSpPr>
        <xdr:cNvPr id="6" name="5 Rectángulo">
          <a:hlinkClick xmlns:r="http://schemas.openxmlformats.org/officeDocument/2006/relationships" r:id="rId3"/>
        </xdr:cNvPr>
        <xdr:cNvSpPr/>
      </xdr:nvSpPr>
      <xdr:spPr>
        <a:xfrm>
          <a:off x="1143000" y="4787480"/>
          <a:ext cx="3985963" cy="280205"/>
        </a:xfrm>
        <a:prstGeom prst="rect">
          <a:avLst/>
        </a:prstGeom>
        <a:noFill/>
      </xdr:spPr>
      <xdr:txBody>
        <a:bodyPr wrap="none" lIns="91440" tIns="45720" rIns="91440" bIns="45720" anchor="ctr">
          <a:spAutoFit/>
        </a:bodyPr>
        <a:lstStyle/>
        <a:p>
          <a:pPr algn="ctr"/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GRADUADOS EN PROGRAMAS DE POSGRADO POR GÉNERO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1085850</xdr:colOff>
      <xdr:row>42</xdr:row>
      <xdr:rowOff>9525</xdr:rowOff>
    </xdr:from>
    <xdr:to>
      <xdr:col>2</xdr:col>
      <xdr:colOff>3871546</xdr:colOff>
      <xdr:row>43</xdr:row>
      <xdr:rowOff>127805</xdr:rowOff>
    </xdr:to>
    <xdr:sp macro="" textlink="">
      <xdr:nvSpPr>
        <xdr:cNvPr id="7" name="6 Rectángulo">
          <a:hlinkClick xmlns:r="http://schemas.openxmlformats.org/officeDocument/2006/relationships" r:id="rId4"/>
        </xdr:cNvPr>
        <xdr:cNvSpPr/>
      </xdr:nvSpPr>
      <xdr:spPr>
        <a:xfrm>
          <a:off x="1143000" y="6848475"/>
          <a:ext cx="4433521" cy="280205"/>
        </a:xfrm>
        <a:prstGeom prst="rect">
          <a:avLst/>
        </a:prstGeom>
        <a:noFill/>
      </xdr:spPr>
      <xdr:txBody>
        <a:bodyPr wrap="none" lIns="91440" tIns="45720" rIns="91440" bIns="45720" anchor="ctr">
          <a:spAutoFit/>
        </a:bodyPr>
        <a:lstStyle/>
        <a:p>
          <a:pPr algn="ctr"/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TENDENCIA DE GRADUADOS POR NIVEL ACADÉMICO (2003 - 2012)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1085850</xdr:colOff>
      <xdr:row>20</xdr:row>
      <xdr:rowOff>147008</xdr:rowOff>
    </xdr:from>
    <xdr:to>
      <xdr:col>3</xdr:col>
      <xdr:colOff>246976</xdr:colOff>
      <xdr:row>22</xdr:row>
      <xdr:rowOff>103363</xdr:rowOff>
    </xdr:to>
    <xdr:sp macro="" textlink="">
      <xdr:nvSpPr>
        <xdr:cNvPr id="8" name="7 Rectángulo">
          <a:hlinkClick xmlns:r="http://schemas.openxmlformats.org/officeDocument/2006/relationships" r:id="rId5"/>
        </xdr:cNvPr>
        <xdr:cNvSpPr/>
      </xdr:nvSpPr>
      <xdr:spPr>
        <a:xfrm>
          <a:off x="1143000" y="3423608"/>
          <a:ext cx="6857326" cy="280205"/>
        </a:xfrm>
        <a:prstGeom prst="rect">
          <a:avLst/>
        </a:prstGeom>
        <a:noFill/>
      </xdr:spPr>
      <xdr:txBody>
        <a:bodyPr wrap="none" lIns="91440" tIns="45720" rIns="91440" bIns="45720" anchor="ctr">
          <a:spAutoFit/>
        </a:bodyPr>
        <a:lstStyle/>
        <a:p>
          <a:pPr algn="ctr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MATRICULADOS,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GRADUADOS Y DESERCIÓN ACUMULADA EN PROGRAMAS DE PREGRADO (1961 - 2012)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1</xdr:col>
      <xdr:colOff>1085850</xdr:colOff>
      <xdr:row>31</xdr:row>
      <xdr:rowOff>112503</xdr:rowOff>
    </xdr:from>
    <xdr:to>
      <xdr:col>2</xdr:col>
      <xdr:colOff>3613014</xdr:colOff>
      <xdr:row>33</xdr:row>
      <xdr:rowOff>68858</xdr:rowOff>
    </xdr:to>
    <xdr:sp macro="" textlink="">
      <xdr:nvSpPr>
        <xdr:cNvPr id="9" name="8 Rectángulo">
          <a:hlinkClick xmlns:r="http://schemas.openxmlformats.org/officeDocument/2006/relationships" r:id="rId6"/>
        </xdr:cNvPr>
        <xdr:cNvSpPr/>
      </xdr:nvSpPr>
      <xdr:spPr>
        <a:xfrm>
          <a:off x="1143000" y="5170278"/>
          <a:ext cx="4174989" cy="280205"/>
        </a:xfrm>
        <a:prstGeom prst="rect">
          <a:avLst/>
        </a:prstGeom>
        <a:noFill/>
      </xdr:spPr>
      <xdr:txBody>
        <a:bodyPr wrap="none" lIns="91440" tIns="45720" rIns="91440" bIns="45720" anchor="ctr">
          <a:spAutoFit/>
        </a:bodyPr>
        <a:lstStyle/>
        <a:p>
          <a:pPr algn="ctr"/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GRADUADOS DESDE EL INICIO EN PROGRAMAS DE POSGRADO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 editAs="absolute">
    <xdr:from>
      <xdr:col>2</xdr:col>
      <xdr:colOff>838200</xdr:colOff>
      <xdr:row>12</xdr:row>
      <xdr:rowOff>19050</xdr:rowOff>
    </xdr:from>
    <xdr:to>
      <xdr:col>2</xdr:col>
      <xdr:colOff>5248275</xdr:colOff>
      <xdr:row>14</xdr:row>
      <xdr:rowOff>9525</xdr:rowOff>
    </xdr:to>
    <xdr:sp macro="" textlink="">
      <xdr:nvSpPr>
        <xdr:cNvPr id="13" name="12 Rectángulo redondeado"/>
        <xdr:cNvSpPr/>
      </xdr:nvSpPr>
      <xdr:spPr>
        <a:xfrm>
          <a:off x="2543175" y="2000250"/>
          <a:ext cx="4410075" cy="314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GRADUADOS EN PREGRADO</a:t>
          </a:r>
        </a:p>
      </xdr:txBody>
    </xdr:sp>
    <xdr:clientData/>
  </xdr:twoCellAnchor>
  <xdr:twoCellAnchor editAs="absolute">
    <xdr:from>
      <xdr:col>2</xdr:col>
      <xdr:colOff>838200</xdr:colOff>
      <xdr:row>25</xdr:row>
      <xdr:rowOff>152400</xdr:rowOff>
    </xdr:from>
    <xdr:to>
      <xdr:col>2</xdr:col>
      <xdr:colOff>5248275</xdr:colOff>
      <xdr:row>27</xdr:row>
      <xdr:rowOff>142875</xdr:rowOff>
    </xdr:to>
    <xdr:sp macro="" textlink="">
      <xdr:nvSpPr>
        <xdr:cNvPr id="14" name="13 Rectángulo redondeado"/>
        <xdr:cNvSpPr/>
      </xdr:nvSpPr>
      <xdr:spPr>
        <a:xfrm>
          <a:off x="2543175" y="4238625"/>
          <a:ext cx="4410075" cy="314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GRADUADOS EN POSGRADO</a:t>
          </a:r>
        </a:p>
      </xdr:txBody>
    </xdr:sp>
    <xdr:clientData/>
  </xdr:twoCellAnchor>
  <xdr:twoCellAnchor editAs="absolute">
    <xdr:from>
      <xdr:col>2</xdr:col>
      <xdr:colOff>838200</xdr:colOff>
      <xdr:row>38</xdr:row>
      <xdr:rowOff>142875</xdr:rowOff>
    </xdr:from>
    <xdr:to>
      <xdr:col>2</xdr:col>
      <xdr:colOff>5248275</xdr:colOff>
      <xdr:row>40</xdr:row>
      <xdr:rowOff>133350</xdr:rowOff>
    </xdr:to>
    <xdr:sp macro="" textlink="">
      <xdr:nvSpPr>
        <xdr:cNvPr id="15" name="14 Rectángulo redondeado"/>
        <xdr:cNvSpPr/>
      </xdr:nvSpPr>
      <xdr:spPr>
        <a:xfrm>
          <a:off x="2543175" y="6334125"/>
          <a:ext cx="4410075" cy="314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VARIOS</a:t>
          </a:r>
        </a:p>
      </xdr:txBody>
    </xdr:sp>
    <xdr:clientData/>
  </xdr:twoCellAnchor>
  <xdr:twoCellAnchor editAs="absolute">
    <xdr:from>
      <xdr:col>2</xdr:col>
      <xdr:colOff>3400425</xdr:colOff>
      <xdr:row>3</xdr:row>
      <xdr:rowOff>140171</xdr:rowOff>
    </xdr:from>
    <xdr:to>
      <xdr:col>3</xdr:col>
      <xdr:colOff>1644251</xdr:colOff>
      <xdr:row>6</xdr:row>
      <xdr:rowOff>59828</xdr:rowOff>
    </xdr:to>
    <xdr:sp macro="" textlink="">
      <xdr:nvSpPr>
        <xdr:cNvPr id="21" name="20 Rectángulo"/>
        <xdr:cNvSpPr/>
      </xdr:nvSpPr>
      <xdr:spPr>
        <a:xfrm>
          <a:off x="5105400" y="644996"/>
          <a:ext cx="429220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CAPÍTULO</a:t>
          </a:r>
          <a:r>
            <a:rPr lang="es-ES" sz="20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2. POBLACIÓN ESTUDIANTIL</a:t>
          </a:r>
          <a:endParaRPr lang="es-ES" sz="2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  <xdr:twoCellAnchor editAs="absolute">
    <xdr:from>
      <xdr:col>2</xdr:col>
      <xdr:colOff>4147360</xdr:colOff>
      <xdr:row>6</xdr:row>
      <xdr:rowOff>57150</xdr:rowOff>
    </xdr:from>
    <xdr:to>
      <xdr:col>3</xdr:col>
      <xdr:colOff>1644251</xdr:colOff>
      <xdr:row>8</xdr:row>
      <xdr:rowOff>138732</xdr:rowOff>
    </xdr:to>
    <xdr:sp macro="" textlink="">
      <xdr:nvSpPr>
        <xdr:cNvPr id="22" name="21 Rectángulo"/>
        <xdr:cNvSpPr/>
      </xdr:nvSpPr>
      <xdr:spPr>
        <a:xfrm>
          <a:off x="5852335" y="1047750"/>
          <a:ext cx="3545266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-- ESTUDIANTES GRADUADOS</a:t>
          </a:r>
          <a:r>
            <a:rPr lang="es-ES" sz="20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</a:t>
          </a:r>
          <a:r>
            <a:rPr lang="es-ES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--</a:t>
          </a:r>
        </a:p>
      </xdr:txBody>
    </xdr:sp>
    <xdr:clientData/>
  </xdr:twoCellAnchor>
  <xdr:twoCellAnchor editAs="absolute">
    <xdr:from>
      <xdr:col>2</xdr:col>
      <xdr:colOff>3094857</xdr:colOff>
      <xdr:row>0</xdr:row>
      <xdr:rowOff>142875</xdr:rowOff>
    </xdr:from>
    <xdr:to>
      <xdr:col>3</xdr:col>
      <xdr:colOff>1634726</xdr:colOff>
      <xdr:row>3</xdr:row>
      <xdr:rowOff>152374</xdr:rowOff>
    </xdr:to>
    <xdr:sp macro="" textlink="">
      <xdr:nvSpPr>
        <xdr:cNvPr id="23" name="22 Rectángulo"/>
        <xdr:cNvSpPr/>
      </xdr:nvSpPr>
      <xdr:spPr>
        <a:xfrm>
          <a:off x="4799832" y="142875"/>
          <a:ext cx="4588244" cy="514324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r"/>
          <a:r>
            <a:rPr lang="es-ES" sz="3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BOLETÍN ESTADÍSTICO 2012</a:t>
          </a:r>
        </a:p>
      </xdr:txBody>
    </xdr:sp>
    <xdr:clientData/>
  </xdr:twoCellAnchor>
  <xdr:twoCellAnchor editAs="absolute">
    <xdr:from>
      <xdr:col>1</xdr:col>
      <xdr:colOff>19050</xdr:colOff>
      <xdr:row>1</xdr:row>
      <xdr:rowOff>9530</xdr:rowOff>
    </xdr:from>
    <xdr:to>
      <xdr:col>2</xdr:col>
      <xdr:colOff>1929060</xdr:colOff>
      <xdr:row>8</xdr:row>
      <xdr:rowOff>142506</xdr:rowOff>
    </xdr:to>
    <xdr:pic>
      <xdr:nvPicPr>
        <xdr:cNvPr id="24" name="23 Imagen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80980"/>
          <a:ext cx="3557835" cy="127597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absolute">
    <xdr:from>
      <xdr:col>1</xdr:col>
      <xdr:colOff>1108876</xdr:colOff>
      <xdr:row>34</xdr:row>
      <xdr:rowOff>9525</xdr:rowOff>
    </xdr:from>
    <xdr:to>
      <xdr:col>2</xdr:col>
      <xdr:colOff>5243788</xdr:colOff>
      <xdr:row>35</xdr:row>
      <xdr:rowOff>127805</xdr:rowOff>
    </xdr:to>
    <xdr:sp macro="" textlink="">
      <xdr:nvSpPr>
        <xdr:cNvPr id="18" name="17 Rectángulo">
          <a:hlinkClick xmlns:r="http://schemas.openxmlformats.org/officeDocument/2006/relationships" r:id="rId8"/>
        </xdr:cNvPr>
        <xdr:cNvSpPr/>
      </xdr:nvSpPr>
      <xdr:spPr>
        <a:xfrm>
          <a:off x="1166026" y="5553075"/>
          <a:ext cx="5782737" cy="280205"/>
        </a:xfrm>
        <a:prstGeom prst="rect">
          <a:avLst/>
        </a:prstGeom>
        <a:noFill/>
      </xdr:spPr>
      <xdr:txBody>
        <a:bodyPr wrap="none" lIns="91440" tIns="45720" rIns="91440" bIns="45720" anchor="ctr">
          <a:spAutoFit/>
        </a:bodyPr>
        <a:lstStyle/>
        <a:p>
          <a:pPr algn="l"/>
          <a:r>
            <a:rPr lang="es-ES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TENDENCIA</a:t>
          </a:r>
          <a:r>
            <a:rPr lang="es-ES" sz="12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DE GRADUADOS POR PROGRAMA ACADÉMICO DE POSGRADO (2004 - 2012)</a:t>
          </a:r>
          <a:endParaRPr lang="es-ES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1238250</xdr:colOff>
      <xdr:row>5</xdr:row>
      <xdr:rowOff>66675</xdr:rowOff>
    </xdr:from>
    <xdr:to>
      <xdr:col>9</xdr:col>
      <xdr:colOff>161924</xdr:colOff>
      <xdr:row>22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</xdr:row>
          <xdr:rowOff>19050</xdr:rowOff>
        </xdr:from>
        <xdr:to>
          <xdr:col>4</xdr:col>
          <xdr:colOff>2590800</xdr:colOff>
          <xdr:row>4</xdr:row>
          <xdr:rowOff>38100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95248</xdr:rowOff>
    </xdr:from>
    <xdr:to>
      <xdr:col>0</xdr:col>
      <xdr:colOff>1633725</xdr:colOff>
      <xdr:row>9</xdr:row>
      <xdr:rowOff>23548</xdr:rowOff>
    </xdr:to>
    <xdr:sp macro="" textlink="">
      <xdr:nvSpPr>
        <xdr:cNvPr id="12" name="11 Rectángulo redondeado">
          <a:hlinkClick xmlns:r="http://schemas.openxmlformats.org/officeDocument/2006/relationships" r:id="rId2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13" name="1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118040</xdr:rowOff>
    </xdr:from>
    <xdr:to>
      <xdr:col>0</xdr:col>
      <xdr:colOff>1633725</xdr:colOff>
      <xdr:row>14</xdr:row>
      <xdr:rowOff>28415</xdr:rowOff>
    </xdr:to>
    <xdr:sp macro="" textlink="">
      <xdr:nvSpPr>
        <xdr:cNvPr id="14" name="13 Rectángulo redondeado">
          <a:hlinkClick xmlns:r="http://schemas.openxmlformats.org/officeDocument/2006/relationships" r:id="rId4"/>
        </xdr:cNvPr>
        <xdr:cNvSpPr/>
      </xdr:nvSpPr>
      <xdr:spPr>
        <a:xfrm>
          <a:off x="85725" y="1784915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Graduados en pregrado por género</a:t>
          </a:r>
        </a:p>
      </xdr:txBody>
    </xdr:sp>
    <xdr:clientData/>
  </xdr:twoCellAnchor>
  <xdr:twoCellAnchor editAs="absolute">
    <xdr:from>
      <xdr:col>0</xdr:col>
      <xdr:colOff>85725</xdr:colOff>
      <xdr:row>14</xdr:row>
      <xdr:rowOff>122907</xdr:rowOff>
    </xdr:from>
    <xdr:to>
      <xdr:col>0</xdr:col>
      <xdr:colOff>1633725</xdr:colOff>
      <xdr:row>19</xdr:row>
      <xdr:rowOff>33282</xdr:rowOff>
    </xdr:to>
    <xdr:sp macro="" textlink="">
      <xdr:nvSpPr>
        <xdr:cNvPr id="15" name="14 Rectángulo redondeado">
          <a:hlinkClick xmlns:r="http://schemas.openxmlformats.org/officeDocument/2006/relationships" r:id="rId5"/>
        </xdr:cNvPr>
        <xdr:cNvSpPr/>
      </xdr:nvSpPr>
      <xdr:spPr>
        <a:xfrm>
          <a:off x="85725" y="2599407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graduados pregrado (2003-2012)</a:t>
          </a:r>
        </a:p>
      </xdr:txBody>
    </xdr:sp>
    <xdr:clientData/>
  </xdr:twoCellAnchor>
  <xdr:twoCellAnchor editAs="absolute">
    <xdr:from>
      <xdr:col>0</xdr:col>
      <xdr:colOff>85725</xdr:colOff>
      <xdr:row>19</xdr:row>
      <xdr:rowOff>127774</xdr:rowOff>
    </xdr:from>
    <xdr:to>
      <xdr:col>0</xdr:col>
      <xdr:colOff>1633725</xdr:colOff>
      <xdr:row>23</xdr:row>
      <xdr:rowOff>56074</xdr:rowOff>
    </xdr:to>
    <xdr:sp macro="" textlink="">
      <xdr:nvSpPr>
        <xdr:cNvPr id="16" name="15 Rectángulo redondeado">
          <a:hlinkClick xmlns:r="http://schemas.openxmlformats.org/officeDocument/2006/relationships" r:id="rId6"/>
        </xdr:cNvPr>
        <xdr:cNvSpPr/>
      </xdr:nvSpPr>
      <xdr:spPr>
        <a:xfrm>
          <a:off x="85725" y="34138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Graduados desde el inicio en pregrado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161925</xdr:rowOff>
    </xdr:from>
    <xdr:to>
      <xdr:col>8</xdr:col>
      <xdr:colOff>190500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00" y="161925"/>
          <a:ext cx="638175" cy="4543"/>
        </a:xfrm>
        <a:prstGeom prst="rect">
          <a:avLst/>
        </a:prstGeom>
      </xdr:spPr>
    </xdr:pic>
    <xdr:clientData/>
  </xdr:twoCellAnchor>
  <xdr:twoCellAnchor editAs="absolute">
    <xdr:from>
      <xdr:col>2</xdr:col>
      <xdr:colOff>219074</xdr:colOff>
      <xdr:row>5</xdr:row>
      <xdr:rowOff>47625</xdr:rowOff>
    </xdr:from>
    <xdr:to>
      <xdr:col>20</xdr:col>
      <xdr:colOff>85725</xdr:colOff>
      <xdr:row>24</xdr:row>
      <xdr:rowOff>57149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</xdr:row>
          <xdr:rowOff>19050</xdr:rowOff>
        </xdr:from>
        <xdr:to>
          <xdr:col>4</xdr:col>
          <xdr:colOff>3114675</xdr:colOff>
          <xdr:row>4</xdr:row>
          <xdr:rowOff>38100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57148</xdr:rowOff>
    </xdr:from>
    <xdr:to>
      <xdr:col>0</xdr:col>
      <xdr:colOff>1633725</xdr:colOff>
      <xdr:row>8</xdr:row>
      <xdr:rowOff>147373</xdr:rowOff>
    </xdr:to>
    <xdr:sp macro="" textlink="">
      <xdr:nvSpPr>
        <xdr:cNvPr id="10" name="9 Rectángulo redondeado">
          <a:hlinkClick xmlns:r="http://schemas.openxmlformats.org/officeDocument/2006/relationships" r:id="rId3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11" name="10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79940</xdr:rowOff>
    </xdr:from>
    <xdr:to>
      <xdr:col>0</xdr:col>
      <xdr:colOff>1633725</xdr:colOff>
      <xdr:row>13</xdr:row>
      <xdr:rowOff>152240</xdr:rowOff>
    </xdr:to>
    <xdr:sp macro="" textlink="">
      <xdr:nvSpPr>
        <xdr:cNvPr id="12" name="11 Rectángulo redondeado">
          <a:hlinkClick xmlns:r="http://schemas.openxmlformats.org/officeDocument/2006/relationships" r:id="rId4"/>
        </xdr:cNvPr>
        <xdr:cNvSpPr/>
      </xdr:nvSpPr>
      <xdr:spPr>
        <a:xfrm>
          <a:off x="85725" y="1784915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Graduados en pregrado por género</a:t>
          </a:r>
        </a:p>
      </xdr:txBody>
    </xdr:sp>
    <xdr:clientData/>
  </xdr:twoCellAnchor>
  <xdr:twoCellAnchor editAs="absolute">
    <xdr:from>
      <xdr:col>0</xdr:col>
      <xdr:colOff>85725</xdr:colOff>
      <xdr:row>14</xdr:row>
      <xdr:rowOff>84807</xdr:rowOff>
    </xdr:from>
    <xdr:to>
      <xdr:col>0</xdr:col>
      <xdr:colOff>1633725</xdr:colOff>
      <xdr:row>18</xdr:row>
      <xdr:rowOff>157107</xdr:rowOff>
    </xdr:to>
    <xdr:sp macro="" textlink="">
      <xdr:nvSpPr>
        <xdr:cNvPr id="13" name="12 Rectángulo redondeado">
          <a:hlinkClick xmlns:r="http://schemas.openxmlformats.org/officeDocument/2006/relationships" r:id="rId5"/>
        </xdr:cNvPr>
        <xdr:cNvSpPr/>
      </xdr:nvSpPr>
      <xdr:spPr>
        <a:xfrm>
          <a:off x="85725" y="2599407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graduados pregrado (2003-2012)</a:t>
          </a:r>
        </a:p>
      </xdr:txBody>
    </xdr:sp>
    <xdr:clientData/>
  </xdr:twoCellAnchor>
  <xdr:twoCellAnchor editAs="absolute">
    <xdr:from>
      <xdr:col>0</xdr:col>
      <xdr:colOff>85725</xdr:colOff>
      <xdr:row>19</xdr:row>
      <xdr:rowOff>89674</xdr:rowOff>
    </xdr:from>
    <xdr:to>
      <xdr:col>0</xdr:col>
      <xdr:colOff>1633725</xdr:colOff>
      <xdr:row>23</xdr:row>
      <xdr:rowOff>17974</xdr:rowOff>
    </xdr:to>
    <xdr:sp macro="" textlink="">
      <xdr:nvSpPr>
        <xdr:cNvPr id="14" name="13 Rectángulo redondeado">
          <a:hlinkClick xmlns:r="http://schemas.openxmlformats.org/officeDocument/2006/relationships" r:id="rId6"/>
        </xdr:cNvPr>
        <xdr:cNvSpPr/>
      </xdr:nvSpPr>
      <xdr:spPr>
        <a:xfrm>
          <a:off x="85725" y="3413899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Graduados desde el inicio en pregrado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485773</xdr:colOff>
      <xdr:row>5</xdr:row>
      <xdr:rowOff>0</xdr:rowOff>
    </xdr:from>
    <xdr:to>
      <xdr:col>9</xdr:col>
      <xdr:colOff>600074</xdr:colOff>
      <xdr:row>23</xdr:row>
      <xdr:rowOff>57150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</xdr:row>
          <xdr:rowOff>19050</xdr:rowOff>
        </xdr:from>
        <xdr:to>
          <xdr:col>5</xdr:col>
          <xdr:colOff>0</xdr:colOff>
          <xdr:row>4</xdr:row>
          <xdr:rowOff>38100</xdr:rowOff>
        </xdr:to>
        <xdr:sp macro="" textlink="">
          <xdr:nvSpPr>
            <xdr:cNvPr id="8193" name="Drop Dow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57148</xdr:rowOff>
    </xdr:from>
    <xdr:to>
      <xdr:col>0</xdr:col>
      <xdr:colOff>1633725</xdr:colOff>
      <xdr:row>8</xdr:row>
      <xdr:rowOff>147373</xdr:rowOff>
    </xdr:to>
    <xdr:sp macro="" textlink="">
      <xdr:nvSpPr>
        <xdr:cNvPr id="9" name="8 Rectángulo redondeado">
          <a:hlinkClick xmlns:r="http://schemas.openxmlformats.org/officeDocument/2006/relationships" r:id="rId2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10" name="9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79940</xdr:rowOff>
    </xdr:from>
    <xdr:to>
      <xdr:col>0</xdr:col>
      <xdr:colOff>1633725</xdr:colOff>
      <xdr:row>13</xdr:row>
      <xdr:rowOff>152240</xdr:rowOff>
    </xdr:to>
    <xdr:sp macro="" textlink="">
      <xdr:nvSpPr>
        <xdr:cNvPr id="11" name="10 Rectángulo redondeado">
          <a:hlinkClick xmlns:r="http://schemas.openxmlformats.org/officeDocument/2006/relationships" r:id="rId4"/>
        </xdr:cNvPr>
        <xdr:cNvSpPr/>
      </xdr:nvSpPr>
      <xdr:spPr>
        <a:xfrm>
          <a:off x="85725" y="1784915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Graduados en pregrado por género</a:t>
          </a:r>
        </a:p>
      </xdr:txBody>
    </xdr:sp>
    <xdr:clientData/>
  </xdr:twoCellAnchor>
  <xdr:twoCellAnchor editAs="absolute">
    <xdr:from>
      <xdr:col>0</xdr:col>
      <xdr:colOff>85725</xdr:colOff>
      <xdr:row>14</xdr:row>
      <xdr:rowOff>84807</xdr:rowOff>
    </xdr:from>
    <xdr:to>
      <xdr:col>0</xdr:col>
      <xdr:colOff>1633725</xdr:colOff>
      <xdr:row>18</xdr:row>
      <xdr:rowOff>157107</xdr:rowOff>
    </xdr:to>
    <xdr:sp macro="" textlink="">
      <xdr:nvSpPr>
        <xdr:cNvPr id="12" name="11 Rectángulo redondeado">
          <a:hlinkClick xmlns:r="http://schemas.openxmlformats.org/officeDocument/2006/relationships" r:id="rId5"/>
        </xdr:cNvPr>
        <xdr:cNvSpPr/>
      </xdr:nvSpPr>
      <xdr:spPr>
        <a:xfrm>
          <a:off x="85725" y="2599407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graduados pregrado (2003-2012)</a:t>
          </a:r>
        </a:p>
      </xdr:txBody>
    </xdr:sp>
    <xdr:clientData/>
  </xdr:twoCellAnchor>
  <xdr:twoCellAnchor editAs="absolute">
    <xdr:from>
      <xdr:col>0</xdr:col>
      <xdr:colOff>85725</xdr:colOff>
      <xdr:row>19</xdr:row>
      <xdr:rowOff>89674</xdr:rowOff>
    </xdr:from>
    <xdr:to>
      <xdr:col>0</xdr:col>
      <xdr:colOff>1633725</xdr:colOff>
      <xdr:row>23</xdr:row>
      <xdr:rowOff>17974</xdr:rowOff>
    </xdr:to>
    <xdr:sp macro="" textlink="">
      <xdr:nvSpPr>
        <xdr:cNvPr id="13" name="12 Rectángulo redondeado">
          <a:hlinkClick xmlns:r="http://schemas.openxmlformats.org/officeDocument/2006/relationships" r:id="rId6"/>
        </xdr:cNvPr>
        <xdr:cNvSpPr/>
      </xdr:nvSpPr>
      <xdr:spPr>
        <a:xfrm>
          <a:off x="85725" y="3413899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Graduados desde el inicio en pregrado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0</xdr:row>
      <xdr:rowOff>161925</xdr:rowOff>
    </xdr:from>
    <xdr:to>
      <xdr:col>11</xdr:col>
      <xdr:colOff>190500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63200" y="161925"/>
          <a:ext cx="638175" cy="4543"/>
        </a:xfrm>
        <a:prstGeom prst="rect">
          <a:avLst/>
        </a:prstGeom>
      </xdr:spPr>
    </xdr:pic>
    <xdr:clientData/>
  </xdr:twoCellAnchor>
  <xdr:twoCellAnchor editAs="absolute">
    <xdr:from>
      <xdr:col>2</xdr:col>
      <xdr:colOff>685801</xdr:colOff>
      <xdr:row>5</xdr:row>
      <xdr:rowOff>9525</xdr:rowOff>
    </xdr:from>
    <xdr:to>
      <xdr:col>7</xdr:col>
      <xdr:colOff>276226</xdr:colOff>
      <xdr:row>23</xdr:row>
      <xdr:rowOff>1945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38100</xdr:colOff>
          <xdr:row>3</xdr:row>
          <xdr:rowOff>19050</xdr:rowOff>
        </xdr:from>
        <xdr:to>
          <xdr:col>4</xdr:col>
          <xdr:colOff>3429000</xdr:colOff>
          <xdr:row>4</xdr:row>
          <xdr:rowOff>38100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95248</xdr:rowOff>
    </xdr:from>
    <xdr:to>
      <xdr:col>0</xdr:col>
      <xdr:colOff>1633725</xdr:colOff>
      <xdr:row>9</xdr:row>
      <xdr:rowOff>23548</xdr:rowOff>
    </xdr:to>
    <xdr:sp macro="" textlink="">
      <xdr:nvSpPr>
        <xdr:cNvPr id="10" name="9 Rectángulo redondeado">
          <a:hlinkClick xmlns:r="http://schemas.openxmlformats.org/officeDocument/2006/relationships" r:id="rId3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11" name="10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118040</xdr:rowOff>
    </xdr:from>
    <xdr:to>
      <xdr:col>0</xdr:col>
      <xdr:colOff>1633725</xdr:colOff>
      <xdr:row>14</xdr:row>
      <xdr:rowOff>28415</xdr:rowOff>
    </xdr:to>
    <xdr:sp macro="" textlink="">
      <xdr:nvSpPr>
        <xdr:cNvPr id="12" name="11 Rectángulo redondeado">
          <a:hlinkClick xmlns:r="http://schemas.openxmlformats.org/officeDocument/2006/relationships" r:id="rId4"/>
        </xdr:cNvPr>
        <xdr:cNvSpPr/>
      </xdr:nvSpPr>
      <xdr:spPr>
        <a:xfrm>
          <a:off x="85725" y="1784915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Graduados en posgrado por género</a:t>
          </a:r>
        </a:p>
      </xdr:txBody>
    </xdr:sp>
    <xdr:clientData/>
  </xdr:twoCellAnchor>
  <xdr:twoCellAnchor editAs="absolute">
    <xdr:from>
      <xdr:col>0</xdr:col>
      <xdr:colOff>85725</xdr:colOff>
      <xdr:row>14</xdr:row>
      <xdr:rowOff>122907</xdr:rowOff>
    </xdr:from>
    <xdr:to>
      <xdr:col>0</xdr:col>
      <xdr:colOff>1633725</xdr:colOff>
      <xdr:row>18</xdr:row>
      <xdr:rowOff>51207</xdr:rowOff>
    </xdr:to>
    <xdr:sp macro="" textlink="">
      <xdr:nvSpPr>
        <xdr:cNvPr id="13" name="12 Rectángulo redondeado">
          <a:hlinkClick xmlns:r="http://schemas.openxmlformats.org/officeDocument/2006/relationships" r:id="rId5"/>
        </xdr:cNvPr>
        <xdr:cNvSpPr/>
      </xdr:nvSpPr>
      <xdr:spPr>
        <a:xfrm>
          <a:off x="85725" y="2599407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Graduados desde el inicio en posgrado</a:t>
          </a:r>
        </a:p>
      </xdr:txBody>
    </xdr:sp>
    <xdr:clientData/>
  </xdr:twoCellAnchor>
  <xdr:twoCellAnchor editAs="absolute">
    <xdr:from>
      <xdr:col>0</xdr:col>
      <xdr:colOff>85725</xdr:colOff>
      <xdr:row>18</xdr:row>
      <xdr:rowOff>133350</xdr:rowOff>
    </xdr:from>
    <xdr:to>
      <xdr:col>0</xdr:col>
      <xdr:colOff>1633725</xdr:colOff>
      <xdr:row>23</xdr:row>
      <xdr:rowOff>43725</xdr:rowOff>
    </xdr:to>
    <xdr:sp macro="" textlink="">
      <xdr:nvSpPr>
        <xdr:cNvPr id="14" name="13 Rectángulo redondeado">
          <a:hlinkClick xmlns:r="http://schemas.openxmlformats.org/officeDocument/2006/relationships" r:id="rId6"/>
        </xdr:cNvPr>
        <xdr:cNvSpPr/>
      </xdr:nvSpPr>
      <xdr:spPr>
        <a:xfrm>
          <a:off x="85725" y="325755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graduados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posgrado (2004-2012)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161925</xdr:rowOff>
    </xdr:from>
    <xdr:to>
      <xdr:col>6</xdr:col>
      <xdr:colOff>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67775" y="161925"/>
          <a:ext cx="504825" cy="45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114300</xdr:rowOff>
    </xdr:from>
    <xdr:to>
      <xdr:col>6</xdr:col>
      <xdr:colOff>0</xdr:colOff>
      <xdr:row>2</xdr:row>
      <xdr:rowOff>228600</xdr:rowOff>
    </xdr:to>
    <xdr:pic>
      <xdr:nvPicPr>
        <xdr:cNvPr id="3" name="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9890" y="114300"/>
          <a:ext cx="1239884" cy="60960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4</xdr:row>
      <xdr:rowOff>133348</xdr:rowOff>
    </xdr:from>
    <xdr:to>
      <xdr:col>0</xdr:col>
      <xdr:colOff>1633725</xdr:colOff>
      <xdr:row>8</xdr:row>
      <xdr:rowOff>61648</xdr:rowOff>
    </xdr:to>
    <xdr:sp macro="" textlink="">
      <xdr:nvSpPr>
        <xdr:cNvPr id="10" name="9 Rectángulo redondeado">
          <a:hlinkClick xmlns:r="http://schemas.openxmlformats.org/officeDocument/2006/relationships" r:id="rId2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3</xdr:row>
      <xdr:rowOff>102900</xdr:rowOff>
    </xdr:to>
    <xdr:pic>
      <xdr:nvPicPr>
        <xdr:cNvPr id="11" name="10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8</xdr:row>
      <xdr:rowOff>156140</xdr:rowOff>
    </xdr:from>
    <xdr:to>
      <xdr:col>0</xdr:col>
      <xdr:colOff>1633725</xdr:colOff>
      <xdr:row>13</xdr:row>
      <xdr:rowOff>66515</xdr:rowOff>
    </xdr:to>
    <xdr:sp macro="" textlink="">
      <xdr:nvSpPr>
        <xdr:cNvPr id="12" name="11 Rectángulo redondeado">
          <a:hlinkClick xmlns:r="http://schemas.openxmlformats.org/officeDocument/2006/relationships" r:id="rId3"/>
        </xdr:cNvPr>
        <xdr:cNvSpPr/>
      </xdr:nvSpPr>
      <xdr:spPr>
        <a:xfrm>
          <a:off x="85725" y="1784915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Graduados en posgrado por género</a:t>
          </a:r>
        </a:p>
      </xdr:txBody>
    </xdr:sp>
    <xdr:clientData/>
  </xdr:twoCellAnchor>
  <xdr:twoCellAnchor editAs="absolute">
    <xdr:from>
      <xdr:col>0</xdr:col>
      <xdr:colOff>85725</xdr:colOff>
      <xdr:row>13</xdr:row>
      <xdr:rowOff>161007</xdr:rowOff>
    </xdr:from>
    <xdr:to>
      <xdr:col>0</xdr:col>
      <xdr:colOff>1633725</xdr:colOff>
      <xdr:row>17</xdr:row>
      <xdr:rowOff>89307</xdr:rowOff>
    </xdr:to>
    <xdr:sp macro="" textlink="">
      <xdr:nvSpPr>
        <xdr:cNvPr id="13" name="12 Rectángulo redondeado">
          <a:hlinkClick xmlns:r="http://schemas.openxmlformats.org/officeDocument/2006/relationships" r:id="rId4"/>
        </xdr:cNvPr>
        <xdr:cNvSpPr/>
      </xdr:nvSpPr>
      <xdr:spPr>
        <a:xfrm>
          <a:off x="85725" y="2599407"/>
          <a:ext cx="1548000" cy="576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Graduados desde el inicio en posgrado</a:t>
          </a:r>
        </a:p>
      </xdr:txBody>
    </xdr:sp>
    <xdr:clientData/>
  </xdr:twoCellAnchor>
  <xdr:twoCellAnchor editAs="absolute">
    <xdr:from>
      <xdr:col>0</xdr:col>
      <xdr:colOff>85725</xdr:colOff>
      <xdr:row>18</xdr:row>
      <xdr:rowOff>9525</xdr:rowOff>
    </xdr:from>
    <xdr:to>
      <xdr:col>0</xdr:col>
      <xdr:colOff>1633725</xdr:colOff>
      <xdr:row>22</xdr:row>
      <xdr:rowOff>81825</xdr:rowOff>
    </xdr:to>
    <xdr:sp macro="" textlink="">
      <xdr:nvSpPr>
        <xdr:cNvPr id="8" name="7 Rectángulo redondeado">
          <a:hlinkClick xmlns:r="http://schemas.openxmlformats.org/officeDocument/2006/relationships" r:id="rId5"/>
        </xdr:cNvPr>
        <xdr:cNvSpPr/>
      </xdr:nvSpPr>
      <xdr:spPr>
        <a:xfrm>
          <a:off x="85725" y="3257550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graduados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posgrado (2004-2012)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161925</xdr:rowOff>
    </xdr:from>
    <xdr:to>
      <xdr:col>8</xdr:col>
      <xdr:colOff>190500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58125" y="161925"/>
          <a:ext cx="419100" cy="4543"/>
        </a:xfrm>
        <a:prstGeom prst="rect">
          <a:avLst/>
        </a:prstGeom>
      </xdr:spPr>
    </xdr:pic>
    <xdr:clientData/>
  </xdr:twoCellAnchor>
  <xdr:twoCellAnchor editAs="absolute">
    <xdr:from>
      <xdr:col>2</xdr:col>
      <xdr:colOff>219074</xdr:colOff>
      <xdr:row>5</xdr:row>
      <xdr:rowOff>47625</xdr:rowOff>
    </xdr:from>
    <xdr:to>
      <xdr:col>20</xdr:col>
      <xdr:colOff>85725</xdr:colOff>
      <xdr:row>24</xdr:row>
      <xdr:rowOff>57149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3</xdr:row>
          <xdr:rowOff>19050</xdr:rowOff>
        </xdr:from>
        <xdr:to>
          <xdr:col>4</xdr:col>
          <xdr:colOff>3114675</xdr:colOff>
          <xdr:row>4</xdr:row>
          <xdr:rowOff>38100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absolute">
    <xdr:from>
      <xdr:col>0</xdr:col>
      <xdr:colOff>85725</xdr:colOff>
      <xdr:row>5</xdr:row>
      <xdr:rowOff>57148</xdr:rowOff>
    </xdr:from>
    <xdr:to>
      <xdr:col>0</xdr:col>
      <xdr:colOff>1633725</xdr:colOff>
      <xdr:row>8</xdr:row>
      <xdr:rowOff>147373</xdr:rowOff>
    </xdr:to>
    <xdr:sp macro="" textlink="">
      <xdr:nvSpPr>
        <xdr:cNvPr id="10" name="9 Rectángulo redondeado">
          <a:hlinkClick xmlns:r="http://schemas.openxmlformats.org/officeDocument/2006/relationships" r:id="rId3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64800</xdr:rowOff>
    </xdr:to>
    <xdr:pic>
      <xdr:nvPicPr>
        <xdr:cNvPr id="11" name="10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0</xdr:col>
      <xdr:colOff>85725</xdr:colOff>
      <xdr:row>9</xdr:row>
      <xdr:rowOff>79940</xdr:rowOff>
    </xdr:from>
    <xdr:to>
      <xdr:col>0</xdr:col>
      <xdr:colOff>1633725</xdr:colOff>
      <xdr:row>13</xdr:row>
      <xdr:rowOff>152240</xdr:rowOff>
    </xdr:to>
    <xdr:sp macro="" textlink="">
      <xdr:nvSpPr>
        <xdr:cNvPr id="12" name="11 Rectángulo redondeado">
          <a:hlinkClick xmlns:r="http://schemas.openxmlformats.org/officeDocument/2006/relationships" r:id="rId4"/>
        </xdr:cNvPr>
        <xdr:cNvSpPr/>
      </xdr:nvSpPr>
      <xdr:spPr>
        <a:xfrm>
          <a:off x="85725" y="1784915"/>
          <a:ext cx="1548000" cy="720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Graduados en posgrado por género</a:t>
          </a:r>
        </a:p>
      </xdr:txBody>
    </xdr:sp>
    <xdr:clientData/>
  </xdr:twoCellAnchor>
  <xdr:twoCellAnchor editAs="absolute">
    <xdr:from>
      <xdr:col>0</xdr:col>
      <xdr:colOff>85725</xdr:colOff>
      <xdr:row>14</xdr:row>
      <xdr:rowOff>84807</xdr:rowOff>
    </xdr:from>
    <xdr:to>
      <xdr:col>0</xdr:col>
      <xdr:colOff>1633725</xdr:colOff>
      <xdr:row>18</xdr:row>
      <xdr:rowOff>13107</xdr:rowOff>
    </xdr:to>
    <xdr:sp macro="" textlink="">
      <xdr:nvSpPr>
        <xdr:cNvPr id="13" name="12 Rectángulo redondeado">
          <a:hlinkClick xmlns:r="http://schemas.openxmlformats.org/officeDocument/2006/relationships" r:id="rId5"/>
        </xdr:cNvPr>
        <xdr:cNvSpPr/>
      </xdr:nvSpPr>
      <xdr:spPr>
        <a:xfrm>
          <a:off x="85725" y="2599407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Graduados desde el inicio en posgrado</a:t>
          </a:r>
        </a:p>
      </xdr:txBody>
    </xdr:sp>
    <xdr:clientData/>
  </xdr:twoCellAnchor>
  <xdr:twoCellAnchor editAs="absolute">
    <xdr:from>
      <xdr:col>0</xdr:col>
      <xdr:colOff>85725</xdr:colOff>
      <xdr:row>18</xdr:row>
      <xdr:rowOff>95250</xdr:rowOff>
    </xdr:from>
    <xdr:to>
      <xdr:col>0</xdr:col>
      <xdr:colOff>1633725</xdr:colOff>
      <xdr:row>23</xdr:row>
      <xdr:rowOff>5625</xdr:rowOff>
    </xdr:to>
    <xdr:sp macro="" textlink="">
      <xdr:nvSpPr>
        <xdr:cNvPr id="14" name="13 Rectángulo redondeado">
          <a:hlinkClick xmlns:r="http://schemas.openxmlformats.org/officeDocument/2006/relationships" r:id="rId6"/>
        </xdr:cNvPr>
        <xdr:cNvSpPr/>
      </xdr:nvSpPr>
      <xdr:spPr>
        <a:xfrm>
          <a:off x="85725" y="3257550"/>
          <a:ext cx="1548000" cy="720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Tendencia de graduados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</a:t>
          </a:r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posgrado (2004-2012)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161925</xdr:rowOff>
    </xdr:from>
    <xdr:to>
      <xdr:col>7</xdr:col>
      <xdr:colOff>190500</xdr:colOff>
      <xdr:row>0</xdr:row>
      <xdr:rowOff>166468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3650" y="161925"/>
          <a:ext cx="419100" cy="4543"/>
        </a:xfrm>
        <a:prstGeom prst="rect">
          <a:avLst/>
        </a:prstGeom>
      </xdr:spPr>
    </xdr:pic>
    <xdr:clientData/>
  </xdr:twoCellAnchor>
  <xdr:twoCellAnchor editAs="absolute">
    <xdr:from>
      <xdr:col>2</xdr:col>
      <xdr:colOff>28574</xdr:colOff>
      <xdr:row>2</xdr:row>
      <xdr:rowOff>9524</xdr:rowOff>
    </xdr:from>
    <xdr:to>
      <xdr:col>13</xdr:col>
      <xdr:colOff>476549</xdr:colOff>
      <xdr:row>14</xdr:row>
      <xdr:rowOff>150224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13</xdr:col>
      <xdr:colOff>638174</xdr:colOff>
      <xdr:row>2</xdr:row>
      <xdr:rowOff>19049</xdr:rowOff>
    </xdr:from>
    <xdr:to>
      <xdr:col>20</xdr:col>
      <xdr:colOff>524174</xdr:colOff>
      <xdr:row>14</xdr:row>
      <xdr:rowOff>159749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638175</xdr:colOff>
      <xdr:row>16</xdr:row>
      <xdr:rowOff>57149</xdr:rowOff>
    </xdr:from>
    <xdr:to>
      <xdr:col>20</xdr:col>
      <xdr:colOff>524175</xdr:colOff>
      <xdr:row>29</xdr:row>
      <xdr:rowOff>35924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85725</xdr:colOff>
      <xdr:row>5</xdr:row>
      <xdr:rowOff>57148</xdr:rowOff>
    </xdr:from>
    <xdr:to>
      <xdr:col>0</xdr:col>
      <xdr:colOff>1633725</xdr:colOff>
      <xdr:row>8</xdr:row>
      <xdr:rowOff>147373</xdr:rowOff>
    </xdr:to>
    <xdr:sp macro="" textlink="">
      <xdr:nvSpPr>
        <xdr:cNvPr id="12" name="11 Rectángulo redondeado">
          <a:hlinkClick xmlns:r="http://schemas.openxmlformats.org/officeDocument/2006/relationships" r:id="rId5"/>
        </xdr:cNvPr>
        <xdr:cNvSpPr/>
      </xdr:nvSpPr>
      <xdr:spPr>
        <a:xfrm>
          <a:off x="85725" y="1114423"/>
          <a:ext cx="1548000" cy="5760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200" b="1" cap="none" spc="0">
              <a:ln>
                <a:noFill/>
              </a:ln>
              <a:solidFill>
                <a:schemeClr val="tx1"/>
              </a:solidFill>
              <a:effectLst/>
            </a:rPr>
            <a:t>Tabla</a:t>
          </a:r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de</a:t>
          </a:r>
        </a:p>
        <a:p>
          <a:pPr algn="ctr"/>
          <a:r>
            <a:rPr lang="es-CO" sz="1200" b="1" cap="none" spc="0" baseline="0">
              <a:ln>
                <a:noFill/>
              </a:ln>
              <a:solidFill>
                <a:schemeClr val="tx1"/>
              </a:solidFill>
              <a:effectLst/>
            </a:rPr>
            <a:t>Contenido</a:t>
          </a:r>
          <a:endParaRPr lang="es-CO" sz="1200" b="1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 editAs="absolute">
    <xdr:from>
      <xdr:col>0</xdr:col>
      <xdr:colOff>198487</xdr:colOff>
      <xdr:row>1</xdr:row>
      <xdr:rowOff>9525</xdr:rowOff>
    </xdr:from>
    <xdr:to>
      <xdr:col>0</xdr:col>
      <xdr:colOff>1511440</xdr:colOff>
      <xdr:row>4</xdr:row>
      <xdr:rowOff>26700</xdr:rowOff>
    </xdr:to>
    <xdr:pic>
      <xdr:nvPicPr>
        <xdr:cNvPr id="13" name="1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487" y="342900"/>
          <a:ext cx="1312953" cy="579150"/>
        </a:xfrm>
        <a:prstGeom prst="rect">
          <a:avLst/>
        </a:prstGeom>
      </xdr:spPr>
    </xdr:pic>
    <xdr:clientData/>
  </xdr:twoCellAnchor>
  <xdr:twoCellAnchor editAs="absolute">
    <xdr:from>
      <xdr:col>2</xdr:col>
      <xdr:colOff>28575</xdr:colOff>
      <xdr:row>16</xdr:row>
      <xdr:rowOff>66674</xdr:rowOff>
    </xdr:from>
    <xdr:to>
      <xdr:col>13</xdr:col>
      <xdr:colOff>476550</xdr:colOff>
      <xdr:row>29</xdr:row>
      <xdr:rowOff>45449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Cartoné">
      <a:dk1>
        <a:sysClr val="windowText" lastClr="000000"/>
      </a:dk1>
      <a:lt1>
        <a:sysClr val="window" lastClr="FFFFFF"/>
      </a:lt1>
      <a:dk2>
        <a:srgbClr val="895D1D"/>
      </a:dk2>
      <a:lt2>
        <a:srgbClr val="ECE9C6"/>
      </a:lt2>
      <a:accent1>
        <a:srgbClr val="873624"/>
      </a:accent1>
      <a:accent2>
        <a:srgbClr val="D6862D"/>
      </a:accent2>
      <a:accent3>
        <a:srgbClr val="D0BE40"/>
      </a:accent3>
      <a:accent4>
        <a:srgbClr val="877F6C"/>
      </a:accent4>
      <a:accent5>
        <a:srgbClr val="972109"/>
      </a:accent5>
      <a:accent6>
        <a:srgbClr val="AEB795"/>
      </a:accent6>
      <a:hlink>
        <a:srgbClr val="CC99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7"/>
  <sheetViews>
    <sheetView showGridLines="0" tabSelected="1" zoomScaleNormal="100" zoomScaleSheetLayoutView="100" workbookViewId="0"/>
  </sheetViews>
  <sheetFormatPr baseColWidth="10" defaultColWidth="0" defaultRowHeight="12.75" zeroHeight="1" x14ac:dyDescent="0.25"/>
  <cols>
    <col min="1" max="1" width="0.85546875" style="32" customWidth="1"/>
    <col min="2" max="2" width="24.7109375" style="32" customWidth="1"/>
    <col min="3" max="3" width="90.7109375" style="32" customWidth="1"/>
    <col min="4" max="4" width="24.7109375" style="32" customWidth="1"/>
    <col min="5" max="5" width="0.85546875" style="32" customWidth="1"/>
    <col min="6" max="16384" width="11.42578125" style="32" hidden="1"/>
  </cols>
  <sheetData>
    <row r="1" spans="2:5" s="34" customFormat="1" ht="13.5" thickBot="1" x14ac:dyDescent="0.3">
      <c r="B1" s="35"/>
      <c r="C1" s="36"/>
      <c r="D1" s="36"/>
      <c r="E1" s="36"/>
    </row>
    <row r="2" spans="2:5" s="34" customFormat="1" ht="13.5" thickTop="1" x14ac:dyDescent="0.2">
      <c r="B2" s="37"/>
      <c r="C2" s="38"/>
      <c r="D2" s="39"/>
      <c r="E2" s="36"/>
    </row>
    <row r="3" spans="2:5" s="34" customFormat="1" x14ac:dyDescent="0.2">
      <c r="B3" s="40"/>
      <c r="C3" s="41"/>
      <c r="D3" s="42"/>
      <c r="E3" s="36"/>
    </row>
    <row r="4" spans="2:5" s="34" customFormat="1" x14ac:dyDescent="0.2">
      <c r="B4" s="40"/>
      <c r="C4" s="43"/>
      <c r="D4" s="42"/>
      <c r="E4" s="36"/>
    </row>
    <row r="5" spans="2:5" s="34" customFormat="1" x14ac:dyDescent="0.2">
      <c r="B5" s="40"/>
      <c r="C5" s="41"/>
      <c r="D5" s="42"/>
      <c r="E5" s="36"/>
    </row>
    <row r="6" spans="2:5" s="34" customFormat="1" x14ac:dyDescent="0.2">
      <c r="B6" s="40"/>
      <c r="C6" s="41"/>
      <c r="D6" s="42"/>
      <c r="E6" s="36"/>
    </row>
    <row r="7" spans="2:5" s="34" customFormat="1" x14ac:dyDescent="0.2">
      <c r="B7" s="40"/>
      <c r="C7" s="41"/>
      <c r="D7" s="42"/>
      <c r="E7" s="36"/>
    </row>
    <row r="8" spans="2:5" s="34" customFormat="1" x14ac:dyDescent="0.2">
      <c r="B8" s="40"/>
      <c r="C8" s="41"/>
      <c r="D8" s="42"/>
      <c r="E8" s="36"/>
    </row>
    <row r="9" spans="2:5" s="34" customFormat="1" ht="13.5" thickBot="1" x14ac:dyDescent="0.25">
      <c r="B9" s="44"/>
      <c r="C9" s="45"/>
      <c r="D9" s="46"/>
      <c r="E9" s="36"/>
    </row>
    <row r="10" spans="2:5" s="34" customFormat="1" ht="13.5" thickTop="1" x14ac:dyDescent="0.25">
      <c r="B10" s="36"/>
      <c r="C10" s="36"/>
      <c r="D10" s="36"/>
      <c r="E10" s="36"/>
    </row>
    <row r="11" spans="2:5" s="34" customFormat="1" x14ac:dyDescent="0.25">
      <c r="B11" s="36"/>
      <c r="C11" s="35"/>
      <c r="D11" s="36"/>
      <c r="E11" s="36"/>
    </row>
    <row r="12" spans="2:5" s="47" customFormat="1" x14ac:dyDescent="0.2">
      <c r="B12" s="48"/>
    </row>
    <row r="13" spans="2:5" x14ac:dyDescent="0.25">
      <c r="B13" s="33"/>
    </row>
    <row r="14" spans="2:5" x14ac:dyDescent="0.25"/>
    <row r="15" spans="2:5" x14ac:dyDescent="0.25">
      <c r="B15" s="33"/>
    </row>
    <row r="16" spans="2:5" x14ac:dyDescent="0.25"/>
    <row r="17" spans="2:2" x14ac:dyDescent="0.25">
      <c r="B17" s="33"/>
    </row>
    <row r="18" spans="2:2" x14ac:dyDescent="0.25"/>
    <row r="19" spans="2:2" x14ac:dyDescent="0.25">
      <c r="B19" s="33"/>
    </row>
    <row r="20" spans="2:2" x14ac:dyDescent="0.25"/>
    <row r="21" spans="2:2" x14ac:dyDescent="0.25">
      <c r="B21" s="33"/>
    </row>
    <row r="22" spans="2:2" x14ac:dyDescent="0.25"/>
    <row r="23" spans="2:2" x14ac:dyDescent="0.25">
      <c r="B23" s="33"/>
    </row>
    <row r="24" spans="2:2" x14ac:dyDescent="0.25"/>
    <row r="25" spans="2:2" x14ac:dyDescent="0.25"/>
    <row r="26" spans="2:2" x14ac:dyDescent="0.25"/>
    <row r="27" spans="2:2" x14ac:dyDescent="0.25"/>
    <row r="28" spans="2:2" x14ac:dyDescent="0.25"/>
    <row r="29" spans="2:2" x14ac:dyDescent="0.25"/>
    <row r="30" spans="2:2" x14ac:dyDescent="0.25"/>
    <row r="31" spans="2:2" x14ac:dyDescent="0.25"/>
    <row r="32" spans="2:2" x14ac:dyDescent="0.25"/>
    <row r="33" spans="2:2" x14ac:dyDescent="0.25"/>
    <row r="34" spans="2:2" x14ac:dyDescent="0.25"/>
    <row r="35" spans="2:2" x14ac:dyDescent="0.25"/>
    <row r="36" spans="2:2" x14ac:dyDescent="0.25">
      <c r="B36" s="31"/>
    </row>
    <row r="37" spans="2:2" x14ac:dyDescent="0.25"/>
    <row r="38" spans="2:2" x14ac:dyDescent="0.25"/>
    <row r="39" spans="2:2" x14ac:dyDescent="0.25"/>
    <row r="40" spans="2:2" x14ac:dyDescent="0.25"/>
    <row r="41" spans="2:2" x14ac:dyDescent="0.25"/>
    <row r="42" spans="2:2" x14ac:dyDescent="0.25"/>
    <row r="43" spans="2:2" x14ac:dyDescent="0.25"/>
    <row r="44" spans="2:2" x14ac:dyDescent="0.25"/>
    <row r="45" spans="2:2" x14ac:dyDescent="0.25"/>
    <row r="46" spans="2:2" x14ac:dyDescent="0.25"/>
    <row r="47" spans="2:2" x14ac:dyDescent="0.25"/>
  </sheetData>
  <sheetProtection password="CD78" sheet="1" objects="1" scenarios="1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71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51" customWidth="1"/>
    <col min="2" max="2" width="5.7109375" style="1" customWidth="1"/>
    <col min="3" max="3" width="23.7109375" style="1" customWidth="1"/>
    <col min="4" max="4" width="4.42578125" style="2" hidden="1" customWidth="1"/>
    <col min="5" max="5" width="47.7109375" style="1" customWidth="1"/>
    <col min="6" max="7" width="10.7109375" style="2" customWidth="1"/>
    <col min="8" max="8" width="6.7109375" style="2" customWidth="1"/>
    <col min="9" max="10" width="10.7109375" style="1" customWidth="1"/>
    <col min="11" max="11" width="6.7109375" style="1" customWidth="1"/>
    <col min="12" max="12" width="5.7109375" style="1" customWidth="1"/>
    <col min="13" max="16384" width="78.28515625" style="1" hidden="1"/>
  </cols>
  <sheetData>
    <row r="1" spans="1:12" s="50" customFormat="1" ht="26.25" customHeight="1" x14ac:dyDescent="0.25">
      <c r="A1" s="49"/>
      <c r="B1" s="125" t="s">
        <v>133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x14ac:dyDescent="0.25">
      <c r="I2" s="2"/>
      <c r="J2" s="2"/>
      <c r="K2" s="2"/>
    </row>
    <row r="3" spans="1:12" ht="15.75" x14ac:dyDescent="0.25">
      <c r="C3" s="77" t="s">
        <v>125</v>
      </c>
      <c r="I3" s="2"/>
      <c r="J3" s="2"/>
      <c r="K3" s="2"/>
    </row>
    <row r="4" spans="1:12" x14ac:dyDescent="0.25">
      <c r="I4" s="2"/>
      <c r="J4" s="2"/>
      <c r="K4" s="2"/>
    </row>
    <row r="5" spans="1:12" x14ac:dyDescent="0.25">
      <c r="I5" s="2"/>
      <c r="J5" s="2"/>
      <c r="K5" s="2"/>
    </row>
    <row r="6" spans="1:12" x14ac:dyDescent="0.25">
      <c r="C6" s="29">
        <v>1</v>
      </c>
      <c r="E6" s="95" t="str">
        <f>VLOOKUP($C$6,CONVENCIONES!$A$3:$C$41,3,0)</f>
        <v>Administración del Medio Ambiente</v>
      </c>
      <c r="I6" s="2"/>
      <c r="J6" s="2"/>
      <c r="K6" s="2"/>
    </row>
    <row r="7" spans="1:12" x14ac:dyDescent="0.25">
      <c r="I7" s="2"/>
      <c r="J7" s="2"/>
      <c r="K7" s="2"/>
    </row>
    <row r="8" spans="1:12" x14ac:dyDescent="0.25">
      <c r="I8" s="2"/>
      <c r="J8" s="2"/>
      <c r="K8" s="2"/>
    </row>
    <row r="9" spans="1:12" x14ac:dyDescent="0.25">
      <c r="I9" s="2"/>
      <c r="J9" s="2"/>
      <c r="K9" s="2"/>
    </row>
    <row r="10" spans="1:12" x14ac:dyDescent="0.25">
      <c r="I10" s="2"/>
      <c r="J10" s="2"/>
      <c r="K10" s="2"/>
    </row>
    <row r="11" spans="1:12" x14ac:dyDescent="0.25">
      <c r="I11" s="2"/>
      <c r="J11" s="2"/>
      <c r="K11" s="2"/>
    </row>
    <row r="12" spans="1:12" x14ac:dyDescent="0.25">
      <c r="I12" s="2"/>
      <c r="J12" s="2"/>
      <c r="K12" s="2"/>
    </row>
    <row r="13" spans="1:12" x14ac:dyDescent="0.25">
      <c r="I13" s="2"/>
      <c r="J13" s="2"/>
      <c r="K13" s="2"/>
    </row>
    <row r="14" spans="1:12" x14ac:dyDescent="0.25">
      <c r="I14" s="2"/>
      <c r="J14" s="2"/>
      <c r="K14" s="2"/>
    </row>
    <row r="15" spans="1:12" x14ac:dyDescent="0.25">
      <c r="I15" s="2"/>
      <c r="J15" s="2"/>
      <c r="K15" s="2"/>
    </row>
    <row r="16" spans="1:12" x14ac:dyDescent="0.25">
      <c r="I16" s="2"/>
      <c r="J16" s="2"/>
      <c r="K16" s="2"/>
    </row>
    <row r="17" spans="3:11" x14ac:dyDescent="0.25">
      <c r="I17" s="2"/>
      <c r="J17" s="2"/>
      <c r="K17" s="2"/>
    </row>
    <row r="18" spans="3:11" x14ac:dyDescent="0.25">
      <c r="I18" s="2"/>
      <c r="J18" s="2"/>
      <c r="K18" s="2"/>
    </row>
    <row r="19" spans="3:11" x14ac:dyDescent="0.25">
      <c r="I19" s="2"/>
      <c r="J19" s="2"/>
      <c r="K19" s="2"/>
    </row>
    <row r="20" spans="3:11" x14ac:dyDescent="0.25">
      <c r="I20" s="2"/>
      <c r="J20" s="2"/>
      <c r="K20" s="2"/>
    </row>
    <row r="21" spans="3:11" x14ac:dyDescent="0.25">
      <c r="I21" s="2"/>
      <c r="J21" s="2"/>
      <c r="K21" s="2"/>
    </row>
    <row r="22" spans="3:11" x14ac:dyDescent="0.25">
      <c r="F22" s="22" t="s">
        <v>138</v>
      </c>
      <c r="G22" s="23" t="s">
        <v>139</v>
      </c>
      <c r="I22" s="2"/>
      <c r="J22" s="2"/>
      <c r="K22" s="2"/>
    </row>
    <row r="23" spans="3:11" x14ac:dyDescent="0.25">
      <c r="E23" s="22" t="s">
        <v>126</v>
      </c>
      <c r="F23" s="29">
        <f>VLOOKUP($E$6,$E$27:$J$65,2,0)</f>
        <v>11</v>
      </c>
      <c r="G23" s="29">
        <f>VLOOKUP($E$6,$E$27:$J$65,3,0)</f>
        <v>13</v>
      </c>
      <c r="I23" s="2"/>
      <c r="J23" s="2"/>
      <c r="K23" s="2"/>
    </row>
    <row r="24" spans="3:11" x14ac:dyDescent="0.25">
      <c r="E24" s="22" t="s">
        <v>127</v>
      </c>
      <c r="F24" s="29">
        <f>VLOOKUP($E$6,$E$27:$J$65,5,0)</f>
        <v>20</v>
      </c>
      <c r="G24" s="29">
        <f>VLOOKUP($E$6,$E$27:$J$65,6,0)</f>
        <v>23</v>
      </c>
      <c r="I24" s="2"/>
      <c r="J24" s="2"/>
      <c r="K24" s="2"/>
    </row>
    <row r="25" spans="3:11" x14ac:dyDescent="0.25">
      <c r="C25" s="124" t="s">
        <v>0</v>
      </c>
      <c r="D25" s="124" t="s">
        <v>1</v>
      </c>
      <c r="E25" s="124" t="s">
        <v>2</v>
      </c>
      <c r="F25" s="124" t="s">
        <v>5</v>
      </c>
      <c r="G25" s="124"/>
      <c r="H25" s="127"/>
      <c r="I25" s="126" t="s">
        <v>51</v>
      </c>
      <c r="J25" s="124"/>
      <c r="K25" s="124"/>
    </row>
    <row r="26" spans="3:11" x14ac:dyDescent="0.25">
      <c r="C26" s="124"/>
      <c r="D26" s="124"/>
      <c r="E26" s="124"/>
      <c r="F26" s="83" t="s">
        <v>138</v>
      </c>
      <c r="G26" s="83" t="s">
        <v>139</v>
      </c>
      <c r="H26" s="84" t="s">
        <v>3</v>
      </c>
      <c r="I26" s="85" t="s">
        <v>138</v>
      </c>
      <c r="J26" s="83" t="s">
        <v>139</v>
      </c>
      <c r="K26" s="83" t="s">
        <v>3</v>
      </c>
    </row>
    <row r="27" spans="3:11" x14ac:dyDescent="0.25">
      <c r="C27" s="128" t="s">
        <v>61</v>
      </c>
      <c r="D27" s="13">
        <v>2</v>
      </c>
      <c r="E27" s="89" t="s">
        <v>52</v>
      </c>
      <c r="F27" s="68"/>
      <c r="G27" s="68"/>
      <c r="H27" s="79"/>
      <c r="I27" s="80">
        <v>2</v>
      </c>
      <c r="J27" s="68">
        <v>0</v>
      </c>
      <c r="K27" s="81">
        <f t="shared" ref="K27:K45" si="0">SUM(I27:J27)</f>
        <v>2</v>
      </c>
    </row>
    <row r="28" spans="3:11" x14ac:dyDescent="0.25">
      <c r="C28" s="129"/>
      <c r="D28" s="13">
        <v>4</v>
      </c>
      <c r="E28" s="89" t="s">
        <v>6</v>
      </c>
      <c r="F28" s="68">
        <v>5</v>
      </c>
      <c r="G28" s="68">
        <v>4</v>
      </c>
      <c r="H28" s="79">
        <f>SUM(F28:G28)</f>
        <v>9</v>
      </c>
      <c r="I28" s="80">
        <v>14</v>
      </c>
      <c r="J28" s="68">
        <v>10</v>
      </c>
      <c r="K28" s="81">
        <f t="shared" si="0"/>
        <v>24</v>
      </c>
    </row>
    <row r="29" spans="3:11" x14ac:dyDescent="0.25">
      <c r="C29" s="129"/>
      <c r="D29" s="13">
        <v>3</v>
      </c>
      <c r="E29" s="89" t="s">
        <v>53</v>
      </c>
      <c r="F29" s="68"/>
      <c r="G29" s="68"/>
      <c r="H29" s="79">
        <f>SUM(F29:G29)</f>
        <v>0</v>
      </c>
      <c r="I29" s="80">
        <v>2</v>
      </c>
      <c r="J29" s="68">
        <v>0</v>
      </c>
      <c r="K29" s="81">
        <f t="shared" si="0"/>
        <v>2</v>
      </c>
    </row>
    <row r="30" spans="3:11" x14ac:dyDescent="0.25">
      <c r="C30" s="129"/>
      <c r="D30" s="13">
        <v>66</v>
      </c>
      <c r="E30" s="89" t="s">
        <v>8</v>
      </c>
      <c r="F30" s="68">
        <v>1</v>
      </c>
      <c r="G30" s="68">
        <v>0</v>
      </c>
      <c r="H30" s="79">
        <f>SUM(F30:G30)</f>
        <v>1</v>
      </c>
      <c r="I30" s="80">
        <v>4</v>
      </c>
      <c r="J30" s="68">
        <v>0</v>
      </c>
      <c r="K30" s="81">
        <f t="shared" si="0"/>
        <v>4</v>
      </c>
    </row>
    <row r="31" spans="3:11" x14ac:dyDescent="0.25">
      <c r="C31" s="129"/>
      <c r="D31" s="13">
        <v>68</v>
      </c>
      <c r="E31" s="89" t="s">
        <v>113</v>
      </c>
      <c r="F31" s="68">
        <v>4</v>
      </c>
      <c r="G31" s="68">
        <v>5</v>
      </c>
      <c r="H31" s="79">
        <f>SUM(F31:G31)</f>
        <v>9</v>
      </c>
      <c r="I31" s="80">
        <v>10</v>
      </c>
      <c r="J31" s="68">
        <v>19</v>
      </c>
      <c r="K31" s="81">
        <f t="shared" si="0"/>
        <v>29</v>
      </c>
    </row>
    <row r="32" spans="3:11" x14ac:dyDescent="0.25">
      <c r="C32" s="129"/>
      <c r="D32" s="13">
        <v>1</v>
      </c>
      <c r="E32" s="89" t="s">
        <v>11</v>
      </c>
      <c r="F32" s="68">
        <v>5</v>
      </c>
      <c r="G32" s="68">
        <v>3</v>
      </c>
      <c r="H32" s="79">
        <f>SUM(F32:G32)</f>
        <v>8</v>
      </c>
      <c r="I32" s="80">
        <v>19</v>
      </c>
      <c r="J32" s="68">
        <v>8</v>
      </c>
      <c r="K32" s="81">
        <f t="shared" si="0"/>
        <v>27</v>
      </c>
    </row>
    <row r="33" spans="3:11" x14ac:dyDescent="0.25">
      <c r="C33" s="130"/>
      <c r="D33" s="13" t="s">
        <v>93</v>
      </c>
      <c r="E33" s="89" t="s">
        <v>140</v>
      </c>
      <c r="F33" s="68"/>
      <c r="G33" s="68"/>
      <c r="H33" s="79"/>
      <c r="I33" s="80">
        <v>24</v>
      </c>
      <c r="J33" s="68">
        <v>10</v>
      </c>
      <c r="K33" s="81">
        <f t="shared" si="0"/>
        <v>34</v>
      </c>
    </row>
    <row r="34" spans="3:11" x14ac:dyDescent="0.25">
      <c r="C34" s="131" t="s">
        <v>62</v>
      </c>
      <c r="D34" s="13">
        <v>27</v>
      </c>
      <c r="E34" s="89" t="s">
        <v>12</v>
      </c>
      <c r="F34" s="68">
        <v>11</v>
      </c>
      <c r="G34" s="68">
        <v>13</v>
      </c>
      <c r="H34" s="79">
        <f t="shared" ref="H34:H65" si="1">SUM(F34:G34)</f>
        <v>24</v>
      </c>
      <c r="I34" s="80">
        <v>20</v>
      </c>
      <c r="J34" s="68">
        <v>23</v>
      </c>
      <c r="K34" s="81">
        <f t="shared" si="0"/>
        <v>43</v>
      </c>
    </row>
    <row r="35" spans="3:11" ht="25.5" x14ac:dyDescent="0.25">
      <c r="C35" s="131"/>
      <c r="D35" s="13" t="s">
        <v>95</v>
      </c>
      <c r="E35" s="89" t="s">
        <v>96</v>
      </c>
      <c r="F35" s="68"/>
      <c r="G35" s="68"/>
      <c r="H35" s="79">
        <f t="shared" si="1"/>
        <v>0</v>
      </c>
      <c r="I35" s="80">
        <v>1</v>
      </c>
      <c r="J35" s="68">
        <v>9</v>
      </c>
      <c r="K35" s="81">
        <f t="shared" si="0"/>
        <v>10</v>
      </c>
    </row>
    <row r="36" spans="3:11" x14ac:dyDescent="0.25">
      <c r="C36" s="4" t="s">
        <v>63</v>
      </c>
      <c r="D36" s="13">
        <v>7</v>
      </c>
      <c r="E36" s="89" t="s">
        <v>13</v>
      </c>
      <c r="F36" s="68">
        <v>3</v>
      </c>
      <c r="G36" s="68">
        <v>1</v>
      </c>
      <c r="H36" s="79">
        <f t="shared" si="1"/>
        <v>4</v>
      </c>
      <c r="I36" s="80">
        <v>8</v>
      </c>
      <c r="J36" s="68">
        <v>2</v>
      </c>
      <c r="K36" s="81">
        <f t="shared" si="0"/>
        <v>10</v>
      </c>
    </row>
    <row r="37" spans="3:11" x14ac:dyDescent="0.25">
      <c r="C37" s="131" t="s">
        <v>64</v>
      </c>
      <c r="D37" s="13">
        <v>6</v>
      </c>
      <c r="E37" s="89" t="s">
        <v>14</v>
      </c>
      <c r="F37" s="68">
        <v>11</v>
      </c>
      <c r="G37" s="68">
        <v>10</v>
      </c>
      <c r="H37" s="79">
        <f t="shared" si="1"/>
        <v>21</v>
      </c>
      <c r="I37" s="80">
        <v>17</v>
      </c>
      <c r="J37" s="68">
        <v>21</v>
      </c>
      <c r="K37" s="81">
        <f t="shared" si="0"/>
        <v>38</v>
      </c>
    </row>
    <row r="38" spans="3:11" x14ac:dyDescent="0.25">
      <c r="C38" s="131"/>
      <c r="D38" s="13">
        <v>9</v>
      </c>
      <c r="E38" s="89" t="s">
        <v>15</v>
      </c>
      <c r="F38" s="68">
        <v>3</v>
      </c>
      <c r="G38" s="68">
        <v>8</v>
      </c>
      <c r="H38" s="79">
        <f t="shared" si="1"/>
        <v>11</v>
      </c>
      <c r="I38" s="80">
        <v>16</v>
      </c>
      <c r="J38" s="68">
        <v>22</v>
      </c>
      <c r="K38" s="81">
        <f t="shared" si="0"/>
        <v>38</v>
      </c>
    </row>
    <row r="39" spans="3:11" x14ac:dyDescent="0.25">
      <c r="C39" s="131"/>
      <c r="D39" s="13">
        <v>21</v>
      </c>
      <c r="E39" s="89" t="s">
        <v>16</v>
      </c>
      <c r="F39" s="68">
        <v>2</v>
      </c>
      <c r="G39" s="68">
        <v>1</v>
      </c>
      <c r="H39" s="79">
        <f t="shared" si="1"/>
        <v>3</v>
      </c>
      <c r="I39" s="80">
        <v>9</v>
      </c>
      <c r="J39" s="68">
        <v>10</v>
      </c>
      <c r="K39" s="81">
        <f t="shared" si="0"/>
        <v>19</v>
      </c>
    </row>
    <row r="40" spans="3:11" ht="25.5" x14ac:dyDescent="0.25">
      <c r="C40" s="131"/>
      <c r="D40" s="13" t="s">
        <v>141</v>
      </c>
      <c r="E40" s="89" t="s">
        <v>142</v>
      </c>
      <c r="F40" s="68"/>
      <c r="G40" s="68"/>
      <c r="H40" s="79">
        <f t="shared" si="1"/>
        <v>0</v>
      </c>
      <c r="I40" s="80">
        <v>25</v>
      </c>
      <c r="J40" s="68">
        <v>4</v>
      </c>
      <c r="K40" s="81">
        <f t="shared" si="0"/>
        <v>29</v>
      </c>
    </row>
    <row r="41" spans="3:11" x14ac:dyDescent="0.25">
      <c r="C41" s="131"/>
      <c r="D41" s="13">
        <v>33</v>
      </c>
      <c r="E41" s="89" t="s">
        <v>17</v>
      </c>
      <c r="F41" s="68">
        <v>1</v>
      </c>
      <c r="G41" s="68">
        <v>27</v>
      </c>
      <c r="H41" s="79">
        <f t="shared" si="1"/>
        <v>28</v>
      </c>
      <c r="I41" s="80">
        <v>0</v>
      </c>
      <c r="J41" s="68">
        <v>41</v>
      </c>
      <c r="K41" s="81">
        <f t="shared" si="0"/>
        <v>41</v>
      </c>
    </row>
    <row r="42" spans="3:11" x14ac:dyDescent="0.25">
      <c r="C42" s="131" t="s">
        <v>68</v>
      </c>
      <c r="D42" s="13">
        <v>32</v>
      </c>
      <c r="E42" s="89" t="s">
        <v>18</v>
      </c>
      <c r="F42" s="68">
        <v>15</v>
      </c>
      <c r="G42" s="68">
        <v>9</v>
      </c>
      <c r="H42" s="79">
        <f t="shared" si="1"/>
        <v>24</v>
      </c>
      <c r="I42" s="80">
        <v>27</v>
      </c>
      <c r="J42" s="68">
        <v>20</v>
      </c>
      <c r="K42" s="81">
        <f t="shared" si="0"/>
        <v>47</v>
      </c>
    </row>
    <row r="43" spans="3:11" x14ac:dyDescent="0.25">
      <c r="C43" s="131"/>
      <c r="D43" s="82">
        <v>91</v>
      </c>
      <c r="E43" s="90" t="s">
        <v>103</v>
      </c>
      <c r="F43" s="68"/>
      <c r="G43" s="68"/>
      <c r="H43" s="79">
        <f t="shared" si="1"/>
        <v>0</v>
      </c>
      <c r="I43" s="80">
        <v>10</v>
      </c>
      <c r="J43" s="68">
        <v>7</v>
      </c>
      <c r="K43" s="81">
        <f t="shared" si="0"/>
        <v>17</v>
      </c>
    </row>
    <row r="44" spans="3:11" x14ac:dyDescent="0.25">
      <c r="C44" s="131"/>
      <c r="D44" s="13">
        <v>31</v>
      </c>
      <c r="E44" s="89" t="s">
        <v>55</v>
      </c>
      <c r="F44" s="68"/>
      <c r="G44" s="68"/>
      <c r="H44" s="79">
        <f t="shared" si="1"/>
        <v>0</v>
      </c>
      <c r="I44" s="80">
        <v>36</v>
      </c>
      <c r="J44" s="68">
        <v>42</v>
      </c>
      <c r="K44" s="81">
        <f t="shared" si="0"/>
        <v>78</v>
      </c>
    </row>
    <row r="45" spans="3:11" x14ac:dyDescent="0.25">
      <c r="C45" s="131"/>
      <c r="D45" s="13">
        <v>99</v>
      </c>
      <c r="E45" s="89" t="s">
        <v>105</v>
      </c>
      <c r="F45" s="68">
        <v>0</v>
      </c>
      <c r="G45" s="68">
        <v>2</v>
      </c>
      <c r="H45" s="79">
        <f t="shared" si="1"/>
        <v>2</v>
      </c>
      <c r="I45" s="80">
        <v>3</v>
      </c>
      <c r="J45" s="68">
        <v>19</v>
      </c>
      <c r="K45" s="81">
        <f t="shared" si="0"/>
        <v>22</v>
      </c>
    </row>
    <row r="46" spans="3:11" x14ac:dyDescent="0.25">
      <c r="C46" s="131" t="s">
        <v>19</v>
      </c>
      <c r="D46" s="13">
        <v>13</v>
      </c>
      <c r="E46" s="89" t="s">
        <v>19</v>
      </c>
      <c r="F46" s="68">
        <v>19</v>
      </c>
      <c r="G46" s="68">
        <v>33</v>
      </c>
      <c r="H46" s="79">
        <f>SUM(F46:G46)</f>
        <v>52</v>
      </c>
      <c r="I46" s="80">
        <v>48</v>
      </c>
      <c r="J46" s="68">
        <v>48</v>
      </c>
      <c r="K46" s="81">
        <f>SUM(I46:J46)</f>
        <v>96</v>
      </c>
    </row>
    <row r="47" spans="3:11" x14ac:dyDescent="0.25">
      <c r="C47" s="131"/>
      <c r="D47" s="13" t="s">
        <v>106</v>
      </c>
      <c r="E47" s="89" t="s">
        <v>107</v>
      </c>
      <c r="F47" s="68">
        <v>2</v>
      </c>
      <c r="G47" s="68">
        <v>4</v>
      </c>
      <c r="H47" s="79">
        <f>SUM(F47:G47)</f>
        <v>6</v>
      </c>
      <c r="I47" s="80">
        <v>3</v>
      </c>
      <c r="J47" s="68">
        <v>9</v>
      </c>
      <c r="K47" s="81">
        <f>SUM(I47:J47)</f>
        <v>12</v>
      </c>
    </row>
    <row r="48" spans="3:11" ht="12.75" customHeight="1" x14ac:dyDescent="0.25">
      <c r="C48" s="131"/>
      <c r="D48" s="13">
        <v>38</v>
      </c>
      <c r="E48" s="89" t="s">
        <v>20</v>
      </c>
      <c r="F48" s="68">
        <v>14</v>
      </c>
      <c r="G48" s="68">
        <v>19</v>
      </c>
      <c r="H48" s="79">
        <f>SUM(F48:G48)</f>
        <v>33</v>
      </c>
      <c r="I48" s="80">
        <v>17</v>
      </c>
      <c r="J48" s="68">
        <v>18</v>
      </c>
      <c r="K48" s="81">
        <f>SUM(I48:J48)</f>
        <v>35</v>
      </c>
    </row>
    <row r="49" spans="3:11" x14ac:dyDescent="0.25">
      <c r="C49" s="131" t="s">
        <v>21</v>
      </c>
      <c r="D49" s="13">
        <v>14</v>
      </c>
      <c r="E49" s="89" t="s">
        <v>21</v>
      </c>
      <c r="F49" s="68">
        <v>16</v>
      </c>
      <c r="G49" s="68">
        <v>0</v>
      </c>
      <c r="H49" s="79">
        <f t="shared" si="1"/>
        <v>16</v>
      </c>
      <c r="I49" s="80">
        <v>29</v>
      </c>
      <c r="J49" s="68">
        <v>2</v>
      </c>
      <c r="K49" s="81">
        <f t="shared" ref="K49:K65" si="2">SUM(I49:J49)</f>
        <v>31</v>
      </c>
    </row>
    <row r="50" spans="3:11" x14ac:dyDescent="0.25">
      <c r="C50" s="131"/>
      <c r="D50" s="13">
        <v>39</v>
      </c>
      <c r="E50" s="89" t="s">
        <v>22</v>
      </c>
      <c r="F50" s="68">
        <v>1</v>
      </c>
      <c r="G50" s="68">
        <v>0</v>
      </c>
      <c r="H50" s="79">
        <f t="shared" si="1"/>
        <v>1</v>
      </c>
      <c r="I50" s="80">
        <v>2</v>
      </c>
      <c r="J50" s="68">
        <v>1</v>
      </c>
      <c r="K50" s="81">
        <f t="shared" si="2"/>
        <v>3</v>
      </c>
    </row>
    <row r="51" spans="3:11" x14ac:dyDescent="0.25">
      <c r="C51" s="131" t="s">
        <v>69</v>
      </c>
      <c r="D51" s="13">
        <v>28</v>
      </c>
      <c r="E51" s="89" t="s">
        <v>23</v>
      </c>
      <c r="F51" s="68">
        <v>13</v>
      </c>
      <c r="G51" s="68">
        <v>6</v>
      </c>
      <c r="H51" s="79">
        <f t="shared" si="1"/>
        <v>19</v>
      </c>
      <c r="I51" s="80">
        <v>44</v>
      </c>
      <c r="J51" s="68">
        <v>16</v>
      </c>
      <c r="K51" s="81">
        <f t="shared" si="2"/>
        <v>60</v>
      </c>
    </row>
    <row r="52" spans="3:11" x14ac:dyDescent="0.25">
      <c r="C52" s="131"/>
      <c r="D52" s="13">
        <v>37</v>
      </c>
      <c r="E52" s="89" t="s">
        <v>56</v>
      </c>
      <c r="F52" s="68">
        <v>1</v>
      </c>
      <c r="G52" s="68">
        <v>1</v>
      </c>
      <c r="H52" s="79">
        <f t="shared" si="1"/>
        <v>2</v>
      </c>
      <c r="I52" s="80">
        <v>12</v>
      </c>
      <c r="J52" s="68">
        <v>7</v>
      </c>
      <c r="K52" s="81">
        <f t="shared" si="2"/>
        <v>19</v>
      </c>
    </row>
    <row r="53" spans="3:11" x14ac:dyDescent="0.25">
      <c r="C53" s="131"/>
      <c r="D53" s="13">
        <v>12</v>
      </c>
      <c r="E53" s="89" t="s">
        <v>24</v>
      </c>
      <c r="F53" s="68">
        <v>22</v>
      </c>
      <c r="G53" s="68">
        <v>3</v>
      </c>
      <c r="H53" s="79">
        <f t="shared" si="1"/>
        <v>25</v>
      </c>
      <c r="I53" s="80">
        <v>32</v>
      </c>
      <c r="J53" s="68">
        <v>3</v>
      </c>
      <c r="K53" s="81">
        <f t="shared" si="2"/>
        <v>35</v>
      </c>
    </row>
    <row r="54" spans="3:11" x14ac:dyDescent="0.25">
      <c r="C54" s="131"/>
      <c r="D54" s="13">
        <v>36</v>
      </c>
      <c r="E54" s="89" t="s">
        <v>25</v>
      </c>
      <c r="F54" s="68">
        <v>16</v>
      </c>
      <c r="G54" s="68">
        <v>1</v>
      </c>
      <c r="H54" s="79">
        <f t="shared" si="1"/>
        <v>17</v>
      </c>
      <c r="I54" s="80">
        <v>23</v>
      </c>
      <c r="J54" s="68">
        <v>1</v>
      </c>
      <c r="K54" s="81">
        <f t="shared" si="2"/>
        <v>24</v>
      </c>
    </row>
    <row r="55" spans="3:11" x14ac:dyDescent="0.25">
      <c r="C55" s="131"/>
      <c r="D55" s="13">
        <v>34</v>
      </c>
      <c r="E55" s="89" t="s">
        <v>26</v>
      </c>
      <c r="F55" s="68">
        <v>2</v>
      </c>
      <c r="G55" s="68">
        <v>4</v>
      </c>
      <c r="H55" s="79">
        <f t="shared" si="1"/>
        <v>6</v>
      </c>
      <c r="I55" s="80">
        <v>11</v>
      </c>
      <c r="J55" s="68">
        <v>2</v>
      </c>
      <c r="K55" s="81">
        <f t="shared" si="2"/>
        <v>13</v>
      </c>
    </row>
    <row r="56" spans="3:11" x14ac:dyDescent="0.25">
      <c r="C56" s="131" t="s">
        <v>70</v>
      </c>
      <c r="D56" s="13">
        <v>53</v>
      </c>
      <c r="E56" s="89" t="s">
        <v>27</v>
      </c>
      <c r="F56" s="68">
        <v>3</v>
      </c>
      <c r="G56" s="68">
        <v>13</v>
      </c>
      <c r="H56" s="79">
        <f t="shared" si="1"/>
        <v>16</v>
      </c>
      <c r="I56" s="80">
        <v>12</v>
      </c>
      <c r="J56" s="68">
        <v>19</v>
      </c>
      <c r="K56" s="81">
        <f t="shared" si="2"/>
        <v>31</v>
      </c>
    </row>
    <row r="57" spans="3:11" x14ac:dyDescent="0.25">
      <c r="C57" s="131"/>
      <c r="D57" s="13">
        <v>89</v>
      </c>
      <c r="E57" s="89" t="s">
        <v>57</v>
      </c>
      <c r="F57" s="68">
        <v>4</v>
      </c>
      <c r="G57" s="68">
        <v>0</v>
      </c>
      <c r="H57" s="79">
        <f t="shared" si="1"/>
        <v>4</v>
      </c>
      <c r="I57" s="80">
        <v>8</v>
      </c>
      <c r="J57" s="68">
        <v>1</v>
      </c>
      <c r="K57" s="81">
        <f t="shared" si="2"/>
        <v>9</v>
      </c>
    </row>
    <row r="58" spans="3:11" x14ac:dyDescent="0.25">
      <c r="C58" s="131"/>
      <c r="D58" s="13">
        <v>16</v>
      </c>
      <c r="E58" s="89" t="s">
        <v>28</v>
      </c>
      <c r="F58" s="68">
        <v>4</v>
      </c>
      <c r="G58" s="68">
        <v>7</v>
      </c>
      <c r="H58" s="79">
        <f t="shared" si="1"/>
        <v>11</v>
      </c>
      <c r="I58" s="80">
        <v>13</v>
      </c>
      <c r="J58" s="68">
        <v>36</v>
      </c>
      <c r="K58" s="81">
        <f t="shared" si="2"/>
        <v>49</v>
      </c>
    </row>
    <row r="59" spans="3:11" ht="25.5" x14ac:dyDescent="0.25">
      <c r="C59" s="131"/>
      <c r="D59" s="13">
        <v>86</v>
      </c>
      <c r="E59" s="89" t="s">
        <v>30</v>
      </c>
      <c r="F59" s="68">
        <v>15</v>
      </c>
      <c r="G59" s="68">
        <v>5</v>
      </c>
      <c r="H59" s="79">
        <f t="shared" si="1"/>
        <v>20</v>
      </c>
      <c r="I59" s="80">
        <v>25</v>
      </c>
      <c r="J59" s="68">
        <v>2</v>
      </c>
      <c r="K59" s="81">
        <f t="shared" si="2"/>
        <v>27</v>
      </c>
    </row>
    <row r="60" spans="3:11" x14ac:dyDescent="0.25">
      <c r="C60" s="131"/>
      <c r="D60" s="13">
        <v>22</v>
      </c>
      <c r="E60" s="89" t="s">
        <v>31</v>
      </c>
      <c r="F60" s="68">
        <v>11</v>
      </c>
      <c r="G60" s="68">
        <v>5</v>
      </c>
      <c r="H60" s="79">
        <f t="shared" si="1"/>
        <v>16</v>
      </c>
      <c r="I60" s="80">
        <v>12</v>
      </c>
      <c r="J60" s="68">
        <v>3</v>
      </c>
      <c r="K60" s="81">
        <f t="shared" si="2"/>
        <v>15</v>
      </c>
    </row>
    <row r="61" spans="3:11" x14ac:dyDescent="0.25">
      <c r="C61" s="131"/>
      <c r="D61" s="13">
        <v>87</v>
      </c>
      <c r="E61" s="89" t="s">
        <v>58</v>
      </c>
      <c r="F61" s="68">
        <v>1</v>
      </c>
      <c r="G61" s="68">
        <v>0</v>
      </c>
      <c r="H61" s="79">
        <f t="shared" si="1"/>
        <v>1</v>
      </c>
      <c r="I61" s="80">
        <v>7</v>
      </c>
      <c r="J61" s="68">
        <v>3</v>
      </c>
      <c r="K61" s="81">
        <f t="shared" si="2"/>
        <v>10</v>
      </c>
    </row>
    <row r="62" spans="3:11" x14ac:dyDescent="0.25">
      <c r="C62" s="131"/>
      <c r="D62" s="13">
        <v>23</v>
      </c>
      <c r="E62" s="89" t="s">
        <v>32</v>
      </c>
      <c r="F62" s="68">
        <v>7</v>
      </c>
      <c r="G62" s="68">
        <v>11</v>
      </c>
      <c r="H62" s="79">
        <f t="shared" si="1"/>
        <v>18</v>
      </c>
      <c r="I62" s="80">
        <v>17</v>
      </c>
      <c r="J62" s="68">
        <v>37</v>
      </c>
      <c r="K62" s="81">
        <f t="shared" si="2"/>
        <v>54</v>
      </c>
    </row>
    <row r="63" spans="3:11" x14ac:dyDescent="0.25">
      <c r="C63" s="131"/>
      <c r="D63" s="13" t="s">
        <v>143</v>
      </c>
      <c r="E63" s="89" t="s">
        <v>144</v>
      </c>
      <c r="F63" s="68"/>
      <c r="G63" s="68"/>
      <c r="H63" s="79">
        <f t="shared" si="1"/>
        <v>0</v>
      </c>
      <c r="I63" s="80">
        <v>5</v>
      </c>
      <c r="J63" s="68">
        <v>18</v>
      </c>
      <c r="K63" s="81">
        <f t="shared" si="2"/>
        <v>23</v>
      </c>
    </row>
    <row r="64" spans="3:11" x14ac:dyDescent="0.25">
      <c r="C64" s="131"/>
      <c r="D64" s="13">
        <v>24</v>
      </c>
      <c r="E64" s="89" t="s">
        <v>33</v>
      </c>
      <c r="F64" s="68">
        <v>6</v>
      </c>
      <c r="G64" s="68">
        <v>2</v>
      </c>
      <c r="H64" s="79">
        <f t="shared" si="1"/>
        <v>8</v>
      </c>
      <c r="I64" s="80">
        <v>31</v>
      </c>
      <c r="J64" s="68">
        <v>1</v>
      </c>
      <c r="K64" s="81">
        <f t="shared" si="2"/>
        <v>32</v>
      </c>
    </row>
    <row r="65" spans="3:11" x14ac:dyDescent="0.25">
      <c r="C65" s="131"/>
      <c r="D65" s="13">
        <v>25</v>
      </c>
      <c r="E65" s="89" t="s">
        <v>34</v>
      </c>
      <c r="F65" s="68">
        <v>4</v>
      </c>
      <c r="G65" s="68">
        <v>7</v>
      </c>
      <c r="H65" s="79">
        <f t="shared" si="1"/>
        <v>11</v>
      </c>
      <c r="I65" s="80">
        <v>5</v>
      </c>
      <c r="J65" s="68">
        <v>9</v>
      </c>
      <c r="K65" s="81">
        <f t="shared" si="2"/>
        <v>14</v>
      </c>
    </row>
    <row r="66" spans="3:11" x14ac:dyDescent="0.25">
      <c r="C66" s="124" t="s">
        <v>3</v>
      </c>
      <c r="D66" s="124"/>
      <c r="E66" s="124"/>
      <c r="F66" s="86">
        <f t="shared" ref="F66:K66" si="3">SUM(F27:F65)</f>
        <v>222</v>
      </c>
      <c r="G66" s="86">
        <f t="shared" si="3"/>
        <v>204</v>
      </c>
      <c r="H66" s="87">
        <f t="shared" si="3"/>
        <v>426</v>
      </c>
      <c r="I66" s="88">
        <f t="shared" si="3"/>
        <v>603</v>
      </c>
      <c r="J66" s="86">
        <f t="shared" si="3"/>
        <v>503</v>
      </c>
      <c r="K66" s="86">
        <f t="shared" si="3"/>
        <v>1106</v>
      </c>
    </row>
    <row r="67" spans="3:11" x14ac:dyDescent="0.25"/>
    <row r="68" spans="3:11" x14ac:dyDescent="0.25">
      <c r="C68" s="10" t="s">
        <v>145</v>
      </c>
    </row>
    <row r="69" spans="3:11" x14ac:dyDescent="0.25"/>
    <row r="70" spans="3:11" hidden="1" x14ac:dyDescent="0.25"/>
    <row r="71" spans="3:11" hidden="1" x14ac:dyDescent="0.25"/>
  </sheetData>
  <sheetProtection password="CD78" sheet="1" objects="1" scenarios="1"/>
  <mergeCells count="15">
    <mergeCell ref="C66:E66"/>
    <mergeCell ref="B1:L1"/>
    <mergeCell ref="I25:K25"/>
    <mergeCell ref="F25:H25"/>
    <mergeCell ref="C27:C33"/>
    <mergeCell ref="C34:C35"/>
    <mergeCell ref="C37:C41"/>
    <mergeCell ref="C42:C45"/>
    <mergeCell ref="C46:C48"/>
    <mergeCell ref="C25:C26"/>
    <mergeCell ref="D25:D26"/>
    <mergeCell ref="E25:E26"/>
    <mergeCell ref="C49:C50"/>
    <mergeCell ref="C51:C55"/>
    <mergeCell ref="C56:C65"/>
  </mergeCells>
  <pageMargins left="0.7" right="0.7" top="0.75" bottom="0.75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>
                  <from>
                    <xdr:col>2</xdr:col>
                    <xdr:colOff>28575</xdr:colOff>
                    <xdr:row>3</xdr:row>
                    <xdr:rowOff>19050</xdr:rowOff>
                  </from>
                  <to>
                    <xdr:col>4</xdr:col>
                    <xdr:colOff>2590800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B85"/>
  <sheetViews>
    <sheetView showGridLines="0" showZeros="0" workbookViewId="0">
      <pane xSplit="1" ySplit="1" topLeftCell="B2" activePane="bottomRight" state="frozen"/>
      <selection activeCell="C8" sqref="C8"/>
      <selection pane="topRight" activeCell="C8" sqref="C8"/>
      <selection pane="bottomLeft" activeCell="C8" sqref="C8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51" customWidth="1"/>
    <col min="2" max="2" width="5.7109375" style="1" customWidth="1"/>
    <col min="3" max="3" width="23.85546875" style="1" customWidth="1"/>
    <col min="4" max="4" width="4.42578125" style="1" hidden="1" customWidth="1"/>
    <col min="5" max="5" width="51.85546875" style="1" customWidth="1"/>
    <col min="6" max="24" width="4.7109375" style="1" customWidth="1"/>
    <col min="25" max="25" width="5.42578125" style="1" bestFit="1" customWidth="1"/>
    <col min="26" max="26" width="5.7109375" style="1" customWidth="1"/>
    <col min="27" max="16384" width="9.140625" style="1" hidden="1"/>
  </cols>
  <sheetData>
    <row r="1" spans="1:54" s="50" customFormat="1" ht="26.25" customHeight="1" x14ac:dyDescent="0.25">
      <c r="A1" s="49"/>
      <c r="B1" s="125" t="s">
        <v>134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</row>
    <row r="2" spans="1:54" x14ac:dyDescent="0.25">
      <c r="C2" s="5"/>
      <c r="D2" s="5"/>
      <c r="E2" s="5"/>
      <c r="F2" s="5"/>
      <c r="G2" s="5"/>
      <c r="H2" s="5"/>
      <c r="I2" s="5"/>
      <c r="J2" s="5"/>
      <c r="K2" s="5"/>
      <c r="L2" s="5"/>
    </row>
    <row r="3" spans="1:54" ht="15.75" x14ac:dyDescent="0.25">
      <c r="C3" s="8" t="s">
        <v>125</v>
      </c>
      <c r="D3" s="5"/>
      <c r="E3" s="5"/>
      <c r="F3" s="5"/>
      <c r="G3" s="5"/>
      <c r="H3" s="5"/>
      <c r="I3" s="5"/>
      <c r="J3" s="5"/>
      <c r="K3" s="5"/>
      <c r="L3" s="5"/>
    </row>
    <row r="4" spans="1:54" x14ac:dyDescent="0.25">
      <c r="C4" s="5"/>
      <c r="D4" s="5"/>
      <c r="E4" s="5"/>
      <c r="F4" s="5"/>
      <c r="G4" s="5"/>
      <c r="H4" s="5"/>
      <c r="I4" s="5"/>
      <c r="J4" s="5"/>
      <c r="K4" s="5"/>
      <c r="L4" s="5"/>
    </row>
    <row r="5" spans="1:54" ht="15.75" x14ac:dyDescent="0.25">
      <c r="C5" s="5"/>
      <c r="D5" s="5"/>
      <c r="F5" s="8"/>
      <c r="G5" s="8"/>
      <c r="H5" s="8"/>
      <c r="I5" s="8"/>
      <c r="J5" s="8"/>
      <c r="K5" s="8"/>
      <c r="L5" s="8"/>
      <c r="M5" s="8"/>
      <c r="N5" s="8"/>
      <c r="O5" s="8"/>
    </row>
    <row r="6" spans="1:54" x14ac:dyDescent="0.25">
      <c r="C6" s="29">
        <v>1</v>
      </c>
      <c r="E6" s="95" t="str">
        <f>VLOOKUP($C$6,CONVENCIONES!$A$46:$C$84,3,0)</f>
        <v>Administración del Medio Ambiente</v>
      </c>
      <c r="F6" s="5"/>
      <c r="G6" s="5"/>
      <c r="H6" s="5"/>
      <c r="I6" s="5"/>
      <c r="J6" s="5"/>
      <c r="K6" s="5"/>
      <c r="L6" s="5"/>
    </row>
    <row r="7" spans="1:54" x14ac:dyDescent="0.25">
      <c r="C7" s="5"/>
      <c r="D7" s="5"/>
      <c r="E7" s="5"/>
      <c r="F7" s="5"/>
      <c r="G7" s="5"/>
      <c r="H7" s="5"/>
      <c r="I7" s="5"/>
      <c r="J7" s="5"/>
      <c r="K7" s="5"/>
      <c r="L7" s="5"/>
    </row>
    <row r="8" spans="1:54" x14ac:dyDescent="0.25">
      <c r="C8" s="5"/>
      <c r="D8" s="5"/>
      <c r="E8" s="5"/>
      <c r="F8" s="5"/>
      <c r="G8" s="5"/>
      <c r="H8" s="5"/>
      <c r="I8" s="5"/>
      <c r="J8" s="5"/>
      <c r="K8" s="5"/>
      <c r="L8" s="5"/>
    </row>
    <row r="9" spans="1:54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1:54" x14ac:dyDescent="0.25"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54" x14ac:dyDescent="0.25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54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54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54" x14ac:dyDescent="0.25"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54" x14ac:dyDescent="0.25"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54" x14ac:dyDescent="0.25"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3:26" x14ac:dyDescent="0.25"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3:26" x14ac:dyDescent="0.25"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3:26" x14ac:dyDescent="0.25"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3:26" x14ac:dyDescent="0.25"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3:26" x14ac:dyDescent="0.25"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3:26" x14ac:dyDescent="0.25"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3:26" x14ac:dyDescent="0.25"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3:26" x14ac:dyDescent="0.25">
      <c r="C24" s="5"/>
      <c r="D24" s="5"/>
      <c r="E24" s="21"/>
      <c r="F24" s="21">
        <v>2003</v>
      </c>
      <c r="G24" s="21">
        <v>2004</v>
      </c>
      <c r="H24" s="21">
        <v>2005</v>
      </c>
      <c r="I24" s="21">
        <v>2006</v>
      </c>
      <c r="J24" s="21">
        <v>2007</v>
      </c>
      <c r="K24" s="21">
        <v>2008</v>
      </c>
      <c r="L24" s="21">
        <v>2009</v>
      </c>
      <c r="M24" s="21">
        <v>2010</v>
      </c>
      <c r="N24" s="21">
        <v>2011</v>
      </c>
      <c r="O24" s="21">
        <v>2012</v>
      </c>
    </row>
    <row r="25" spans="3:26" x14ac:dyDescent="0.25">
      <c r="C25" s="5"/>
      <c r="D25" s="5"/>
      <c r="E25" s="22" t="s">
        <v>126</v>
      </c>
      <c r="F25" s="29">
        <f>VLOOKUP($E$6,$E$29:$Y$73,2,0)</f>
        <v>25</v>
      </c>
      <c r="G25" s="29">
        <f>VLOOKUP($E$6,$E$29:$Y$73,4,0)</f>
        <v>22</v>
      </c>
      <c r="H25" s="29">
        <f>VLOOKUP($E$6,$E$29:$Y$73,6,0)</f>
        <v>19</v>
      </c>
      <c r="I25" s="29">
        <f>VLOOKUP($E$6,$E$29:$Y$73,8,0)</f>
        <v>25</v>
      </c>
      <c r="J25" s="29">
        <f>VLOOKUP($E$6,$E$29:$Y$73,10,0)</f>
        <v>20</v>
      </c>
      <c r="K25" s="29">
        <f>VLOOKUP($E$6,$E$29:$Y$73,12,0)</f>
        <v>19</v>
      </c>
      <c r="L25" s="29">
        <f>VLOOKUP($E$6,$E$29:$Y$73,14,0)</f>
        <v>20</v>
      </c>
      <c r="M25" s="29">
        <f>VLOOKUP($E$6,$E$29:$Y$73,16,0)</f>
        <v>28</v>
      </c>
      <c r="N25" s="29">
        <f>VLOOKUP($E$6,$E$29:$Y$73,18,0)</f>
        <v>15</v>
      </c>
      <c r="O25" s="29">
        <f>VLOOKUP($E$6,$E$29:$Y$73,20,0)</f>
        <v>24</v>
      </c>
    </row>
    <row r="26" spans="3:26" x14ac:dyDescent="0.25">
      <c r="C26" s="5"/>
      <c r="D26" s="5"/>
      <c r="E26" s="22" t="s">
        <v>127</v>
      </c>
      <c r="F26" s="29">
        <f>VLOOKUP($E$6,$E$29:$Y$73,3,0)</f>
        <v>13</v>
      </c>
      <c r="G26" s="29">
        <f>VLOOKUP($E$6,$E$29:$Y$73,5,0)</f>
        <v>31</v>
      </c>
      <c r="H26" s="29">
        <f>VLOOKUP($E$6,$E$29:$Y$73,7,0)</f>
        <v>65</v>
      </c>
      <c r="I26" s="29">
        <f>VLOOKUP($E$6,$E$29:$Y$73,9,0)</f>
        <v>60</v>
      </c>
      <c r="J26" s="29">
        <f>VLOOKUP($E$6,$E$29:$Y$73,11,0)</f>
        <v>44</v>
      </c>
      <c r="K26" s="29">
        <f>VLOOKUP($E$6,$E$29:$Y$73,13,0)</f>
        <v>39</v>
      </c>
      <c r="L26" s="29">
        <f>VLOOKUP($E$6,$E$29:$Y$73,15,0)</f>
        <v>49</v>
      </c>
      <c r="M26" s="29">
        <f>VLOOKUP($E$6,$E$29:$Y$73,17,0)</f>
        <v>45</v>
      </c>
      <c r="N26" s="29">
        <f>VLOOKUP($E$6,$E$29:$Y$73,19,0)</f>
        <v>41</v>
      </c>
      <c r="O26" s="29">
        <f>VLOOKUP($E$6,$E$29:$Y$73,21,0)</f>
        <v>43</v>
      </c>
    </row>
    <row r="27" spans="3:26" x14ac:dyDescent="0.25">
      <c r="C27" s="133" t="s">
        <v>0</v>
      </c>
      <c r="D27" s="133" t="s">
        <v>1</v>
      </c>
      <c r="E27" s="124" t="s">
        <v>2</v>
      </c>
      <c r="F27" s="124">
        <v>2003</v>
      </c>
      <c r="G27" s="124"/>
      <c r="H27" s="124">
        <v>2004</v>
      </c>
      <c r="I27" s="124"/>
      <c r="J27" s="124">
        <v>2005</v>
      </c>
      <c r="K27" s="124"/>
      <c r="L27" s="124">
        <v>2006</v>
      </c>
      <c r="M27" s="124"/>
      <c r="N27" s="124">
        <v>2007</v>
      </c>
      <c r="O27" s="124"/>
      <c r="P27" s="124">
        <v>2008</v>
      </c>
      <c r="Q27" s="124"/>
      <c r="R27" s="124">
        <v>2009</v>
      </c>
      <c r="S27" s="124"/>
      <c r="T27" s="124">
        <v>2010</v>
      </c>
      <c r="U27" s="124"/>
      <c r="V27" s="124">
        <v>2011</v>
      </c>
      <c r="W27" s="124"/>
      <c r="X27" s="124">
        <v>2012</v>
      </c>
      <c r="Y27" s="124"/>
    </row>
    <row r="28" spans="3:26" x14ac:dyDescent="0.25">
      <c r="C28" s="133"/>
      <c r="D28" s="133"/>
      <c r="E28" s="124"/>
      <c r="F28" s="83" t="s">
        <v>59</v>
      </c>
      <c r="G28" s="83" t="s">
        <v>60</v>
      </c>
      <c r="H28" s="83" t="s">
        <v>59</v>
      </c>
      <c r="I28" s="83" t="s">
        <v>60</v>
      </c>
      <c r="J28" s="83" t="s">
        <v>59</v>
      </c>
      <c r="K28" s="83" t="s">
        <v>60</v>
      </c>
      <c r="L28" s="83" t="s">
        <v>59</v>
      </c>
      <c r="M28" s="83" t="s">
        <v>60</v>
      </c>
      <c r="N28" s="83" t="s">
        <v>59</v>
      </c>
      <c r="O28" s="83" t="s">
        <v>60</v>
      </c>
      <c r="P28" s="83" t="s">
        <v>59</v>
      </c>
      <c r="Q28" s="83" t="s">
        <v>60</v>
      </c>
      <c r="R28" s="83" t="s">
        <v>59</v>
      </c>
      <c r="S28" s="83" t="s">
        <v>60</v>
      </c>
      <c r="T28" s="83" t="s">
        <v>59</v>
      </c>
      <c r="U28" s="83" t="s">
        <v>60</v>
      </c>
      <c r="V28" s="83" t="s">
        <v>59</v>
      </c>
      <c r="W28" s="83" t="s">
        <v>60</v>
      </c>
      <c r="X28" s="83" t="s">
        <v>59</v>
      </c>
      <c r="Y28" s="83" t="s">
        <v>60</v>
      </c>
    </row>
    <row r="29" spans="3:26" x14ac:dyDescent="0.25">
      <c r="C29" s="131" t="s">
        <v>61</v>
      </c>
      <c r="D29" s="4">
        <v>2</v>
      </c>
      <c r="E29" s="98" t="s">
        <v>52</v>
      </c>
      <c r="F29" s="9">
        <v>4</v>
      </c>
      <c r="G29" s="9">
        <v>6</v>
      </c>
      <c r="H29" s="9">
        <v>3</v>
      </c>
      <c r="I29" s="9">
        <v>6</v>
      </c>
      <c r="J29" s="9">
        <v>2</v>
      </c>
      <c r="K29" s="9">
        <v>11</v>
      </c>
      <c r="L29" s="9">
        <v>10</v>
      </c>
      <c r="M29" s="9">
        <v>4</v>
      </c>
      <c r="N29" s="9"/>
      <c r="O29" s="9">
        <v>4</v>
      </c>
      <c r="P29" s="9"/>
      <c r="Q29" s="9">
        <v>3</v>
      </c>
      <c r="R29" s="9"/>
      <c r="S29" s="9"/>
      <c r="T29" s="9">
        <v>0</v>
      </c>
      <c r="U29" s="9">
        <v>1</v>
      </c>
      <c r="V29" s="9"/>
      <c r="W29" s="9">
        <v>1</v>
      </c>
      <c r="X29" s="9">
        <v>0</v>
      </c>
      <c r="Y29" s="9">
        <v>2</v>
      </c>
      <c r="Z29" s="72"/>
    </row>
    <row r="30" spans="3:26" x14ac:dyDescent="0.25">
      <c r="C30" s="131"/>
      <c r="D30" s="4">
        <v>4</v>
      </c>
      <c r="E30" s="98" t="s">
        <v>6</v>
      </c>
      <c r="F30" s="9"/>
      <c r="G30" s="9"/>
      <c r="H30" s="9"/>
      <c r="I30" s="9"/>
      <c r="J30" s="9"/>
      <c r="K30" s="9"/>
      <c r="L30" s="9"/>
      <c r="M30" s="9"/>
      <c r="N30" s="9">
        <v>2</v>
      </c>
      <c r="O30" s="9">
        <v>9</v>
      </c>
      <c r="P30" s="9">
        <v>3</v>
      </c>
      <c r="Q30" s="9">
        <v>7</v>
      </c>
      <c r="R30" s="9">
        <v>1</v>
      </c>
      <c r="S30" s="9">
        <v>11</v>
      </c>
      <c r="T30" s="9">
        <v>4</v>
      </c>
      <c r="U30" s="9">
        <v>10</v>
      </c>
      <c r="V30" s="9">
        <v>2</v>
      </c>
      <c r="W30" s="9">
        <v>24</v>
      </c>
      <c r="X30" s="9">
        <v>9</v>
      </c>
      <c r="Y30" s="9">
        <v>24</v>
      </c>
      <c r="Z30" s="72"/>
    </row>
    <row r="31" spans="3:26" x14ac:dyDescent="0.25">
      <c r="C31" s="131"/>
      <c r="D31" s="4">
        <v>3</v>
      </c>
      <c r="E31" s="98" t="s">
        <v>53</v>
      </c>
      <c r="F31" s="9">
        <v>4</v>
      </c>
      <c r="G31" s="9">
        <v>2</v>
      </c>
      <c r="H31" s="9">
        <v>4</v>
      </c>
      <c r="I31" s="9">
        <v>2</v>
      </c>
      <c r="J31" s="9">
        <v>1</v>
      </c>
      <c r="K31" s="9">
        <v>2</v>
      </c>
      <c r="L31" s="9">
        <v>3</v>
      </c>
      <c r="M31" s="9">
        <v>2</v>
      </c>
      <c r="N31" s="9">
        <v>3</v>
      </c>
      <c r="O31" s="9">
        <v>11</v>
      </c>
      <c r="P31" s="9">
        <v>9</v>
      </c>
      <c r="Q31" s="9">
        <v>8</v>
      </c>
      <c r="R31" s="9">
        <v>1</v>
      </c>
      <c r="S31" s="9">
        <v>11</v>
      </c>
      <c r="T31" s="9">
        <v>0</v>
      </c>
      <c r="U31" s="9">
        <v>1</v>
      </c>
      <c r="V31" s="9"/>
      <c r="W31" s="9">
        <v>4</v>
      </c>
      <c r="X31" s="9">
        <v>0</v>
      </c>
      <c r="Y31" s="9">
        <v>2</v>
      </c>
      <c r="Z31" s="72"/>
    </row>
    <row r="32" spans="3:26" x14ac:dyDescent="0.25">
      <c r="C32" s="131"/>
      <c r="D32" s="4">
        <v>66</v>
      </c>
      <c r="E32" s="98" t="s">
        <v>8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v>1</v>
      </c>
      <c r="R32" s="9">
        <v>2</v>
      </c>
      <c r="S32" s="9">
        <v>5</v>
      </c>
      <c r="T32" s="9">
        <v>3</v>
      </c>
      <c r="U32" s="9">
        <v>4</v>
      </c>
      <c r="V32" s="9">
        <v>1</v>
      </c>
      <c r="W32" s="9">
        <v>2</v>
      </c>
      <c r="X32" s="9">
        <v>1</v>
      </c>
      <c r="Y32" s="9">
        <v>4</v>
      </c>
      <c r="Z32" s="72"/>
    </row>
    <row r="33" spans="3:26" x14ac:dyDescent="0.25">
      <c r="C33" s="131"/>
      <c r="D33" s="4">
        <v>68</v>
      </c>
      <c r="E33" s="98" t="s">
        <v>113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0</v>
      </c>
      <c r="S33" s="9">
        <v>23</v>
      </c>
      <c r="T33" s="9">
        <v>13</v>
      </c>
      <c r="U33" s="9">
        <v>26</v>
      </c>
      <c r="V33" s="9">
        <v>7</v>
      </c>
      <c r="W33" s="9">
        <v>29</v>
      </c>
      <c r="X33" s="9">
        <v>9</v>
      </c>
      <c r="Y33" s="9">
        <v>29</v>
      </c>
      <c r="Z33" s="72"/>
    </row>
    <row r="34" spans="3:26" x14ac:dyDescent="0.25">
      <c r="C34" s="131"/>
      <c r="D34" s="4">
        <v>1</v>
      </c>
      <c r="E34" s="98" t="s">
        <v>11</v>
      </c>
      <c r="F34" s="9">
        <v>4</v>
      </c>
      <c r="G34" s="9"/>
      <c r="H34" s="9">
        <v>3</v>
      </c>
      <c r="I34" s="9">
        <v>9</v>
      </c>
      <c r="J34" s="9">
        <v>3</v>
      </c>
      <c r="K34" s="9">
        <v>11</v>
      </c>
      <c r="L34" s="9">
        <v>3</v>
      </c>
      <c r="M34" s="9">
        <v>12</v>
      </c>
      <c r="N34" s="9">
        <v>1</v>
      </c>
      <c r="O34" s="9">
        <v>3</v>
      </c>
      <c r="P34" s="9"/>
      <c r="Q34" s="9">
        <v>18</v>
      </c>
      <c r="R34" s="9">
        <v>1</v>
      </c>
      <c r="S34" s="9">
        <v>11</v>
      </c>
      <c r="T34" s="9">
        <v>10</v>
      </c>
      <c r="U34" s="9">
        <v>30</v>
      </c>
      <c r="V34" s="9">
        <v>5</v>
      </c>
      <c r="W34" s="9">
        <v>8</v>
      </c>
      <c r="X34" s="9">
        <v>8</v>
      </c>
      <c r="Y34" s="9">
        <v>27</v>
      </c>
      <c r="Z34" s="72"/>
    </row>
    <row r="35" spans="3:26" x14ac:dyDescent="0.25">
      <c r="C35" s="131"/>
      <c r="D35" s="4" t="s">
        <v>93</v>
      </c>
      <c r="E35" s="98" t="s">
        <v>140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>
        <v>0</v>
      </c>
      <c r="Y35" s="9">
        <v>34</v>
      </c>
      <c r="Z35" s="72"/>
    </row>
    <row r="36" spans="3:26" x14ac:dyDescent="0.25">
      <c r="C36" s="4" t="s">
        <v>62</v>
      </c>
      <c r="D36" s="4">
        <v>27</v>
      </c>
      <c r="E36" s="98" t="s">
        <v>12</v>
      </c>
      <c r="F36" s="9">
        <v>25</v>
      </c>
      <c r="G36" s="9">
        <v>13</v>
      </c>
      <c r="H36" s="9">
        <v>22</v>
      </c>
      <c r="I36" s="9">
        <v>31</v>
      </c>
      <c r="J36" s="9">
        <v>19</v>
      </c>
      <c r="K36" s="9">
        <v>65</v>
      </c>
      <c r="L36" s="9">
        <v>25</v>
      </c>
      <c r="M36" s="9">
        <v>60</v>
      </c>
      <c r="N36" s="9">
        <v>20</v>
      </c>
      <c r="O36" s="9">
        <v>44</v>
      </c>
      <c r="P36" s="9">
        <v>19</v>
      </c>
      <c r="Q36" s="9">
        <v>39</v>
      </c>
      <c r="R36" s="9">
        <v>20</v>
      </c>
      <c r="S36" s="9">
        <v>49</v>
      </c>
      <c r="T36" s="9">
        <v>28</v>
      </c>
      <c r="U36" s="9">
        <v>45</v>
      </c>
      <c r="V36" s="9">
        <v>15</v>
      </c>
      <c r="W36" s="9">
        <v>41</v>
      </c>
      <c r="X36" s="9">
        <v>24</v>
      </c>
      <c r="Y36" s="9">
        <v>43</v>
      </c>
      <c r="Z36" s="72"/>
    </row>
    <row r="37" spans="3:26" x14ac:dyDescent="0.25">
      <c r="C37" s="4" t="s">
        <v>63</v>
      </c>
      <c r="D37" s="4">
        <v>7</v>
      </c>
      <c r="E37" s="98" t="s">
        <v>13</v>
      </c>
      <c r="F37" s="9">
        <v>6</v>
      </c>
      <c r="G37" s="9"/>
      <c r="H37" s="9"/>
      <c r="I37" s="9">
        <v>8</v>
      </c>
      <c r="J37" s="9">
        <v>15</v>
      </c>
      <c r="K37" s="9">
        <v>21</v>
      </c>
      <c r="L37" s="9">
        <v>8</v>
      </c>
      <c r="M37" s="9">
        <v>8</v>
      </c>
      <c r="N37" s="9">
        <v>5</v>
      </c>
      <c r="O37" s="9">
        <v>8</v>
      </c>
      <c r="P37" s="9">
        <v>6</v>
      </c>
      <c r="Q37" s="9">
        <v>5</v>
      </c>
      <c r="R37" s="9">
        <v>4</v>
      </c>
      <c r="S37" s="9">
        <v>15</v>
      </c>
      <c r="T37" s="9">
        <v>3</v>
      </c>
      <c r="U37" s="9">
        <v>13</v>
      </c>
      <c r="V37" s="9">
        <v>4</v>
      </c>
      <c r="W37" s="9">
        <v>9</v>
      </c>
      <c r="X37" s="9">
        <v>4</v>
      </c>
      <c r="Y37" s="9">
        <v>10</v>
      </c>
      <c r="Z37" s="72"/>
    </row>
    <row r="38" spans="3:26" x14ac:dyDescent="0.25">
      <c r="C38" s="131" t="s">
        <v>64</v>
      </c>
      <c r="D38" s="4">
        <v>15</v>
      </c>
      <c r="E38" s="98" t="s">
        <v>65</v>
      </c>
      <c r="F38" s="9">
        <v>1</v>
      </c>
      <c r="G38" s="9"/>
      <c r="H38" s="9"/>
      <c r="I38" s="9"/>
      <c r="J38" s="9"/>
      <c r="K38" s="9"/>
      <c r="L38" s="9">
        <v>1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72"/>
    </row>
    <row r="39" spans="3:26" x14ac:dyDescent="0.25">
      <c r="C39" s="131"/>
      <c r="D39" s="4">
        <v>19</v>
      </c>
      <c r="E39" s="98" t="s">
        <v>66</v>
      </c>
      <c r="F39" s="9">
        <v>1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72"/>
    </row>
    <row r="40" spans="3:26" x14ac:dyDescent="0.25">
      <c r="C40" s="131"/>
      <c r="D40" s="4">
        <v>6</v>
      </c>
      <c r="E40" s="98" t="s">
        <v>14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0</v>
      </c>
      <c r="S40" s="9">
        <v>17</v>
      </c>
      <c r="T40" s="9">
        <v>13</v>
      </c>
      <c r="U40" s="9">
        <v>52</v>
      </c>
      <c r="V40" s="9">
        <v>5</v>
      </c>
      <c r="W40" s="9">
        <v>28</v>
      </c>
      <c r="X40" s="9">
        <v>21</v>
      </c>
      <c r="Y40" s="9">
        <v>38</v>
      </c>
      <c r="Z40" s="72"/>
    </row>
    <row r="41" spans="3:26" x14ac:dyDescent="0.25">
      <c r="C41" s="131"/>
      <c r="D41" s="4">
        <v>51</v>
      </c>
      <c r="E41" s="98" t="s">
        <v>67</v>
      </c>
      <c r="F41" s="9"/>
      <c r="G41" s="9"/>
      <c r="H41" s="9"/>
      <c r="I41" s="9"/>
      <c r="J41" s="9"/>
      <c r="K41" s="9">
        <v>21</v>
      </c>
      <c r="L41" s="9">
        <v>11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72"/>
    </row>
    <row r="42" spans="3:26" x14ac:dyDescent="0.25">
      <c r="C42" s="131"/>
      <c r="D42" s="4">
        <v>10</v>
      </c>
      <c r="E42" s="98" t="s">
        <v>54</v>
      </c>
      <c r="F42" s="9">
        <v>6</v>
      </c>
      <c r="G42" s="9">
        <v>3</v>
      </c>
      <c r="H42" s="9">
        <v>15</v>
      </c>
      <c r="I42" s="9">
        <v>35</v>
      </c>
      <c r="J42" s="9">
        <v>10</v>
      </c>
      <c r="K42" s="9">
        <v>21</v>
      </c>
      <c r="L42" s="9">
        <v>2</v>
      </c>
      <c r="M42" s="9">
        <v>23</v>
      </c>
      <c r="N42" s="9">
        <v>7</v>
      </c>
      <c r="O42" s="9">
        <v>15</v>
      </c>
      <c r="P42" s="9">
        <v>2</v>
      </c>
      <c r="Q42" s="9">
        <v>3</v>
      </c>
      <c r="R42" s="9">
        <v>0</v>
      </c>
      <c r="S42" s="9">
        <v>3</v>
      </c>
      <c r="T42" s="9">
        <v>0</v>
      </c>
      <c r="U42" s="9">
        <v>3</v>
      </c>
      <c r="V42" s="9"/>
      <c r="W42" s="9">
        <v>3</v>
      </c>
      <c r="X42" s="9"/>
      <c r="Y42" s="9"/>
      <c r="Z42" s="72"/>
    </row>
    <row r="43" spans="3:26" x14ac:dyDescent="0.25">
      <c r="C43" s="131"/>
      <c r="D43" s="4">
        <v>9</v>
      </c>
      <c r="E43" s="98" t="s">
        <v>15</v>
      </c>
      <c r="F43" s="9"/>
      <c r="G43" s="9"/>
      <c r="H43" s="9"/>
      <c r="I43" s="9"/>
      <c r="J43" s="9"/>
      <c r="K43" s="9"/>
      <c r="L43" s="9"/>
      <c r="M43" s="9"/>
      <c r="N43" s="9"/>
      <c r="O43" s="9">
        <v>5</v>
      </c>
      <c r="P43" s="9">
        <v>4</v>
      </c>
      <c r="Q43" s="9">
        <v>13</v>
      </c>
      <c r="R43" s="9">
        <v>3</v>
      </c>
      <c r="S43" s="9">
        <v>28</v>
      </c>
      <c r="T43" s="9">
        <v>7</v>
      </c>
      <c r="U43" s="9">
        <v>29</v>
      </c>
      <c r="V43" s="9">
        <v>6</v>
      </c>
      <c r="W43" s="9">
        <v>26</v>
      </c>
      <c r="X43" s="9">
        <v>11</v>
      </c>
      <c r="Y43" s="9">
        <v>38</v>
      </c>
      <c r="Z43" s="72"/>
    </row>
    <row r="44" spans="3:26" x14ac:dyDescent="0.25">
      <c r="C44" s="131"/>
      <c r="D44" s="4">
        <v>21</v>
      </c>
      <c r="E44" s="98" t="s">
        <v>16</v>
      </c>
      <c r="F44" s="9">
        <v>7</v>
      </c>
      <c r="G44" s="9">
        <v>9</v>
      </c>
      <c r="H44" s="9">
        <v>32</v>
      </c>
      <c r="I44" s="9">
        <v>21</v>
      </c>
      <c r="J44" s="9">
        <v>6</v>
      </c>
      <c r="K44" s="9">
        <v>5</v>
      </c>
      <c r="L44" s="9">
        <v>3</v>
      </c>
      <c r="M44" s="9">
        <v>6</v>
      </c>
      <c r="N44" s="9">
        <v>3</v>
      </c>
      <c r="O44" s="9">
        <v>10</v>
      </c>
      <c r="P44" s="9">
        <v>3</v>
      </c>
      <c r="Q44" s="9">
        <v>3</v>
      </c>
      <c r="R44" s="9">
        <v>8</v>
      </c>
      <c r="S44" s="9">
        <v>11</v>
      </c>
      <c r="T44" s="9">
        <v>3</v>
      </c>
      <c r="U44" s="9">
        <v>12</v>
      </c>
      <c r="V44" s="9">
        <v>6</v>
      </c>
      <c r="W44" s="9">
        <v>23</v>
      </c>
      <c r="X44" s="9">
        <v>3</v>
      </c>
      <c r="Y44" s="9">
        <v>19</v>
      </c>
      <c r="Z44" s="72"/>
    </row>
    <row r="45" spans="3:26" ht="25.5" x14ac:dyDescent="0.25">
      <c r="C45" s="131"/>
      <c r="D45" s="4" t="s">
        <v>141</v>
      </c>
      <c r="E45" s="98" t="s">
        <v>142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>
        <v>0</v>
      </c>
      <c r="Y45" s="9">
        <v>29</v>
      </c>
      <c r="Z45" s="72"/>
    </row>
    <row r="46" spans="3:26" x14ac:dyDescent="0.25">
      <c r="C46" s="131"/>
      <c r="D46" s="4">
        <v>33</v>
      </c>
      <c r="E46" s="98" t="s">
        <v>17</v>
      </c>
      <c r="F46" s="9"/>
      <c r="G46" s="9"/>
      <c r="H46" s="9">
        <v>2</v>
      </c>
      <c r="I46" s="9">
        <v>21</v>
      </c>
      <c r="J46" s="9">
        <v>3</v>
      </c>
      <c r="K46" s="9">
        <v>7</v>
      </c>
      <c r="L46" s="9"/>
      <c r="M46" s="9">
        <v>35</v>
      </c>
      <c r="N46" s="9">
        <v>24</v>
      </c>
      <c r="O46" s="9">
        <v>40</v>
      </c>
      <c r="P46" s="9">
        <v>24</v>
      </c>
      <c r="Q46" s="9">
        <v>100</v>
      </c>
      <c r="R46" s="9">
        <v>22</v>
      </c>
      <c r="S46" s="9">
        <v>59</v>
      </c>
      <c r="T46" s="9">
        <v>17</v>
      </c>
      <c r="U46" s="9">
        <v>47</v>
      </c>
      <c r="V46" s="9">
        <v>29</v>
      </c>
      <c r="W46" s="9">
        <v>41</v>
      </c>
      <c r="X46" s="9">
        <v>28</v>
      </c>
      <c r="Y46" s="9">
        <v>41</v>
      </c>
      <c r="Z46" s="72"/>
    </row>
    <row r="47" spans="3:26" x14ac:dyDescent="0.25">
      <c r="C47" s="131"/>
      <c r="D47" s="3">
        <v>80</v>
      </c>
      <c r="E47" s="99" t="s">
        <v>100</v>
      </c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>
        <v>33</v>
      </c>
      <c r="X47" s="9"/>
      <c r="Y47" s="9"/>
      <c r="Z47" s="72"/>
    </row>
    <row r="48" spans="3:26" x14ac:dyDescent="0.25">
      <c r="C48" s="131" t="s">
        <v>68</v>
      </c>
      <c r="D48" s="4">
        <v>32</v>
      </c>
      <c r="E48" s="98" t="s">
        <v>18</v>
      </c>
      <c r="F48" s="9">
        <v>5</v>
      </c>
      <c r="G48" s="9">
        <v>12</v>
      </c>
      <c r="H48" s="9">
        <v>6</v>
      </c>
      <c r="I48" s="9">
        <v>11</v>
      </c>
      <c r="J48" s="9">
        <v>10</v>
      </c>
      <c r="K48" s="9">
        <v>18</v>
      </c>
      <c r="L48" s="9">
        <v>4</v>
      </c>
      <c r="M48" s="9">
        <v>27</v>
      </c>
      <c r="N48" s="9">
        <v>11</v>
      </c>
      <c r="O48" s="9">
        <v>14</v>
      </c>
      <c r="P48" s="9">
        <v>19</v>
      </c>
      <c r="Q48" s="9">
        <v>32</v>
      </c>
      <c r="R48" s="9">
        <v>13</v>
      </c>
      <c r="S48" s="9">
        <v>26</v>
      </c>
      <c r="T48" s="9">
        <v>8</v>
      </c>
      <c r="U48" s="9">
        <v>43</v>
      </c>
      <c r="V48" s="9">
        <v>18</v>
      </c>
      <c r="W48" s="9">
        <v>38</v>
      </c>
      <c r="X48" s="9">
        <v>24</v>
      </c>
      <c r="Y48" s="9">
        <v>47</v>
      </c>
      <c r="Z48" s="72"/>
    </row>
    <row r="49" spans="3:26" x14ac:dyDescent="0.25">
      <c r="C49" s="131"/>
      <c r="D49" s="4">
        <v>91</v>
      </c>
      <c r="E49" s="98" t="s">
        <v>103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>
        <v>0</v>
      </c>
      <c r="Y49" s="9">
        <v>17</v>
      </c>
      <c r="Z49" s="72"/>
    </row>
    <row r="50" spans="3:26" x14ac:dyDescent="0.25">
      <c r="C50" s="131"/>
      <c r="D50" s="4">
        <v>31</v>
      </c>
      <c r="E50" s="98" t="s">
        <v>55</v>
      </c>
      <c r="F50" s="9">
        <v>23</v>
      </c>
      <c r="G50" s="9">
        <v>18</v>
      </c>
      <c r="H50" s="9">
        <v>20</v>
      </c>
      <c r="I50" s="9">
        <v>5</v>
      </c>
      <c r="J50" s="9">
        <v>39</v>
      </c>
      <c r="K50" s="9">
        <v>24</v>
      </c>
      <c r="L50" s="9">
        <v>1</v>
      </c>
      <c r="M50" s="9">
        <v>32</v>
      </c>
      <c r="N50" s="9">
        <v>38</v>
      </c>
      <c r="O50" s="9">
        <v>65</v>
      </c>
      <c r="P50" s="9">
        <v>4</v>
      </c>
      <c r="Q50" s="9">
        <v>82</v>
      </c>
      <c r="R50" s="9">
        <v>2</v>
      </c>
      <c r="S50" s="9">
        <v>54</v>
      </c>
      <c r="T50" s="9">
        <v>0</v>
      </c>
      <c r="U50" s="9">
        <v>70</v>
      </c>
      <c r="V50" s="9">
        <v>4</v>
      </c>
      <c r="W50" s="9">
        <v>59</v>
      </c>
      <c r="X50" s="9">
        <v>0</v>
      </c>
      <c r="Y50" s="9">
        <v>78</v>
      </c>
      <c r="Z50" s="72"/>
    </row>
    <row r="51" spans="3:26" x14ac:dyDescent="0.25">
      <c r="C51" s="131"/>
      <c r="D51" s="4">
        <v>99</v>
      </c>
      <c r="E51" s="98" t="s">
        <v>105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>
        <v>2</v>
      </c>
      <c r="Y51" s="9">
        <v>22</v>
      </c>
      <c r="Z51" s="72"/>
    </row>
    <row r="52" spans="3:26" x14ac:dyDescent="0.25">
      <c r="C52" s="131" t="s">
        <v>19</v>
      </c>
      <c r="D52" s="4">
        <v>13</v>
      </c>
      <c r="E52" s="98" t="s">
        <v>19</v>
      </c>
      <c r="F52" s="9">
        <v>36</v>
      </c>
      <c r="G52" s="9">
        <v>34</v>
      </c>
      <c r="H52" s="9">
        <v>27</v>
      </c>
      <c r="I52" s="9">
        <v>45</v>
      </c>
      <c r="J52" s="9">
        <v>23</v>
      </c>
      <c r="K52" s="9">
        <v>58</v>
      </c>
      <c r="L52" s="9">
        <v>14</v>
      </c>
      <c r="M52" s="9">
        <v>53</v>
      </c>
      <c r="N52" s="9">
        <v>34</v>
      </c>
      <c r="O52" s="9">
        <v>36</v>
      </c>
      <c r="P52" s="9">
        <v>63</v>
      </c>
      <c r="Q52" s="9">
        <v>84</v>
      </c>
      <c r="R52" s="9">
        <v>73</v>
      </c>
      <c r="S52" s="9">
        <v>59</v>
      </c>
      <c r="T52" s="9">
        <v>22</v>
      </c>
      <c r="U52" s="9">
        <v>99</v>
      </c>
      <c r="V52" s="9">
        <v>48</v>
      </c>
      <c r="W52" s="9">
        <v>79</v>
      </c>
      <c r="X52" s="9">
        <v>52</v>
      </c>
      <c r="Y52" s="9">
        <v>96</v>
      </c>
      <c r="Z52" s="72"/>
    </row>
    <row r="53" spans="3:26" x14ac:dyDescent="0.25">
      <c r="C53" s="131"/>
      <c r="D53" s="4" t="s">
        <v>106</v>
      </c>
      <c r="E53" s="98" t="s">
        <v>107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>
        <v>6</v>
      </c>
      <c r="Y53" s="9">
        <v>12</v>
      </c>
      <c r="Z53" s="72"/>
    </row>
    <row r="54" spans="3:26" x14ac:dyDescent="0.25">
      <c r="C54" s="131"/>
      <c r="D54" s="4">
        <v>38</v>
      </c>
      <c r="E54" s="98" t="s">
        <v>20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0</v>
      </c>
      <c r="S54" s="9">
        <v>6</v>
      </c>
      <c r="T54" s="9">
        <v>4</v>
      </c>
      <c r="U54" s="9">
        <v>44</v>
      </c>
      <c r="V54" s="9">
        <v>17</v>
      </c>
      <c r="W54" s="9">
        <v>26</v>
      </c>
      <c r="X54" s="9">
        <v>33</v>
      </c>
      <c r="Y54" s="9">
        <v>35</v>
      </c>
      <c r="Z54" s="72"/>
    </row>
    <row r="55" spans="3:26" x14ac:dyDescent="0.25">
      <c r="C55" s="131" t="s">
        <v>21</v>
      </c>
      <c r="D55" s="4">
        <v>14</v>
      </c>
      <c r="E55" s="98" t="s">
        <v>21</v>
      </c>
      <c r="F55" s="9">
        <v>21</v>
      </c>
      <c r="G55" s="9">
        <v>7</v>
      </c>
      <c r="H55" s="9">
        <v>19</v>
      </c>
      <c r="I55" s="9">
        <v>14</v>
      </c>
      <c r="J55" s="9">
        <v>18</v>
      </c>
      <c r="K55" s="9">
        <v>35</v>
      </c>
      <c r="L55" s="9">
        <v>14</v>
      </c>
      <c r="M55" s="9">
        <v>42</v>
      </c>
      <c r="N55" s="9">
        <v>24</v>
      </c>
      <c r="O55" s="9">
        <v>28</v>
      </c>
      <c r="P55" s="9">
        <v>21</v>
      </c>
      <c r="Q55" s="9">
        <v>52</v>
      </c>
      <c r="R55" s="9">
        <v>17</v>
      </c>
      <c r="S55" s="9">
        <v>47</v>
      </c>
      <c r="T55" s="9">
        <v>18</v>
      </c>
      <c r="U55" s="9">
        <v>38</v>
      </c>
      <c r="V55" s="9">
        <v>15</v>
      </c>
      <c r="W55" s="9">
        <v>44</v>
      </c>
      <c r="X55" s="9">
        <v>16</v>
      </c>
      <c r="Y55" s="9">
        <v>31</v>
      </c>
      <c r="Z55" s="72"/>
    </row>
    <row r="56" spans="3:26" x14ac:dyDescent="0.25">
      <c r="C56" s="131"/>
      <c r="D56" s="4">
        <v>39</v>
      </c>
      <c r="E56" s="98" t="s">
        <v>22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1</v>
      </c>
      <c r="S56" s="9">
        <v>2</v>
      </c>
      <c r="T56" s="9">
        <v>1</v>
      </c>
      <c r="U56" s="9">
        <v>2</v>
      </c>
      <c r="V56" s="9"/>
      <c r="W56" s="9">
        <v>3</v>
      </c>
      <c r="X56" s="9">
        <v>1</v>
      </c>
      <c r="Y56" s="9">
        <v>3</v>
      </c>
      <c r="Z56" s="72"/>
    </row>
    <row r="57" spans="3:26" x14ac:dyDescent="0.25">
      <c r="C57" s="131" t="s">
        <v>69</v>
      </c>
      <c r="D57" s="4">
        <v>28</v>
      </c>
      <c r="E57" s="98" t="s">
        <v>23</v>
      </c>
      <c r="F57" s="9">
        <v>12</v>
      </c>
      <c r="G57" s="9">
        <v>10</v>
      </c>
      <c r="H57" s="9">
        <v>20</v>
      </c>
      <c r="I57" s="9">
        <v>29</v>
      </c>
      <c r="J57" s="9">
        <v>26</v>
      </c>
      <c r="K57" s="9">
        <v>32</v>
      </c>
      <c r="L57" s="9">
        <v>8</v>
      </c>
      <c r="M57" s="9">
        <v>39</v>
      </c>
      <c r="N57" s="9">
        <v>12</v>
      </c>
      <c r="O57" s="9">
        <v>41</v>
      </c>
      <c r="P57" s="9">
        <v>40</v>
      </c>
      <c r="Q57" s="9">
        <v>36</v>
      </c>
      <c r="R57" s="9">
        <v>18</v>
      </c>
      <c r="S57" s="9">
        <v>19</v>
      </c>
      <c r="T57" s="9">
        <v>22</v>
      </c>
      <c r="U57" s="9">
        <v>44</v>
      </c>
      <c r="V57" s="9">
        <v>14</v>
      </c>
      <c r="W57" s="9">
        <v>80</v>
      </c>
      <c r="X57" s="9">
        <v>19</v>
      </c>
      <c r="Y57" s="9">
        <v>60</v>
      </c>
      <c r="Z57" s="72"/>
    </row>
    <row r="58" spans="3:26" x14ac:dyDescent="0.25">
      <c r="C58" s="131"/>
      <c r="D58" s="4">
        <v>37</v>
      </c>
      <c r="E58" s="98" t="s">
        <v>56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>
        <v>0</v>
      </c>
      <c r="S58" s="9">
        <v>1</v>
      </c>
      <c r="T58" s="9"/>
      <c r="U58" s="9">
        <v>2</v>
      </c>
      <c r="V58" s="9">
        <v>1</v>
      </c>
      <c r="W58" s="9">
        <v>25</v>
      </c>
      <c r="X58" s="9">
        <v>2</v>
      </c>
      <c r="Y58" s="9">
        <v>19</v>
      </c>
      <c r="Z58" s="72"/>
    </row>
    <row r="59" spans="3:26" x14ac:dyDescent="0.25">
      <c r="C59" s="131"/>
      <c r="D59" s="4">
        <v>12</v>
      </c>
      <c r="E59" s="98" t="s">
        <v>24</v>
      </c>
      <c r="F59" s="9">
        <v>9</v>
      </c>
      <c r="G59" s="9">
        <v>19</v>
      </c>
      <c r="H59" s="9">
        <v>18</v>
      </c>
      <c r="I59" s="9">
        <v>57</v>
      </c>
      <c r="J59" s="9">
        <v>6</v>
      </c>
      <c r="K59" s="9">
        <v>30</v>
      </c>
      <c r="L59" s="9">
        <v>23</v>
      </c>
      <c r="M59" s="9">
        <v>35</v>
      </c>
      <c r="N59" s="9">
        <v>15</v>
      </c>
      <c r="O59" s="9">
        <v>16</v>
      </c>
      <c r="P59" s="9">
        <v>12</v>
      </c>
      <c r="Q59" s="9">
        <v>48</v>
      </c>
      <c r="R59" s="9">
        <v>27</v>
      </c>
      <c r="S59" s="9">
        <v>67</v>
      </c>
      <c r="T59" s="9">
        <v>21</v>
      </c>
      <c r="U59" s="9">
        <v>63</v>
      </c>
      <c r="V59" s="9">
        <v>14</v>
      </c>
      <c r="W59" s="9">
        <v>45</v>
      </c>
      <c r="X59" s="9">
        <v>25</v>
      </c>
      <c r="Y59" s="9">
        <v>35</v>
      </c>
      <c r="Z59" s="72"/>
    </row>
    <row r="60" spans="3:26" x14ac:dyDescent="0.25">
      <c r="C60" s="131"/>
      <c r="D60" s="4">
        <v>36</v>
      </c>
      <c r="E60" s="98" t="s">
        <v>25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>
        <v>0</v>
      </c>
      <c r="S60" s="9">
        <v>2</v>
      </c>
      <c r="T60" s="9">
        <v>4</v>
      </c>
      <c r="U60" s="9">
        <v>5</v>
      </c>
      <c r="V60" s="9">
        <v>4</v>
      </c>
      <c r="W60" s="9">
        <v>22</v>
      </c>
      <c r="X60" s="9">
        <v>17</v>
      </c>
      <c r="Y60" s="9">
        <v>24</v>
      </c>
      <c r="Z60" s="72"/>
    </row>
    <row r="61" spans="3:26" x14ac:dyDescent="0.25">
      <c r="C61" s="131"/>
      <c r="D61" s="4">
        <v>34</v>
      </c>
      <c r="E61" s="98" t="s">
        <v>26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>
        <v>12</v>
      </c>
      <c r="Q61" s="9">
        <v>10</v>
      </c>
      <c r="R61" s="9">
        <v>0</v>
      </c>
      <c r="S61" s="9">
        <v>12</v>
      </c>
      <c r="T61" s="9">
        <v>7</v>
      </c>
      <c r="U61" s="9">
        <v>22</v>
      </c>
      <c r="V61" s="9">
        <v>7</v>
      </c>
      <c r="W61" s="9">
        <v>8</v>
      </c>
      <c r="X61" s="9">
        <v>6</v>
      </c>
      <c r="Y61" s="9">
        <v>13</v>
      </c>
      <c r="Z61" s="72"/>
    </row>
    <row r="62" spans="3:26" x14ac:dyDescent="0.25">
      <c r="C62" s="131" t="s">
        <v>70</v>
      </c>
      <c r="D62" s="4">
        <v>53</v>
      </c>
      <c r="E62" s="98" t="s">
        <v>27</v>
      </c>
      <c r="F62" s="9"/>
      <c r="G62" s="9"/>
      <c r="H62" s="9"/>
      <c r="I62" s="9">
        <v>14</v>
      </c>
      <c r="J62" s="9">
        <v>5</v>
      </c>
      <c r="K62" s="9">
        <v>23</v>
      </c>
      <c r="L62" s="9">
        <v>2</v>
      </c>
      <c r="M62" s="9">
        <v>18</v>
      </c>
      <c r="N62" s="9">
        <v>2</v>
      </c>
      <c r="O62" s="9">
        <v>14</v>
      </c>
      <c r="P62" s="9">
        <v>6</v>
      </c>
      <c r="Q62" s="9">
        <v>26</v>
      </c>
      <c r="R62" s="9">
        <v>5</v>
      </c>
      <c r="S62" s="9">
        <v>23</v>
      </c>
      <c r="T62" s="9">
        <v>18</v>
      </c>
      <c r="U62" s="9">
        <v>45</v>
      </c>
      <c r="V62" s="9">
        <v>7</v>
      </c>
      <c r="W62" s="9">
        <v>24</v>
      </c>
      <c r="X62" s="9">
        <v>16</v>
      </c>
      <c r="Y62" s="9">
        <v>31</v>
      </c>
      <c r="Z62" s="72"/>
    </row>
    <row r="63" spans="3:26" x14ac:dyDescent="0.25">
      <c r="C63" s="131"/>
      <c r="D63" s="20">
        <v>89</v>
      </c>
      <c r="E63" s="98" t="s">
        <v>57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>
        <v>0</v>
      </c>
      <c r="U63" s="9">
        <v>17</v>
      </c>
      <c r="V63" s="9"/>
      <c r="W63" s="9">
        <v>4</v>
      </c>
      <c r="X63" s="9">
        <v>4</v>
      </c>
      <c r="Y63" s="9">
        <v>9</v>
      </c>
      <c r="Z63" s="72"/>
    </row>
    <row r="64" spans="3:26" x14ac:dyDescent="0.25">
      <c r="C64" s="131"/>
      <c r="D64" s="4">
        <v>16</v>
      </c>
      <c r="E64" s="98" t="s">
        <v>28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8</v>
      </c>
      <c r="S64" s="9">
        <v>6</v>
      </c>
      <c r="T64" s="9">
        <v>10</v>
      </c>
      <c r="U64" s="9">
        <v>25</v>
      </c>
      <c r="V64" s="9">
        <v>6</v>
      </c>
      <c r="W64" s="9">
        <v>19</v>
      </c>
      <c r="X64" s="9">
        <v>11</v>
      </c>
      <c r="Y64" s="9">
        <v>49</v>
      </c>
      <c r="Z64" s="72"/>
    </row>
    <row r="65" spans="3:26" x14ac:dyDescent="0.25">
      <c r="C65" s="131"/>
      <c r="D65" s="4">
        <v>65</v>
      </c>
      <c r="E65" s="98" t="s">
        <v>29</v>
      </c>
      <c r="F65" s="9">
        <v>25</v>
      </c>
      <c r="G65" s="9"/>
      <c r="H65" s="9">
        <v>1</v>
      </c>
      <c r="I65" s="9">
        <v>25</v>
      </c>
      <c r="J65" s="9">
        <v>8</v>
      </c>
      <c r="K65" s="9">
        <v>11</v>
      </c>
      <c r="L65" s="9">
        <v>2</v>
      </c>
      <c r="M65" s="9">
        <v>7</v>
      </c>
      <c r="N65" s="9"/>
      <c r="O65" s="9">
        <v>14</v>
      </c>
      <c r="P65" s="9">
        <v>9</v>
      </c>
      <c r="Q65" s="9">
        <v>10</v>
      </c>
      <c r="R65" s="9">
        <v>1</v>
      </c>
      <c r="S65" s="9">
        <v>2</v>
      </c>
      <c r="T65" s="9">
        <v>1</v>
      </c>
      <c r="U65" s="9">
        <v>2</v>
      </c>
      <c r="V65" s="9"/>
      <c r="W65" s="9"/>
      <c r="X65" s="9"/>
      <c r="Y65" s="9"/>
      <c r="Z65" s="72"/>
    </row>
    <row r="66" spans="3:26" x14ac:dyDescent="0.25">
      <c r="C66" s="131"/>
      <c r="D66" s="4">
        <v>86</v>
      </c>
      <c r="E66" s="98" t="s">
        <v>30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>
        <v>0</v>
      </c>
      <c r="S66" s="9">
        <v>5</v>
      </c>
      <c r="T66" s="9">
        <v>1</v>
      </c>
      <c r="U66" s="9">
        <v>29</v>
      </c>
      <c r="V66" s="9"/>
      <c r="W66" s="9">
        <v>19</v>
      </c>
      <c r="X66" s="9">
        <v>20</v>
      </c>
      <c r="Y66" s="9">
        <v>27</v>
      </c>
      <c r="Z66" s="72"/>
    </row>
    <row r="67" spans="3:26" ht="25.5" x14ac:dyDescent="0.25">
      <c r="C67" s="131"/>
      <c r="D67" s="4" t="s">
        <v>95</v>
      </c>
      <c r="E67" s="99" t="s">
        <v>96</v>
      </c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>
        <v>1</v>
      </c>
      <c r="W67" s="97">
        <v>3</v>
      </c>
      <c r="X67" s="9">
        <v>0</v>
      </c>
      <c r="Y67" s="9">
        <v>10</v>
      </c>
      <c r="Z67" s="72"/>
    </row>
    <row r="68" spans="3:26" x14ac:dyDescent="0.25">
      <c r="C68" s="131"/>
      <c r="D68" s="4">
        <v>22</v>
      </c>
      <c r="E68" s="98" t="s">
        <v>31</v>
      </c>
      <c r="F68" s="9">
        <v>33</v>
      </c>
      <c r="G68" s="9">
        <v>1</v>
      </c>
      <c r="H68" s="9">
        <v>30</v>
      </c>
      <c r="I68" s="9">
        <v>19</v>
      </c>
      <c r="J68" s="9">
        <v>14</v>
      </c>
      <c r="K68" s="9">
        <v>19</v>
      </c>
      <c r="L68" s="9">
        <v>27</v>
      </c>
      <c r="M68" s="9">
        <v>20</v>
      </c>
      <c r="N68" s="9">
        <v>3</v>
      </c>
      <c r="O68" s="9">
        <v>12</v>
      </c>
      <c r="P68" s="9">
        <v>15</v>
      </c>
      <c r="Q68" s="9">
        <v>18</v>
      </c>
      <c r="R68" s="9">
        <v>17</v>
      </c>
      <c r="S68" s="9">
        <v>4</v>
      </c>
      <c r="T68" s="9">
        <v>15</v>
      </c>
      <c r="U68" s="9">
        <v>8</v>
      </c>
      <c r="V68" s="9">
        <v>6</v>
      </c>
      <c r="W68" s="9">
        <v>14</v>
      </c>
      <c r="X68" s="9">
        <v>16</v>
      </c>
      <c r="Y68" s="9">
        <v>15</v>
      </c>
      <c r="Z68" s="72"/>
    </row>
    <row r="69" spans="3:26" x14ac:dyDescent="0.25">
      <c r="C69" s="131"/>
      <c r="D69" s="20">
        <v>87</v>
      </c>
      <c r="E69" s="98" t="s">
        <v>58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>
        <v>0</v>
      </c>
      <c r="U69" s="9">
        <v>8</v>
      </c>
      <c r="V69" s="9">
        <v>2</v>
      </c>
      <c r="W69" s="9">
        <v>4</v>
      </c>
      <c r="X69" s="9">
        <v>1</v>
      </c>
      <c r="Y69" s="9">
        <v>10</v>
      </c>
      <c r="Z69" s="72"/>
    </row>
    <row r="70" spans="3:26" x14ac:dyDescent="0.25">
      <c r="C70" s="131"/>
      <c r="D70" s="4">
        <v>23</v>
      </c>
      <c r="E70" s="98" t="s">
        <v>32</v>
      </c>
      <c r="F70" s="9">
        <v>31</v>
      </c>
      <c r="G70" s="9">
        <v>4</v>
      </c>
      <c r="H70" s="9">
        <v>26</v>
      </c>
      <c r="I70" s="9">
        <v>35</v>
      </c>
      <c r="J70" s="9">
        <v>14</v>
      </c>
      <c r="K70" s="9">
        <v>32</v>
      </c>
      <c r="L70" s="9">
        <v>8</v>
      </c>
      <c r="M70" s="9">
        <v>61</v>
      </c>
      <c r="N70" s="9">
        <v>13</v>
      </c>
      <c r="O70" s="9">
        <v>31</v>
      </c>
      <c r="P70" s="9">
        <v>32</v>
      </c>
      <c r="Q70" s="9">
        <v>52</v>
      </c>
      <c r="R70" s="9">
        <v>19</v>
      </c>
      <c r="S70" s="9">
        <v>50</v>
      </c>
      <c r="T70" s="9">
        <v>14</v>
      </c>
      <c r="U70" s="9">
        <v>61</v>
      </c>
      <c r="V70" s="9">
        <v>26</v>
      </c>
      <c r="W70" s="9">
        <v>39</v>
      </c>
      <c r="X70" s="9">
        <v>18</v>
      </c>
      <c r="Y70" s="9">
        <v>54</v>
      </c>
      <c r="Z70" s="72"/>
    </row>
    <row r="71" spans="3:26" x14ac:dyDescent="0.25">
      <c r="C71" s="131"/>
      <c r="D71" s="4" t="s">
        <v>143</v>
      </c>
      <c r="E71" s="98" t="s">
        <v>144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>
        <v>0</v>
      </c>
      <c r="Y71" s="9">
        <v>23</v>
      </c>
      <c r="Z71" s="72"/>
    </row>
    <row r="72" spans="3:26" x14ac:dyDescent="0.25">
      <c r="C72" s="131"/>
      <c r="D72" s="4">
        <v>24</v>
      </c>
      <c r="E72" s="98" t="s">
        <v>33</v>
      </c>
      <c r="F72" s="9">
        <v>6</v>
      </c>
      <c r="G72" s="9"/>
      <c r="H72" s="9"/>
      <c r="I72" s="9">
        <v>13</v>
      </c>
      <c r="J72" s="9">
        <v>11</v>
      </c>
      <c r="K72" s="9">
        <v>22</v>
      </c>
      <c r="L72" s="9">
        <v>3</v>
      </c>
      <c r="M72" s="9">
        <v>30</v>
      </c>
      <c r="N72" s="9">
        <v>9</v>
      </c>
      <c r="O72" s="9">
        <v>14</v>
      </c>
      <c r="P72" s="9">
        <v>8</v>
      </c>
      <c r="Q72" s="9">
        <v>19</v>
      </c>
      <c r="R72" s="9">
        <v>6</v>
      </c>
      <c r="S72" s="9">
        <v>33</v>
      </c>
      <c r="T72" s="9">
        <v>3</v>
      </c>
      <c r="U72" s="9">
        <v>33</v>
      </c>
      <c r="V72" s="9">
        <v>3</v>
      </c>
      <c r="W72" s="9">
        <v>16</v>
      </c>
      <c r="X72" s="9">
        <v>8</v>
      </c>
      <c r="Y72" s="9">
        <v>32</v>
      </c>
      <c r="Z72" s="72"/>
    </row>
    <row r="73" spans="3:26" x14ac:dyDescent="0.25">
      <c r="C73" s="131"/>
      <c r="D73" s="4">
        <v>25</v>
      </c>
      <c r="E73" s="98" t="s">
        <v>34</v>
      </c>
      <c r="F73" s="9">
        <v>25</v>
      </c>
      <c r="G73" s="9">
        <v>2</v>
      </c>
      <c r="H73" s="9">
        <v>18</v>
      </c>
      <c r="I73" s="9">
        <v>37</v>
      </c>
      <c r="J73" s="9">
        <v>19</v>
      </c>
      <c r="K73" s="9">
        <v>35</v>
      </c>
      <c r="L73" s="9">
        <v>10</v>
      </c>
      <c r="M73" s="9">
        <v>40</v>
      </c>
      <c r="N73" s="9">
        <v>8</v>
      </c>
      <c r="O73" s="9">
        <v>30</v>
      </c>
      <c r="P73" s="9">
        <v>7</v>
      </c>
      <c r="Q73" s="9">
        <v>25</v>
      </c>
      <c r="R73" s="9">
        <v>17</v>
      </c>
      <c r="S73" s="9">
        <v>24</v>
      </c>
      <c r="T73" s="9">
        <v>13</v>
      </c>
      <c r="U73" s="9">
        <v>21</v>
      </c>
      <c r="V73" s="9">
        <v>11</v>
      </c>
      <c r="W73" s="9">
        <v>13</v>
      </c>
      <c r="X73" s="9">
        <v>11</v>
      </c>
      <c r="Y73" s="9">
        <v>14</v>
      </c>
      <c r="Z73" s="72"/>
    </row>
    <row r="74" spans="3:26" x14ac:dyDescent="0.25">
      <c r="C74" s="133" t="s">
        <v>128</v>
      </c>
      <c r="D74" s="133"/>
      <c r="E74" s="133"/>
      <c r="F74" s="86">
        <f t="shared" ref="F74:Y74" si="0">SUM(F29:F73)</f>
        <v>284</v>
      </c>
      <c r="G74" s="86">
        <f t="shared" si="0"/>
        <v>140</v>
      </c>
      <c r="H74" s="86">
        <f t="shared" si="0"/>
        <v>266</v>
      </c>
      <c r="I74" s="86">
        <f t="shared" si="0"/>
        <v>437</v>
      </c>
      <c r="J74" s="86">
        <f t="shared" si="0"/>
        <v>252</v>
      </c>
      <c r="K74" s="86">
        <f t="shared" si="0"/>
        <v>503</v>
      </c>
      <c r="L74" s="86">
        <f t="shared" si="0"/>
        <v>182</v>
      </c>
      <c r="M74" s="86">
        <f t="shared" si="0"/>
        <v>554</v>
      </c>
      <c r="N74" s="86">
        <f t="shared" si="0"/>
        <v>234</v>
      </c>
      <c r="O74" s="86">
        <f t="shared" si="0"/>
        <v>464</v>
      </c>
      <c r="P74" s="86">
        <f t="shared" si="0"/>
        <v>318</v>
      </c>
      <c r="Q74" s="86">
        <f t="shared" si="0"/>
        <v>694</v>
      </c>
      <c r="R74" s="86">
        <f t="shared" si="0"/>
        <v>286</v>
      </c>
      <c r="S74" s="86">
        <f t="shared" si="0"/>
        <v>685</v>
      </c>
      <c r="T74" s="86">
        <f t="shared" si="0"/>
        <v>283</v>
      </c>
      <c r="U74" s="86">
        <f t="shared" si="0"/>
        <v>954</v>
      </c>
      <c r="V74" s="86">
        <f t="shared" si="0"/>
        <v>284</v>
      </c>
      <c r="W74" s="86">
        <f t="shared" si="0"/>
        <v>856</v>
      </c>
      <c r="X74" s="86">
        <f t="shared" si="0"/>
        <v>426</v>
      </c>
      <c r="Y74" s="86">
        <f t="shared" si="0"/>
        <v>1106</v>
      </c>
    </row>
    <row r="75" spans="3:26" x14ac:dyDescent="0.25">
      <c r="C75" s="133" t="s">
        <v>129</v>
      </c>
      <c r="D75" s="133"/>
      <c r="E75" s="133"/>
      <c r="F75" s="132">
        <f>SUM(F74:G74)</f>
        <v>424</v>
      </c>
      <c r="G75" s="132"/>
      <c r="H75" s="132">
        <f>SUM(H74:I74)</f>
        <v>703</v>
      </c>
      <c r="I75" s="132"/>
      <c r="J75" s="132">
        <f>SUM(J74:K74)</f>
        <v>755</v>
      </c>
      <c r="K75" s="132"/>
      <c r="L75" s="132">
        <f>SUM(L74:M74)</f>
        <v>736</v>
      </c>
      <c r="M75" s="132"/>
      <c r="N75" s="132">
        <f>SUM(N74:O74)</f>
        <v>698</v>
      </c>
      <c r="O75" s="132"/>
      <c r="P75" s="132">
        <f>SUM(P74:Q74)</f>
        <v>1012</v>
      </c>
      <c r="Q75" s="132"/>
      <c r="R75" s="132">
        <f>SUM(R74:S74)</f>
        <v>971</v>
      </c>
      <c r="S75" s="132"/>
      <c r="T75" s="132">
        <f>SUM(T74:U74)</f>
        <v>1237</v>
      </c>
      <c r="U75" s="132"/>
      <c r="V75" s="132">
        <f>SUM(V74:W74)</f>
        <v>1140</v>
      </c>
      <c r="W75" s="132"/>
      <c r="X75" s="132">
        <f>SUM(X74:Y74)</f>
        <v>1532</v>
      </c>
      <c r="Y75" s="132"/>
    </row>
    <row r="76" spans="3:26" x14ac:dyDescent="0.25"/>
    <row r="77" spans="3:26" x14ac:dyDescent="0.25">
      <c r="C77" s="7" t="s">
        <v>71</v>
      </c>
    </row>
    <row r="78" spans="3:26" x14ac:dyDescent="0.25"/>
    <row r="79" spans="3:26" hidden="1" x14ac:dyDescent="0.25"/>
    <row r="80" spans="3:26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</sheetData>
  <sheetProtection password="CD78" sheet="1" objects="1" scenarios="1"/>
  <sortState ref="D64:Y75">
    <sortCondition ref="E64:E75"/>
  </sortState>
  <mergeCells count="33">
    <mergeCell ref="T27:U27"/>
    <mergeCell ref="C29:C35"/>
    <mergeCell ref="C27:C28"/>
    <mergeCell ref="D27:D28"/>
    <mergeCell ref="E27:E28"/>
    <mergeCell ref="P27:Q27"/>
    <mergeCell ref="R27:S27"/>
    <mergeCell ref="F27:G27"/>
    <mergeCell ref="H27:I27"/>
    <mergeCell ref="J27:K27"/>
    <mergeCell ref="L27:M27"/>
    <mergeCell ref="N27:O27"/>
    <mergeCell ref="C48:C51"/>
    <mergeCell ref="C52:C54"/>
    <mergeCell ref="C55:C56"/>
    <mergeCell ref="C57:C61"/>
    <mergeCell ref="C62:C73"/>
    <mergeCell ref="X27:Y27"/>
    <mergeCell ref="X75:Y75"/>
    <mergeCell ref="B1:V1"/>
    <mergeCell ref="P75:Q75"/>
    <mergeCell ref="R75:S75"/>
    <mergeCell ref="T75:U75"/>
    <mergeCell ref="V75:W75"/>
    <mergeCell ref="C75:E75"/>
    <mergeCell ref="F75:G75"/>
    <mergeCell ref="H75:I75"/>
    <mergeCell ref="J75:K75"/>
    <mergeCell ref="L75:M75"/>
    <mergeCell ref="N75:O75"/>
    <mergeCell ref="V27:W27"/>
    <mergeCell ref="C38:C47"/>
    <mergeCell ref="C74:E74"/>
  </mergeCells>
  <pageMargins left="0.7" right="0.7" top="0.75" bottom="0.75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>
                  <from>
                    <xdr:col>2</xdr:col>
                    <xdr:colOff>28575</xdr:colOff>
                    <xdr:row>3</xdr:row>
                    <xdr:rowOff>19050</xdr:rowOff>
                  </from>
                  <to>
                    <xdr:col>4</xdr:col>
                    <xdr:colOff>3114675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136"/>
  <sheetViews>
    <sheetView showGridLines="0" showZero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51" customWidth="1"/>
    <col min="2" max="2" width="10.7109375" style="1" customWidth="1"/>
    <col min="3" max="3" width="19" style="1" customWidth="1"/>
    <col min="4" max="4" width="4.42578125" style="1" hidden="1" customWidth="1"/>
    <col min="5" max="5" width="51.5703125" style="1" customWidth="1"/>
    <col min="6" max="6" width="11" style="1" bestFit="1" customWidth="1"/>
    <col min="7" max="7" width="10.28515625" style="1" bestFit="1" customWidth="1"/>
    <col min="8" max="8" width="11" style="1" bestFit="1" customWidth="1"/>
    <col min="9" max="10" width="9.7109375" style="1" bestFit="1" customWidth="1"/>
    <col min="11" max="11" width="11" style="1" bestFit="1" customWidth="1"/>
    <col min="12" max="12" width="10.7109375" style="1" customWidth="1"/>
    <col min="13" max="16384" width="11.42578125" style="1" hidden="1"/>
  </cols>
  <sheetData>
    <row r="1" spans="1:12" s="50" customFormat="1" ht="26.25" customHeight="1" x14ac:dyDescent="0.25">
      <c r="A1" s="49"/>
      <c r="B1" s="125" t="s">
        <v>147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x14ac:dyDescent="0.25"/>
    <row r="3" spans="1:12" ht="15.75" x14ac:dyDescent="0.25">
      <c r="C3" s="8" t="s">
        <v>125</v>
      </c>
    </row>
    <row r="4" spans="1:12" x14ac:dyDescent="0.25"/>
    <row r="5" spans="1:12" ht="15.75" x14ac:dyDescent="0.25">
      <c r="D5" s="8"/>
      <c r="E5" s="8"/>
      <c r="F5" s="8"/>
      <c r="G5" s="8"/>
      <c r="H5" s="8"/>
      <c r="I5" s="8"/>
      <c r="J5" s="8"/>
      <c r="K5" s="8"/>
      <c r="L5" s="8"/>
    </row>
    <row r="6" spans="1:12" x14ac:dyDescent="0.25">
      <c r="C6" s="29">
        <v>1</v>
      </c>
      <c r="E6" s="95" t="str">
        <f>VLOOKUP($C$6,CONVENCIONES!$A$89:$C$130,3,0)</f>
        <v>Administración del Medio Ambiente</v>
      </c>
    </row>
    <row r="7" spans="1:12" x14ac:dyDescent="0.25"/>
    <row r="8" spans="1:12" x14ac:dyDescent="0.25"/>
    <row r="9" spans="1:12" x14ac:dyDescent="0.25"/>
    <row r="10" spans="1:12" x14ac:dyDescent="0.25"/>
    <row r="11" spans="1:12" x14ac:dyDescent="0.25"/>
    <row r="12" spans="1:12" x14ac:dyDescent="0.25"/>
    <row r="13" spans="1:12" x14ac:dyDescent="0.25"/>
    <row r="14" spans="1:12" x14ac:dyDescent="0.25"/>
    <row r="15" spans="1:12" x14ac:dyDescent="0.25"/>
    <row r="16" spans="1:12" x14ac:dyDescent="0.25"/>
    <row r="17" spans="1:12" x14ac:dyDescent="0.25"/>
    <row r="18" spans="1:12" x14ac:dyDescent="0.25">
      <c r="J18" s="105"/>
      <c r="K18" s="105"/>
    </row>
    <row r="19" spans="1:12" x14ac:dyDescent="0.25"/>
    <row r="20" spans="1:12" x14ac:dyDescent="0.25"/>
    <row r="21" spans="1:12" x14ac:dyDescent="0.25"/>
    <row r="22" spans="1:12" x14ac:dyDescent="0.25"/>
    <row r="23" spans="1:12" x14ac:dyDescent="0.25"/>
    <row r="24" spans="1:12" x14ac:dyDescent="0.25">
      <c r="F24" s="106">
        <f>VLOOKUP($E$6,$E$26:$K$67,2,0)</f>
        <v>2459</v>
      </c>
      <c r="G24" s="106">
        <f>VLOOKUP($E$6,$E$26:$K$67,3,0)</f>
        <v>696</v>
      </c>
      <c r="H24" s="106">
        <f>VLOOKUP($E$6,$E$26:$K$67,4,0)</f>
        <v>787</v>
      </c>
      <c r="I24" s="106">
        <f>VLOOKUP($E$6,$E$26:$K$67,5,0)</f>
        <v>976</v>
      </c>
    </row>
    <row r="25" spans="1:12" ht="38.25" x14ac:dyDescent="0.25">
      <c r="C25" s="100" t="s">
        <v>0</v>
      </c>
      <c r="D25" s="100" t="s">
        <v>1</v>
      </c>
      <c r="E25" s="83" t="s">
        <v>2</v>
      </c>
      <c r="F25" s="100" t="s">
        <v>86</v>
      </c>
      <c r="G25" s="100" t="s">
        <v>87</v>
      </c>
      <c r="H25" s="100" t="s">
        <v>88</v>
      </c>
      <c r="I25" s="100" t="s">
        <v>89</v>
      </c>
      <c r="J25" s="100" t="s">
        <v>90</v>
      </c>
      <c r="K25" s="100" t="s">
        <v>148</v>
      </c>
    </row>
    <row r="26" spans="1:12" s="56" customFormat="1" x14ac:dyDescent="0.25">
      <c r="A26" s="51"/>
      <c r="C26" s="131" t="s">
        <v>61</v>
      </c>
      <c r="D26" s="57">
        <v>2</v>
      </c>
      <c r="E26" s="58" t="s">
        <v>91</v>
      </c>
      <c r="F26" s="59">
        <v>386</v>
      </c>
      <c r="G26" s="59">
        <v>7</v>
      </c>
      <c r="H26" s="60">
        <v>231</v>
      </c>
      <c r="I26" s="60">
        <f>F26-(G26+H26)</f>
        <v>148</v>
      </c>
      <c r="J26" s="61">
        <f>I26/F26</f>
        <v>0.38341968911917096</v>
      </c>
      <c r="K26" s="61">
        <f>H26/F26</f>
        <v>0.5984455958549223</v>
      </c>
      <c r="L26" s="62"/>
    </row>
    <row r="27" spans="1:12" s="56" customFormat="1" x14ac:dyDescent="0.25">
      <c r="A27" s="51"/>
      <c r="C27" s="131"/>
      <c r="D27" s="4">
        <v>4</v>
      </c>
      <c r="E27" s="63" t="s">
        <v>6</v>
      </c>
      <c r="F27" s="64">
        <v>779</v>
      </c>
      <c r="G27" s="64">
        <v>315</v>
      </c>
      <c r="H27" s="65">
        <v>106</v>
      </c>
      <c r="I27" s="65">
        <f t="shared" ref="I27:I68" si="0">F27-(G27+H27)</f>
        <v>358</v>
      </c>
      <c r="J27" s="66">
        <f t="shared" ref="J27:J68" si="1">I27/F27</f>
        <v>0.4595635430038511</v>
      </c>
      <c r="K27" s="66">
        <f t="shared" ref="K27:K68" si="2">H27/F27</f>
        <v>0.13607188703465983</v>
      </c>
      <c r="L27" s="15"/>
    </row>
    <row r="28" spans="1:12" s="56" customFormat="1" x14ac:dyDescent="0.25">
      <c r="A28" s="51"/>
      <c r="C28" s="131"/>
      <c r="D28" s="57">
        <v>3</v>
      </c>
      <c r="E28" s="58" t="s">
        <v>92</v>
      </c>
      <c r="F28" s="59">
        <v>224</v>
      </c>
      <c r="G28" s="59">
        <v>6</v>
      </c>
      <c r="H28" s="60">
        <v>88</v>
      </c>
      <c r="I28" s="60">
        <f t="shared" si="0"/>
        <v>130</v>
      </c>
      <c r="J28" s="61">
        <f t="shared" si="1"/>
        <v>0.5803571428571429</v>
      </c>
      <c r="K28" s="61">
        <f t="shared" si="2"/>
        <v>0.39285714285714285</v>
      </c>
      <c r="L28" s="62"/>
    </row>
    <row r="29" spans="1:12" s="56" customFormat="1" x14ac:dyDescent="0.25">
      <c r="A29" s="51"/>
      <c r="C29" s="131"/>
      <c r="D29" s="4">
        <v>66</v>
      </c>
      <c r="E29" s="63" t="s">
        <v>8</v>
      </c>
      <c r="F29" s="64">
        <v>332</v>
      </c>
      <c r="G29" s="64">
        <v>117</v>
      </c>
      <c r="H29" s="65">
        <v>23</v>
      </c>
      <c r="I29" s="65">
        <f t="shared" si="0"/>
        <v>192</v>
      </c>
      <c r="J29" s="66">
        <f t="shared" si="1"/>
        <v>0.57831325301204817</v>
      </c>
      <c r="K29" s="66">
        <f t="shared" si="2"/>
        <v>6.9277108433734941E-2</v>
      </c>
      <c r="L29" s="15"/>
    </row>
    <row r="30" spans="1:12" s="56" customFormat="1" x14ac:dyDescent="0.25">
      <c r="A30" s="51"/>
      <c r="C30" s="131"/>
      <c r="D30" s="4">
        <v>68</v>
      </c>
      <c r="E30" s="63" t="s">
        <v>113</v>
      </c>
      <c r="F30" s="64">
        <v>1332</v>
      </c>
      <c r="G30" s="64">
        <v>661</v>
      </c>
      <c r="H30" s="65">
        <v>136</v>
      </c>
      <c r="I30" s="65">
        <f t="shared" si="0"/>
        <v>535</v>
      </c>
      <c r="J30" s="66">
        <f t="shared" si="1"/>
        <v>0.40165165165165168</v>
      </c>
      <c r="K30" s="66">
        <f t="shared" si="2"/>
        <v>0.1021021021021021</v>
      </c>
      <c r="L30" s="15"/>
    </row>
    <row r="31" spans="1:12" s="56" customFormat="1" x14ac:dyDescent="0.25">
      <c r="A31" s="51"/>
      <c r="C31" s="131"/>
      <c r="D31" s="4">
        <v>1</v>
      </c>
      <c r="E31" s="63" t="s">
        <v>11</v>
      </c>
      <c r="F31" s="64">
        <v>1277</v>
      </c>
      <c r="G31" s="64">
        <v>310</v>
      </c>
      <c r="H31" s="65">
        <v>245</v>
      </c>
      <c r="I31" s="65">
        <f t="shared" si="0"/>
        <v>722</v>
      </c>
      <c r="J31" s="66">
        <f t="shared" si="1"/>
        <v>0.56538762725137037</v>
      </c>
      <c r="K31" s="66">
        <f t="shared" si="2"/>
        <v>0.1918559122944401</v>
      </c>
      <c r="L31" s="15"/>
    </row>
    <row r="32" spans="1:12" s="56" customFormat="1" x14ac:dyDescent="0.25">
      <c r="A32" s="51"/>
      <c r="C32" s="131"/>
      <c r="D32" s="11" t="s">
        <v>93</v>
      </c>
      <c r="E32" s="26" t="s">
        <v>94</v>
      </c>
      <c r="F32" s="59">
        <v>36</v>
      </c>
      <c r="G32" s="59"/>
      <c r="H32" s="60">
        <v>34</v>
      </c>
      <c r="I32" s="60">
        <f t="shared" si="0"/>
        <v>2</v>
      </c>
      <c r="J32" s="61">
        <f t="shared" si="1"/>
        <v>5.5555555555555552E-2</v>
      </c>
      <c r="K32" s="61">
        <f t="shared" si="2"/>
        <v>0.94444444444444442</v>
      </c>
      <c r="L32" s="12"/>
    </row>
    <row r="33" spans="1:12" s="56" customFormat="1" x14ac:dyDescent="0.25">
      <c r="A33" s="51"/>
      <c r="C33" s="30" t="s">
        <v>62</v>
      </c>
      <c r="D33" s="4">
        <v>27</v>
      </c>
      <c r="E33" s="63" t="s">
        <v>12</v>
      </c>
      <c r="F33" s="64">
        <v>2459</v>
      </c>
      <c r="G33" s="64">
        <v>696</v>
      </c>
      <c r="H33" s="65">
        <v>787</v>
      </c>
      <c r="I33" s="65">
        <f t="shared" si="0"/>
        <v>976</v>
      </c>
      <c r="J33" s="66">
        <f t="shared" si="1"/>
        <v>0.39690931272875152</v>
      </c>
      <c r="K33" s="66">
        <f t="shared" si="2"/>
        <v>0.3200488003253355</v>
      </c>
      <c r="L33" s="15"/>
    </row>
    <row r="34" spans="1:12" s="56" customFormat="1" x14ac:dyDescent="0.25">
      <c r="A34" s="51"/>
      <c r="C34" s="128" t="s">
        <v>63</v>
      </c>
      <c r="D34" s="4" t="s">
        <v>97</v>
      </c>
      <c r="E34" s="67" t="s">
        <v>98</v>
      </c>
      <c r="F34" s="64">
        <v>32</v>
      </c>
      <c r="G34" s="64"/>
      <c r="H34" s="65">
        <v>7</v>
      </c>
      <c r="I34" s="65">
        <f t="shared" si="0"/>
        <v>25</v>
      </c>
      <c r="J34" s="66">
        <f t="shared" si="1"/>
        <v>0.78125</v>
      </c>
      <c r="K34" s="66">
        <f t="shared" si="2"/>
        <v>0.21875</v>
      </c>
      <c r="L34" s="62"/>
    </row>
    <row r="35" spans="1:12" s="56" customFormat="1" x14ac:dyDescent="0.25">
      <c r="A35" s="51"/>
      <c r="C35" s="130"/>
      <c r="D35" s="4">
        <v>7</v>
      </c>
      <c r="E35" s="63" t="s">
        <v>13</v>
      </c>
      <c r="F35" s="64">
        <v>2875</v>
      </c>
      <c r="G35" s="64">
        <v>142</v>
      </c>
      <c r="H35" s="65">
        <v>618</v>
      </c>
      <c r="I35" s="65">
        <f t="shared" si="0"/>
        <v>2115</v>
      </c>
      <c r="J35" s="66">
        <f t="shared" si="1"/>
        <v>0.73565217391304349</v>
      </c>
      <c r="K35" s="66">
        <f t="shared" si="2"/>
        <v>0.21495652173913044</v>
      </c>
      <c r="L35" s="15"/>
    </row>
    <row r="36" spans="1:12" s="56" customFormat="1" x14ac:dyDescent="0.25">
      <c r="A36" s="51"/>
      <c r="C36" s="128" t="s">
        <v>64</v>
      </c>
      <c r="D36" s="4">
        <v>15</v>
      </c>
      <c r="E36" s="63" t="s">
        <v>65</v>
      </c>
      <c r="F36" s="64">
        <v>413</v>
      </c>
      <c r="G36" s="64"/>
      <c r="H36" s="65">
        <v>377</v>
      </c>
      <c r="I36" s="65">
        <f t="shared" si="0"/>
        <v>36</v>
      </c>
      <c r="J36" s="66">
        <f t="shared" si="1"/>
        <v>8.7167070217917669E-2</v>
      </c>
      <c r="K36" s="66">
        <f t="shared" si="2"/>
        <v>0.9128329297820823</v>
      </c>
      <c r="L36" s="62"/>
    </row>
    <row r="37" spans="1:12" s="56" customFormat="1" x14ac:dyDescent="0.25">
      <c r="A37" s="51"/>
      <c r="C37" s="129"/>
      <c r="D37" s="4">
        <v>19</v>
      </c>
      <c r="E37" s="63" t="s">
        <v>66</v>
      </c>
      <c r="F37" s="64">
        <v>1462</v>
      </c>
      <c r="G37" s="64"/>
      <c r="H37" s="65">
        <v>1016</v>
      </c>
      <c r="I37" s="65">
        <f t="shared" si="0"/>
        <v>446</v>
      </c>
      <c r="J37" s="66">
        <f t="shared" si="1"/>
        <v>0.30506155950752395</v>
      </c>
      <c r="K37" s="66">
        <f t="shared" si="2"/>
        <v>0.69493844049247611</v>
      </c>
      <c r="L37" s="62"/>
    </row>
    <row r="38" spans="1:12" s="56" customFormat="1" x14ac:dyDescent="0.25">
      <c r="A38" s="51"/>
      <c r="C38" s="129"/>
      <c r="D38" s="4">
        <v>6</v>
      </c>
      <c r="E38" s="63" t="s">
        <v>14</v>
      </c>
      <c r="F38" s="64">
        <v>1349</v>
      </c>
      <c r="G38" s="64">
        <v>699</v>
      </c>
      <c r="H38" s="65">
        <v>174</v>
      </c>
      <c r="I38" s="65">
        <f t="shared" si="0"/>
        <v>476</v>
      </c>
      <c r="J38" s="66">
        <f t="shared" si="1"/>
        <v>0.35285396590066714</v>
      </c>
      <c r="K38" s="66">
        <f t="shared" si="2"/>
        <v>0.12898443291326908</v>
      </c>
      <c r="L38" s="15"/>
    </row>
    <row r="39" spans="1:12" s="56" customFormat="1" x14ac:dyDescent="0.25">
      <c r="A39" s="51"/>
      <c r="C39" s="129"/>
      <c r="D39" s="20">
        <v>51</v>
      </c>
      <c r="E39" s="67" t="s">
        <v>67</v>
      </c>
      <c r="F39" s="64">
        <v>29</v>
      </c>
      <c r="G39" s="64"/>
      <c r="H39" s="65">
        <v>21</v>
      </c>
      <c r="I39" s="65">
        <f t="shared" si="0"/>
        <v>8</v>
      </c>
      <c r="J39" s="66">
        <f t="shared" si="1"/>
        <v>0.27586206896551724</v>
      </c>
      <c r="K39" s="66">
        <f t="shared" si="2"/>
        <v>0.72413793103448276</v>
      </c>
      <c r="L39" s="17"/>
    </row>
    <row r="40" spans="1:12" s="56" customFormat="1" x14ac:dyDescent="0.25">
      <c r="A40" s="51"/>
      <c r="C40" s="129"/>
      <c r="D40" s="57">
        <v>10</v>
      </c>
      <c r="E40" s="58" t="s">
        <v>99</v>
      </c>
      <c r="F40" s="59">
        <v>1803</v>
      </c>
      <c r="G40" s="59">
        <v>8</v>
      </c>
      <c r="H40" s="60">
        <v>1195</v>
      </c>
      <c r="I40" s="60">
        <f t="shared" si="0"/>
        <v>600</v>
      </c>
      <c r="J40" s="61">
        <f t="shared" si="1"/>
        <v>0.33277870216306155</v>
      </c>
      <c r="K40" s="61">
        <f t="shared" si="2"/>
        <v>0.66278424847476425</v>
      </c>
      <c r="L40" s="62"/>
    </row>
    <row r="41" spans="1:12" s="56" customFormat="1" x14ac:dyDescent="0.25">
      <c r="A41" s="51"/>
      <c r="C41" s="129"/>
      <c r="D41" s="4">
        <v>9</v>
      </c>
      <c r="E41" s="63" t="s">
        <v>15</v>
      </c>
      <c r="F41" s="64">
        <v>1311</v>
      </c>
      <c r="G41" s="64">
        <v>472</v>
      </c>
      <c r="H41" s="65">
        <v>171</v>
      </c>
      <c r="I41" s="65">
        <f t="shared" si="0"/>
        <v>668</v>
      </c>
      <c r="J41" s="66">
        <f t="shared" si="1"/>
        <v>0.50953470633104503</v>
      </c>
      <c r="K41" s="66">
        <f>H41/F41</f>
        <v>0.13043478260869565</v>
      </c>
      <c r="L41" s="15"/>
    </row>
    <row r="42" spans="1:12" s="56" customFormat="1" x14ac:dyDescent="0.25">
      <c r="A42" s="51"/>
      <c r="C42" s="129"/>
      <c r="D42" s="4">
        <v>21</v>
      </c>
      <c r="E42" s="63" t="s">
        <v>16</v>
      </c>
      <c r="F42" s="64">
        <v>1142</v>
      </c>
      <c r="G42" s="64">
        <v>318</v>
      </c>
      <c r="H42" s="65">
        <v>246</v>
      </c>
      <c r="I42" s="65">
        <f t="shared" si="0"/>
        <v>578</v>
      </c>
      <c r="J42" s="66">
        <f t="shared" si="1"/>
        <v>0.50612959719789841</v>
      </c>
      <c r="K42" s="66">
        <f t="shared" si="2"/>
        <v>0.21541155866900175</v>
      </c>
      <c r="L42" s="15"/>
    </row>
    <row r="43" spans="1:12" s="56" customFormat="1" x14ac:dyDescent="0.25">
      <c r="A43" s="51"/>
      <c r="C43" s="129"/>
      <c r="D43" s="4">
        <v>33</v>
      </c>
      <c r="E43" s="63" t="s">
        <v>17</v>
      </c>
      <c r="F43" s="64">
        <v>2332</v>
      </c>
      <c r="G43" s="64">
        <v>791</v>
      </c>
      <c r="H43" s="65">
        <v>540</v>
      </c>
      <c r="I43" s="65">
        <f t="shared" si="0"/>
        <v>1001</v>
      </c>
      <c r="J43" s="66">
        <f t="shared" si="1"/>
        <v>0.42924528301886794</v>
      </c>
      <c r="K43" s="66">
        <f t="shared" si="2"/>
        <v>0.23156089193825044</v>
      </c>
      <c r="L43" s="15"/>
    </row>
    <row r="44" spans="1:12" s="56" customFormat="1" x14ac:dyDescent="0.25">
      <c r="A44" s="51"/>
      <c r="C44" s="129"/>
      <c r="D44" s="20" t="s">
        <v>101</v>
      </c>
      <c r="E44" s="27" t="s">
        <v>102</v>
      </c>
      <c r="F44" s="64">
        <v>24</v>
      </c>
      <c r="G44" s="64">
        <v>14</v>
      </c>
      <c r="H44" s="65"/>
      <c r="I44" s="65">
        <f t="shared" si="0"/>
        <v>10</v>
      </c>
      <c r="J44" s="66">
        <f t="shared" si="1"/>
        <v>0.41666666666666669</v>
      </c>
      <c r="K44" s="66">
        <f t="shared" si="2"/>
        <v>0</v>
      </c>
      <c r="L44" s="17"/>
    </row>
    <row r="45" spans="1:12" s="56" customFormat="1" x14ac:dyDescent="0.25">
      <c r="A45" s="51"/>
      <c r="C45" s="131" t="s">
        <v>68</v>
      </c>
      <c r="D45" s="4">
        <v>32</v>
      </c>
      <c r="E45" s="63" t="s">
        <v>18</v>
      </c>
      <c r="F45" s="64">
        <v>2455</v>
      </c>
      <c r="G45" s="64">
        <v>715</v>
      </c>
      <c r="H45" s="65">
        <v>509</v>
      </c>
      <c r="I45" s="65">
        <f t="shared" si="0"/>
        <v>1231</v>
      </c>
      <c r="J45" s="66">
        <f t="shared" si="1"/>
        <v>0.50142566191446025</v>
      </c>
      <c r="K45" s="66">
        <f t="shared" si="2"/>
        <v>0.20733197556008146</v>
      </c>
      <c r="L45" s="15"/>
    </row>
    <row r="46" spans="1:12" s="56" customFormat="1" x14ac:dyDescent="0.25">
      <c r="A46" s="51"/>
      <c r="C46" s="131"/>
      <c r="D46" s="4">
        <v>31</v>
      </c>
      <c r="E46" s="63" t="s">
        <v>55</v>
      </c>
      <c r="F46" s="64">
        <v>3015</v>
      </c>
      <c r="G46" s="64">
        <v>748</v>
      </c>
      <c r="H46" s="65">
        <v>1533</v>
      </c>
      <c r="I46" s="65">
        <f t="shared" si="0"/>
        <v>734</v>
      </c>
      <c r="J46" s="66">
        <f t="shared" si="1"/>
        <v>0.24344941956882254</v>
      </c>
      <c r="K46" s="66">
        <f t="shared" si="2"/>
        <v>0.50845771144278606</v>
      </c>
      <c r="L46" s="15"/>
    </row>
    <row r="47" spans="1:12" s="56" customFormat="1" x14ac:dyDescent="0.25">
      <c r="A47" s="51"/>
      <c r="C47" s="131"/>
      <c r="D47" s="20">
        <v>91</v>
      </c>
      <c r="E47" s="1" t="s">
        <v>103</v>
      </c>
      <c r="F47" s="64">
        <v>25</v>
      </c>
      <c r="G47" s="64">
        <v>8</v>
      </c>
      <c r="H47" s="65">
        <v>17</v>
      </c>
      <c r="I47" s="65">
        <f t="shared" si="0"/>
        <v>0</v>
      </c>
      <c r="J47" s="66">
        <f t="shared" si="1"/>
        <v>0</v>
      </c>
      <c r="K47" s="66">
        <f t="shared" si="2"/>
        <v>0.68</v>
      </c>
      <c r="L47" s="15"/>
    </row>
    <row r="48" spans="1:12" s="56" customFormat="1" x14ac:dyDescent="0.25">
      <c r="A48" s="51"/>
      <c r="C48" s="131"/>
      <c r="D48" s="13">
        <v>92</v>
      </c>
      <c r="E48" s="27" t="s">
        <v>104</v>
      </c>
      <c r="F48" s="64">
        <v>378</v>
      </c>
      <c r="G48" s="64">
        <v>277</v>
      </c>
      <c r="H48" s="65"/>
      <c r="I48" s="65">
        <f t="shared" si="0"/>
        <v>101</v>
      </c>
      <c r="J48" s="66">
        <f t="shared" si="1"/>
        <v>0.26719576719576721</v>
      </c>
      <c r="K48" s="66">
        <f t="shared" si="2"/>
        <v>0</v>
      </c>
      <c r="L48" s="14"/>
    </row>
    <row r="49" spans="1:12" s="56" customFormat="1" x14ac:dyDescent="0.25">
      <c r="A49" s="51"/>
      <c r="C49" s="131"/>
      <c r="D49" s="13">
        <v>99</v>
      </c>
      <c r="E49" s="27" t="s">
        <v>105</v>
      </c>
      <c r="F49" s="64">
        <v>301</v>
      </c>
      <c r="G49" s="64">
        <v>184</v>
      </c>
      <c r="H49" s="65">
        <v>24</v>
      </c>
      <c r="I49" s="65">
        <f t="shared" si="0"/>
        <v>93</v>
      </c>
      <c r="J49" s="66">
        <f t="shared" si="1"/>
        <v>0.30897009966777411</v>
      </c>
      <c r="K49" s="66">
        <f t="shared" si="2"/>
        <v>7.9734219269102985E-2</v>
      </c>
      <c r="L49" s="14"/>
    </row>
    <row r="50" spans="1:12" s="56" customFormat="1" x14ac:dyDescent="0.25">
      <c r="A50" s="51"/>
      <c r="C50" s="131" t="s">
        <v>69</v>
      </c>
      <c r="D50" s="4">
        <v>28</v>
      </c>
      <c r="E50" s="63" t="s">
        <v>23</v>
      </c>
      <c r="F50" s="64">
        <v>2475</v>
      </c>
      <c r="G50" s="64">
        <v>658</v>
      </c>
      <c r="H50" s="65">
        <v>610</v>
      </c>
      <c r="I50" s="65">
        <f t="shared" si="0"/>
        <v>1207</v>
      </c>
      <c r="J50" s="66">
        <f t="shared" si="1"/>
        <v>0.48767676767676765</v>
      </c>
      <c r="K50" s="66">
        <f t="shared" si="2"/>
        <v>0.24646464646464647</v>
      </c>
      <c r="L50" s="15"/>
    </row>
    <row r="51" spans="1:12" s="56" customFormat="1" x14ac:dyDescent="0.25">
      <c r="A51" s="51"/>
      <c r="C51" s="131"/>
      <c r="D51" s="4">
        <v>37</v>
      </c>
      <c r="E51" s="63" t="s">
        <v>56</v>
      </c>
      <c r="F51" s="64">
        <v>1335</v>
      </c>
      <c r="G51" s="64">
        <v>281</v>
      </c>
      <c r="H51" s="65">
        <v>51</v>
      </c>
      <c r="I51" s="65">
        <f t="shared" si="0"/>
        <v>1003</v>
      </c>
      <c r="J51" s="66">
        <f t="shared" si="1"/>
        <v>0.75131086142322101</v>
      </c>
      <c r="K51" s="66">
        <f t="shared" si="2"/>
        <v>3.8202247191011236E-2</v>
      </c>
      <c r="L51" s="15"/>
    </row>
    <row r="52" spans="1:12" s="56" customFormat="1" x14ac:dyDescent="0.25">
      <c r="A52" s="51"/>
      <c r="C52" s="131"/>
      <c r="D52" s="4">
        <v>12</v>
      </c>
      <c r="E52" s="63" t="s">
        <v>24</v>
      </c>
      <c r="F52" s="64">
        <v>4260</v>
      </c>
      <c r="G52" s="64">
        <v>878</v>
      </c>
      <c r="H52" s="65">
        <v>1922</v>
      </c>
      <c r="I52" s="65">
        <f t="shared" si="0"/>
        <v>1460</v>
      </c>
      <c r="J52" s="66">
        <f t="shared" si="1"/>
        <v>0.34272300469483569</v>
      </c>
      <c r="K52" s="66">
        <f t="shared" si="2"/>
        <v>0.45117370892018777</v>
      </c>
      <c r="L52" s="15"/>
    </row>
    <row r="53" spans="1:12" s="56" customFormat="1" x14ac:dyDescent="0.25">
      <c r="A53" s="51"/>
      <c r="C53" s="131"/>
      <c r="D53" s="4">
        <v>36</v>
      </c>
      <c r="E53" s="63" t="s">
        <v>25</v>
      </c>
      <c r="F53" s="64">
        <v>1148</v>
      </c>
      <c r="G53" s="64">
        <v>289</v>
      </c>
      <c r="H53" s="65">
        <v>78</v>
      </c>
      <c r="I53" s="65">
        <f t="shared" si="0"/>
        <v>781</v>
      </c>
      <c r="J53" s="66">
        <f t="shared" si="1"/>
        <v>0.68031358885017423</v>
      </c>
      <c r="K53" s="66">
        <f t="shared" si="2"/>
        <v>6.7944250871080136E-2</v>
      </c>
      <c r="L53" s="15"/>
    </row>
    <row r="54" spans="1:12" s="56" customFormat="1" x14ac:dyDescent="0.25">
      <c r="A54" s="51"/>
      <c r="C54" s="131"/>
      <c r="D54" s="4">
        <v>34</v>
      </c>
      <c r="E54" s="63" t="s">
        <v>26</v>
      </c>
      <c r="F54" s="64">
        <v>893</v>
      </c>
      <c r="G54" s="64">
        <v>246</v>
      </c>
      <c r="H54" s="65">
        <v>97</v>
      </c>
      <c r="I54" s="65">
        <f t="shared" si="0"/>
        <v>550</v>
      </c>
      <c r="J54" s="66">
        <f t="shared" si="1"/>
        <v>0.61590145576707722</v>
      </c>
      <c r="K54" s="66">
        <f t="shared" si="2"/>
        <v>0.10862262038073908</v>
      </c>
      <c r="L54" s="15"/>
    </row>
    <row r="55" spans="1:12" s="56" customFormat="1" x14ac:dyDescent="0.25">
      <c r="A55" s="51"/>
      <c r="C55" s="131" t="s">
        <v>19</v>
      </c>
      <c r="D55" s="4">
        <v>13</v>
      </c>
      <c r="E55" s="63" t="s">
        <v>19</v>
      </c>
      <c r="F55" s="64">
        <v>4472</v>
      </c>
      <c r="G55" s="64">
        <v>1156</v>
      </c>
      <c r="H55" s="65">
        <v>2839</v>
      </c>
      <c r="I55" s="65">
        <f t="shared" si="0"/>
        <v>477</v>
      </c>
      <c r="J55" s="66">
        <f t="shared" si="1"/>
        <v>0.10666368515205725</v>
      </c>
      <c r="K55" s="66">
        <f t="shared" si="2"/>
        <v>0.63483899821109124</v>
      </c>
      <c r="L55" s="15"/>
    </row>
    <row r="56" spans="1:12" s="56" customFormat="1" x14ac:dyDescent="0.25">
      <c r="A56" s="51"/>
      <c r="C56" s="131"/>
      <c r="D56" s="4" t="s">
        <v>106</v>
      </c>
      <c r="E56" s="63" t="s">
        <v>107</v>
      </c>
      <c r="F56" s="64">
        <v>40</v>
      </c>
      <c r="G56" s="64">
        <v>0</v>
      </c>
      <c r="H56" s="65">
        <v>18</v>
      </c>
      <c r="I56" s="65">
        <f t="shared" si="0"/>
        <v>22</v>
      </c>
      <c r="J56" s="66">
        <f t="shared" si="1"/>
        <v>0.55000000000000004</v>
      </c>
      <c r="K56" s="66">
        <f t="shared" si="2"/>
        <v>0.45</v>
      </c>
      <c r="L56" s="15"/>
    </row>
    <row r="57" spans="1:12" s="56" customFormat="1" x14ac:dyDescent="0.25">
      <c r="A57" s="51"/>
      <c r="C57" s="131"/>
      <c r="D57" s="4">
        <v>38</v>
      </c>
      <c r="E57" s="63" t="s">
        <v>20</v>
      </c>
      <c r="F57" s="64">
        <v>1760</v>
      </c>
      <c r="G57" s="64">
        <v>818</v>
      </c>
      <c r="H57" s="65">
        <v>163</v>
      </c>
      <c r="I57" s="65">
        <f t="shared" si="0"/>
        <v>779</v>
      </c>
      <c r="J57" s="66">
        <f t="shared" si="1"/>
        <v>0.44261363636363638</v>
      </c>
      <c r="K57" s="66">
        <f t="shared" si="2"/>
        <v>9.261363636363637E-2</v>
      </c>
      <c r="L57" s="15"/>
    </row>
    <row r="58" spans="1:12" s="56" customFormat="1" x14ac:dyDescent="0.25">
      <c r="A58" s="51"/>
      <c r="C58" s="131" t="s">
        <v>21</v>
      </c>
      <c r="D58" s="4">
        <v>14</v>
      </c>
      <c r="E58" s="63" t="s">
        <v>21</v>
      </c>
      <c r="F58" s="64">
        <v>4235</v>
      </c>
      <c r="G58" s="64">
        <v>866</v>
      </c>
      <c r="H58" s="65">
        <v>2093</v>
      </c>
      <c r="I58" s="65">
        <f t="shared" si="0"/>
        <v>1276</v>
      </c>
      <c r="J58" s="66">
        <f t="shared" si="1"/>
        <v>0.30129870129870129</v>
      </c>
      <c r="K58" s="66">
        <f t="shared" si="2"/>
        <v>0.49421487603305786</v>
      </c>
      <c r="L58" s="15"/>
    </row>
    <row r="59" spans="1:12" s="56" customFormat="1" x14ac:dyDescent="0.25">
      <c r="A59" s="51"/>
      <c r="C59" s="131"/>
      <c r="D59" s="4">
        <v>39</v>
      </c>
      <c r="E59" s="63" t="s">
        <v>22</v>
      </c>
      <c r="F59" s="64">
        <v>269</v>
      </c>
      <c r="G59" s="64">
        <v>17</v>
      </c>
      <c r="H59" s="65">
        <v>13</v>
      </c>
      <c r="I59" s="65">
        <f t="shared" si="0"/>
        <v>239</v>
      </c>
      <c r="J59" s="66">
        <f t="shared" si="1"/>
        <v>0.88847583643122674</v>
      </c>
      <c r="K59" s="66">
        <f t="shared" si="2"/>
        <v>4.8327137546468404E-2</v>
      </c>
      <c r="L59" s="15"/>
    </row>
    <row r="60" spans="1:12" s="56" customFormat="1" x14ac:dyDescent="0.25">
      <c r="A60" s="51"/>
      <c r="C60" s="131" t="s">
        <v>175</v>
      </c>
      <c r="D60" s="4">
        <v>53</v>
      </c>
      <c r="E60" s="63" t="s">
        <v>27</v>
      </c>
      <c r="F60" s="64">
        <v>434</v>
      </c>
      <c r="G60" s="64">
        <v>99</v>
      </c>
      <c r="H60" s="65">
        <v>281</v>
      </c>
      <c r="I60" s="65">
        <f t="shared" si="0"/>
        <v>54</v>
      </c>
      <c r="J60" s="66">
        <f t="shared" si="1"/>
        <v>0.12442396313364056</v>
      </c>
      <c r="K60" s="66">
        <f t="shared" si="2"/>
        <v>0.64746543778801846</v>
      </c>
      <c r="L60" s="15"/>
    </row>
    <row r="61" spans="1:12" s="56" customFormat="1" x14ac:dyDescent="0.25">
      <c r="A61" s="51"/>
      <c r="C61" s="131"/>
      <c r="D61" s="4">
        <v>16</v>
      </c>
      <c r="E61" s="63" t="s">
        <v>28</v>
      </c>
      <c r="F61" s="64">
        <v>723</v>
      </c>
      <c r="G61" s="64">
        <v>396</v>
      </c>
      <c r="H61" s="65">
        <v>139</v>
      </c>
      <c r="I61" s="65">
        <f t="shared" si="0"/>
        <v>188</v>
      </c>
      <c r="J61" s="66">
        <f t="shared" si="1"/>
        <v>0.26002766251728909</v>
      </c>
      <c r="K61" s="66">
        <f t="shared" si="2"/>
        <v>0.19225449515905949</v>
      </c>
      <c r="L61" s="15"/>
    </row>
    <row r="62" spans="1:12" s="56" customFormat="1" x14ac:dyDescent="0.25">
      <c r="A62" s="51"/>
      <c r="C62" s="131"/>
      <c r="D62" s="68">
        <v>65</v>
      </c>
      <c r="E62" s="63" t="s">
        <v>29</v>
      </c>
      <c r="F62" s="64">
        <v>267</v>
      </c>
      <c r="G62" s="64"/>
      <c r="H62" s="65">
        <v>118</v>
      </c>
      <c r="I62" s="65">
        <f t="shared" si="0"/>
        <v>149</v>
      </c>
      <c r="J62" s="66">
        <f t="shared" si="1"/>
        <v>0.55805243445692887</v>
      </c>
      <c r="K62" s="66">
        <f t="shared" si="2"/>
        <v>0.44194756554307119</v>
      </c>
      <c r="L62" s="69"/>
    </row>
    <row r="63" spans="1:12" s="56" customFormat="1" x14ac:dyDescent="0.25">
      <c r="A63" s="51"/>
      <c r="C63" s="131"/>
      <c r="D63" s="20">
        <v>5</v>
      </c>
      <c r="E63" s="67" t="s">
        <v>108</v>
      </c>
      <c r="F63" s="64">
        <v>9</v>
      </c>
      <c r="G63" s="64"/>
      <c r="H63" s="65">
        <v>9</v>
      </c>
      <c r="I63" s="65">
        <f t="shared" si="0"/>
        <v>0</v>
      </c>
      <c r="J63" s="66">
        <f t="shared" si="1"/>
        <v>0</v>
      </c>
      <c r="K63" s="66">
        <f t="shared" si="2"/>
        <v>1</v>
      </c>
      <c r="L63" s="70"/>
    </row>
    <row r="64" spans="1:12" s="56" customFormat="1" x14ac:dyDescent="0.25">
      <c r="A64" s="51"/>
      <c r="C64" s="131"/>
      <c r="D64" s="4">
        <v>22</v>
      </c>
      <c r="E64" s="63" t="s">
        <v>31</v>
      </c>
      <c r="F64" s="64">
        <v>3990</v>
      </c>
      <c r="G64" s="64">
        <v>446</v>
      </c>
      <c r="H64" s="65">
        <v>1209</v>
      </c>
      <c r="I64" s="65">
        <f t="shared" si="0"/>
        <v>2335</v>
      </c>
      <c r="J64" s="66">
        <f t="shared" si="1"/>
        <v>0.58521303258145363</v>
      </c>
      <c r="K64" s="66">
        <f t="shared" si="2"/>
        <v>0.3030075187969925</v>
      </c>
      <c r="L64" s="15"/>
    </row>
    <row r="65" spans="1:12" s="56" customFormat="1" x14ac:dyDescent="0.25">
      <c r="A65" s="51"/>
      <c r="C65" s="131"/>
      <c r="D65" s="4">
        <v>23</v>
      </c>
      <c r="E65" s="63" t="s">
        <v>32</v>
      </c>
      <c r="F65" s="64">
        <v>4261</v>
      </c>
      <c r="G65" s="64">
        <v>619</v>
      </c>
      <c r="H65" s="65">
        <v>2143</v>
      </c>
      <c r="I65" s="65">
        <f t="shared" si="0"/>
        <v>1499</v>
      </c>
      <c r="J65" s="66">
        <f t="shared" si="1"/>
        <v>0.35179535320347338</v>
      </c>
      <c r="K65" s="66">
        <f t="shared" si="2"/>
        <v>0.50293358366580609</v>
      </c>
      <c r="L65" s="15"/>
    </row>
    <row r="66" spans="1:12" s="56" customFormat="1" x14ac:dyDescent="0.25">
      <c r="A66" s="51"/>
      <c r="C66" s="131"/>
      <c r="D66" s="4">
        <v>24</v>
      </c>
      <c r="E66" s="63" t="s">
        <v>33</v>
      </c>
      <c r="F66" s="64">
        <v>4100</v>
      </c>
      <c r="G66" s="64">
        <v>484</v>
      </c>
      <c r="H66" s="65">
        <v>1183</v>
      </c>
      <c r="I66" s="65">
        <f t="shared" si="0"/>
        <v>2433</v>
      </c>
      <c r="J66" s="66">
        <f t="shared" si="1"/>
        <v>0.59341463414634144</v>
      </c>
      <c r="K66" s="66">
        <f t="shared" si="2"/>
        <v>0.28853658536585364</v>
      </c>
      <c r="L66" s="15"/>
    </row>
    <row r="67" spans="1:12" s="56" customFormat="1" x14ac:dyDescent="0.25">
      <c r="A67" s="51"/>
      <c r="C67" s="131"/>
      <c r="D67" s="4">
        <v>25</v>
      </c>
      <c r="E67" s="63" t="s">
        <v>34</v>
      </c>
      <c r="F67" s="64">
        <v>2926</v>
      </c>
      <c r="G67" s="64">
        <v>270</v>
      </c>
      <c r="H67" s="65">
        <v>1285</v>
      </c>
      <c r="I67" s="65">
        <f t="shared" si="0"/>
        <v>1371</v>
      </c>
      <c r="J67" s="66">
        <f t="shared" si="1"/>
        <v>0.46855775803144223</v>
      </c>
      <c r="K67" s="66">
        <f t="shared" si="2"/>
        <v>0.43916609706083393</v>
      </c>
      <c r="L67" s="15"/>
    </row>
    <row r="68" spans="1:12" s="56" customFormat="1" x14ac:dyDescent="0.25">
      <c r="A68" s="51"/>
      <c r="C68" s="124" t="s">
        <v>3</v>
      </c>
      <c r="D68" s="124"/>
      <c r="E68" s="124"/>
      <c r="F68" s="101">
        <f>SUM(F26:F67)</f>
        <v>63368</v>
      </c>
      <c r="G68" s="101">
        <f>SUM(G26:G67)</f>
        <v>14011</v>
      </c>
      <c r="H68" s="101">
        <f>SUM(H26:H67)</f>
        <v>22349</v>
      </c>
      <c r="I68" s="101">
        <f t="shared" si="0"/>
        <v>27008</v>
      </c>
      <c r="J68" s="102">
        <f t="shared" si="1"/>
        <v>0.42620881201868449</v>
      </c>
      <c r="K68" s="102">
        <f t="shared" si="2"/>
        <v>0.35268589824517105</v>
      </c>
    </row>
    <row r="69" spans="1:12" x14ac:dyDescent="0.25">
      <c r="F69" s="71"/>
      <c r="G69" s="71"/>
    </row>
    <row r="70" spans="1:12" x14ac:dyDescent="0.25">
      <c r="C70" s="1" t="s">
        <v>135</v>
      </c>
      <c r="F70" s="72"/>
    </row>
    <row r="71" spans="1:12" x14ac:dyDescent="0.25">
      <c r="C71" s="1" t="s">
        <v>136</v>
      </c>
      <c r="F71" s="72"/>
      <c r="G71" s="71"/>
    </row>
    <row r="72" spans="1:12" x14ac:dyDescent="0.25">
      <c r="G72" s="71"/>
      <c r="H72" s="71"/>
    </row>
    <row r="73" spans="1:12" x14ac:dyDescent="0.25">
      <c r="C73" s="1" t="s">
        <v>109</v>
      </c>
    </row>
    <row r="74" spans="1:12" x14ac:dyDescent="0.25">
      <c r="C74" s="1" t="s">
        <v>110</v>
      </c>
    </row>
    <row r="75" spans="1:12" x14ac:dyDescent="0.25">
      <c r="C75" s="1" t="s">
        <v>137</v>
      </c>
    </row>
    <row r="76" spans="1:12" x14ac:dyDescent="0.25"/>
    <row r="77" spans="1:12" x14ac:dyDescent="0.25"/>
    <row r="78" spans="1:12" x14ac:dyDescent="0.25"/>
    <row r="79" spans="1:12" s="8" customFormat="1" ht="15.75" x14ac:dyDescent="0.25">
      <c r="A79" s="146"/>
      <c r="C79" s="147" t="s">
        <v>177</v>
      </c>
      <c r="D79" s="147"/>
      <c r="E79" s="147"/>
      <c r="F79" s="147"/>
    </row>
    <row r="80" spans="1:12" x14ac:dyDescent="0.25"/>
    <row r="81" spans="3:6" ht="25.5" x14ac:dyDescent="0.25">
      <c r="C81" s="120" t="s">
        <v>0</v>
      </c>
      <c r="D81" s="120" t="s">
        <v>1</v>
      </c>
      <c r="E81" s="118" t="s">
        <v>2</v>
      </c>
      <c r="F81" s="120" t="s">
        <v>178</v>
      </c>
    </row>
    <row r="82" spans="3:6" x14ac:dyDescent="0.25">
      <c r="C82" s="131" t="s">
        <v>61</v>
      </c>
      <c r="D82" s="119">
        <v>2</v>
      </c>
      <c r="E82" s="63" t="s">
        <v>52</v>
      </c>
      <c r="F82" s="64">
        <v>231</v>
      </c>
    </row>
    <row r="83" spans="3:6" x14ac:dyDescent="0.25">
      <c r="C83" s="131"/>
      <c r="D83" s="119">
        <v>4</v>
      </c>
      <c r="E83" s="63" t="s">
        <v>6</v>
      </c>
      <c r="F83" s="64">
        <v>106</v>
      </c>
    </row>
    <row r="84" spans="3:6" x14ac:dyDescent="0.25">
      <c r="C84" s="131"/>
      <c r="D84" s="119">
        <v>3</v>
      </c>
      <c r="E84" s="63" t="s">
        <v>53</v>
      </c>
      <c r="F84" s="64">
        <v>88</v>
      </c>
    </row>
    <row r="85" spans="3:6" x14ac:dyDescent="0.25">
      <c r="C85" s="131"/>
      <c r="D85" s="119">
        <v>66</v>
      </c>
      <c r="E85" s="63" t="s">
        <v>8</v>
      </c>
      <c r="F85" s="64">
        <v>23</v>
      </c>
    </row>
    <row r="86" spans="3:6" x14ac:dyDescent="0.25">
      <c r="C86" s="131"/>
      <c r="D86" s="119">
        <v>68</v>
      </c>
      <c r="E86" s="63" t="s">
        <v>113</v>
      </c>
      <c r="F86" s="64">
        <v>136</v>
      </c>
    </row>
    <row r="87" spans="3:6" x14ac:dyDescent="0.25">
      <c r="C87" s="131"/>
      <c r="D87" s="119">
        <v>1</v>
      </c>
      <c r="E87" s="63" t="s">
        <v>11</v>
      </c>
      <c r="F87" s="64">
        <v>245</v>
      </c>
    </row>
    <row r="88" spans="3:6" x14ac:dyDescent="0.25">
      <c r="C88" s="131"/>
      <c r="D88" s="13" t="s">
        <v>93</v>
      </c>
      <c r="E88" s="27" t="s">
        <v>140</v>
      </c>
      <c r="F88" s="64">
        <v>34</v>
      </c>
    </row>
    <row r="89" spans="3:6" x14ac:dyDescent="0.25">
      <c r="C89" s="128" t="s">
        <v>62</v>
      </c>
      <c r="D89" s="119">
        <v>27</v>
      </c>
      <c r="E89" s="63" t="s">
        <v>12</v>
      </c>
      <c r="F89" s="64">
        <v>787</v>
      </c>
    </row>
    <row r="90" spans="3:6" x14ac:dyDescent="0.25">
      <c r="C90" s="130"/>
      <c r="D90" s="119" t="s">
        <v>95</v>
      </c>
      <c r="E90" s="63" t="s">
        <v>96</v>
      </c>
      <c r="F90" s="64">
        <v>13</v>
      </c>
    </row>
    <row r="91" spans="3:6" x14ac:dyDescent="0.25">
      <c r="C91" s="128" t="s">
        <v>63</v>
      </c>
      <c r="D91" s="119" t="s">
        <v>97</v>
      </c>
      <c r="E91" s="67" t="s">
        <v>98</v>
      </c>
      <c r="F91" s="64">
        <v>7</v>
      </c>
    </row>
    <row r="92" spans="3:6" x14ac:dyDescent="0.25">
      <c r="C92" s="129"/>
      <c r="D92" s="119">
        <v>18</v>
      </c>
      <c r="E92" s="67" t="s">
        <v>180</v>
      </c>
      <c r="F92" s="64">
        <v>151</v>
      </c>
    </row>
    <row r="93" spans="3:6" x14ac:dyDescent="0.25">
      <c r="C93" s="130"/>
      <c r="D93" s="119">
        <v>7</v>
      </c>
      <c r="E93" s="63" t="s">
        <v>13</v>
      </c>
      <c r="F93" s="64">
        <v>618</v>
      </c>
    </row>
    <row r="94" spans="3:6" x14ac:dyDescent="0.25">
      <c r="C94" s="128" t="s">
        <v>64</v>
      </c>
      <c r="D94" s="119">
        <v>15</v>
      </c>
      <c r="E94" s="63" t="s">
        <v>65</v>
      </c>
      <c r="F94" s="64">
        <v>377</v>
      </c>
    </row>
    <row r="95" spans="3:6" x14ac:dyDescent="0.25">
      <c r="C95" s="129"/>
      <c r="D95" s="119">
        <v>19</v>
      </c>
      <c r="E95" s="63" t="s">
        <v>66</v>
      </c>
      <c r="F95" s="64">
        <v>1016</v>
      </c>
    </row>
    <row r="96" spans="3:6" x14ac:dyDescent="0.25">
      <c r="C96" s="129"/>
      <c r="D96" s="119">
        <v>6</v>
      </c>
      <c r="E96" s="63" t="s">
        <v>14</v>
      </c>
      <c r="F96" s="64">
        <v>174</v>
      </c>
    </row>
    <row r="97" spans="3:6" x14ac:dyDescent="0.25">
      <c r="C97" s="129"/>
      <c r="D97" s="121">
        <v>51</v>
      </c>
      <c r="E97" s="67" t="s">
        <v>67</v>
      </c>
      <c r="F97" s="64">
        <v>21</v>
      </c>
    </row>
    <row r="98" spans="3:6" x14ac:dyDescent="0.25">
      <c r="C98" s="129"/>
      <c r="D98" s="119">
        <v>10</v>
      </c>
      <c r="E98" s="63" t="s">
        <v>54</v>
      </c>
      <c r="F98" s="64">
        <v>1195</v>
      </c>
    </row>
    <row r="99" spans="3:6" x14ac:dyDescent="0.25">
      <c r="C99" s="129"/>
      <c r="D99" s="119">
        <v>9</v>
      </c>
      <c r="E99" s="63" t="s">
        <v>15</v>
      </c>
      <c r="F99" s="64">
        <v>171</v>
      </c>
    </row>
    <row r="100" spans="3:6" x14ac:dyDescent="0.25">
      <c r="C100" s="129"/>
      <c r="D100" s="119">
        <v>21</v>
      </c>
      <c r="E100" s="63" t="s">
        <v>16</v>
      </c>
      <c r="F100" s="64">
        <v>246</v>
      </c>
    </row>
    <row r="101" spans="3:6" ht="25.5" x14ac:dyDescent="0.25">
      <c r="C101" s="129"/>
      <c r="D101" s="121" t="s">
        <v>141</v>
      </c>
      <c r="E101" s="67" t="s">
        <v>142</v>
      </c>
      <c r="F101" s="64">
        <v>29</v>
      </c>
    </row>
    <row r="102" spans="3:6" x14ac:dyDescent="0.25">
      <c r="C102" s="129"/>
      <c r="D102" s="119">
        <v>33</v>
      </c>
      <c r="E102" s="63" t="s">
        <v>17</v>
      </c>
      <c r="F102" s="64">
        <v>540</v>
      </c>
    </row>
    <row r="103" spans="3:6" x14ac:dyDescent="0.25">
      <c r="C103" s="129"/>
      <c r="D103" s="121">
        <v>80</v>
      </c>
      <c r="E103" s="67" t="s">
        <v>100</v>
      </c>
      <c r="F103" s="64">
        <v>33</v>
      </c>
    </row>
    <row r="104" spans="3:6" x14ac:dyDescent="0.25">
      <c r="C104" s="131" t="s">
        <v>68</v>
      </c>
      <c r="D104" s="119">
        <v>32</v>
      </c>
      <c r="E104" s="63" t="s">
        <v>18</v>
      </c>
      <c r="F104" s="64">
        <v>509</v>
      </c>
    </row>
    <row r="105" spans="3:6" x14ac:dyDescent="0.25">
      <c r="C105" s="131"/>
      <c r="D105" s="121">
        <v>91</v>
      </c>
      <c r="E105" s="63" t="s">
        <v>103</v>
      </c>
      <c r="F105" s="64">
        <v>17</v>
      </c>
    </row>
    <row r="106" spans="3:6" x14ac:dyDescent="0.25">
      <c r="C106" s="131"/>
      <c r="D106" s="119">
        <v>31</v>
      </c>
      <c r="E106" s="149" t="s">
        <v>55</v>
      </c>
      <c r="F106" s="64">
        <v>1533</v>
      </c>
    </row>
    <row r="107" spans="3:6" x14ac:dyDescent="0.25">
      <c r="C107" s="131"/>
      <c r="D107" s="13">
        <v>99</v>
      </c>
      <c r="E107" s="27" t="s">
        <v>105</v>
      </c>
      <c r="F107" s="64">
        <v>24</v>
      </c>
    </row>
    <row r="108" spans="3:6" x14ac:dyDescent="0.25">
      <c r="C108" s="131" t="s">
        <v>69</v>
      </c>
      <c r="D108" s="119">
        <v>28</v>
      </c>
      <c r="E108" s="63" t="s">
        <v>23</v>
      </c>
      <c r="F108" s="64">
        <v>610</v>
      </c>
    </row>
    <row r="109" spans="3:6" x14ac:dyDescent="0.25">
      <c r="C109" s="131"/>
      <c r="D109" s="119">
        <v>37</v>
      </c>
      <c r="E109" s="63" t="s">
        <v>56</v>
      </c>
      <c r="F109" s="64">
        <v>51</v>
      </c>
    </row>
    <row r="110" spans="3:6" x14ac:dyDescent="0.25">
      <c r="C110" s="131"/>
      <c r="D110" s="119">
        <v>12</v>
      </c>
      <c r="E110" s="63" t="s">
        <v>24</v>
      </c>
      <c r="F110" s="64">
        <v>1922</v>
      </c>
    </row>
    <row r="111" spans="3:6" x14ac:dyDescent="0.25">
      <c r="C111" s="131"/>
      <c r="D111" s="119">
        <v>36</v>
      </c>
      <c r="E111" s="63" t="s">
        <v>25</v>
      </c>
      <c r="F111" s="64">
        <v>78</v>
      </c>
    </row>
    <row r="112" spans="3:6" x14ac:dyDescent="0.25">
      <c r="C112" s="131"/>
      <c r="D112" s="119">
        <v>34</v>
      </c>
      <c r="E112" s="63" t="s">
        <v>26</v>
      </c>
      <c r="F112" s="64">
        <v>97</v>
      </c>
    </row>
    <row r="113" spans="3:6" x14ac:dyDescent="0.25">
      <c r="C113" s="131" t="s">
        <v>19</v>
      </c>
      <c r="D113" s="119">
        <v>13</v>
      </c>
      <c r="E113" s="63" t="s">
        <v>19</v>
      </c>
      <c r="F113" s="64">
        <v>2839</v>
      </c>
    </row>
    <row r="114" spans="3:6" x14ac:dyDescent="0.25">
      <c r="C114" s="131"/>
      <c r="D114" s="119" t="s">
        <v>106</v>
      </c>
      <c r="E114" s="63" t="s">
        <v>107</v>
      </c>
      <c r="F114" s="64">
        <v>18</v>
      </c>
    </row>
    <row r="115" spans="3:6" x14ac:dyDescent="0.25">
      <c r="C115" s="131"/>
      <c r="D115" s="119">
        <v>38</v>
      </c>
      <c r="E115" s="63" t="s">
        <v>20</v>
      </c>
      <c r="F115" s="64">
        <v>163</v>
      </c>
    </row>
    <row r="116" spans="3:6" x14ac:dyDescent="0.25">
      <c r="C116" s="131" t="s">
        <v>21</v>
      </c>
      <c r="D116" s="119">
        <v>14</v>
      </c>
      <c r="E116" s="63" t="s">
        <v>21</v>
      </c>
      <c r="F116" s="64">
        <v>2093</v>
      </c>
    </row>
    <row r="117" spans="3:6" x14ac:dyDescent="0.25">
      <c r="C117" s="131"/>
      <c r="D117" s="119">
        <v>39</v>
      </c>
      <c r="E117" s="63" t="s">
        <v>22</v>
      </c>
      <c r="F117" s="64">
        <v>13</v>
      </c>
    </row>
    <row r="118" spans="3:6" x14ac:dyDescent="0.25">
      <c r="C118" s="131" t="s">
        <v>175</v>
      </c>
      <c r="D118" s="119">
        <v>53</v>
      </c>
      <c r="E118" s="63" t="s">
        <v>27</v>
      </c>
      <c r="F118" s="64">
        <v>281</v>
      </c>
    </row>
    <row r="119" spans="3:6" x14ac:dyDescent="0.25">
      <c r="C119" s="131"/>
      <c r="D119" s="121">
        <v>26</v>
      </c>
      <c r="E119" s="67" t="s">
        <v>181</v>
      </c>
      <c r="F119" s="64">
        <v>21</v>
      </c>
    </row>
    <row r="120" spans="3:6" x14ac:dyDescent="0.25">
      <c r="C120" s="131"/>
      <c r="D120" s="121">
        <v>89</v>
      </c>
      <c r="E120" s="67" t="s">
        <v>57</v>
      </c>
      <c r="F120" s="64">
        <v>35</v>
      </c>
    </row>
    <row r="121" spans="3:6" x14ac:dyDescent="0.25">
      <c r="C121" s="131"/>
      <c r="D121" s="119">
        <v>16</v>
      </c>
      <c r="E121" s="63" t="s">
        <v>28</v>
      </c>
      <c r="F121" s="64">
        <v>139</v>
      </c>
    </row>
    <row r="122" spans="3:6" x14ac:dyDescent="0.25">
      <c r="C122" s="131"/>
      <c r="D122" s="122">
        <v>65</v>
      </c>
      <c r="E122" s="63" t="s">
        <v>29</v>
      </c>
      <c r="F122" s="64">
        <v>118</v>
      </c>
    </row>
    <row r="123" spans="3:6" x14ac:dyDescent="0.25">
      <c r="C123" s="131"/>
      <c r="D123" s="121">
        <v>5</v>
      </c>
      <c r="E123" s="67" t="s">
        <v>108</v>
      </c>
      <c r="F123" s="64">
        <v>9</v>
      </c>
    </row>
    <row r="124" spans="3:6" x14ac:dyDescent="0.25">
      <c r="C124" s="131"/>
      <c r="D124" s="121">
        <v>86</v>
      </c>
      <c r="E124" s="67" t="s">
        <v>30</v>
      </c>
      <c r="F124" s="64">
        <v>101</v>
      </c>
    </row>
    <row r="125" spans="3:6" x14ac:dyDescent="0.25">
      <c r="C125" s="131"/>
      <c r="D125" s="119">
        <v>22</v>
      </c>
      <c r="E125" s="63" t="s">
        <v>31</v>
      </c>
      <c r="F125" s="64">
        <v>1209</v>
      </c>
    </row>
    <row r="126" spans="3:6" x14ac:dyDescent="0.25">
      <c r="C126" s="131"/>
      <c r="D126" s="121">
        <v>87</v>
      </c>
      <c r="E126" s="67" t="s">
        <v>58</v>
      </c>
      <c r="F126" s="64">
        <v>27</v>
      </c>
    </row>
    <row r="127" spans="3:6" x14ac:dyDescent="0.25">
      <c r="C127" s="131"/>
      <c r="D127" s="119">
        <v>23</v>
      </c>
      <c r="E127" s="63" t="s">
        <v>32</v>
      </c>
      <c r="F127" s="64">
        <v>2143</v>
      </c>
    </row>
    <row r="128" spans="3:6" x14ac:dyDescent="0.25">
      <c r="C128" s="131"/>
      <c r="D128" s="121" t="s">
        <v>143</v>
      </c>
      <c r="E128" s="67" t="s">
        <v>144</v>
      </c>
      <c r="F128" s="64">
        <v>24</v>
      </c>
    </row>
    <row r="129" spans="3:6" x14ac:dyDescent="0.25">
      <c r="C129" s="131"/>
      <c r="D129" s="119">
        <v>24</v>
      </c>
      <c r="E129" s="63" t="s">
        <v>33</v>
      </c>
      <c r="F129" s="64">
        <v>1183</v>
      </c>
    </row>
    <row r="130" spans="3:6" x14ac:dyDescent="0.25">
      <c r="C130" s="131"/>
      <c r="D130" s="119">
        <v>25</v>
      </c>
      <c r="E130" s="63" t="s">
        <v>34</v>
      </c>
      <c r="F130" s="64">
        <v>1285</v>
      </c>
    </row>
    <row r="131" spans="3:6" x14ac:dyDescent="0.25">
      <c r="C131" s="124" t="s">
        <v>3</v>
      </c>
      <c r="D131" s="124"/>
      <c r="E131" s="124"/>
      <c r="F131" s="101">
        <f>SUM(F82:F130)</f>
        <v>22783</v>
      </c>
    </row>
    <row r="132" spans="3:6" x14ac:dyDescent="0.25"/>
    <row r="133" spans="3:6" x14ac:dyDescent="0.25">
      <c r="C133" s="148" t="s">
        <v>179</v>
      </c>
    </row>
    <row r="134" spans="3:6" x14ac:dyDescent="0.25"/>
    <row r="135" spans="3:6" hidden="1" x14ac:dyDescent="0.25"/>
    <row r="136" spans="3:6" hidden="1" x14ac:dyDescent="0.25"/>
  </sheetData>
  <sheetProtection password="CD78" sheet="1" objects="1" scenarios="1"/>
  <sortState ref="D118:F130">
    <sortCondition ref="E118:E130"/>
  </sortState>
  <mergeCells count="21">
    <mergeCell ref="C113:C115"/>
    <mergeCell ref="C116:C117"/>
    <mergeCell ref="C118:C130"/>
    <mergeCell ref="C131:E131"/>
    <mergeCell ref="C79:F79"/>
    <mergeCell ref="C89:C90"/>
    <mergeCell ref="C82:C88"/>
    <mergeCell ref="C91:C93"/>
    <mergeCell ref="C94:C103"/>
    <mergeCell ref="C104:C107"/>
    <mergeCell ref="C108:C112"/>
    <mergeCell ref="B1:L1"/>
    <mergeCell ref="C36:C44"/>
    <mergeCell ref="C60:C67"/>
    <mergeCell ref="C68:E68"/>
    <mergeCell ref="C26:C32"/>
    <mergeCell ref="C34:C35"/>
    <mergeCell ref="C45:C49"/>
    <mergeCell ref="C50:C54"/>
    <mergeCell ref="C55:C57"/>
    <mergeCell ref="C58:C5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op Down 1">
              <controlPr defaultSize="0" autoLine="0" autoPict="0">
                <anchor>
                  <from>
                    <xdr:col>2</xdr:col>
                    <xdr:colOff>28575</xdr:colOff>
                    <xdr:row>3</xdr:row>
                    <xdr:rowOff>19050</xdr:rowOff>
                  </from>
                  <to>
                    <xdr:col>5</xdr:col>
                    <xdr:colOff>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77"/>
  <sheetViews>
    <sheetView showGridLines="0" showZero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5"/>
  <cols>
    <col min="1" max="1" width="25.7109375" style="51" customWidth="1"/>
    <col min="2" max="2" width="10.7109375" style="1" customWidth="1"/>
    <col min="3" max="3" width="19.28515625" style="1" customWidth="1"/>
    <col min="4" max="4" width="5.28515625" style="2" hidden="1" customWidth="1"/>
    <col min="5" max="5" width="57.7109375" style="1" customWidth="1"/>
    <col min="6" max="6" width="10.5703125" style="2" bestFit="1" customWidth="1"/>
    <col min="7" max="7" width="9.42578125" style="2" bestFit="1" customWidth="1"/>
    <col min="8" max="8" width="6" style="2" bestFit="1" customWidth="1"/>
    <col min="9" max="9" width="10.5703125" style="2" bestFit="1" customWidth="1"/>
    <col min="10" max="10" width="9.42578125" style="2" bestFit="1" customWidth="1"/>
    <col min="11" max="11" width="6" style="2" bestFit="1" customWidth="1"/>
    <col min="12" max="12" width="10.7109375" style="1" customWidth="1"/>
    <col min="13" max="16384" width="11.42578125" style="1" hidden="1"/>
  </cols>
  <sheetData>
    <row r="1" spans="1:12" s="50" customFormat="1" ht="26.25" x14ac:dyDescent="0.25">
      <c r="A1" s="54"/>
      <c r="B1" s="125" t="s">
        <v>150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x14ac:dyDescent="0.25"/>
    <row r="3" spans="1:12" ht="15.75" x14ac:dyDescent="0.25">
      <c r="C3" s="8" t="s">
        <v>132</v>
      </c>
    </row>
    <row r="4" spans="1:12" x14ac:dyDescent="0.25"/>
    <row r="5" spans="1:12" x14ac:dyDescent="0.25"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25">
      <c r="C6" s="29">
        <v>1</v>
      </c>
      <c r="E6" s="95" t="str">
        <f>VLOOKUP($C$6,CONVENCIONES!$A$135:$C$168,3,0)</f>
        <v>Doctorado en Ciencias de la Educación, Área Pensamiento Educativo y Comunicación</v>
      </c>
    </row>
    <row r="7" spans="1:12" x14ac:dyDescent="0.25"/>
    <row r="8" spans="1:12" x14ac:dyDescent="0.25"/>
    <row r="9" spans="1:12" x14ac:dyDescent="0.25"/>
    <row r="10" spans="1:12" x14ac:dyDescent="0.25"/>
    <row r="11" spans="1:12" x14ac:dyDescent="0.25"/>
    <row r="12" spans="1:12" x14ac:dyDescent="0.25"/>
    <row r="13" spans="1:12" x14ac:dyDescent="0.25"/>
    <row r="14" spans="1:12" x14ac:dyDescent="0.25"/>
    <row r="15" spans="1:12" x14ac:dyDescent="0.25"/>
    <row r="16" spans="1:12" x14ac:dyDescent="0.25"/>
    <row r="17" spans="3:12" x14ac:dyDescent="0.25"/>
    <row r="18" spans="3:12" x14ac:dyDescent="0.25"/>
    <row r="19" spans="3:12" x14ac:dyDescent="0.25"/>
    <row r="20" spans="3:12" x14ac:dyDescent="0.25"/>
    <row r="21" spans="3:12" x14ac:dyDescent="0.25"/>
    <row r="22" spans="3:12" x14ac:dyDescent="0.25">
      <c r="F22" s="22" t="s">
        <v>138</v>
      </c>
      <c r="G22" s="23" t="s">
        <v>139</v>
      </c>
    </row>
    <row r="23" spans="3:12" x14ac:dyDescent="0.25">
      <c r="E23" s="22" t="s">
        <v>126</v>
      </c>
      <c r="F23" s="29">
        <f>VLOOKUP($E$6,$E$27:$K$62,2,0)</f>
        <v>0</v>
      </c>
      <c r="G23" s="29">
        <f>VLOOKUP($E$6,$E$27:$K$62,3,0)</f>
        <v>0</v>
      </c>
    </row>
    <row r="24" spans="3:12" x14ac:dyDescent="0.25">
      <c r="E24" s="22" t="s">
        <v>127</v>
      </c>
      <c r="F24" s="29">
        <f>VLOOKUP($E$6,$E$27:$K$62,5,0)</f>
        <v>5</v>
      </c>
      <c r="G24" s="29">
        <f>VLOOKUP($E$6,$E$27:$K$62,6,0)</f>
        <v>3</v>
      </c>
    </row>
    <row r="25" spans="3:12" x14ac:dyDescent="0.25">
      <c r="C25" s="124" t="s">
        <v>4</v>
      </c>
      <c r="D25" s="124" t="s">
        <v>1</v>
      </c>
      <c r="E25" s="124" t="s">
        <v>2</v>
      </c>
      <c r="F25" s="124" t="s">
        <v>5</v>
      </c>
      <c r="G25" s="124"/>
      <c r="H25" s="127"/>
      <c r="I25" s="126" t="s">
        <v>51</v>
      </c>
      <c r="J25" s="124"/>
      <c r="K25" s="124"/>
    </row>
    <row r="26" spans="3:12" x14ac:dyDescent="0.25">
      <c r="C26" s="124"/>
      <c r="D26" s="124"/>
      <c r="E26" s="124"/>
      <c r="F26" s="100" t="s">
        <v>138</v>
      </c>
      <c r="G26" s="100" t="s">
        <v>139</v>
      </c>
      <c r="H26" s="109" t="s">
        <v>3</v>
      </c>
      <c r="I26" s="110" t="s">
        <v>138</v>
      </c>
      <c r="J26" s="100" t="s">
        <v>139</v>
      </c>
      <c r="K26" s="100" t="s">
        <v>3</v>
      </c>
    </row>
    <row r="27" spans="3:12" ht="25.5" x14ac:dyDescent="0.25">
      <c r="C27" s="13" t="s">
        <v>130</v>
      </c>
      <c r="D27" s="13">
        <v>78</v>
      </c>
      <c r="E27" s="99" t="s">
        <v>118</v>
      </c>
      <c r="F27" s="68"/>
      <c r="G27" s="68"/>
      <c r="H27" s="79">
        <f>SUM(F27:G27)</f>
        <v>0</v>
      </c>
      <c r="I27" s="107">
        <v>5</v>
      </c>
      <c r="J27" s="68">
        <v>3</v>
      </c>
      <c r="K27" s="81">
        <f t="shared" ref="K27" si="0">SUM(I27:J27)</f>
        <v>8</v>
      </c>
      <c r="L27" s="2"/>
    </row>
    <row r="28" spans="3:12" x14ac:dyDescent="0.25">
      <c r="C28" s="124" t="s">
        <v>153</v>
      </c>
      <c r="D28" s="124"/>
      <c r="E28" s="124"/>
      <c r="F28" s="83">
        <f t="shared" ref="F28:K28" si="1">SUM(F27)</f>
        <v>0</v>
      </c>
      <c r="G28" s="83">
        <f t="shared" si="1"/>
        <v>0</v>
      </c>
      <c r="H28" s="84">
        <f t="shared" si="1"/>
        <v>0</v>
      </c>
      <c r="I28" s="85">
        <f t="shared" si="1"/>
        <v>5</v>
      </c>
      <c r="J28" s="83">
        <f t="shared" si="1"/>
        <v>3</v>
      </c>
      <c r="K28" s="83">
        <f t="shared" si="1"/>
        <v>8</v>
      </c>
      <c r="L28" s="2"/>
    </row>
    <row r="29" spans="3:12" x14ac:dyDescent="0.25">
      <c r="C29" s="137" t="s">
        <v>10</v>
      </c>
      <c r="D29" s="20">
        <v>98</v>
      </c>
      <c r="E29" s="99" t="s">
        <v>75</v>
      </c>
      <c r="F29" s="68">
        <v>3</v>
      </c>
      <c r="G29" s="68">
        <v>0</v>
      </c>
      <c r="H29" s="79">
        <f>SUM(F29:G29)</f>
        <v>3</v>
      </c>
      <c r="I29" s="107">
        <v>3</v>
      </c>
      <c r="J29" s="68">
        <v>0</v>
      </c>
      <c r="K29" s="81">
        <f t="shared" ref="K29:K52" si="2">SUM(I29:J29)</f>
        <v>3</v>
      </c>
      <c r="L29" s="2"/>
    </row>
    <row r="30" spans="3:12" x14ac:dyDescent="0.25">
      <c r="C30" s="137"/>
      <c r="D30" s="20">
        <v>97</v>
      </c>
      <c r="E30" s="99" t="s">
        <v>154</v>
      </c>
      <c r="F30" s="68"/>
      <c r="G30" s="68"/>
      <c r="H30" s="79"/>
      <c r="I30" s="107">
        <v>3</v>
      </c>
      <c r="J30" s="68">
        <v>0</v>
      </c>
      <c r="K30" s="81">
        <f t="shared" si="2"/>
        <v>3</v>
      </c>
      <c r="L30" s="2"/>
    </row>
    <row r="31" spans="3:12" x14ac:dyDescent="0.25">
      <c r="C31" s="137"/>
      <c r="D31" s="20">
        <v>96</v>
      </c>
      <c r="E31" s="99" t="s">
        <v>120</v>
      </c>
      <c r="F31" s="68">
        <v>0</v>
      </c>
      <c r="G31" s="68">
        <v>2</v>
      </c>
      <c r="H31" s="79">
        <f t="shared" ref="H31:H41" si="3">SUM(F31:G31)</f>
        <v>2</v>
      </c>
      <c r="I31" s="107">
        <v>4</v>
      </c>
      <c r="J31" s="68">
        <v>0</v>
      </c>
      <c r="K31" s="81">
        <f t="shared" si="2"/>
        <v>4</v>
      </c>
      <c r="L31" s="2"/>
    </row>
    <row r="32" spans="3:12" x14ac:dyDescent="0.25">
      <c r="C32" s="137"/>
      <c r="D32" s="20">
        <v>77</v>
      </c>
      <c r="E32" s="99" t="s">
        <v>42</v>
      </c>
      <c r="F32" s="68">
        <v>2</v>
      </c>
      <c r="G32" s="68">
        <v>4</v>
      </c>
      <c r="H32" s="79">
        <f t="shared" si="3"/>
        <v>6</v>
      </c>
      <c r="I32" s="107">
        <v>3</v>
      </c>
      <c r="J32" s="68">
        <v>5</v>
      </c>
      <c r="K32" s="81">
        <f t="shared" si="2"/>
        <v>8</v>
      </c>
      <c r="L32" s="2"/>
    </row>
    <row r="33" spans="3:12" x14ac:dyDescent="0.25">
      <c r="C33" s="137"/>
      <c r="D33" s="20">
        <v>41</v>
      </c>
      <c r="E33" s="99" t="s">
        <v>43</v>
      </c>
      <c r="F33" s="68">
        <v>5</v>
      </c>
      <c r="G33" s="68">
        <v>3</v>
      </c>
      <c r="H33" s="79">
        <f t="shared" si="3"/>
        <v>8</v>
      </c>
      <c r="I33" s="107">
        <v>31</v>
      </c>
      <c r="J33" s="68">
        <v>17</v>
      </c>
      <c r="K33" s="81">
        <f t="shared" si="2"/>
        <v>48</v>
      </c>
      <c r="L33" s="2"/>
    </row>
    <row r="34" spans="3:12" ht="25.5" x14ac:dyDescent="0.25">
      <c r="C34" s="137"/>
      <c r="D34" s="20" t="s">
        <v>76</v>
      </c>
      <c r="E34" s="99" t="s">
        <v>122</v>
      </c>
      <c r="F34" s="68">
        <v>1</v>
      </c>
      <c r="G34" s="68">
        <v>4</v>
      </c>
      <c r="H34" s="79">
        <f t="shared" si="3"/>
        <v>5</v>
      </c>
      <c r="I34" s="107">
        <v>1</v>
      </c>
      <c r="J34" s="68">
        <v>2</v>
      </c>
      <c r="K34" s="81">
        <f t="shared" si="2"/>
        <v>3</v>
      </c>
      <c r="L34" s="2"/>
    </row>
    <row r="35" spans="3:12" x14ac:dyDescent="0.25">
      <c r="C35" s="137"/>
      <c r="D35" s="20">
        <v>63</v>
      </c>
      <c r="E35" s="99" t="s">
        <v>85</v>
      </c>
      <c r="F35" s="68">
        <v>0</v>
      </c>
      <c r="G35" s="68">
        <v>1</v>
      </c>
      <c r="H35" s="79">
        <f t="shared" si="3"/>
        <v>1</v>
      </c>
      <c r="I35" s="107">
        <v>0</v>
      </c>
      <c r="J35" s="68">
        <v>1</v>
      </c>
      <c r="K35" s="81">
        <f t="shared" si="2"/>
        <v>1</v>
      </c>
      <c r="L35" s="2"/>
    </row>
    <row r="36" spans="3:12" x14ac:dyDescent="0.25">
      <c r="C36" s="137"/>
      <c r="D36" s="20">
        <v>49</v>
      </c>
      <c r="E36" s="99" t="s">
        <v>78</v>
      </c>
      <c r="F36" s="68"/>
      <c r="G36" s="68"/>
      <c r="H36" s="79">
        <f t="shared" si="3"/>
        <v>0</v>
      </c>
      <c r="I36" s="107">
        <v>8</v>
      </c>
      <c r="J36" s="68">
        <v>6</v>
      </c>
      <c r="K36" s="81">
        <f t="shared" si="2"/>
        <v>14</v>
      </c>
      <c r="L36" s="2"/>
    </row>
    <row r="37" spans="3:12" x14ac:dyDescent="0.25">
      <c r="C37" s="137"/>
      <c r="D37" s="20">
        <v>85</v>
      </c>
      <c r="E37" s="99" t="s">
        <v>123</v>
      </c>
      <c r="F37" s="68">
        <v>0</v>
      </c>
      <c r="G37" s="68">
        <v>1</v>
      </c>
      <c r="H37" s="79">
        <f t="shared" si="3"/>
        <v>1</v>
      </c>
      <c r="I37" s="107">
        <v>2</v>
      </c>
      <c r="J37" s="68">
        <v>1</v>
      </c>
      <c r="K37" s="81">
        <f t="shared" si="2"/>
        <v>3</v>
      </c>
      <c r="L37" s="2"/>
    </row>
    <row r="38" spans="3:12" x14ac:dyDescent="0.25">
      <c r="C38" s="137"/>
      <c r="D38" s="20">
        <v>70</v>
      </c>
      <c r="E38" s="99" t="s">
        <v>44</v>
      </c>
      <c r="F38" s="68">
        <v>2</v>
      </c>
      <c r="G38" s="68">
        <v>0</v>
      </c>
      <c r="H38" s="79">
        <f t="shared" si="3"/>
        <v>2</v>
      </c>
      <c r="I38" s="107">
        <v>2</v>
      </c>
      <c r="J38" s="68">
        <v>5</v>
      </c>
      <c r="K38" s="81">
        <f t="shared" si="2"/>
        <v>7</v>
      </c>
      <c r="L38" s="2"/>
    </row>
    <row r="39" spans="3:12" x14ac:dyDescent="0.25">
      <c r="C39" s="137"/>
      <c r="D39" s="20">
        <v>90</v>
      </c>
      <c r="E39" s="99" t="s">
        <v>45</v>
      </c>
      <c r="F39" s="68">
        <v>4</v>
      </c>
      <c r="G39" s="68">
        <v>10</v>
      </c>
      <c r="H39" s="79">
        <f t="shared" si="3"/>
        <v>14</v>
      </c>
      <c r="I39" s="107">
        <v>13</v>
      </c>
      <c r="J39" s="68">
        <v>14</v>
      </c>
      <c r="K39" s="81">
        <f t="shared" si="2"/>
        <v>27</v>
      </c>
      <c r="L39" s="2"/>
    </row>
    <row r="40" spans="3:12" x14ac:dyDescent="0.25">
      <c r="C40" s="137"/>
      <c r="D40" s="20">
        <v>54</v>
      </c>
      <c r="E40" s="99" t="s">
        <v>46</v>
      </c>
      <c r="F40" s="68">
        <v>2</v>
      </c>
      <c r="G40" s="68">
        <v>0</v>
      </c>
      <c r="H40" s="79">
        <f t="shared" si="3"/>
        <v>2</v>
      </c>
      <c r="I40" s="107">
        <v>3</v>
      </c>
      <c r="J40" s="68">
        <v>0</v>
      </c>
      <c r="K40" s="81">
        <f t="shared" si="2"/>
        <v>3</v>
      </c>
      <c r="L40" s="2"/>
    </row>
    <row r="41" spans="3:12" x14ac:dyDescent="0.25">
      <c r="C41" s="137"/>
      <c r="D41" s="20" t="s">
        <v>155</v>
      </c>
      <c r="E41" s="99" t="s">
        <v>156</v>
      </c>
      <c r="F41" s="68">
        <v>3</v>
      </c>
      <c r="G41" s="68">
        <v>0</v>
      </c>
      <c r="H41" s="79">
        <f t="shared" si="3"/>
        <v>3</v>
      </c>
      <c r="I41" s="107">
        <v>0</v>
      </c>
      <c r="J41" s="68">
        <v>2</v>
      </c>
      <c r="K41" s="81">
        <f t="shared" si="2"/>
        <v>2</v>
      </c>
      <c r="L41" s="2"/>
    </row>
    <row r="42" spans="3:12" x14ac:dyDescent="0.25">
      <c r="C42" s="137"/>
      <c r="D42" s="20" t="s">
        <v>157</v>
      </c>
      <c r="E42" s="99" t="s">
        <v>158</v>
      </c>
      <c r="F42" s="68"/>
      <c r="G42" s="68"/>
      <c r="H42" s="79"/>
      <c r="I42" s="107">
        <v>2</v>
      </c>
      <c r="J42" s="68">
        <v>1</v>
      </c>
      <c r="K42" s="81">
        <f t="shared" si="2"/>
        <v>3</v>
      </c>
      <c r="L42" s="2"/>
    </row>
    <row r="43" spans="3:12" x14ac:dyDescent="0.25">
      <c r="C43" s="137"/>
      <c r="D43" s="20">
        <v>47</v>
      </c>
      <c r="E43" s="99" t="s">
        <v>47</v>
      </c>
      <c r="F43" s="68">
        <v>2</v>
      </c>
      <c r="G43" s="68">
        <v>0</v>
      </c>
      <c r="H43" s="79">
        <f>SUM(F43:G43)</f>
        <v>2</v>
      </c>
      <c r="I43" s="107">
        <v>9</v>
      </c>
      <c r="J43" s="68">
        <v>0</v>
      </c>
      <c r="K43" s="81">
        <f t="shared" si="2"/>
        <v>9</v>
      </c>
      <c r="L43" s="2"/>
    </row>
    <row r="44" spans="3:12" x14ac:dyDescent="0.25">
      <c r="C44" s="137"/>
      <c r="D44" s="20" t="s">
        <v>159</v>
      </c>
      <c r="E44" s="99" t="s">
        <v>160</v>
      </c>
      <c r="F44" s="68"/>
      <c r="G44" s="68"/>
      <c r="H44" s="79"/>
      <c r="I44" s="107">
        <v>1</v>
      </c>
      <c r="J44" s="68">
        <v>0</v>
      </c>
      <c r="K44" s="81">
        <f t="shared" si="2"/>
        <v>1</v>
      </c>
      <c r="L44" s="2"/>
    </row>
    <row r="45" spans="3:12" x14ac:dyDescent="0.25">
      <c r="C45" s="137"/>
      <c r="D45" s="20">
        <v>40</v>
      </c>
      <c r="E45" s="99" t="s">
        <v>48</v>
      </c>
      <c r="F45" s="68">
        <v>3</v>
      </c>
      <c r="G45" s="68">
        <v>2</v>
      </c>
      <c r="H45" s="79">
        <f>SUM(F45:G45)</f>
        <v>5</v>
      </c>
      <c r="I45" s="107">
        <v>4</v>
      </c>
      <c r="J45" s="68">
        <v>1</v>
      </c>
      <c r="K45" s="81">
        <f t="shared" si="2"/>
        <v>5</v>
      </c>
      <c r="L45" s="2"/>
    </row>
    <row r="46" spans="3:12" x14ac:dyDescent="0.25">
      <c r="C46" s="137"/>
      <c r="D46" s="20">
        <v>42</v>
      </c>
      <c r="E46" s="99" t="s">
        <v>49</v>
      </c>
      <c r="F46" s="68">
        <v>1</v>
      </c>
      <c r="G46" s="68">
        <v>0</v>
      </c>
      <c r="H46" s="79">
        <f>SUM(F46:G46)</f>
        <v>1</v>
      </c>
      <c r="I46" s="107">
        <v>3</v>
      </c>
      <c r="J46" s="68">
        <v>1</v>
      </c>
      <c r="K46" s="81">
        <f t="shared" si="2"/>
        <v>4</v>
      </c>
      <c r="L46" s="2"/>
    </row>
    <row r="47" spans="3:12" x14ac:dyDescent="0.25">
      <c r="C47" s="137"/>
      <c r="D47" s="20">
        <v>84</v>
      </c>
      <c r="E47" s="99" t="s">
        <v>79</v>
      </c>
      <c r="F47" s="68">
        <v>2</v>
      </c>
      <c r="G47" s="68">
        <v>4</v>
      </c>
      <c r="H47" s="79">
        <f>SUM(F47:G47)</f>
        <v>6</v>
      </c>
      <c r="I47" s="107">
        <v>1</v>
      </c>
      <c r="J47" s="68">
        <v>2</v>
      </c>
      <c r="K47" s="81">
        <f t="shared" si="2"/>
        <v>3</v>
      </c>
      <c r="L47" s="2"/>
    </row>
    <row r="48" spans="3:12" x14ac:dyDescent="0.25">
      <c r="C48" s="137"/>
      <c r="D48" s="20">
        <v>62</v>
      </c>
      <c r="E48" s="99" t="s">
        <v>50</v>
      </c>
      <c r="F48" s="68">
        <v>0</v>
      </c>
      <c r="G48" s="68">
        <v>1</v>
      </c>
      <c r="H48" s="79">
        <f>SUM(F48:G48)</f>
        <v>1</v>
      </c>
      <c r="I48" s="107">
        <v>3</v>
      </c>
      <c r="J48" s="68">
        <v>3</v>
      </c>
      <c r="K48" s="81">
        <f t="shared" si="2"/>
        <v>6</v>
      </c>
      <c r="L48" s="2"/>
    </row>
    <row r="49" spans="3:12" ht="25.5" x14ac:dyDescent="0.25">
      <c r="C49" s="137"/>
      <c r="D49" s="20" t="s">
        <v>117</v>
      </c>
      <c r="E49" s="99" t="s">
        <v>124</v>
      </c>
      <c r="F49" s="68">
        <v>2</v>
      </c>
      <c r="G49" s="68">
        <v>0</v>
      </c>
      <c r="H49" s="79">
        <f>SUM(F49:G49)</f>
        <v>2</v>
      </c>
      <c r="I49" s="107">
        <v>2</v>
      </c>
      <c r="J49" s="68">
        <v>0</v>
      </c>
      <c r="K49" s="81">
        <f t="shared" si="2"/>
        <v>2</v>
      </c>
      <c r="L49" s="2"/>
    </row>
    <row r="50" spans="3:12" x14ac:dyDescent="0.25">
      <c r="C50" s="137"/>
      <c r="D50" s="20" t="s">
        <v>161</v>
      </c>
      <c r="E50" s="99" t="s">
        <v>162</v>
      </c>
      <c r="F50" s="68"/>
      <c r="G50" s="68"/>
      <c r="H50" s="79"/>
      <c r="I50" s="107">
        <v>0</v>
      </c>
      <c r="J50" s="68">
        <v>2</v>
      </c>
      <c r="K50" s="81">
        <f t="shared" si="2"/>
        <v>2</v>
      </c>
      <c r="L50" s="2"/>
    </row>
    <row r="51" spans="3:12" x14ac:dyDescent="0.25">
      <c r="C51" s="137"/>
      <c r="D51" s="20">
        <v>44</v>
      </c>
      <c r="E51" s="99" t="s">
        <v>80</v>
      </c>
      <c r="F51" s="68">
        <v>1</v>
      </c>
      <c r="G51" s="68">
        <v>0</v>
      </c>
      <c r="H51" s="79">
        <f>SUM(F51:G51)</f>
        <v>1</v>
      </c>
      <c r="I51" s="107">
        <v>3</v>
      </c>
      <c r="J51" s="68">
        <v>1</v>
      </c>
      <c r="K51" s="81">
        <f t="shared" si="2"/>
        <v>4</v>
      </c>
      <c r="L51" s="2"/>
    </row>
    <row r="52" spans="3:12" x14ac:dyDescent="0.25">
      <c r="C52" s="137"/>
      <c r="D52" s="20" t="s">
        <v>81</v>
      </c>
      <c r="E52" s="99" t="s">
        <v>82</v>
      </c>
      <c r="F52" s="68">
        <v>3</v>
      </c>
      <c r="G52" s="68">
        <v>3</v>
      </c>
      <c r="H52" s="79">
        <f>SUM(F52:G52)</f>
        <v>6</v>
      </c>
      <c r="I52" s="107">
        <v>2</v>
      </c>
      <c r="J52" s="68">
        <v>9</v>
      </c>
      <c r="K52" s="81">
        <f t="shared" si="2"/>
        <v>11</v>
      </c>
    </row>
    <row r="53" spans="3:12" x14ac:dyDescent="0.25">
      <c r="C53" s="124" t="s">
        <v>163</v>
      </c>
      <c r="D53" s="124"/>
      <c r="E53" s="124"/>
      <c r="F53" s="83">
        <f t="shared" ref="F53:K53" si="4">SUM(F29:F52)</f>
        <v>36</v>
      </c>
      <c r="G53" s="83">
        <f t="shared" si="4"/>
        <v>35</v>
      </c>
      <c r="H53" s="84">
        <f t="shared" si="4"/>
        <v>71</v>
      </c>
      <c r="I53" s="85">
        <f t="shared" si="4"/>
        <v>103</v>
      </c>
      <c r="J53" s="83">
        <f t="shared" si="4"/>
        <v>73</v>
      </c>
      <c r="K53" s="83">
        <f t="shared" si="4"/>
        <v>176</v>
      </c>
    </row>
    <row r="54" spans="3:12" x14ac:dyDescent="0.25">
      <c r="C54" s="138" t="s">
        <v>9</v>
      </c>
      <c r="D54" s="20">
        <v>59</v>
      </c>
      <c r="E54" s="99" t="s">
        <v>35</v>
      </c>
      <c r="F54" s="68"/>
      <c r="G54" s="68"/>
      <c r="H54" s="79"/>
      <c r="I54" s="107">
        <v>1</v>
      </c>
      <c r="J54" s="68">
        <v>1</v>
      </c>
      <c r="K54" s="81">
        <f t="shared" ref="K54:K62" si="5">SUM(I54:J54)</f>
        <v>2</v>
      </c>
    </row>
    <row r="55" spans="3:12" x14ac:dyDescent="0.25">
      <c r="C55" s="139"/>
      <c r="D55" s="20" t="s">
        <v>116</v>
      </c>
      <c r="E55" s="99" t="s">
        <v>119</v>
      </c>
      <c r="F55" s="68">
        <v>4</v>
      </c>
      <c r="G55" s="68">
        <v>1</v>
      </c>
      <c r="H55" s="79">
        <f t="shared" ref="H55:H60" si="6">SUM(F55:G55)</f>
        <v>5</v>
      </c>
      <c r="I55" s="107">
        <v>9</v>
      </c>
      <c r="J55" s="68">
        <v>1</v>
      </c>
      <c r="K55" s="81">
        <f t="shared" si="5"/>
        <v>10</v>
      </c>
    </row>
    <row r="56" spans="3:12" x14ac:dyDescent="0.25">
      <c r="C56" s="139"/>
      <c r="D56" s="20">
        <v>58</v>
      </c>
      <c r="E56" s="99" t="s">
        <v>36</v>
      </c>
      <c r="F56" s="68">
        <v>2</v>
      </c>
      <c r="G56" s="68">
        <v>2</v>
      </c>
      <c r="H56" s="79">
        <f t="shared" si="6"/>
        <v>4</v>
      </c>
      <c r="I56" s="107"/>
      <c r="J56" s="68"/>
      <c r="K56" s="81">
        <f t="shared" si="5"/>
        <v>0</v>
      </c>
    </row>
    <row r="57" spans="3:12" x14ac:dyDescent="0.25">
      <c r="C57" s="139"/>
      <c r="D57" s="20">
        <v>71</v>
      </c>
      <c r="E57" s="99" t="s">
        <v>73</v>
      </c>
      <c r="F57" s="68">
        <v>0</v>
      </c>
      <c r="G57" s="68">
        <v>4</v>
      </c>
      <c r="H57" s="79">
        <f t="shared" si="6"/>
        <v>4</v>
      </c>
      <c r="I57" s="107">
        <v>1</v>
      </c>
      <c r="J57" s="68">
        <v>3</v>
      </c>
      <c r="K57" s="81">
        <f t="shared" si="5"/>
        <v>4</v>
      </c>
    </row>
    <row r="58" spans="3:12" x14ac:dyDescent="0.25">
      <c r="C58" s="139"/>
      <c r="D58" s="20">
        <v>82</v>
      </c>
      <c r="E58" s="99" t="s">
        <v>37</v>
      </c>
      <c r="F58" s="68"/>
      <c r="G58" s="68"/>
      <c r="H58" s="79">
        <f t="shared" si="6"/>
        <v>0</v>
      </c>
      <c r="I58" s="107">
        <v>2</v>
      </c>
      <c r="J58" s="68">
        <v>2</v>
      </c>
      <c r="K58" s="81">
        <f t="shared" si="5"/>
        <v>4</v>
      </c>
    </row>
    <row r="59" spans="3:12" x14ac:dyDescent="0.25">
      <c r="C59" s="139"/>
      <c r="D59" s="20">
        <v>56</v>
      </c>
      <c r="E59" s="99" t="s">
        <v>38</v>
      </c>
      <c r="F59" s="68">
        <v>0</v>
      </c>
      <c r="G59" s="68">
        <v>1</v>
      </c>
      <c r="H59" s="79">
        <f t="shared" si="6"/>
        <v>1</v>
      </c>
      <c r="I59" s="107"/>
      <c r="J59" s="68"/>
      <c r="K59" s="81">
        <f t="shared" si="5"/>
        <v>0</v>
      </c>
    </row>
    <row r="60" spans="3:12" ht="25.5" x14ac:dyDescent="0.25">
      <c r="C60" s="139"/>
      <c r="D60" s="20">
        <v>81</v>
      </c>
      <c r="E60" s="99" t="s">
        <v>39</v>
      </c>
      <c r="F60" s="68">
        <v>1</v>
      </c>
      <c r="G60" s="68">
        <v>1</v>
      </c>
      <c r="H60" s="79">
        <f t="shared" si="6"/>
        <v>2</v>
      </c>
      <c r="I60" s="107">
        <v>1</v>
      </c>
      <c r="J60" s="68">
        <v>1</v>
      </c>
      <c r="K60" s="81">
        <f t="shared" si="5"/>
        <v>2</v>
      </c>
    </row>
    <row r="61" spans="3:12" ht="25.5" x14ac:dyDescent="0.25">
      <c r="C61" s="139"/>
      <c r="D61" s="20">
        <v>45</v>
      </c>
      <c r="E61" s="99" t="s">
        <v>131</v>
      </c>
      <c r="F61" s="68"/>
      <c r="G61" s="68"/>
      <c r="H61" s="79"/>
      <c r="I61" s="107">
        <v>1</v>
      </c>
      <c r="J61" s="68">
        <v>0</v>
      </c>
      <c r="K61" s="81">
        <f t="shared" si="5"/>
        <v>1</v>
      </c>
    </row>
    <row r="62" spans="3:12" x14ac:dyDescent="0.25">
      <c r="C62" s="140"/>
      <c r="D62" s="20" t="s">
        <v>40</v>
      </c>
      <c r="E62" s="99" t="s">
        <v>41</v>
      </c>
      <c r="F62" s="68"/>
      <c r="G62" s="68"/>
      <c r="H62" s="79"/>
      <c r="I62" s="107">
        <v>3</v>
      </c>
      <c r="J62" s="68">
        <v>2</v>
      </c>
      <c r="K62" s="81">
        <f t="shared" si="5"/>
        <v>5</v>
      </c>
    </row>
    <row r="63" spans="3:12" x14ac:dyDescent="0.25">
      <c r="C63" s="124" t="s">
        <v>164</v>
      </c>
      <c r="D63" s="124"/>
      <c r="E63" s="124"/>
      <c r="F63" s="83">
        <f t="shared" ref="F63:K63" si="7">SUM(F54:F62)</f>
        <v>7</v>
      </c>
      <c r="G63" s="83">
        <f t="shared" si="7"/>
        <v>9</v>
      </c>
      <c r="H63" s="84">
        <f t="shared" si="7"/>
        <v>16</v>
      </c>
      <c r="I63" s="85">
        <f t="shared" si="7"/>
        <v>18</v>
      </c>
      <c r="J63" s="83">
        <f t="shared" si="7"/>
        <v>10</v>
      </c>
      <c r="K63" s="83">
        <f t="shared" si="7"/>
        <v>28</v>
      </c>
    </row>
    <row r="64" spans="3:12" x14ac:dyDescent="0.25">
      <c r="C64" s="134"/>
      <c r="D64" s="135"/>
      <c r="E64" s="135"/>
      <c r="F64" s="135"/>
      <c r="G64" s="135"/>
      <c r="H64" s="135"/>
      <c r="I64" s="135"/>
      <c r="J64" s="135"/>
      <c r="K64" s="136"/>
    </row>
    <row r="65" spans="3:11" x14ac:dyDescent="0.25">
      <c r="C65" s="124" t="s">
        <v>165</v>
      </c>
      <c r="D65" s="124"/>
      <c r="E65" s="124"/>
      <c r="F65" s="83">
        <f t="shared" ref="F65:K65" si="8">SUM(F63,F53,F28)</f>
        <v>43</v>
      </c>
      <c r="G65" s="83">
        <f t="shared" si="8"/>
        <v>44</v>
      </c>
      <c r="H65" s="84">
        <f t="shared" si="8"/>
        <v>87</v>
      </c>
      <c r="I65" s="85">
        <f t="shared" si="8"/>
        <v>126</v>
      </c>
      <c r="J65" s="83">
        <f t="shared" si="8"/>
        <v>86</v>
      </c>
      <c r="K65" s="83">
        <f t="shared" si="8"/>
        <v>212</v>
      </c>
    </row>
    <row r="66" spans="3:11" x14ac:dyDescent="0.25">
      <c r="D66" s="1"/>
    </row>
    <row r="67" spans="3:11" x14ac:dyDescent="0.25">
      <c r="C67" s="1" t="s">
        <v>151</v>
      </c>
      <c r="D67" s="1"/>
    </row>
    <row r="68" spans="3:11" x14ac:dyDescent="0.25">
      <c r="C68" s="1" t="s">
        <v>152</v>
      </c>
      <c r="D68" s="1"/>
    </row>
    <row r="69" spans="3:11" x14ac:dyDescent="0.25">
      <c r="D69" s="1"/>
    </row>
    <row r="70" spans="3:11" hidden="1" x14ac:dyDescent="0.25"/>
    <row r="71" spans="3:11" hidden="1" x14ac:dyDescent="0.25"/>
    <row r="72" spans="3:11" hidden="1" x14ac:dyDescent="0.25"/>
    <row r="73" spans="3:11" hidden="1" x14ac:dyDescent="0.25"/>
    <row r="74" spans="3:11" hidden="1" x14ac:dyDescent="0.25"/>
    <row r="75" spans="3:11" hidden="1" x14ac:dyDescent="0.25"/>
    <row r="76" spans="3:11" hidden="1" x14ac:dyDescent="0.25"/>
    <row r="77" spans="3:11" hidden="1" x14ac:dyDescent="0.25"/>
  </sheetData>
  <sheetProtection password="CD78" sheet="1" objects="1" scenarios="1"/>
  <mergeCells count="13">
    <mergeCell ref="C63:E63"/>
    <mergeCell ref="C64:K64"/>
    <mergeCell ref="C65:E65"/>
    <mergeCell ref="B1:L1"/>
    <mergeCell ref="C25:C26"/>
    <mergeCell ref="D25:D26"/>
    <mergeCell ref="E25:E26"/>
    <mergeCell ref="F25:H25"/>
    <mergeCell ref="I25:K25"/>
    <mergeCell ref="C28:E28"/>
    <mergeCell ref="C29:C52"/>
    <mergeCell ref="C53:E53"/>
    <mergeCell ref="C54:C62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>
                  <from>
                    <xdr:col>2</xdr:col>
                    <xdr:colOff>38100</xdr:colOff>
                    <xdr:row>3</xdr:row>
                    <xdr:rowOff>19050</xdr:rowOff>
                  </from>
                  <to>
                    <xdr:col>4</xdr:col>
                    <xdr:colOff>3429000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5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"/>
  <cols>
    <col min="1" max="1" width="25.7109375" style="52" customWidth="1"/>
    <col min="2" max="2" width="10.7109375" style="74" customWidth="1"/>
    <col min="3" max="3" width="14.28515625" style="74" customWidth="1"/>
    <col min="4" max="4" width="4.42578125" style="74" hidden="1" customWidth="1"/>
    <col min="5" max="5" width="78.28515625" style="74" bestFit="1" customWidth="1"/>
    <col min="6" max="6" width="11" style="74" bestFit="1" customWidth="1"/>
    <col min="7" max="7" width="10.7109375" style="74" customWidth="1"/>
    <col min="8" max="15" width="11.42578125" style="74" hidden="1" customWidth="1"/>
    <col min="16" max="47" width="0" style="74" hidden="1" customWidth="1"/>
    <col min="48" max="16384" width="11.42578125" style="74" hidden="1"/>
  </cols>
  <sheetData>
    <row r="1" spans="1:7" s="50" customFormat="1" ht="26.25" x14ac:dyDescent="0.25">
      <c r="A1" s="49"/>
      <c r="B1" s="125" t="s">
        <v>169</v>
      </c>
      <c r="C1" s="125"/>
      <c r="D1" s="125"/>
      <c r="E1" s="125"/>
      <c r="F1" s="125"/>
      <c r="G1" s="125"/>
    </row>
    <row r="2" spans="1:7" x14ac:dyDescent="0.2"/>
    <row r="3" spans="1:7" ht="25.5" x14ac:dyDescent="0.2">
      <c r="C3" s="83" t="s">
        <v>4</v>
      </c>
      <c r="D3" s="83" t="s">
        <v>1</v>
      </c>
      <c r="E3" s="83" t="s">
        <v>2</v>
      </c>
      <c r="F3" s="100" t="s">
        <v>170</v>
      </c>
    </row>
    <row r="4" spans="1:7" x14ac:dyDescent="0.2">
      <c r="C4" s="108" t="s">
        <v>130</v>
      </c>
      <c r="D4" s="16">
        <v>78</v>
      </c>
      <c r="E4" s="25" t="s">
        <v>118</v>
      </c>
      <c r="F4" s="9">
        <v>9</v>
      </c>
    </row>
    <row r="5" spans="1:7" x14ac:dyDescent="0.2">
      <c r="C5" s="138" t="s">
        <v>10</v>
      </c>
      <c r="D5" s="16">
        <v>98</v>
      </c>
      <c r="E5" s="25" t="s">
        <v>75</v>
      </c>
      <c r="F5" s="9">
        <v>29</v>
      </c>
    </row>
    <row r="6" spans="1:7" x14ac:dyDescent="0.2">
      <c r="C6" s="139"/>
      <c r="D6" s="16">
        <v>97</v>
      </c>
      <c r="E6" s="25" t="s">
        <v>154</v>
      </c>
      <c r="F6" s="9">
        <v>3</v>
      </c>
    </row>
    <row r="7" spans="1:7" x14ac:dyDescent="0.2">
      <c r="C7" s="139"/>
      <c r="D7" s="16">
        <v>96</v>
      </c>
      <c r="E7" s="25" t="s">
        <v>120</v>
      </c>
      <c r="F7" s="9">
        <v>7</v>
      </c>
    </row>
    <row r="8" spans="1:7" x14ac:dyDescent="0.2">
      <c r="C8" s="139"/>
      <c r="D8" s="16">
        <v>77</v>
      </c>
      <c r="E8" s="25" t="s">
        <v>42</v>
      </c>
      <c r="F8" s="9">
        <v>128</v>
      </c>
    </row>
    <row r="9" spans="1:7" x14ac:dyDescent="0.2">
      <c r="C9" s="139"/>
      <c r="D9" s="16">
        <v>41</v>
      </c>
      <c r="E9" s="25" t="s">
        <v>43</v>
      </c>
      <c r="F9" s="9">
        <v>419</v>
      </c>
    </row>
    <row r="10" spans="1:7" x14ac:dyDescent="0.2">
      <c r="C10" s="139"/>
      <c r="D10" s="16" t="s">
        <v>76</v>
      </c>
      <c r="E10" s="25" t="s">
        <v>122</v>
      </c>
      <c r="F10" s="9">
        <v>21</v>
      </c>
    </row>
    <row r="11" spans="1:7" x14ac:dyDescent="0.2">
      <c r="C11" s="139"/>
      <c r="D11" s="16">
        <v>63</v>
      </c>
      <c r="E11" s="25" t="s">
        <v>85</v>
      </c>
      <c r="F11" s="9">
        <v>9</v>
      </c>
    </row>
    <row r="12" spans="1:7" x14ac:dyDescent="0.2">
      <c r="C12" s="139"/>
      <c r="D12" s="16">
        <v>73</v>
      </c>
      <c r="E12" s="25" t="s">
        <v>77</v>
      </c>
      <c r="F12" s="9">
        <v>5</v>
      </c>
    </row>
    <row r="13" spans="1:7" x14ac:dyDescent="0.2">
      <c r="C13" s="139"/>
      <c r="D13" s="16">
        <v>49</v>
      </c>
      <c r="E13" s="25" t="s">
        <v>78</v>
      </c>
      <c r="F13" s="9">
        <v>248</v>
      </c>
    </row>
    <row r="14" spans="1:7" x14ac:dyDescent="0.2">
      <c r="C14" s="139"/>
      <c r="D14" s="16">
        <v>85</v>
      </c>
      <c r="E14" s="25" t="s">
        <v>123</v>
      </c>
      <c r="F14" s="9">
        <v>14</v>
      </c>
    </row>
    <row r="15" spans="1:7" x14ac:dyDescent="0.2">
      <c r="C15" s="139"/>
      <c r="D15" s="16">
        <v>70</v>
      </c>
      <c r="E15" s="25" t="s">
        <v>44</v>
      </c>
      <c r="F15" s="9">
        <v>19</v>
      </c>
    </row>
    <row r="16" spans="1:7" x14ac:dyDescent="0.2">
      <c r="C16" s="139"/>
      <c r="D16" s="16">
        <v>90</v>
      </c>
      <c r="E16" s="25" t="s">
        <v>45</v>
      </c>
      <c r="F16" s="9">
        <v>88</v>
      </c>
    </row>
    <row r="17" spans="3:6" x14ac:dyDescent="0.2">
      <c r="C17" s="139"/>
      <c r="D17" s="16">
        <v>54</v>
      </c>
      <c r="E17" s="25" t="s">
        <v>46</v>
      </c>
      <c r="F17" s="9">
        <v>38</v>
      </c>
    </row>
    <row r="18" spans="3:6" x14ac:dyDescent="0.2">
      <c r="C18" s="139"/>
      <c r="D18" s="16" t="s">
        <v>155</v>
      </c>
      <c r="E18" s="25" t="s">
        <v>156</v>
      </c>
      <c r="F18" s="9">
        <v>5</v>
      </c>
    </row>
    <row r="19" spans="3:6" x14ac:dyDescent="0.2">
      <c r="C19" s="139"/>
      <c r="D19" s="16" t="s">
        <v>157</v>
      </c>
      <c r="E19" s="25" t="s">
        <v>158</v>
      </c>
      <c r="F19" s="9">
        <v>3</v>
      </c>
    </row>
    <row r="20" spans="3:6" x14ac:dyDescent="0.2">
      <c r="C20" s="139"/>
      <c r="D20" s="16">
        <v>47</v>
      </c>
      <c r="E20" s="25" t="s">
        <v>47</v>
      </c>
      <c r="F20" s="9">
        <v>78</v>
      </c>
    </row>
    <row r="21" spans="3:6" x14ac:dyDescent="0.2">
      <c r="C21" s="139"/>
      <c r="D21" s="16" t="s">
        <v>159</v>
      </c>
      <c r="E21" s="25" t="s">
        <v>160</v>
      </c>
      <c r="F21" s="9">
        <v>1</v>
      </c>
    </row>
    <row r="22" spans="3:6" x14ac:dyDescent="0.2">
      <c r="C22" s="139"/>
      <c r="D22" s="16">
        <v>40</v>
      </c>
      <c r="E22" s="25" t="s">
        <v>48</v>
      </c>
      <c r="F22" s="9">
        <v>61</v>
      </c>
    </row>
    <row r="23" spans="3:6" x14ac:dyDescent="0.2">
      <c r="C23" s="139"/>
      <c r="D23" s="16">
        <v>42</v>
      </c>
      <c r="E23" s="25" t="s">
        <v>49</v>
      </c>
      <c r="F23" s="9">
        <v>65</v>
      </c>
    </row>
    <row r="24" spans="3:6" x14ac:dyDescent="0.2">
      <c r="C24" s="139"/>
      <c r="D24" s="16">
        <v>84</v>
      </c>
      <c r="E24" s="25" t="s">
        <v>79</v>
      </c>
      <c r="F24" s="9">
        <v>24</v>
      </c>
    </row>
    <row r="25" spans="3:6" x14ac:dyDescent="0.2">
      <c r="C25" s="139"/>
      <c r="D25" s="16">
        <v>62</v>
      </c>
      <c r="E25" s="25" t="s">
        <v>50</v>
      </c>
      <c r="F25" s="9">
        <v>38</v>
      </c>
    </row>
    <row r="26" spans="3:6" x14ac:dyDescent="0.2">
      <c r="C26" s="139"/>
      <c r="D26" s="16" t="s">
        <v>117</v>
      </c>
      <c r="E26" s="25" t="s">
        <v>124</v>
      </c>
      <c r="F26" s="9">
        <v>6</v>
      </c>
    </row>
    <row r="27" spans="3:6" x14ac:dyDescent="0.2">
      <c r="C27" s="139"/>
      <c r="D27" s="16" t="s">
        <v>161</v>
      </c>
      <c r="E27" s="25" t="s">
        <v>162</v>
      </c>
      <c r="F27" s="9">
        <v>3</v>
      </c>
    </row>
    <row r="28" spans="3:6" x14ac:dyDescent="0.2">
      <c r="C28" s="139"/>
      <c r="D28" s="16">
        <v>44</v>
      </c>
      <c r="E28" s="25" t="s">
        <v>80</v>
      </c>
      <c r="F28" s="9">
        <v>42</v>
      </c>
    </row>
    <row r="29" spans="3:6" x14ac:dyDescent="0.2">
      <c r="C29" s="140"/>
      <c r="D29" s="16" t="s">
        <v>81</v>
      </c>
      <c r="E29" s="25" t="s">
        <v>82</v>
      </c>
      <c r="F29" s="9">
        <v>35</v>
      </c>
    </row>
    <row r="30" spans="3:6" x14ac:dyDescent="0.2">
      <c r="C30" s="138" t="s">
        <v>9</v>
      </c>
      <c r="D30" s="16">
        <v>43</v>
      </c>
      <c r="E30" s="25" t="s">
        <v>84</v>
      </c>
      <c r="F30" s="9">
        <v>58</v>
      </c>
    </row>
    <row r="31" spans="3:6" x14ac:dyDescent="0.2">
      <c r="C31" s="139"/>
      <c r="D31" s="16">
        <v>59</v>
      </c>
      <c r="E31" s="25" t="s">
        <v>35</v>
      </c>
      <c r="F31" s="9">
        <v>44</v>
      </c>
    </row>
    <row r="32" spans="3:6" x14ac:dyDescent="0.2">
      <c r="C32" s="139"/>
      <c r="D32" s="16">
        <v>55</v>
      </c>
      <c r="E32" s="25" t="s">
        <v>166</v>
      </c>
      <c r="F32" s="9">
        <v>15</v>
      </c>
    </row>
    <row r="33" spans="3:6" x14ac:dyDescent="0.2">
      <c r="C33" s="139"/>
      <c r="D33" s="16">
        <v>61</v>
      </c>
      <c r="E33" s="25" t="s">
        <v>83</v>
      </c>
      <c r="F33" s="9">
        <v>82</v>
      </c>
    </row>
    <row r="34" spans="3:6" x14ac:dyDescent="0.2">
      <c r="C34" s="139"/>
      <c r="D34" s="16" t="s">
        <v>116</v>
      </c>
      <c r="E34" s="25" t="s">
        <v>119</v>
      </c>
      <c r="F34" s="9">
        <v>33</v>
      </c>
    </row>
    <row r="35" spans="3:6" x14ac:dyDescent="0.2">
      <c r="C35" s="139"/>
      <c r="D35" s="16">
        <v>57</v>
      </c>
      <c r="E35" s="25" t="s">
        <v>72</v>
      </c>
      <c r="F35" s="9">
        <v>19</v>
      </c>
    </row>
    <row r="36" spans="3:6" x14ac:dyDescent="0.2">
      <c r="C36" s="139"/>
      <c r="D36" s="16">
        <v>58</v>
      </c>
      <c r="E36" s="25" t="s">
        <v>36</v>
      </c>
      <c r="F36" s="9">
        <v>164</v>
      </c>
    </row>
    <row r="37" spans="3:6" x14ac:dyDescent="0.2">
      <c r="C37" s="139"/>
      <c r="D37" s="16">
        <v>60</v>
      </c>
      <c r="E37" s="25" t="s">
        <v>167</v>
      </c>
      <c r="F37" s="9">
        <v>19</v>
      </c>
    </row>
    <row r="38" spans="3:6" x14ac:dyDescent="0.2">
      <c r="C38" s="139"/>
      <c r="D38" s="16">
        <v>71</v>
      </c>
      <c r="E38" s="25" t="s">
        <v>73</v>
      </c>
      <c r="F38" s="9">
        <v>57</v>
      </c>
    </row>
    <row r="39" spans="3:6" x14ac:dyDescent="0.2">
      <c r="C39" s="139"/>
      <c r="D39" s="16">
        <v>82</v>
      </c>
      <c r="E39" s="25" t="s">
        <v>37</v>
      </c>
      <c r="F39" s="9">
        <v>39</v>
      </c>
    </row>
    <row r="40" spans="3:6" x14ac:dyDescent="0.2">
      <c r="C40" s="139"/>
      <c r="D40" s="16">
        <v>56</v>
      </c>
      <c r="E40" s="25" t="s">
        <v>38</v>
      </c>
      <c r="F40" s="9">
        <v>148</v>
      </c>
    </row>
    <row r="41" spans="3:6" x14ac:dyDescent="0.2">
      <c r="C41" s="139"/>
      <c r="D41" s="16">
        <v>81</v>
      </c>
      <c r="E41" s="25" t="s">
        <v>39</v>
      </c>
      <c r="F41" s="9">
        <v>53</v>
      </c>
    </row>
    <row r="42" spans="3:6" x14ac:dyDescent="0.2">
      <c r="C42" s="139"/>
      <c r="D42" s="16">
        <v>45</v>
      </c>
      <c r="E42" s="25" t="s">
        <v>131</v>
      </c>
      <c r="F42" s="9">
        <v>33</v>
      </c>
    </row>
    <row r="43" spans="3:6" x14ac:dyDescent="0.2">
      <c r="C43" s="139"/>
      <c r="D43" s="16">
        <v>46</v>
      </c>
      <c r="E43" s="25" t="s">
        <v>168</v>
      </c>
      <c r="F43" s="9">
        <v>82</v>
      </c>
    </row>
    <row r="44" spans="3:6" x14ac:dyDescent="0.2">
      <c r="C44" s="139"/>
      <c r="D44" s="16">
        <v>79</v>
      </c>
      <c r="E44" s="25" t="s">
        <v>74</v>
      </c>
      <c r="F44" s="9">
        <v>11</v>
      </c>
    </row>
    <row r="45" spans="3:6" x14ac:dyDescent="0.2">
      <c r="C45" s="139"/>
      <c r="D45" s="16" t="s">
        <v>40</v>
      </c>
      <c r="E45" s="25" t="s">
        <v>41</v>
      </c>
      <c r="F45" s="9">
        <v>26</v>
      </c>
    </row>
    <row r="46" spans="3:6" x14ac:dyDescent="0.2">
      <c r="C46" s="139"/>
      <c r="D46" s="16" t="s">
        <v>115</v>
      </c>
      <c r="E46" s="25" t="s">
        <v>121</v>
      </c>
      <c r="F46" s="9">
        <v>3</v>
      </c>
    </row>
    <row r="47" spans="3:6" x14ac:dyDescent="0.2">
      <c r="C47" s="127" t="s">
        <v>3</v>
      </c>
      <c r="D47" s="141"/>
      <c r="E47" s="142"/>
      <c r="F47" s="96">
        <f>SUM(F4:F46)</f>
        <v>2284</v>
      </c>
    </row>
    <row r="48" spans="3:6" x14ac:dyDescent="0.2"/>
    <row r="49" spans="3:3" x14ac:dyDescent="0.2">
      <c r="C49" s="1" t="s">
        <v>151</v>
      </c>
    </row>
    <row r="50" spans="3:3" x14ac:dyDescent="0.2">
      <c r="C50" s="1" t="s">
        <v>152</v>
      </c>
    </row>
    <row r="51" spans="3:3" x14ac:dyDescent="0.2"/>
  </sheetData>
  <sheetProtection password="CD78" sheet="1" objects="1" scenarios="1"/>
  <mergeCells count="4">
    <mergeCell ref="B1:G1"/>
    <mergeCell ref="C5:C29"/>
    <mergeCell ref="C30:C46"/>
    <mergeCell ref="C47:E4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Z85"/>
  <sheetViews>
    <sheetView showGridLines="0" showZeros="0" workbookViewId="0">
      <pane xSplit="1" ySplit="1" topLeftCell="B2" activePane="bottomRight" state="frozen"/>
      <selection activeCell="C8" sqref="C8"/>
      <selection pane="topRight" activeCell="C8" sqref="C8"/>
      <selection pane="bottomLeft" activeCell="C8" sqref="C8"/>
      <selection pane="bottomRight" activeCell="B2" sqref="B2"/>
    </sheetView>
  </sheetViews>
  <sheetFormatPr baseColWidth="10" defaultColWidth="0" defaultRowHeight="12.75" customHeight="1" zeroHeight="1" x14ac:dyDescent="0.25"/>
  <cols>
    <col min="1" max="1" width="25.7109375" style="51" customWidth="1"/>
    <col min="2" max="2" width="5.7109375" style="1" customWidth="1"/>
    <col min="3" max="3" width="23.85546875" style="1" customWidth="1"/>
    <col min="4" max="4" width="4.42578125" style="1" hidden="1" customWidth="1"/>
    <col min="5" max="5" width="51.85546875" style="1" customWidth="1"/>
    <col min="6" max="23" width="4.7109375" style="1" customWidth="1"/>
    <col min="24" max="24" width="5.7109375" style="1" customWidth="1"/>
    <col min="25" max="16384" width="9.140625" style="1" hidden="1"/>
  </cols>
  <sheetData>
    <row r="1" spans="1:52" s="50" customFormat="1" ht="26.25" customHeight="1" x14ac:dyDescent="0.25">
      <c r="A1" s="49"/>
      <c r="B1" s="125" t="s">
        <v>173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</row>
    <row r="2" spans="1:52" x14ac:dyDescent="0.25">
      <c r="C2" s="5"/>
      <c r="D2" s="5"/>
      <c r="E2" s="5"/>
      <c r="F2" s="5"/>
      <c r="G2" s="5"/>
      <c r="H2" s="5"/>
      <c r="I2" s="5"/>
      <c r="J2" s="5"/>
      <c r="K2" s="5"/>
      <c r="L2" s="5"/>
    </row>
    <row r="3" spans="1:52" ht="15.75" x14ac:dyDescent="0.25">
      <c r="C3" s="8" t="s">
        <v>132</v>
      </c>
      <c r="D3" s="5"/>
      <c r="E3" s="5"/>
      <c r="F3" s="5"/>
      <c r="G3" s="5"/>
      <c r="H3" s="5"/>
      <c r="I3" s="5"/>
      <c r="J3" s="5"/>
      <c r="K3" s="5"/>
      <c r="L3" s="5"/>
    </row>
    <row r="4" spans="1:52" x14ac:dyDescent="0.25">
      <c r="C4" s="5"/>
      <c r="D4" s="5"/>
      <c r="E4" s="5"/>
      <c r="F4" s="5"/>
      <c r="G4" s="5"/>
      <c r="H4" s="5"/>
      <c r="I4" s="5"/>
      <c r="J4" s="5"/>
      <c r="K4" s="5"/>
      <c r="L4" s="5"/>
    </row>
    <row r="5" spans="1:52" ht="15.75" x14ac:dyDescent="0.25">
      <c r="C5" s="5"/>
      <c r="D5" s="5"/>
      <c r="F5" s="8"/>
      <c r="G5" s="8"/>
      <c r="H5" s="8"/>
      <c r="I5" s="8"/>
      <c r="J5" s="8"/>
      <c r="K5" s="8"/>
      <c r="L5" s="8"/>
      <c r="M5" s="8"/>
      <c r="N5" s="8"/>
      <c r="O5" s="8"/>
    </row>
    <row r="6" spans="1:52" x14ac:dyDescent="0.25">
      <c r="C6" s="29">
        <v>35</v>
      </c>
      <c r="E6" s="95" t="str">
        <f>VLOOKUP($C$6,CONVENCIONES!$A$173:$C$211,3,0)</f>
        <v>Maestría en Literatura</v>
      </c>
      <c r="F6" s="5"/>
      <c r="G6" s="5"/>
      <c r="H6" s="5"/>
      <c r="I6" s="5"/>
      <c r="J6" s="5"/>
      <c r="K6" s="5"/>
      <c r="L6" s="5"/>
    </row>
    <row r="7" spans="1:52" x14ac:dyDescent="0.25">
      <c r="C7" s="5"/>
      <c r="D7" s="5"/>
      <c r="E7" s="5"/>
      <c r="F7" s="5"/>
      <c r="G7" s="5"/>
      <c r="H7" s="5"/>
      <c r="I7" s="5"/>
      <c r="J7" s="5"/>
      <c r="K7" s="5"/>
      <c r="L7" s="5"/>
    </row>
    <row r="8" spans="1:52" x14ac:dyDescent="0.25">
      <c r="C8" s="5"/>
      <c r="D8" s="5"/>
      <c r="E8" s="5"/>
      <c r="F8" s="5"/>
      <c r="G8" s="5"/>
      <c r="H8" s="5"/>
      <c r="I8" s="5"/>
      <c r="J8" s="5"/>
      <c r="K8" s="5"/>
      <c r="L8" s="5"/>
    </row>
    <row r="9" spans="1:52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1:52" x14ac:dyDescent="0.25"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52" x14ac:dyDescent="0.25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52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52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52" x14ac:dyDescent="0.25"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52" x14ac:dyDescent="0.25"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52" x14ac:dyDescent="0.25"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3:24" x14ac:dyDescent="0.25"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3:24" x14ac:dyDescent="0.25"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3:24" x14ac:dyDescent="0.25"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3:24" x14ac:dyDescent="0.25"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3:24" x14ac:dyDescent="0.25"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3:24" x14ac:dyDescent="0.25"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3:24" x14ac:dyDescent="0.25"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3:24" x14ac:dyDescent="0.25">
      <c r="C24" s="5"/>
      <c r="D24" s="5"/>
      <c r="E24" s="21"/>
      <c r="F24" s="21">
        <v>2004</v>
      </c>
      <c r="G24" s="21">
        <v>2005</v>
      </c>
      <c r="H24" s="21">
        <v>2006</v>
      </c>
      <c r="I24" s="21">
        <v>2007</v>
      </c>
      <c r="J24" s="21">
        <v>2008</v>
      </c>
      <c r="K24" s="21">
        <v>2009</v>
      </c>
      <c r="L24" s="21">
        <v>2010</v>
      </c>
      <c r="M24" s="21">
        <v>2011</v>
      </c>
      <c r="N24" s="21">
        <v>2012</v>
      </c>
      <c r="O24" s="21"/>
    </row>
    <row r="25" spans="3:24" x14ac:dyDescent="0.25">
      <c r="C25" s="5"/>
      <c r="D25" s="5"/>
      <c r="E25" s="22" t="s">
        <v>126</v>
      </c>
      <c r="F25" s="29">
        <f>VLOOKUP($E$6,$E$29:$W$69,2,0)</f>
        <v>0</v>
      </c>
      <c r="G25" s="29">
        <f>VLOOKUP($E$6,$E$29:$W$69,4,0)</f>
        <v>3</v>
      </c>
      <c r="H25" s="29">
        <f>VLOOKUP($E$6,$E$29:$W$69,6,0)</f>
        <v>1</v>
      </c>
      <c r="I25" s="29">
        <f>VLOOKUP($E$6,$E$29:$W$69,8,0)</f>
        <v>2</v>
      </c>
      <c r="J25" s="29">
        <f>VLOOKUP($E$6,$E$29:$W$69,10,0)</f>
        <v>2</v>
      </c>
      <c r="K25" s="29">
        <f>VLOOKUP($E$6,$E$29:$W$69,12,0)</f>
        <v>2</v>
      </c>
      <c r="L25" s="29">
        <f>VLOOKUP($E$6,$E$29:$W$69,14,0)</f>
        <v>0</v>
      </c>
      <c r="M25" s="29">
        <f>VLOOKUP($E$6,$E$29:$W$69,16,0)</f>
        <v>0</v>
      </c>
      <c r="N25" s="29">
        <f>VLOOKUP($E$6,$E$29:$W$69,18,0)</f>
        <v>1</v>
      </c>
      <c r="O25" s="29"/>
    </row>
    <row r="26" spans="3:24" x14ac:dyDescent="0.25">
      <c r="C26" s="5"/>
      <c r="D26" s="5"/>
      <c r="E26" s="22" t="s">
        <v>127</v>
      </c>
      <c r="F26" s="29">
        <f>VLOOKUP($E$6,$E$29:$W$69,3,0)</f>
        <v>0</v>
      </c>
      <c r="G26" s="29">
        <f>VLOOKUP($E$6,$E$29:$W$69,5,0)</f>
        <v>1</v>
      </c>
      <c r="H26" s="29">
        <f>VLOOKUP($E$6,$E$29:$W$69,7,0)</f>
        <v>3</v>
      </c>
      <c r="I26" s="29">
        <f>VLOOKUP($E$6,$E$29:$W$69,9,0)</f>
        <v>3</v>
      </c>
      <c r="J26" s="29">
        <f>VLOOKUP($E$6,$E$29:$W$69,11,0)</f>
        <v>3</v>
      </c>
      <c r="K26" s="29">
        <f>VLOOKUP($E$6,$E$29:$W$69,13,0)</f>
        <v>2</v>
      </c>
      <c r="L26" s="29">
        <f>VLOOKUP($E$6,$E$29:$W$69,15,0)</f>
        <v>5</v>
      </c>
      <c r="M26" s="29">
        <f>VLOOKUP($E$6,$E$29:$W$69,17,0)</f>
        <v>3</v>
      </c>
      <c r="N26" s="29">
        <f>VLOOKUP($E$6,$E$29:$W$69,19,0)</f>
        <v>6</v>
      </c>
      <c r="O26" s="29"/>
    </row>
    <row r="27" spans="3:24" x14ac:dyDescent="0.25">
      <c r="C27" s="124" t="s">
        <v>0</v>
      </c>
      <c r="D27" s="124" t="s">
        <v>1</v>
      </c>
      <c r="E27" s="133" t="s">
        <v>2</v>
      </c>
      <c r="F27" s="124">
        <v>2004</v>
      </c>
      <c r="G27" s="124"/>
      <c r="H27" s="124">
        <v>2005</v>
      </c>
      <c r="I27" s="124"/>
      <c r="J27" s="124">
        <v>2006</v>
      </c>
      <c r="K27" s="124"/>
      <c r="L27" s="124">
        <v>2007</v>
      </c>
      <c r="M27" s="124"/>
      <c r="N27" s="124">
        <v>2008</v>
      </c>
      <c r="O27" s="124"/>
      <c r="P27" s="124">
        <v>2009</v>
      </c>
      <c r="Q27" s="124"/>
      <c r="R27" s="124">
        <v>2010</v>
      </c>
      <c r="S27" s="124"/>
      <c r="T27" s="124">
        <v>2011</v>
      </c>
      <c r="U27" s="124"/>
      <c r="V27" s="124">
        <v>2012</v>
      </c>
      <c r="W27" s="124"/>
    </row>
    <row r="28" spans="3:24" x14ac:dyDescent="0.25">
      <c r="C28" s="124"/>
      <c r="D28" s="124"/>
      <c r="E28" s="133"/>
      <c r="F28" s="116" t="s">
        <v>59</v>
      </c>
      <c r="G28" s="116" t="s">
        <v>60</v>
      </c>
      <c r="H28" s="116" t="s">
        <v>59</v>
      </c>
      <c r="I28" s="116" t="s">
        <v>60</v>
      </c>
      <c r="J28" s="116" t="s">
        <v>59</v>
      </c>
      <c r="K28" s="116" t="s">
        <v>60</v>
      </c>
      <c r="L28" s="116" t="s">
        <v>59</v>
      </c>
      <c r="M28" s="116" t="s">
        <v>60</v>
      </c>
      <c r="N28" s="116" t="s">
        <v>59</v>
      </c>
      <c r="O28" s="116" t="s">
        <v>60</v>
      </c>
      <c r="P28" s="116" t="s">
        <v>59</v>
      </c>
      <c r="Q28" s="116" t="s">
        <v>60</v>
      </c>
      <c r="R28" s="116" t="s">
        <v>59</v>
      </c>
      <c r="S28" s="116" t="s">
        <v>60</v>
      </c>
      <c r="T28" s="116" t="s">
        <v>59</v>
      </c>
      <c r="U28" s="116" t="s">
        <v>60</v>
      </c>
      <c r="V28" s="116" t="s">
        <v>59</v>
      </c>
      <c r="W28" s="116" t="s">
        <v>60</v>
      </c>
    </row>
    <row r="29" spans="3:24" x14ac:dyDescent="0.25">
      <c r="C29" s="143" t="s">
        <v>61</v>
      </c>
      <c r="D29" s="13" t="s">
        <v>155</v>
      </c>
      <c r="E29" s="78" t="s">
        <v>156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>
        <v>3</v>
      </c>
      <c r="W29" s="123">
        <v>2</v>
      </c>
      <c r="X29" s="72"/>
    </row>
    <row r="30" spans="3:24" x14ac:dyDescent="0.25">
      <c r="C30" s="143"/>
      <c r="D30" s="13" t="s">
        <v>157</v>
      </c>
      <c r="E30" s="78" t="s">
        <v>158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>
        <v>0</v>
      </c>
      <c r="W30" s="123">
        <v>3</v>
      </c>
      <c r="X30" s="72"/>
    </row>
    <row r="31" spans="3:24" x14ac:dyDescent="0.25">
      <c r="C31" s="143"/>
      <c r="D31" s="68">
        <v>62</v>
      </c>
      <c r="E31" s="78" t="s">
        <v>50</v>
      </c>
      <c r="F31" s="123"/>
      <c r="G31" s="123"/>
      <c r="H31" s="123">
        <v>3</v>
      </c>
      <c r="I31" s="123">
        <v>1</v>
      </c>
      <c r="J31" s="123">
        <v>1</v>
      </c>
      <c r="K31" s="123">
        <v>3</v>
      </c>
      <c r="L31" s="123">
        <v>2</v>
      </c>
      <c r="M31" s="123">
        <v>3</v>
      </c>
      <c r="N31" s="123">
        <v>2</v>
      </c>
      <c r="O31" s="123">
        <v>3</v>
      </c>
      <c r="P31" s="123">
        <v>2</v>
      </c>
      <c r="Q31" s="123">
        <v>2</v>
      </c>
      <c r="R31" s="123">
        <v>0</v>
      </c>
      <c r="S31" s="123">
        <v>5</v>
      </c>
      <c r="T31" s="123">
        <v>0</v>
      </c>
      <c r="U31" s="123">
        <v>3</v>
      </c>
      <c r="V31" s="123">
        <v>1</v>
      </c>
      <c r="W31" s="123">
        <v>6</v>
      </c>
      <c r="X31" s="72"/>
    </row>
    <row r="32" spans="3:24" ht="25.5" x14ac:dyDescent="0.25">
      <c r="C32" s="143"/>
      <c r="D32" s="13" t="s">
        <v>117</v>
      </c>
      <c r="E32" s="78" t="s">
        <v>124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>
        <v>0</v>
      </c>
      <c r="U32" s="123">
        <v>2</v>
      </c>
      <c r="V32" s="123">
        <v>2</v>
      </c>
      <c r="W32" s="123">
        <v>2</v>
      </c>
      <c r="X32" s="72"/>
    </row>
    <row r="33" spans="3:24" x14ac:dyDescent="0.25">
      <c r="C33" s="143" t="s">
        <v>62</v>
      </c>
      <c r="D33" s="68">
        <v>71</v>
      </c>
      <c r="E33" s="78" t="s">
        <v>73</v>
      </c>
      <c r="F33" s="123"/>
      <c r="G33" s="123"/>
      <c r="H33" s="123">
        <v>6</v>
      </c>
      <c r="I33" s="123"/>
      <c r="J33" s="123">
        <v>2</v>
      </c>
      <c r="K33" s="123">
        <v>11</v>
      </c>
      <c r="L33" s="123">
        <v>0</v>
      </c>
      <c r="M33" s="123">
        <v>3</v>
      </c>
      <c r="N33" s="123">
        <v>6</v>
      </c>
      <c r="O33" s="123">
        <v>8</v>
      </c>
      <c r="P33" s="123">
        <v>5</v>
      </c>
      <c r="Q33" s="123">
        <v>1</v>
      </c>
      <c r="R33" s="123">
        <v>0</v>
      </c>
      <c r="S33" s="123">
        <v>3</v>
      </c>
      <c r="T33" s="123">
        <v>3</v>
      </c>
      <c r="U33" s="123">
        <v>1</v>
      </c>
      <c r="V33" s="123">
        <v>4</v>
      </c>
      <c r="W33" s="123">
        <v>4</v>
      </c>
      <c r="X33" s="72"/>
    </row>
    <row r="34" spans="3:24" ht="25.5" x14ac:dyDescent="0.25">
      <c r="C34" s="143"/>
      <c r="D34" s="68">
        <v>82</v>
      </c>
      <c r="E34" s="78" t="s">
        <v>37</v>
      </c>
      <c r="F34" s="123"/>
      <c r="G34" s="123"/>
      <c r="H34" s="123"/>
      <c r="I34" s="123"/>
      <c r="J34" s="123"/>
      <c r="K34" s="123"/>
      <c r="L34" s="123"/>
      <c r="M34" s="123"/>
      <c r="N34" s="123">
        <v>4</v>
      </c>
      <c r="O34" s="123">
        <v>8</v>
      </c>
      <c r="P34" s="123">
        <v>8</v>
      </c>
      <c r="Q34" s="123">
        <v>3</v>
      </c>
      <c r="R34" s="123">
        <v>1</v>
      </c>
      <c r="S34" s="123">
        <v>4</v>
      </c>
      <c r="T34" s="123">
        <v>2</v>
      </c>
      <c r="U34" s="123">
        <v>5</v>
      </c>
      <c r="V34" s="123">
        <v>0</v>
      </c>
      <c r="W34" s="123">
        <v>4</v>
      </c>
      <c r="X34" s="72"/>
    </row>
    <row r="35" spans="3:24" x14ac:dyDescent="0.25">
      <c r="C35" s="143"/>
      <c r="D35" s="68">
        <v>73</v>
      </c>
      <c r="E35" s="78" t="s">
        <v>77</v>
      </c>
      <c r="F35" s="123"/>
      <c r="G35" s="123"/>
      <c r="H35" s="123"/>
      <c r="I35" s="123"/>
      <c r="J35" s="123"/>
      <c r="K35" s="123"/>
      <c r="L35" s="123"/>
      <c r="M35" s="123"/>
      <c r="N35" s="123">
        <v>0</v>
      </c>
      <c r="O35" s="123">
        <v>1</v>
      </c>
      <c r="P35" s="123">
        <v>0</v>
      </c>
      <c r="Q35" s="123">
        <v>2</v>
      </c>
      <c r="R35" s="123">
        <v>0</v>
      </c>
      <c r="S35" s="123">
        <v>1</v>
      </c>
      <c r="T35" s="123">
        <v>0</v>
      </c>
      <c r="U35" s="123">
        <v>1</v>
      </c>
      <c r="V35" s="123"/>
      <c r="W35" s="123"/>
      <c r="X35" s="72"/>
    </row>
    <row r="36" spans="3:24" x14ac:dyDescent="0.25">
      <c r="C36" s="143"/>
      <c r="D36" s="68">
        <v>70</v>
      </c>
      <c r="E36" s="78" t="s">
        <v>44</v>
      </c>
      <c r="F36" s="123"/>
      <c r="G36" s="123"/>
      <c r="H36" s="123"/>
      <c r="I36" s="123"/>
      <c r="J36" s="123"/>
      <c r="K36" s="123"/>
      <c r="L36" s="123"/>
      <c r="M36" s="123"/>
      <c r="N36" s="123">
        <v>0</v>
      </c>
      <c r="O36" s="123">
        <v>1</v>
      </c>
      <c r="P36" s="123">
        <v>2</v>
      </c>
      <c r="Q36" s="123">
        <v>1</v>
      </c>
      <c r="R36" s="123">
        <v>1</v>
      </c>
      <c r="S36" s="123">
        <v>1</v>
      </c>
      <c r="T36" s="123">
        <v>2</v>
      </c>
      <c r="U36" s="123">
        <v>2</v>
      </c>
      <c r="V36" s="123">
        <v>2</v>
      </c>
      <c r="W36" s="123">
        <v>7</v>
      </c>
      <c r="X36" s="72"/>
    </row>
    <row r="37" spans="3:24" x14ac:dyDescent="0.25">
      <c r="C37" s="143" t="s">
        <v>63</v>
      </c>
      <c r="D37" s="13">
        <v>54</v>
      </c>
      <c r="E37" s="78" t="s">
        <v>46</v>
      </c>
      <c r="F37" s="123"/>
      <c r="G37" s="123">
        <v>2</v>
      </c>
      <c r="H37" s="123">
        <v>1</v>
      </c>
      <c r="I37" s="123">
        <v>1</v>
      </c>
      <c r="J37" s="123">
        <v>2</v>
      </c>
      <c r="K37" s="123">
        <v>5</v>
      </c>
      <c r="L37" s="123">
        <v>3</v>
      </c>
      <c r="M37" s="123">
        <v>2</v>
      </c>
      <c r="N37" s="123">
        <v>2</v>
      </c>
      <c r="O37" s="123">
        <v>2</v>
      </c>
      <c r="P37" s="123">
        <v>1</v>
      </c>
      <c r="Q37" s="123">
        <v>4</v>
      </c>
      <c r="R37" s="123">
        <v>2</v>
      </c>
      <c r="S37" s="123">
        <v>0</v>
      </c>
      <c r="T37" s="123">
        <v>4</v>
      </c>
      <c r="U37" s="123">
        <v>1</v>
      </c>
      <c r="V37" s="123">
        <v>2</v>
      </c>
      <c r="W37" s="123">
        <v>3</v>
      </c>
      <c r="X37" s="72"/>
    </row>
    <row r="38" spans="3:24" x14ac:dyDescent="0.25">
      <c r="C38" s="143"/>
      <c r="D38" s="13">
        <v>40</v>
      </c>
      <c r="E38" s="78" t="s">
        <v>48</v>
      </c>
      <c r="F38" s="123"/>
      <c r="G38" s="123"/>
      <c r="H38" s="123"/>
      <c r="I38" s="123"/>
      <c r="J38" s="123">
        <v>1</v>
      </c>
      <c r="K38" s="123">
        <v>3</v>
      </c>
      <c r="L38" s="123">
        <v>3</v>
      </c>
      <c r="M38" s="123">
        <v>7</v>
      </c>
      <c r="N38" s="123">
        <v>0</v>
      </c>
      <c r="O38" s="123">
        <v>3</v>
      </c>
      <c r="P38" s="123">
        <v>4</v>
      </c>
      <c r="Q38" s="123">
        <v>7</v>
      </c>
      <c r="R38" s="123">
        <v>1</v>
      </c>
      <c r="S38" s="123">
        <v>15</v>
      </c>
      <c r="T38" s="123">
        <v>1</v>
      </c>
      <c r="U38" s="123">
        <v>6</v>
      </c>
      <c r="V38" s="123">
        <v>5</v>
      </c>
      <c r="W38" s="123">
        <v>5</v>
      </c>
      <c r="X38" s="72"/>
    </row>
    <row r="39" spans="3:24" ht="25.5" x14ac:dyDescent="0.25">
      <c r="C39" s="143" t="s">
        <v>64</v>
      </c>
      <c r="D39" s="13">
        <v>78</v>
      </c>
      <c r="E39" s="78" t="s">
        <v>118</v>
      </c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>
        <v>0</v>
      </c>
      <c r="U39" s="123">
        <v>1</v>
      </c>
      <c r="V39" s="123">
        <v>0</v>
      </c>
      <c r="W39" s="123">
        <v>8</v>
      </c>
      <c r="X39" s="72"/>
    </row>
    <row r="40" spans="3:24" x14ac:dyDescent="0.25">
      <c r="C40" s="143"/>
      <c r="D40" s="13">
        <v>61</v>
      </c>
      <c r="E40" s="78" t="s">
        <v>83</v>
      </c>
      <c r="F40" s="123">
        <v>1</v>
      </c>
      <c r="G40" s="123">
        <v>12</v>
      </c>
      <c r="H40" s="123">
        <v>14</v>
      </c>
      <c r="I40" s="123">
        <v>12</v>
      </c>
      <c r="J40" s="123"/>
      <c r="K40" s="123">
        <v>12</v>
      </c>
      <c r="L40" s="123">
        <v>1</v>
      </c>
      <c r="M40" s="123">
        <v>2</v>
      </c>
      <c r="N40" s="123">
        <v>6</v>
      </c>
      <c r="O40" s="123">
        <v>2</v>
      </c>
      <c r="P40" s="123">
        <v>3</v>
      </c>
      <c r="Q40" s="123">
        <v>0</v>
      </c>
      <c r="R40" s="123"/>
      <c r="S40" s="123"/>
      <c r="T40" s="123">
        <v>0</v>
      </c>
      <c r="U40" s="123">
        <v>1</v>
      </c>
      <c r="V40" s="123"/>
      <c r="W40" s="123"/>
      <c r="X40" s="72"/>
    </row>
    <row r="41" spans="3:24" ht="25.5" x14ac:dyDescent="0.25">
      <c r="C41" s="143"/>
      <c r="D41" s="13">
        <v>45</v>
      </c>
      <c r="E41" s="78" t="s">
        <v>131</v>
      </c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>
        <v>0</v>
      </c>
      <c r="W41" s="123">
        <v>1</v>
      </c>
      <c r="X41" s="72"/>
    </row>
    <row r="42" spans="3:24" x14ac:dyDescent="0.25">
      <c r="C42" s="143"/>
      <c r="D42" s="13">
        <v>49</v>
      </c>
      <c r="E42" s="78" t="s">
        <v>78</v>
      </c>
      <c r="F42" s="123">
        <v>16</v>
      </c>
      <c r="G42" s="123">
        <v>4</v>
      </c>
      <c r="H42" s="123">
        <v>1</v>
      </c>
      <c r="I42" s="123"/>
      <c r="J42" s="123">
        <v>3</v>
      </c>
      <c r="K42" s="123">
        <v>3</v>
      </c>
      <c r="L42" s="123">
        <v>10</v>
      </c>
      <c r="M42" s="123">
        <v>20</v>
      </c>
      <c r="N42" s="123">
        <v>0</v>
      </c>
      <c r="O42" s="123">
        <v>3</v>
      </c>
      <c r="P42" s="123">
        <v>0</v>
      </c>
      <c r="Q42" s="123">
        <v>52</v>
      </c>
      <c r="R42" s="123">
        <v>0</v>
      </c>
      <c r="S42" s="123">
        <v>8</v>
      </c>
      <c r="T42" s="123">
        <v>4</v>
      </c>
      <c r="U42" s="123">
        <v>14</v>
      </c>
      <c r="V42" s="123">
        <v>0</v>
      </c>
      <c r="W42" s="123">
        <v>14</v>
      </c>
      <c r="X42" s="72"/>
    </row>
    <row r="43" spans="3:24" ht="25.5" x14ac:dyDescent="0.25">
      <c r="C43" s="143"/>
      <c r="D43" s="13">
        <v>85</v>
      </c>
      <c r="E43" s="78" t="s">
        <v>123</v>
      </c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>
        <v>3</v>
      </c>
      <c r="U43" s="123">
        <v>7</v>
      </c>
      <c r="V43" s="123">
        <v>1</v>
      </c>
      <c r="W43" s="123">
        <v>3</v>
      </c>
      <c r="X43" s="72"/>
    </row>
    <row r="44" spans="3:24" x14ac:dyDescent="0.25">
      <c r="C44" s="143"/>
      <c r="D44" s="13">
        <v>90</v>
      </c>
      <c r="E44" s="78" t="s">
        <v>45</v>
      </c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>
        <v>0</v>
      </c>
      <c r="Q44" s="123">
        <v>4</v>
      </c>
      <c r="R44" s="123">
        <v>6</v>
      </c>
      <c r="S44" s="123">
        <v>8</v>
      </c>
      <c r="T44" s="123">
        <v>12</v>
      </c>
      <c r="U44" s="123">
        <v>16</v>
      </c>
      <c r="V44" s="123">
        <v>14</v>
      </c>
      <c r="W44" s="123">
        <v>27</v>
      </c>
      <c r="X44" s="72"/>
    </row>
    <row r="45" spans="3:24" x14ac:dyDescent="0.25">
      <c r="C45" s="143"/>
      <c r="D45" s="13">
        <v>84</v>
      </c>
      <c r="E45" s="78" t="s">
        <v>79</v>
      </c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>
        <v>0</v>
      </c>
      <c r="Q45" s="123">
        <v>2</v>
      </c>
      <c r="R45" s="123">
        <v>0</v>
      </c>
      <c r="S45" s="123">
        <v>3</v>
      </c>
      <c r="T45" s="123">
        <v>6</v>
      </c>
      <c r="U45" s="123">
        <v>4</v>
      </c>
      <c r="V45" s="123">
        <v>6</v>
      </c>
      <c r="W45" s="123">
        <v>3</v>
      </c>
      <c r="X45" s="72"/>
    </row>
    <row r="46" spans="3:24" x14ac:dyDescent="0.25">
      <c r="C46" s="143"/>
      <c r="D46" s="13" t="s">
        <v>161</v>
      </c>
      <c r="E46" s="78" t="s">
        <v>162</v>
      </c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>
        <v>0</v>
      </c>
      <c r="W46" s="123">
        <v>2</v>
      </c>
      <c r="X46" s="72"/>
    </row>
    <row r="47" spans="3:24" x14ac:dyDescent="0.25">
      <c r="C47" s="143" t="s">
        <v>68</v>
      </c>
      <c r="D47" s="13">
        <v>59</v>
      </c>
      <c r="E47" s="78" t="s">
        <v>35</v>
      </c>
      <c r="F47" s="123"/>
      <c r="G47" s="123"/>
      <c r="H47" s="123"/>
      <c r="I47" s="123">
        <v>2</v>
      </c>
      <c r="J47" s="123"/>
      <c r="K47" s="123">
        <v>1</v>
      </c>
      <c r="L47" s="123">
        <v>1</v>
      </c>
      <c r="M47" s="123">
        <v>0</v>
      </c>
      <c r="N47" s="123">
        <v>0</v>
      </c>
      <c r="O47" s="123">
        <v>1</v>
      </c>
      <c r="P47" s="123"/>
      <c r="Q47" s="123"/>
      <c r="R47" s="123">
        <v>2</v>
      </c>
      <c r="S47" s="123">
        <v>3</v>
      </c>
      <c r="T47" s="123">
        <v>1</v>
      </c>
      <c r="U47" s="123">
        <v>2</v>
      </c>
      <c r="V47" s="123">
        <v>0</v>
      </c>
      <c r="W47" s="123">
        <v>2</v>
      </c>
      <c r="X47" s="72"/>
    </row>
    <row r="48" spans="3:24" x14ac:dyDescent="0.25">
      <c r="C48" s="143"/>
      <c r="D48" s="13" t="s">
        <v>116</v>
      </c>
      <c r="E48" s="78" t="s">
        <v>119</v>
      </c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>
        <v>0</v>
      </c>
      <c r="U48" s="123">
        <v>14</v>
      </c>
      <c r="V48" s="123">
        <v>5</v>
      </c>
      <c r="W48" s="123">
        <v>10</v>
      </c>
      <c r="X48" s="72"/>
    </row>
    <row r="49" spans="3:24" ht="25.5" x14ac:dyDescent="0.25">
      <c r="C49" s="143"/>
      <c r="D49" s="68">
        <v>57</v>
      </c>
      <c r="E49" s="78" t="s">
        <v>72</v>
      </c>
      <c r="F49" s="123"/>
      <c r="G49" s="123"/>
      <c r="H49" s="123">
        <v>2</v>
      </c>
      <c r="I49" s="123"/>
      <c r="J49" s="123">
        <v>3</v>
      </c>
      <c r="K49" s="123"/>
      <c r="L49" s="123"/>
      <c r="M49" s="123"/>
      <c r="N49" s="123"/>
      <c r="O49" s="123"/>
      <c r="P49" s="123"/>
      <c r="Q49" s="123"/>
      <c r="R49" s="123">
        <v>0</v>
      </c>
      <c r="S49" s="123">
        <v>8</v>
      </c>
      <c r="T49" s="123"/>
      <c r="U49" s="123"/>
      <c r="V49" s="123"/>
      <c r="W49" s="123"/>
      <c r="X49" s="72"/>
    </row>
    <row r="50" spans="3:24" x14ac:dyDescent="0.25">
      <c r="C50" s="143"/>
      <c r="D50" s="13">
        <v>58</v>
      </c>
      <c r="E50" s="78" t="s">
        <v>36</v>
      </c>
      <c r="F50" s="123">
        <v>2</v>
      </c>
      <c r="G50" s="123">
        <v>4</v>
      </c>
      <c r="H50" s="123">
        <v>2</v>
      </c>
      <c r="I50" s="123"/>
      <c r="J50" s="123">
        <v>1</v>
      </c>
      <c r="K50" s="123">
        <v>17</v>
      </c>
      <c r="L50" s="123">
        <v>0</v>
      </c>
      <c r="M50" s="123">
        <v>19</v>
      </c>
      <c r="N50" s="123">
        <v>2</v>
      </c>
      <c r="O50" s="123">
        <v>9</v>
      </c>
      <c r="P50" s="123">
        <v>1</v>
      </c>
      <c r="Q50" s="123">
        <v>6</v>
      </c>
      <c r="R50" s="123">
        <v>3</v>
      </c>
      <c r="S50" s="123">
        <v>18</v>
      </c>
      <c r="T50" s="123">
        <v>0</v>
      </c>
      <c r="U50" s="123">
        <v>2</v>
      </c>
      <c r="V50" s="123">
        <v>4</v>
      </c>
      <c r="W50" s="123">
        <v>0</v>
      </c>
      <c r="X50" s="72"/>
    </row>
    <row r="51" spans="3:24" ht="25.5" x14ac:dyDescent="0.25">
      <c r="C51" s="143"/>
      <c r="D51" s="13">
        <v>79</v>
      </c>
      <c r="E51" s="78" t="s">
        <v>74</v>
      </c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>
        <v>2</v>
      </c>
      <c r="Q51" s="123">
        <v>6</v>
      </c>
      <c r="R51" s="123">
        <v>0</v>
      </c>
      <c r="S51" s="123">
        <v>3</v>
      </c>
      <c r="T51" s="123"/>
      <c r="U51" s="123"/>
      <c r="V51" s="123"/>
      <c r="W51" s="123"/>
      <c r="X51" s="72"/>
    </row>
    <row r="52" spans="3:24" x14ac:dyDescent="0.25">
      <c r="C52" s="143"/>
      <c r="D52" s="13">
        <v>98</v>
      </c>
      <c r="E52" s="78" t="s">
        <v>75</v>
      </c>
      <c r="F52" s="123"/>
      <c r="G52" s="123"/>
      <c r="H52" s="123"/>
      <c r="I52" s="123"/>
      <c r="J52" s="123"/>
      <c r="K52" s="123"/>
      <c r="L52" s="123"/>
      <c r="M52" s="123"/>
      <c r="N52" s="123">
        <v>0</v>
      </c>
      <c r="O52" s="123">
        <v>10</v>
      </c>
      <c r="P52" s="123"/>
      <c r="Q52" s="123"/>
      <c r="R52" s="123">
        <v>0</v>
      </c>
      <c r="S52" s="123">
        <v>3</v>
      </c>
      <c r="T52" s="123">
        <v>10</v>
      </c>
      <c r="U52" s="123">
        <v>0</v>
      </c>
      <c r="V52" s="123">
        <v>3</v>
      </c>
      <c r="W52" s="123">
        <v>3</v>
      </c>
      <c r="X52" s="72"/>
    </row>
    <row r="53" spans="3:24" x14ac:dyDescent="0.25">
      <c r="C53" s="143"/>
      <c r="D53" s="13">
        <v>97</v>
      </c>
      <c r="E53" s="78" t="s">
        <v>154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>
        <v>0</v>
      </c>
      <c r="W53" s="123">
        <v>3</v>
      </c>
      <c r="X53" s="72"/>
    </row>
    <row r="54" spans="3:24" x14ac:dyDescent="0.25">
      <c r="C54" s="143"/>
      <c r="D54" s="13">
        <v>96</v>
      </c>
      <c r="E54" s="78" t="s">
        <v>120</v>
      </c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>
        <v>0</v>
      </c>
      <c r="U54" s="123">
        <v>1</v>
      </c>
      <c r="V54" s="123">
        <v>2</v>
      </c>
      <c r="W54" s="123">
        <v>4</v>
      </c>
      <c r="X54" s="72"/>
    </row>
    <row r="55" spans="3:24" x14ac:dyDescent="0.25">
      <c r="C55" s="143"/>
      <c r="D55" s="13">
        <v>63</v>
      </c>
      <c r="E55" s="78" t="s">
        <v>85</v>
      </c>
      <c r="F55" s="123"/>
      <c r="G55" s="123"/>
      <c r="H55" s="123"/>
      <c r="I55" s="123"/>
      <c r="J55" s="123"/>
      <c r="K55" s="123"/>
      <c r="L55" s="123">
        <v>0</v>
      </c>
      <c r="M55" s="123">
        <v>2</v>
      </c>
      <c r="N55" s="123">
        <v>3</v>
      </c>
      <c r="O55" s="123">
        <v>1</v>
      </c>
      <c r="P55" s="123"/>
      <c r="Q55" s="123"/>
      <c r="R55" s="123"/>
      <c r="S55" s="123"/>
      <c r="T55" s="123">
        <v>0</v>
      </c>
      <c r="U55" s="123">
        <v>1</v>
      </c>
      <c r="V55" s="123">
        <v>1</v>
      </c>
      <c r="W55" s="123">
        <v>1</v>
      </c>
      <c r="X55" s="72"/>
    </row>
    <row r="56" spans="3:24" ht="18" customHeight="1" x14ac:dyDescent="0.25">
      <c r="C56" s="143" t="s">
        <v>69</v>
      </c>
      <c r="D56" s="13" t="s">
        <v>115</v>
      </c>
      <c r="E56" s="78" t="s">
        <v>121</v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>
        <v>0</v>
      </c>
      <c r="U56" s="123">
        <v>3</v>
      </c>
      <c r="V56" s="123"/>
      <c r="W56" s="123"/>
      <c r="X56" s="72"/>
    </row>
    <row r="57" spans="3:24" ht="18" customHeight="1" x14ac:dyDescent="0.25">
      <c r="C57" s="143"/>
      <c r="D57" s="13">
        <v>47</v>
      </c>
      <c r="E57" s="78" t="s">
        <v>47</v>
      </c>
      <c r="F57" s="123">
        <v>1</v>
      </c>
      <c r="G57" s="123">
        <v>6</v>
      </c>
      <c r="H57" s="123">
        <v>9</v>
      </c>
      <c r="I57" s="123">
        <v>1</v>
      </c>
      <c r="J57" s="123">
        <v>4</v>
      </c>
      <c r="K57" s="123">
        <v>3</v>
      </c>
      <c r="L57" s="123">
        <v>2</v>
      </c>
      <c r="M57" s="123">
        <v>3</v>
      </c>
      <c r="N57" s="123">
        <v>4</v>
      </c>
      <c r="O57" s="123">
        <v>9</v>
      </c>
      <c r="P57" s="123">
        <v>1</v>
      </c>
      <c r="Q57" s="123">
        <v>5</v>
      </c>
      <c r="R57" s="123">
        <v>6</v>
      </c>
      <c r="S57" s="123">
        <v>2</v>
      </c>
      <c r="T57" s="123">
        <v>0</v>
      </c>
      <c r="U57" s="123">
        <v>6</v>
      </c>
      <c r="V57" s="123">
        <v>2</v>
      </c>
      <c r="W57" s="123">
        <v>9</v>
      </c>
      <c r="X57" s="72"/>
    </row>
    <row r="58" spans="3:24" ht="25.5" x14ac:dyDescent="0.25">
      <c r="C58" s="143" t="s">
        <v>19</v>
      </c>
      <c r="D58" s="13">
        <v>56</v>
      </c>
      <c r="E58" s="78" t="s">
        <v>38</v>
      </c>
      <c r="F58" s="123">
        <v>1</v>
      </c>
      <c r="G58" s="123">
        <v>10</v>
      </c>
      <c r="H58" s="123">
        <v>8</v>
      </c>
      <c r="I58" s="123">
        <v>11</v>
      </c>
      <c r="J58" s="123">
        <v>1</v>
      </c>
      <c r="K58" s="123">
        <v>22</v>
      </c>
      <c r="L58" s="123">
        <v>6</v>
      </c>
      <c r="M58" s="123">
        <v>15</v>
      </c>
      <c r="N58" s="123">
        <v>4</v>
      </c>
      <c r="O58" s="123">
        <v>20</v>
      </c>
      <c r="P58" s="123">
        <v>1</v>
      </c>
      <c r="Q58" s="123">
        <v>14</v>
      </c>
      <c r="R58" s="123">
        <v>7</v>
      </c>
      <c r="S58" s="123">
        <v>11</v>
      </c>
      <c r="T58" s="123">
        <v>0</v>
      </c>
      <c r="U58" s="123">
        <v>15</v>
      </c>
      <c r="V58" s="123">
        <v>1</v>
      </c>
      <c r="W58" s="123">
        <v>0</v>
      </c>
      <c r="X58" s="72"/>
    </row>
    <row r="59" spans="3:24" ht="25.5" x14ac:dyDescent="0.25">
      <c r="C59" s="143"/>
      <c r="D59" s="13">
        <v>81</v>
      </c>
      <c r="E59" s="78" t="s">
        <v>39</v>
      </c>
      <c r="F59" s="123"/>
      <c r="G59" s="123"/>
      <c r="H59" s="123"/>
      <c r="I59" s="123"/>
      <c r="J59" s="123"/>
      <c r="K59" s="123"/>
      <c r="L59" s="123"/>
      <c r="M59" s="123"/>
      <c r="N59" s="123">
        <v>3</v>
      </c>
      <c r="O59" s="123">
        <v>25</v>
      </c>
      <c r="P59" s="123">
        <v>5</v>
      </c>
      <c r="Q59" s="123">
        <v>2</v>
      </c>
      <c r="R59" s="123">
        <v>1</v>
      </c>
      <c r="S59" s="123">
        <v>5</v>
      </c>
      <c r="T59" s="123">
        <v>0</v>
      </c>
      <c r="U59" s="123">
        <v>8</v>
      </c>
      <c r="V59" s="123">
        <v>2</v>
      </c>
      <c r="W59" s="123">
        <v>2</v>
      </c>
      <c r="X59" s="72"/>
    </row>
    <row r="60" spans="3:24" ht="25.5" x14ac:dyDescent="0.25">
      <c r="C60" s="143"/>
      <c r="D60" s="13">
        <v>77</v>
      </c>
      <c r="E60" s="78" t="s">
        <v>42</v>
      </c>
      <c r="F60" s="123"/>
      <c r="G60" s="123"/>
      <c r="H60" s="123">
        <v>6</v>
      </c>
      <c r="I60" s="123"/>
      <c r="J60" s="123"/>
      <c r="K60" s="123">
        <v>11</v>
      </c>
      <c r="L60" s="123">
        <v>12</v>
      </c>
      <c r="M60" s="123">
        <v>6</v>
      </c>
      <c r="N60" s="123">
        <v>11</v>
      </c>
      <c r="O60" s="123">
        <v>8</v>
      </c>
      <c r="P60" s="123">
        <v>9</v>
      </c>
      <c r="Q60" s="123">
        <v>6</v>
      </c>
      <c r="R60" s="123">
        <v>5</v>
      </c>
      <c r="S60" s="123">
        <v>25</v>
      </c>
      <c r="T60" s="123">
        <v>3</v>
      </c>
      <c r="U60" s="123">
        <v>12</v>
      </c>
      <c r="V60" s="123">
        <v>6</v>
      </c>
      <c r="W60" s="123">
        <v>8</v>
      </c>
      <c r="X60" s="72"/>
    </row>
    <row r="61" spans="3:24" x14ac:dyDescent="0.25">
      <c r="C61" s="143"/>
      <c r="D61" s="13">
        <v>41</v>
      </c>
      <c r="E61" s="78" t="s">
        <v>43</v>
      </c>
      <c r="F61" s="123">
        <v>14</v>
      </c>
      <c r="G61" s="123">
        <v>12</v>
      </c>
      <c r="H61" s="123">
        <v>17</v>
      </c>
      <c r="I61" s="123">
        <v>20</v>
      </c>
      <c r="J61" s="123">
        <v>9</v>
      </c>
      <c r="K61" s="123">
        <v>10</v>
      </c>
      <c r="L61" s="123">
        <v>8</v>
      </c>
      <c r="M61" s="123">
        <v>10</v>
      </c>
      <c r="N61" s="123">
        <v>6</v>
      </c>
      <c r="O61" s="123">
        <v>21</v>
      </c>
      <c r="P61" s="123">
        <v>2</v>
      </c>
      <c r="Q61" s="123">
        <v>13</v>
      </c>
      <c r="R61" s="123">
        <v>1</v>
      </c>
      <c r="S61" s="123">
        <v>30</v>
      </c>
      <c r="T61" s="123">
        <v>4</v>
      </c>
      <c r="U61" s="123">
        <v>18</v>
      </c>
      <c r="V61" s="123">
        <v>8</v>
      </c>
      <c r="W61" s="123">
        <v>48</v>
      </c>
      <c r="X61" s="72"/>
    </row>
    <row r="62" spans="3:24" ht="25.5" x14ac:dyDescent="0.25">
      <c r="C62" s="143"/>
      <c r="D62" s="13" t="s">
        <v>76</v>
      </c>
      <c r="E62" s="78" t="s">
        <v>122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>
        <v>0</v>
      </c>
      <c r="S62" s="123">
        <v>2</v>
      </c>
      <c r="T62" s="123">
        <v>5</v>
      </c>
      <c r="U62" s="123">
        <v>6</v>
      </c>
      <c r="V62" s="123">
        <v>5</v>
      </c>
      <c r="W62" s="123">
        <v>3</v>
      </c>
      <c r="X62" s="72"/>
    </row>
    <row r="63" spans="3:24" x14ac:dyDescent="0.25">
      <c r="C63" s="143"/>
      <c r="D63" s="13">
        <v>42</v>
      </c>
      <c r="E63" s="78" t="s">
        <v>49</v>
      </c>
      <c r="F63" s="123">
        <v>4</v>
      </c>
      <c r="G63" s="123">
        <v>3</v>
      </c>
      <c r="H63" s="123">
        <v>8</v>
      </c>
      <c r="I63" s="123">
        <v>1</v>
      </c>
      <c r="J63" s="123"/>
      <c r="K63" s="123">
        <v>1</v>
      </c>
      <c r="L63" s="123">
        <v>1</v>
      </c>
      <c r="M63" s="123">
        <v>0</v>
      </c>
      <c r="N63" s="123">
        <v>1</v>
      </c>
      <c r="O63" s="123">
        <v>2</v>
      </c>
      <c r="P63" s="123">
        <v>3</v>
      </c>
      <c r="Q63" s="123">
        <v>6</v>
      </c>
      <c r="R63" s="123">
        <v>1</v>
      </c>
      <c r="S63" s="123">
        <v>9</v>
      </c>
      <c r="T63" s="123">
        <v>3</v>
      </c>
      <c r="U63" s="123">
        <v>3</v>
      </c>
      <c r="V63" s="123">
        <v>1</v>
      </c>
      <c r="W63" s="123">
        <v>4</v>
      </c>
      <c r="X63" s="72"/>
    </row>
    <row r="64" spans="3:24" x14ac:dyDescent="0.25">
      <c r="C64" s="143"/>
      <c r="D64" s="13" t="s">
        <v>81</v>
      </c>
      <c r="E64" s="78" t="s">
        <v>82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>
        <v>0</v>
      </c>
      <c r="S64" s="123">
        <v>6</v>
      </c>
      <c r="T64" s="123">
        <v>0</v>
      </c>
      <c r="U64" s="123">
        <v>11</v>
      </c>
      <c r="V64" s="123">
        <v>6</v>
      </c>
      <c r="W64" s="123">
        <v>11</v>
      </c>
      <c r="X64" s="72"/>
    </row>
    <row r="65" spans="2:52" x14ac:dyDescent="0.25">
      <c r="C65" s="143" t="s">
        <v>21</v>
      </c>
      <c r="D65" s="13" t="s">
        <v>159</v>
      </c>
      <c r="E65" s="78" t="s">
        <v>160</v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>
        <v>0</v>
      </c>
      <c r="W65" s="123">
        <v>1</v>
      </c>
      <c r="X65" s="72"/>
    </row>
    <row r="66" spans="2:52" x14ac:dyDescent="0.25">
      <c r="C66" s="143"/>
      <c r="D66" s="13">
        <v>44</v>
      </c>
      <c r="E66" s="78" t="s">
        <v>80</v>
      </c>
      <c r="F66" s="123"/>
      <c r="G66" s="123"/>
      <c r="H66" s="123">
        <v>4</v>
      </c>
      <c r="I66" s="123">
        <v>2</v>
      </c>
      <c r="J66" s="123">
        <v>2</v>
      </c>
      <c r="K66" s="123">
        <v>4</v>
      </c>
      <c r="L66" s="123">
        <v>2</v>
      </c>
      <c r="M66" s="123">
        <v>0</v>
      </c>
      <c r="N66" s="123">
        <v>4</v>
      </c>
      <c r="O66" s="123">
        <v>2</v>
      </c>
      <c r="P66" s="123">
        <v>3</v>
      </c>
      <c r="Q66" s="123">
        <v>1</v>
      </c>
      <c r="R66" s="123">
        <v>1</v>
      </c>
      <c r="S66" s="123">
        <v>2</v>
      </c>
      <c r="T66" s="123">
        <v>0</v>
      </c>
      <c r="U66" s="123">
        <v>2</v>
      </c>
      <c r="V66" s="123">
        <v>1</v>
      </c>
      <c r="W66" s="123">
        <v>4</v>
      </c>
      <c r="X66" s="72"/>
    </row>
    <row r="67" spans="2:52" x14ac:dyDescent="0.25">
      <c r="C67" s="68" t="s">
        <v>175</v>
      </c>
      <c r="D67" s="13" t="s">
        <v>40</v>
      </c>
      <c r="E67" s="78" t="s">
        <v>41</v>
      </c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>
        <v>0</v>
      </c>
      <c r="Q67" s="123">
        <v>3</v>
      </c>
      <c r="R67" s="123">
        <v>4</v>
      </c>
      <c r="S67" s="123">
        <v>13</v>
      </c>
      <c r="T67" s="123"/>
      <c r="U67" s="123"/>
      <c r="V67" s="123">
        <v>0</v>
      </c>
      <c r="W67" s="123">
        <v>5</v>
      </c>
      <c r="X67" s="72"/>
    </row>
    <row r="68" spans="2:52" x14ac:dyDescent="0.25">
      <c r="C68" s="133" t="s">
        <v>3</v>
      </c>
      <c r="D68" s="133"/>
      <c r="E68" s="133"/>
      <c r="F68" s="117">
        <f t="shared" ref="F68:W68" si="0">SUM(F29:F67)</f>
        <v>39</v>
      </c>
      <c r="G68" s="117">
        <f t="shared" si="0"/>
        <v>53</v>
      </c>
      <c r="H68" s="117">
        <f t="shared" si="0"/>
        <v>81</v>
      </c>
      <c r="I68" s="117">
        <f t="shared" si="0"/>
        <v>51</v>
      </c>
      <c r="J68" s="117">
        <f t="shared" si="0"/>
        <v>29</v>
      </c>
      <c r="K68" s="117">
        <f t="shared" si="0"/>
        <v>106</v>
      </c>
      <c r="L68" s="117">
        <f t="shared" si="0"/>
        <v>51</v>
      </c>
      <c r="M68" s="117">
        <f t="shared" si="0"/>
        <v>92</v>
      </c>
      <c r="N68" s="117">
        <f t="shared" si="0"/>
        <v>58</v>
      </c>
      <c r="O68" s="117">
        <f t="shared" si="0"/>
        <v>139</v>
      </c>
      <c r="P68" s="117">
        <f t="shared" si="0"/>
        <v>52</v>
      </c>
      <c r="Q68" s="117">
        <f t="shared" si="0"/>
        <v>140</v>
      </c>
      <c r="R68" s="117">
        <f t="shared" si="0"/>
        <v>42</v>
      </c>
      <c r="S68" s="117">
        <f t="shared" si="0"/>
        <v>188</v>
      </c>
      <c r="T68" s="117">
        <f t="shared" si="0"/>
        <v>63</v>
      </c>
      <c r="U68" s="117">
        <f t="shared" si="0"/>
        <v>168</v>
      </c>
      <c r="V68" s="117">
        <f t="shared" si="0"/>
        <v>87</v>
      </c>
      <c r="W68" s="117">
        <f t="shared" si="0"/>
        <v>212</v>
      </c>
      <c r="X68" s="72"/>
    </row>
    <row r="69" spans="2:52" x14ac:dyDescent="0.25">
      <c r="C69" s="133" t="s">
        <v>176</v>
      </c>
      <c r="D69" s="133"/>
      <c r="E69" s="133"/>
      <c r="F69" s="132">
        <f t="shared" ref="F69" si="1">SUM(F68:G68)</f>
        <v>92</v>
      </c>
      <c r="G69" s="132"/>
      <c r="H69" s="132">
        <f t="shared" ref="H69" si="2">SUM(H68:I68)</f>
        <v>132</v>
      </c>
      <c r="I69" s="132"/>
      <c r="J69" s="132">
        <f t="shared" ref="J69" si="3">SUM(J68:K68)</f>
        <v>135</v>
      </c>
      <c r="K69" s="132"/>
      <c r="L69" s="132">
        <f t="shared" ref="L69" si="4">SUM(L68:M68)</f>
        <v>143</v>
      </c>
      <c r="M69" s="132"/>
      <c r="N69" s="132">
        <f t="shared" ref="N69" si="5">SUM(N68:O68)</f>
        <v>197</v>
      </c>
      <c r="O69" s="132"/>
      <c r="P69" s="132">
        <f>SUM(P68:Q68)</f>
        <v>192</v>
      </c>
      <c r="Q69" s="132"/>
      <c r="R69" s="132">
        <f>SUM(R68:S68)</f>
        <v>230</v>
      </c>
      <c r="S69" s="132"/>
      <c r="T69" s="132">
        <f>SUM(T68:U68)</f>
        <v>231</v>
      </c>
      <c r="U69" s="132"/>
      <c r="V69" s="132">
        <f>SUM(V68:W68)</f>
        <v>299</v>
      </c>
      <c r="W69" s="132"/>
      <c r="X69" s="72"/>
    </row>
    <row r="70" spans="2:52" x14ac:dyDescent="0.25"/>
    <row r="71" spans="2:52" x14ac:dyDescent="0.25">
      <c r="C71" s="7" t="s">
        <v>71</v>
      </c>
    </row>
    <row r="72" spans="2:52" x14ac:dyDescent="0.25"/>
    <row r="73" spans="2:52" hidden="1" x14ac:dyDescent="0.25"/>
    <row r="74" spans="2:52" hidden="1" x14ac:dyDescent="0.25"/>
    <row r="75" spans="2:52" s="51" customFormat="1" hidden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2:52" s="51" customFormat="1" hidden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2:52" s="51" customFormat="1" hidden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2:52" s="51" customFormat="1" hidden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2:52" s="51" customFormat="1" hidden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2:52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</sheetData>
  <sheetProtection password="CD78" sheet="1" objects="1" scenarios="1"/>
  <mergeCells count="32">
    <mergeCell ref="T27:U27"/>
    <mergeCell ref="V27:W27"/>
    <mergeCell ref="B1:V1"/>
    <mergeCell ref="C27:C28"/>
    <mergeCell ref="D27:D28"/>
    <mergeCell ref="E27:E28"/>
    <mergeCell ref="F27:G27"/>
    <mergeCell ref="H27:I27"/>
    <mergeCell ref="J27:K27"/>
    <mergeCell ref="L27:M27"/>
    <mergeCell ref="N27:O27"/>
    <mergeCell ref="P27:Q27"/>
    <mergeCell ref="C56:C57"/>
    <mergeCell ref="C58:C64"/>
    <mergeCell ref="C65:C66"/>
    <mergeCell ref="C68:E68"/>
    <mergeCell ref="R27:S27"/>
    <mergeCell ref="C29:C32"/>
    <mergeCell ref="C33:C36"/>
    <mergeCell ref="C37:C38"/>
    <mergeCell ref="C39:C46"/>
    <mergeCell ref="C47:C55"/>
    <mergeCell ref="P69:Q69"/>
    <mergeCell ref="R69:S69"/>
    <mergeCell ref="T69:U69"/>
    <mergeCell ref="V69:W69"/>
    <mergeCell ref="C69:E69"/>
    <mergeCell ref="F69:G69"/>
    <mergeCell ref="H69:I69"/>
    <mergeCell ref="J69:K69"/>
    <mergeCell ref="L69:M69"/>
    <mergeCell ref="N69:O69"/>
  </mergeCells>
  <pageMargins left="0.7" right="0.7" top="0.75" bottom="0.75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defaultSize="0" autoLine="0" autoPict="0">
                <anchor>
                  <from>
                    <xdr:col>2</xdr:col>
                    <xdr:colOff>28575</xdr:colOff>
                    <xdr:row>3</xdr:row>
                    <xdr:rowOff>19050</xdr:rowOff>
                  </from>
                  <to>
                    <xdr:col>4</xdr:col>
                    <xdr:colOff>3114675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4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0" defaultRowHeight="12.75" zeroHeight="1" x14ac:dyDescent="0.2"/>
  <cols>
    <col min="1" max="1" width="25.7109375" style="52" customWidth="1"/>
    <col min="2" max="2" width="5.7109375" style="74" customWidth="1"/>
    <col min="3" max="3" width="14.42578125" style="74" customWidth="1"/>
    <col min="4" max="13" width="5.7109375" style="74" customWidth="1"/>
    <col min="14" max="21" width="11.42578125" style="74" customWidth="1"/>
    <col min="22" max="22" width="5.7109375" style="74" customWidth="1"/>
    <col min="23" max="54" width="0" style="74" hidden="1" customWidth="1"/>
    <col min="55" max="16384" width="11.42578125" style="74" hidden="1"/>
  </cols>
  <sheetData>
    <row r="1" spans="1:22" s="50" customFormat="1" ht="26.25" customHeight="1" x14ac:dyDescent="0.25">
      <c r="A1" s="112"/>
      <c r="B1" s="125" t="s">
        <v>171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11"/>
    </row>
    <row r="2" spans="1:22" x14ac:dyDescent="0.2"/>
    <row r="3" spans="1:22" s="73" customFormat="1" ht="15.75" x14ac:dyDescent="0.25">
      <c r="A3" s="53"/>
      <c r="M3" s="8"/>
      <c r="N3" s="8"/>
      <c r="O3" s="8"/>
      <c r="P3" s="8"/>
      <c r="Q3" s="8"/>
      <c r="R3" s="8"/>
      <c r="S3" s="8"/>
      <c r="T3" s="8"/>
      <c r="U3" s="8"/>
    </row>
    <row r="4" spans="1:22" s="73" customFormat="1" ht="15.75" x14ac:dyDescent="0.25">
      <c r="A4" s="53"/>
      <c r="M4" s="8"/>
      <c r="N4" s="8"/>
      <c r="O4" s="8"/>
      <c r="P4" s="8"/>
      <c r="Q4" s="8"/>
      <c r="R4" s="8"/>
      <c r="S4" s="8"/>
      <c r="T4" s="8"/>
      <c r="U4" s="8"/>
    </row>
    <row r="5" spans="1:22" x14ac:dyDescent="0.2"/>
    <row r="6" spans="1:22" x14ac:dyDescent="0.2"/>
    <row r="7" spans="1:22" x14ac:dyDescent="0.2"/>
    <row r="8" spans="1:22" x14ac:dyDescent="0.2"/>
    <row r="9" spans="1:22" x14ac:dyDescent="0.2"/>
    <row r="10" spans="1:22" x14ac:dyDescent="0.2"/>
    <row r="11" spans="1:22" x14ac:dyDescent="0.2"/>
    <row r="12" spans="1:22" x14ac:dyDescent="0.2"/>
    <row r="13" spans="1:22" x14ac:dyDescent="0.2"/>
    <row r="14" spans="1:22" x14ac:dyDescent="0.2"/>
    <row r="15" spans="1:22" x14ac:dyDescent="0.2"/>
    <row r="16" spans="1:22" x14ac:dyDescent="0.2"/>
    <row r="17" spans="3:13" ht="15.75" x14ac:dyDescent="0.2">
      <c r="C17" s="144"/>
      <c r="D17" s="144"/>
      <c r="E17" s="144"/>
      <c r="F17" s="144"/>
      <c r="G17" s="144"/>
      <c r="H17" s="144"/>
      <c r="I17" s="144"/>
      <c r="J17" s="144"/>
      <c r="K17" s="144"/>
      <c r="L17" s="19"/>
    </row>
    <row r="18" spans="3:13" ht="15.75" x14ac:dyDescent="0.2">
      <c r="C18" s="144"/>
      <c r="D18" s="144"/>
      <c r="E18" s="144"/>
      <c r="F18" s="144"/>
      <c r="G18" s="144"/>
      <c r="H18" s="144"/>
      <c r="I18" s="144"/>
      <c r="J18" s="144"/>
      <c r="K18" s="144"/>
      <c r="L18" s="19"/>
    </row>
    <row r="19" spans="3:13" x14ac:dyDescent="0.2"/>
    <row r="20" spans="3:13" x14ac:dyDescent="0.2"/>
    <row r="21" spans="3:13" x14ac:dyDescent="0.2"/>
    <row r="22" spans="3:13" x14ac:dyDescent="0.2"/>
    <row r="23" spans="3:13" x14ac:dyDescent="0.2"/>
    <row r="24" spans="3:13" x14ac:dyDescent="0.2"/>
    <row r="25" spans="3:13" x14ac:dyDescent="0.2"/>
    <row r="26" spans="3:13" x14ac:dyDescent="0.2"/>
    <row r="27" spans="3:13" x14ac:dyDescent="0.2"/>
    <row r="28" spans="3:13" x14ac:dyDescent="0.2"/>
    <row r="29" spans="3:13" x14ac:dyDescent="0.2"/>
    <row r="30" spans="3:13" x14ac:dyDescent="0.2"/>
    <row r="31" spans="3:13" x14ac:dyDescent="0.2"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3:13" x14ac:dyDescent="0.2"/>
    <row r="33" spans="1:13" s="115" customFormat="1" ht="15.75" x14ac:dyDescent="0.25">
      <c r="A33" s="114"/>
      <c r="C33" s="145" t="s">
        <v>172</v>
      </c>
      <c r="D33" s="145"/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13" x14ac:dyDescent="0.2"/>
    <row r="35" spans="1:13" x14ac:dyDescent="0.2">
      <c r="C35" s="100" t="s">
        <v>4</v>
      </c>
      <c r="D35" s="100">
        <v>2003</v>
      </c>
      <c r="E35" s="83">
        <v>2004</v>
      </c>
      <c r="F35" s="100">
        <v>2005</v>
      </c>
      <c r="G35" s="83">
        <v>2006</v>
      </c>
      <c r="H35" s="100">
        <v>2007</v>
      </c>
      <c r="I35" s="83">
        <v>2008</v>
      </c>
      <c r="J35" s="100">
        <v>2009</v>
      </c>
      <c r="K35" s="100">
        <v>2010</v>
      </c>
      <c r="L35" s="100">
        <v>2011</v>
      </c>
      <c r="M35" s="100">
        <v>2012</v>
      </c>
    </row>
    <row r="36" spans="1:13" x14ac:dyDescent="0.2">
      <c r="C36" s="6" t="s">
        <v>7</v>
      </c>
      <c r="D36" s="75">
        <v>424</v>
      </c>
      <c r="E36" s="75">
        <v>703</v>
      </c>
      <c r="F36" s="75">
        <v>755</v>
      </c>
      <c r="G36" s="75">
        <v>736</v>
      </c>
      <c r="H36" s="75">
        <v>698</v>
      </c>
      <c r="I36" s="75">
        <v>1012</v>
      </c>
      <c r="J36" s="75">
        <v>971</v>
      </c>
      <c r="K36" s="75">
        <v>1237</v>
      </c>
      <c r="L36" s="75">
        <v>1140</v>
      </c>
      <c r="M36" s="75">
        <v>1532</v>
      </c>
    </row>
    <row r="37" spans="1:13" x14ac:dyDescent="0.2">
      <c r="C37" s="76" t="s">
        <v>9</v>
      </c>
      <c r="D37" s="75">
        <v>29</v>
      </c>
      <c r="E37" s="75">
        <v>30</v>
      </c>
      <c r="F37" s="75">
        <v>57</v>
      </c>
      <c r="G37" s="75">
        <v>70</v>
      </c>
      <c r="H37" s="75">
        <v>47</v>
      </c>
      <c r="I37" s="75">
        <v>98</v>
      </c>
      <c r="J37" s="75">
        <v>60</v>
      </c>
      <c r="K37" s="75">
        <v>89</v>
      </c>
      <c r="L37" s="75">
        <v>68</v>
      </c>
      <c r="M37" s="75">
        <v>44</v>
      </c>
    </row>
    <row r="38" spans="1:13" x14ac:dyDescent="0.2">
      <c r="C38" s="76" t="s">
        <v>10</v>
      </c>
      <c r="D38" s="75">
        <v>29</v>
      </c>
      <c r="E38" s="75">
        <v>62</v>
      </c>
      <c r="F38" s="75">
        <v>75</v>
      </c>
      <c r="G38" s="75">
        <v>65</v>
      </c>
      <c r="H38" s="75">
        <v>96</v>
      </c>
      <c r="I38" s="75">
        <v>99</v>
      </c>
      <c r="J38" s="75">
        <v>132</v>
      </c>
      <c r="K38" s="75">
        <v>141</v>
      </c>
      <c r="L38" s="75">
        <v>162</v>
      </c>
      <c r="M38" s="75">
        <v>247</v>
      </c>
    </row>
    <row r="39" spans="1:13" x14ac:dyDescent="0.2">
      <c r="C39" s="76" t="s">
        <v>130</v>
      </c>
      <c r="D39" s="75"/>
      <c r="E39" s="75"/>
      <c r="F39" s="75"/>
      <c r="G39" s="75"/>
      <c r="H39" s="75"/>
      <c r="I39" s="75"/>
      <c r="J39" s="75"/>
      <c r="K39" s="75"/>
      <c r="L39" s="75">
        <v>1</v>
      </c>
      <c r="M39" s="75">
        <v>8</v>
      </c>
    </row>
    <row r="40" spans="1:13" x14ac:dyDescent="0.2">
      <c r="C40" s="100" t="s">
        <v>3</v>
      </c>
      <c r="D40" s="101">
        <f>SUM(D36:D39)</f>
        <v>482</v>
      </c>
      <c r="E40" s="101">
        <f t="shared" ref="E40:L40" si="0">SUM(E36:E39)</f>
        <v>795</v>
      </c>
      <c r="F40" s="101">
        <f t="shared" si="0"/>
        <v>887</v>
      </c>
      <c r="G40" s="101">
        <f t="shared" si="0"/>
        <v>871</v>
      </c>
      <c r="H40" s="101">
        <f t="shared" si="0"/>
        <v>841</v>
      </c>
      <c r="I40" s="101">
        <f t="shared" si="0"/>
        <v>1209</v>
      </c>
      <c r="J40" s="101">
        <f t="shared" si="0"/>
        <v>1163</v>
      </c>
      <c r="K40" s="101">
        <f t="shared" si="0"/>
        <v>1467</v>
      </c>
      <c r="L40" s="101">
        <f t="shared" si="0"/>
        <v>1371</v>
      </c>
      <c r="M40" s="101">
        <f>SUM(M36:M39)</f>
        <v>1831</v>
      </c>
    </row>
    <row r="41" spans="1:13" x14ac:dyDescent="0.2"/>
    <row r="42" spans="1:13" x14ac:dyDescent="0.2">
      <c r="C42" s="18" t="s">
        <v>71</v>
      </c>
    </row>
    <row r="43" spans="1:13" x14ac:dyDescent="0.2"/>
    <row r="44" spans="1:13" hidden="1" x14ac:dyDescent="0.2"/>
  </sheetData>
  <sheetProtection password="CD78" sheet="1" objects="1" scenarios="1"/>
  <mergeCells count="3">
    <mergeCell ref="C17:K18"/>
    <mergeCell ref="B1:U1"/>
    <mergeCell ref="C33:M33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11"/>
  <sheetViews>
    <sheetView zoomScaleNormal="100" workbookViewId="0">
      <selection sqref="A1:C1"/>
    </sheetView>
  </sheetViews>
  <sheetFormatPr baseColWidth="10" defaultRowHeight="12.75" x14ac:dyDescent="0.25"/>
  <cols>
    <col min="1" max="1" width="4.42578125" style="91" bestFit="1" customWidth="1"/>
    <col min="2" max="2" width="7.85546875" style="28" bestFit="1" customWidth="1"/>
    <col min="3" max="3" width="78.28515625" style="28" bestFit="1" customWidth="1"/>
    <col min="4" max="16384" width="11.42578125" style="28"/>
  </cols>
  <sheetData>
    <row r="1" spans="1:3" s="91" customFormat="1" x14ac:dyDescent="0.25">
      <c r="A1" s="124"/>
      <c r="B1" s="124"/>
      <c r="C1" s="124"/>
    </row>
    <row r="2" spans="1:3" x14ac:dyDescent="0.25">
      <c r="A2" s="83" t="s">
        <v>1</v>
      </c>
      <c r="B2" s="83" t="s">
        <v>111</v>
      </c>
      <c r="C2" s="83" t="s">
        <v>112</v>
      </c>
    </row>
    <row r="3" spans="1:3" x14ac:dyDescent="0.25">
      <c r="A3" s="16">
        <v>1</v>
      </c>
      <c r="B3" s="13">
        <v>27</v>
      </c>
      <c r="C3" s="92" t="s">
        <v>12</v>
      </c>
    </row>
    <row r="4" spans="1:3" x14ac:dyDescent="0.25">
      <c r="A4" s="16">
        <v>2</v>
      </c>
      <c r="B4" s="13">
        <v>53</v>
      </c>
      <c r="C4" s="92" t="s">
        <v>27</v>
      </c>
    </row>
    <row r="5" spans="1:3" x14ac:dyDescent="0.25">
      <c r="A5" s="16">
        <v>3</v>
      </c>
      <c r="B5" s="13">
        <v>32</v>
      </c>
      <c r="C5" s="92" t="s">
        <v>18</v>
      </c>
    </row>
    <row r="6" spans="1:3" x14ac:dyDescent="0.25">
      <c r="A6" s="16">
        <v>4</v>
      </c>
      <c r="B6" s="82">
        <v>91</v>
      </c>
      <c r="C6" s="93" t="s">
        <v>103</v>
      </c>
    </row>
    <row r="7" spans="1:3" x14ac:dyDescent="0.25">
      <c r="A7" s="16">
        <v>5</v>
      </c>
      <c r="B7" s="13">
        <v>28</v>
      </c>
      <c r="C7" s="92" t="s">
        <v>23</v>
      </c>
    </row>
    <row r="8" spans="1:3" x14ac:dyDescent="0.25">
      <c r="A8" s="16">
        <v>6</v>
      </c>
      <c r="B8" s="13">
        <v>37</v>
      </c>
      <c r="C8" s="92" t="s">
        <v>56</v>
      </c>
    </row>
    <row r="9" spans="1:3" x14ac:dyDescent="0.25">
      <c r="A9" s="16">
        <v>7</v>
      </c>
      <c r="B9" s="13">
        <v>12</v>
      </c>
      <c r="C9" s="92" t="s">
        <v>24</v>
      </c>
    </row>
    <row r="10" spans="1:3" x14ac:dyDescent="0.25">
      <c r="A10" s="16">
        <v>8</v>
      </c>
      <c r="B10" s="13">
        <v>36</v>
      </c>
      <c r="C10" s="92" t="s">
        <v>25</v>
      </c>
    </row>
    <row r="11" spans="1:3" x14ac:dyDescent="0.25">
      <c r="A11" s="16">
        <v>9</v>
      </c>
      <c r="B11" s="13">
        <v>89</v>
      </c>
      <c r="C11" s="92" t="s">
        <v>57</v>
      </c>
    </row>
    <row r="12" spans="1:3" x14ac:dyDescent="0.25">
      <c r="A12" s="16">
        <v>10</v>
      </c>
      <c r="B12" s="13">
        <v>34</v>
      </c>
      <c r="C12" s="92" t="s">
        <v>26</v>
      </c>
    </row>
    <row r="13" spans="1:3" x14ac:dyDescent="0.25">
      <c r="A13" s="16">
        <v>11</v>
      </c>
      <c r="B13" s="13">
        <v>13</v>
      </c>
      <c r="C13" s="92" t="s">
        <v>19</v>
      </c>
    </row>
    <row r="14" spans="1:3" x14ac:dyDescent="0.25">
      <c r="A14" s="16">
        <v>12</v>
      </c>
      <c r="B14" s="13" t="s">
        <v>106</v>
      </c>
      <c r="C14" s="92" t="s">
        <v>107</v>
      </c>
    </row>
    <row r="15" spans="1:3" x14ac:dyDescent="0.25">
      <c r="A15" s="16">
        <v>13</v>
      </c>
      <c r="B15" s="13">
        <v>38</v>
      </c>
      <c r="C15" s="92" t="s">
        <v>20</v>
      </c>
    </row>
    <row r="16" spans="1:3" x14ac:dyDescent="0.25">
      <c r="A16" s="16">
        <v>14</v>
      </c>
      <c r="B16" s="13">
        <v>14</v>
      </c>
      <c r="C16" s="92" t="s">
        <v>21</v>
      </c>
    </row>
    <row r="17" spans="1:3" x14ac:dyDescent="0.25">
      <c r="A17" s="16">
        <v>15</v>
      </c>
      <c r="B17" s="13">
        <v>39</v>
      </c>
      <c r="C17" s="92" t="s">
        <v>22</v>
      </c>
    </row>
    <row r="18" spans="1:3" x14ac:dyDescent="0.25">
      <c r="A18" s="16">
        <v>16</v>
      </c>
      <c r="B18" s="13">
        <v>2</v>
      </c>
      <c r="C18" s="92" t="s">
        <v>52</v>
      </c>
    </row>
    <row r="19" spans="1:3" x14ac:dyDescent="0.25">
      <c r="A19" s="16">
        <v>17</v>
      </c>
      <c r="B19" s="13">
        <v>4</v>
      </c>
      <c r="C19" s="92" t="s">
        <v>6</v>
      </c>
    </row>
    <row r="20" spans="1:3" x14ac:dyDescent="0.25">
      <c r="A20" s="16">
        <v>18</v>
      </c>
      <c r="B20" s="13">
        <v>6</v>
      </c>
      <c r="C20" s="92" t="s">
        <v>14</v>
      </c>
    </row>
    <row r="21" spans="1:3" x14ac:dyDescent="0.25">
      <c r="A21" s="16">
        <v>19</v>
      </c>
      <c r="B21" s="13">
        <v>9</v>
      </c>
      <c r="C21" s="92" t="s">
        <v>15</v>
      </c>
    </row>
    <row r="22" spans="1:3" x14ac:dyDescent="0.25">
      <c r="A22" s="16">
        <v>20</v>
      </c>
      <c r="B22" s="13">
        <v>21</v>
      </c>
      <c r="C22" s="92" t="s">
        <v>16</v>
      </c>
    </row>
    <row r="23" spans="1:3" x14ac:dyDescent="0.25">
      <c r="A23" s="16">
        <v>21</v>
      </c>
      <c r="B23" s="13" t="s">
        <v>141</v>
      </c>
      <c r="C23" s="92" t="s">
        <v>142</v>
      </c>
    </row>
    <row r="24" spans="1:3" x14ac:dyDescent="0.25">
      <c r="A24" s="16">
        <v>22</v>
      </c>
      <c r="B24" s="13">
        <v>3</v>
      </c>
      <c r="C24" s="92" t="s">
        <v>53</v>
      </c>
    </row>
    <row r="25" spans="1:3" x14ac:dyDescent="0.25">
      <c r="A25" s="16">
        <v>23</v>
      </c>
      <c r="B25" s="13">
        <v>66</v>
      </c>
      <c r="C25" s="92" t="s">
        <v>8</v>
      </c>
    </row>
    <row r="26" spans="1:3" x14ac:dyDescent="0.25">
      <c r="A26" s="16">
        <v>24</v>
      </c>
      <c r="B26" s="13">
        <v>68</v>
      </c>
      <c r="C26" s="92" t="s">
        <v>113</v>
      </c>
    </row>
    <row r="27" spans="1:3" x14ac:dyDescent="0.25">
      <c r="A27" s="16">
        <v>25</v>
      </c>
      <c r="B27" s="13">
        <v>7</v>
      </c>
      <c r="C27" s="92" t="s">
        <v>13</v>
      </c>
    </row>
    <row r="28" spans="1:3" x14ac:dyDescent="0.25">
      <c r="A28" s="16">
        <v>26</v>
      </c>
      <c r="B28" s="13">
        <v>1</v>
      </c>
      <c r="C28" s="92" t="s">
        <v>11</v>
      </c>
    </row>
    <row r="29" spans="1:3" x14ac:dyDescent="0.25">
      <c r="A29" s="16">
        <v>27</v>
      </c>
      <c r="B29" s="13" t="s">
        <v>93</v>
      </c>
      <c r="C29" s="92" t="s">
        <v>140</v>
      </c>
    </row>
    <row r="30" spans="1:3" x14ac:dyDescent="0.25">
      <c r="A30" s="16">
        <v>28</v>
      </c>
      <c r="B30" s="13">
        <v>33</v>
      </c>
      <c r="C30" s="92" t="s">
        <v>17</v>
      </c>
    </row>
    <row r="31" spans="1:3" x14ac:dyDescent="0.25">
      <c r="A31" s="16">
        <v>29</v>
      </c>
      <c r="B31" s="13">
        <v>31</v>
      </c>
      <c r="C31" s="92" t="s">
        <v>55</v>
      </c>
    </row>
    <row r="32" spans="1:3" x14ac:dyDescent="0.25">
      <c r="A32" s="16">
        <v>30</v>
      </c>
      <c r="B32" s="13">
        <v>16</v>
      </c>
      <c r="C32" s="92" t="s">
        <v>28</v>
      </c>
    </row>
    <row r="33" spans="1:3" x14ac:dyDescent="0.25">
      <c r="A33" s="16">
        <v>31</v>
      </c>
      <c r="B33" s="13">
        <v>86</v>
      </c>
      <c r="C33" s="92" t="s">
        <v>30</v>
      </c>
    </row>
    <row r="34" spans="1:3" x14ac:dyDescent="0.25">
      <c r="A34" s="16">
        <v>32</v>
      </c>
      <c r="B34" s="13" t="s">
        <v>95</v>
      </c>
      <c r="C34" s="92" t="s">
        <v>96</v>
      </c>
    </row>
    <row r="35" spans="1:3" x14ac:dyDescent="0.25">
      <c r="A35" s="16">
        <v>33</v>
      </c>
      <c r="B35" s="13">
        <v>22</v>
      </c>
      <c r="C35" s="92" t="s">
        <v>31</v>
      </c>
    </row>
    <row r="36" spans="1:3" x14ac:dyDescent="0.25">
      <c r="A36" s="16">
        <v>34</v>
      </c>
      <c r="B36" s="13">
        <v>99</v>
      </c>
      <c r="C36" s="92" t="s">
        <v>105</v>
      </c>
    </row>
    <row r="37" spans="1:3" x14ac:dyDescent="0.25">
      <c r="A37" s="16">
        <v>35</v>
      </c>
      <c r="B37" s="13">
        <v>87</v>
      </c>
      <c r="C37" s="92" t="s">
        <v>58</v>
      </c>
    </row>
    <row r="38" spans="1:3" x14ac:dyDescent="0.25">
      <c r="A38" s="16">
        <v>36</v>
      </c>
      <c r="B38" s="13">
        <v>23</v>
      </c>
      <c r="C38" s="92" t="s">
        <v>32</v>
      </c>
    </row>
    <row r="39" spans="1:3" x14ac:dyDescent="0.25">
      <c r="A39" s="16">
        <v>37</v>
      </c>
      <c r="B39" s="13" t="s">
        <v>143</v>
      </c>
      <c r="C39" s="92" t="s">
        <v>144</v>
      </c>
    </row>
    <row r="40" spans="1:3" x14ac:dyDescent="0.25">
      <c r="A40" s="16">
        <v>38</v>
      </c>
      <c r="B40" s="13">
        <v>24</v>
      </c>
      <c r="C40" s="92" t="s">
        <v>33</v>
      </c>
    </row>
    <row r="41" spans="1:3" x14ac:dyDescent="0.25">
      <c r="A41" s="16">
        <v>39</v>
      </c>
      <c r="B41" s="13">
        <v>25</v>
      </c>
      <c r="C41" s="92" t="s">
        <v>34</v>
      </c>
    </row>
    <row r="44" spans="1:3" x14ac:dyDescent="0.25">
      <c r="A44" s="124" t="s">
        <v>146</v>
      </c>
      <c r="B44" s="124"/>
      <c r="C44" s="124"/>
    </row>
    <row r="45" spans="1:3" x14ac:dyDescent="0.25">
      <c r="A45" s="83" t="s">
        <v>1</v>
      </c>
      <c r="B45" s="83" t="s">
        <v>111</v>
      </c>
      <c r="C45" s="83" t="s">
        <v>112</v>
      </c>
    </row>
    <row r="46" spans="1:3" x14ac:dyDescent="0.25">
      <c r="A46" s="13">
        <v>1</v>
      </c>
      <c r="B46" s="4">
        <v>27</v>
      </c>
      <c r="C46" s="6" t="s">
        <v>12</v>
      </c>
    </row>
    <row r="47" spans="1:3" x14ac:dyDescent="0.25">
      <c r="A47" s="13">
        <v>2</v>
      </c>
      <c r="B47" s="4">
        <v>53</v>
      </c>
      <c r="C47" s="6" t="s">
        <v>27</v>
      </c>
    </row>
    <row r="48" spans="1:3" x14ac:dyDescent="0.25">
      <c r="A48" s="13">
        <v>3</v>
      </c>
      <c r="B48" s="4">
        <v>32</v>
      </c>
      <c r="C48" s="6" t="s">
        <v>18</v>
      </c>
    </row>
    <row r="49" spans="1:3" x14ac:dyDescent="0.25">
      <c r="A49" s="13">
        <v>4</v>
      </c>
      <c r="B49" s="4">
        <v>28</v>
      </c>
      <c r="C49" s="6" t="s">
        <v>23</v>
      </c>
    </row>
    <row r="50" spans="1:3" x14ac:dyDescent="0.25">
      <c r="A50" s="13">
        <v>5</v>
      </c>
      <c r="B50" s="4">
        <v>37</v>
      </c>
      <c r="C50" s="6" t="s">
        <v>56</v>
      </c>
    </row>
    <row r="51" spans="1:3" x14ac:dyDescent="0.25">
      <c r="A51" s="13">
        <v>6</v>
      </c>
      <c r="B51" s="4">
        <v>12</v>
      </c>
      <c r="C51" s="6" t="s">
        <v>24</v>
      </c>
    </row>
    <row r="52" spans="1:3" x14ac:dyDescent="0.25">
      <c r="A52" s="13">
        <v>7</v>
      </c>
      <c r="B52" s="4">
        <v>36</v>
      </c>
      <c r="C52" s="6" t="s">
        <v>25</v>
      </c>
    </row>
    <row r="53" spans="1:3" x14ac:dyDescent="0.25">
      <c r="A53" s="13">
        <v>8</v>
      </c>
      <c r="B53" s="20">
        <v>89</v>
      </c>
      <c r="C53" s="6" t="s">
        <v>57</v>
      </c>
    </row>
    <row r="54" spans="1:3" x14ac:dyDescent="0.25">
      <c r="A54" s="13">
        <v>9</v>
      </c>
      <c r="B54" s="4">
        <v>34</v>
      </c>
      <c r="C54" s="6" t="s">
        <v>26</v>
      </c>
    </row>
    <row r="55" spans="1:3" x14ac:dyDescent="0.25">
      <c r="A55" s="13">
        <v>10</v>
      </c>
      <c r="B55" s="4">
        <v>13</v>
      </c>
      <c r="C55" s="6" t="s">
        <v>19</v>
      </c>
    </row>
    <row r="56" spans="1:3" x14ac:dyDescent="0.25">
      <c r="A56" s="13">
        <v>11</v>
      </c>
      <c r="B56" s="4">
        <v>38</v>
      </c>
      <c r="C56" s="6" t="s">
        <v>20</v>
      </c>
    </row>
    <row r="57" spans="1:3" x14ac:dyDescent="0.25">
      <c r="A57" s="13">
        <v>12</v>
      </c>
      <c r="B57" s="4">
        <v>14</v>
      </c>
      <c r="C57" s="6" t="s">
        <v>21</v>
      </c>
    </row>
    <row r="58" spans="1:3" x14ac:dyDescent="0.25">
      <c r="A58" s="13">
        <v>13</v>
      </c>
      <c r="B58" s="4">
        <v>39</v>
      </c>
      <c r="C58" s="6" t="s">
        <v>22</v>
      </c>
    </row>
    <row r="59" spans="1:3" x14ac:dyDescent="0.25">
      <c r="A59" s="13">
        <v>14</v>
      </c>
      <c r="B59" s="4">
        <v>15</v>
      </c>
      <c r="C59" s="6" t="s">
        <v>65</v>
      </c>
    </row>
    <row r="60" spans="1:3" x14ac:dyDescent="0.25">
      <c r="A60" s="13">
        <v>15</v>
      </c>
      <c r="B60" s="4">
        <v>2</v>
      </c>
      <c r="C60" s="6" t="s">
        <v>52</v>
      </c>
    </row>
    <row r="61" spans="1:3" x14ac:dyDescent="0.25">
      <c r="A61" s="13">
        <v>16</v>
      </c>
      <c r="B61" s="4">
        <v>4</v>
      </c>
      <c r="C61" s="6" t="s">
        <v>6</v>
      </c>
    </row>
    <row r="62" spans="1:3" x14ac:dyDescent="0.25">
      <c r="A62" s="13">
        <v>17</v>
      </c>
      <c r="B62" s="4">
        <v>19</v>
      </c>
      <c r="C62" s="6" t="s">
        <v>66</v>
      </c>
    </row>
    <row r="63" spans="1:3" x14ac:dyDescent="0.25">
      <c r="A63" s="13">
        <v>18</v>
      </c>
      <c r="B63" s="4">
        <v>6</v>
      </c>
      <c r="C63" s="6" t="s">
        <v>14</v>
      </c>
    </row>
    <row r="64" spans="1:3" x14ac:dyDescent="0.25">
      <c r="A64" s="13">
        <v>19</v>
      </c>
      <c r="B64" s="4">
        <v>51</v>
      </c>
      <c r="C64" s="6" t="s">
        <v>67</v>
      </c>
    </row>
    <row r="65" spans="1:3" x14ac:dyDescent="0.25">
      <c r="A65" s="13">
        <v>20</v>
      </c>
      <c r="B65" s="4">
        <v>10</v>
      </c>
      <c r="C65" s="6" t="s">
        <v>54</v>
      </c>
    </row>
    <row r="66" spans="1:3" x14ac:dyDescent="0.25">
      <c r="A66" s="13">
        <v>21</v>
      </c>
      <c r="B66" s="4">
        <v>9</v>
      </c>
      <c r="C66" s="6" t="s">
        <v>15</v>
      </c>
    </row>
    <row r="67" spans="1:3" x14ac:dyDescent="0.25">
      <c r="A67" s="13">
        <v>22</v>
      </c>
      <c r="B67" s="4">
        <v>21</v>
      </c>
      <c r="C67" s="6" t="s">
        <v>16</v>
      </c>
    </row>
    <row r="68" spans="1:3" x14ac:dyDescent="0.25">
      <c r="A68" s="13">
        <v>23</v>
      </c>
      <c r="B68" s="4">
        <v>3</v>
      </c>
      <c r="C68" s="6" t="s">
        <v>53</v>
      </c>
    </row>
    <row r="69" spans="1:3" x14ac:dyDescent="0.25">
      <c r="A69" s="13">
        <v>24</v>
      </c>
      <c r="B69" s="4">
        <v>66</v>
      </c>
      <c r="C69" s="6" t="s">
        <v>8</v>
      </c>
    </row>
    <row r="70" spans="1:3" x14ac:dyDescent="0.25">
      <c r="A70" s="13">
        <v>25</v>
      </c>
      <c r="B70" s="4">
        <v>68</v>
      </c>
      <c r="C70" s="6" t="s">
        <v>113</v>
      </c>
    </row>
    <row r="71" spans="1:3" x14ac:dyDescent="0.25">
      <c r="A71" s="13">
        <v>26</v>
      </c>
      <c r="B71" s="4">
        <v>7</v>
      </c>
      <c r="C71" s="6" t="s">
        <v>13</v>
      </c>
    </row>
    <row r="72" spans="1:3" x14ac:dyDescent="0.25">
      <c r="A72" s="13">
        <v>27</v>
      </c>
      <c r="B72" s="4">
        <v>1</v>
      </c>
      <c r="C72" s="6" t="s">
        <v>11</v>
      </c>
    </row>
    <row r="73" spans="1:3" x14ac:dyDescent="0.25">
      <c r="A73" s="13">
        <v>28</v>
      </c>
      <c r="B73" s="4">
        <v>33</v>
      </c>
      <c r="C73" s="6" t="s">
        <v>17</v>
      </c>
    </row>
    <row r="74" spans="1:3" x14ac:dyDescent="0.25">
      <c r="A74" s="13">
        <v>29</v>
      </c>
      <c r="B74" s="3">
        <v>80</v>
      </c>
      <c r="C74" s="55" t="s">
        <v>100</v>
      </c>
    </row>
    <row r="75" spans="1:3" x14ac:dyDescent="0.25">
      <c r="A75" s="13">
        <v>30</v>
      </c>
      <c r="B75" s="4">
        <v>31</v>
      </c>
      <c r="C75" s="6" t="s">
        <v>55</v>
      </c>
    </row>
    <row r="76" spans="1:3" x14ac:dyDescent="0.25">
      <c r="A76" s="13">
        <v>31</v>
      </c>
      <c r="B76" s="4">
        <v>16</v>
      </c>
      <c r="C76" s="6" t="s">
        <v>28</v>
      </c>
    </row>
    <row r="77" spans="1:3" x14ac:dyDescent="0.25">
      <c r="A77" s="13">
        <v>32</v>
      </c>
      <c r="B77" s="4">
        <v>65</v>
      </c>
      <c r="C77" s="6" t="s">
        <v>29</v>
      </c>
    </row>
    <row r="78" spans="1:3" x14ac:dyDescent="0.25">
      <c r="A78" s="13">
        <v>33</v>
      </c>
      <c r="B78" s="4">
        <v>86</v>
      </c>
      <c r="C78" s="6" t="s">
        <v>30</v>
      </c>
    </row>
    <row r="79" spans="1:3" x14ac:dyDescent="0.25">
      <c r="A79" s="13">
        <v>34</v>
      </c>
      <c r="B79" s="4" t="s">
        <v>95</v>
      </c>
      <c r="C79" s="24" t="s">
        <v>96</v>
      </c>
    </row>
    <row r="80" spans="1:3" x14ac:dyDescent="0.25">
      <c r="A80" s="13">
        <v>35</v>
      </c>
      <c r="B80" s="4">
        <v>22</v>
      </c>
      <c r="C80" s="6" t="s">
        <v>31</v>
      </c>
    </row>
    <row r="81" spans="1:3" x14ac:dyDescent="0.25">
      <c r="A81" s="13">
        <v>36</v>
      </c>
      <c r="B81" s="20">
        <v>87</v>
      </c>
      <c r="C81" s="6" t="s">
        <v>58</v>
      </c>
    </row>
    <row r="82" spans="1:3" x14ac:dyDescent="0.25">
      <c r="A82" s="13">
        <v>37</v>
      </c>
      <c r="B82" s="4">
        <v>23</v>
      </c>
      <c r="C82" s="6" t="s">
        <v>32</v>
      </c>
    </row>
    <row r="83" spans="1:3" x14ac:dyDescent="0.25">
      <c r="A83" s="13">
        <v>38</v>
      </c>
      <c r="B83" s="4">
        <v>24</v>
      </c>
      <c r="C83" s="6" t="s">
        <v>33</v>
      </c>
    </row>
    <row r="84" spans="1:3" x14ac:dyDescent="0.25">
      <c r="A84" s="13">
        <v>39</v>
      </c>
      <c r="B84" s="4">
        <v>25</v>
      </c>
      <c r="C84" s="6" t="s">
        <v>34</v>
      </c>
    </row>
    <row r="87" spans="1:3" x14ac:dyDescent="0.25">
      <c r="A87" s="124" t="s">
        <v>149</v>
      </c>
      <c r="B87" s="124"/>
      <c r="C87" s="124"/>
    </row>
    <row r="88" spans="1:3" x14ac:dyDescent="0.25">
      <c r="A88" s="83" t="s">
        <v>1</v>
      </c>
      <c r="B88" s="83" t="s">
        <v>111</v>
      </c>
      <c r="C88" s="83" t="s">
        <v>112</v>
      </c>
    </row>
    <row r="89" spans="1:3" x14ac:dyDescent="0.25">
      <c r="A89" s="13">
        <v>1</v>
      </c>
      <c r="B89" s="4">
        <v>27</v>
      </c>
      <c r="C89" s="6" t="s">
        <v>12</v>
      </c>
    </row>
    <row r="90" spans="1:3" x14ac:dyDescent="0.25">
      <c r="A90" s="13">
        <v>2</v>
      </c>
      <c r="B90" s="4">
        <v>53</v>
      </c>
      <c r="C90" s="6" t="s">
        <v>27</v>
      </c>
    </row>
    <row r="91" spans="1:3" x14ac:dyDescent="0.25">
      <c r="A91" s="13">
        <v>3</v>
      </c>
      <c r="B91" s="4">
        <v>32</v>
      </c>
      <c r="C91" s="6" t="s">
        <v>18</v>
      </c>
    </row>
    <row r="92" spans="1:3" x14ac:dyDescent="0.25">
      <c r="A92" s="13">
        <v>4</v>
      </c>
      <c r="B92" s="4" t="s">
        <v>97</v>
      </c>
      <c r="C92" s="98" t="s">
        <v>98</v>
      </c>
    </row>
    <row r="93" spans="1:3" x14ac:dyDescent="0.25">
      <c r="A93" s="13">
        <v>5</v>
      </c>
      <c r="B93" s="20">
        <v>91</v>
      </c>
      <c r="C93" s="6" t="s">
        <v>103</v>
      </c>
    </row>
    <row r="94" spans="1:3" x14ac:dyDescent="0.25">
      <c r="A94" s="13">
        <v>6</v>
      </c>
      <c r="B94" s="4">
        <v>28</v>
      </c>
      <c r="C94" s="6" t="s">
        <v>23</v>
      </c>
    </row>
    <row r="95" spans="1:3" x14ac:dyDescent="0.25">
      <c r="A95" s="13">
        <v>7</v>
      </c>
      <c r="B95" s="4">
        <v>37</v>
      </c>
      <c r="C95" s="6" t="s">
        <v>56</v>
      </c>
    </row>
    <row r="96" spans="1:3" x14ac:dyDescent="0.25">
      <c r="A96" s="13">
        <v>8</v>
      </c>
      <c r="B96" s="4">
        <v>12</v>
      </c>
      <c r="C96" s="6" t="s">
        <v>24</v>
      </c>
    </row>
    <row r="97" spans="1:3" x14ac:dyDescent="0.25">
      <c r="A97" s="13">
        <v>9</v>
      </c>
      <c r="B97" s="4">
        <v>36</v>
      </c>
      <c r="C97" s="6" t="s">
        <v>25</v>
      </c>
    </row>
    <row r="98" spans="1:3" x14ac:dyDescent="0.25">
      <c r="A98" s="13">
        <v>10</v>
      </c>
      <c r="B98" s="4">
        <v>34</v>
      </c>
      <c r="C98" s="6" t="s">
        <v>26</v>
      </c>
    </row>
    <row r="99" spans="1:3" x14ac:dyDescent="0.25">
      <c r="A99" s="13">
        <v>11</v>
      </c>
      <c r="B99" s="4">
        <v>13</v>
      </c>
      <c r="C99" s="6" t="s">
        <v>19</v>
      </c>
    </row>
    <row r="100" spans="1:3" x14ac:dyDescent="0.25">
      <c r="A100" s="13">
        <v>12</v>
      </c>
      <c r="B100" s="4" t="s">
        <v>106</v>
      </c>
      <c r="C100" s="6" t="s">
        <v>107</v>
      </c>
    </row>
    <row r="101" spans="1:3" x14ac:dyDescent="0.25">
      <c r="A101" s="13">
        <v>13</v>
      </c>
      <c r="B101" s="4">
        <v>38</v>
      </c>
      <c r="C101" s="6" t="s">
        <v>20</v>
      </c>
    </row>
    <row r="102" spans="1:3" x14ac:dyDescent="0.25">
      <c r="A102" s="13">
        <v>14</v>
      </c>
      <c r="B102" s="4">
        <v>14</v>
      </c>
      <c r="C102" s="6" t="s">
        <v>21</v>
      </c>
    </row>
    <row r="103" spans="1:3" x14ac:dyDescent="0.25">
      <c r="A103" s="13">
        <v>15</v>
      </c>
      <c r="B103" s="4">
        <v>39</v>
      </c>
      <c r="C103" s="6" t="s">
        <v>22</v>
      </c>
    </row>
    <row r="104" spans="1:3" x14ac:dyDescent="0.25">
      <c r="A104" s="13">
        <v>16</v>
      </c>
      <c r="B104" s="4">
        <v>15</v>
      </c>
      <c r="C104" s="6" t="s">
        <v>65</v>
      </c>
    </row>
    <row r="105" spans="1:3" x14ac:dyDescent="0.25">
      <c r="A105" s="13">
        <v>17</v>
      </c>
      <c r="B105" s="57">
        <v>2</v>
      </c>
      <c r="C105" s="103" t="s">
        <v>91</v>
      </c>
    </row>
    <row r="106" spans="1:3" x14ac:dyDescent="0.25">
      <c r="A106" s="13">
        <v>18</v>
      </c>
      <c r="B106" s="4">
        <v>4</v>
      </c>
      <c r="C106" s="6" t="s">
        <v>6</v>
      </c>
    </row>
    <row r="107" spans="1:3" x14ac:dyDescent="0.25">
      <c r="A107" s="13">
        <v>19</v>
      </c>
      <c r="B107" s="4">
        <v>19</v>
      </c>
      <c r="C107" s="6" t="s">
        <v>66</v>
      </c>
    </row>
    <row r="108" spans="1:3" x14ac:dyDescent="0.25">
      <c r="A108" s="13">
        <v>20</v>
      </c>
      <c r="B108" s="4">
        <v>6</v>
      </c>
      <c r="C108" s="6" t="s">
        <v>14</v>
      </c>
    </row>
    <row r="109" spans="1:3" x14ac:dyDescent="0.25">
      <c r="A109" s="13">
        <v>21</v>
      </c>
      <c r="B109" s="20">
        <v>51</v>
      </c>
      <c r="C109" s="98" t="s">
        <v>67</v>
      </c>
    </row>
    <row r="110" spans="1:3" x14ac:dyDescent="0.25">
      <c r="A110" s="13">
        <v>22</v>
      </c>
      <c r="B110" s="57">
        <v>10</v>
      </c>
      <c r="C110" s="103" t="s">
        <v>99</v>
      </c>
    </row>
    <row r="111" spans="1:3" x14ac:dyDescent="0.25">
      <c r="A111" s="13">
        <v>23</v>
      </c>
      <c r="B111" s="4">
        <v>9</v>
      </c>
      <c r="C111" s="6" t="s">
        <v>15</v>
      </c>
    </row>
    <row r="112" spans="1:3" x14ac:dyDescent="0.25">
      <c r="A112" s="13">
        <v>24</v>
      </c>
      <c r="B112" s="4">
        <v>21</v>
      </c>
      <c r="C112" s="6" t="s">
        <v>16</v>
      </c>
    </row>
    <row r="113" spans="1:3" x14ac:dyDescent="0.25">
      <c r="A113" s="13">
        <v>25</v>
      </c>
      <c r="B113" s="57">
        <v>3</v>
      </c>
      <c r="C113" s="103" t="s">
        <v>92</v>
      </c>
    </row>
    <row r="114" spans="1:3" x14ac:dyDescent="0.25">
      <c r="A114" s="13">
        <v>26</v>
      </c>
      <c r="B114" s="4">
        <v>66</v>
      </c>
      <c r="C114" s="6" t="s">
        <v>8</v>
      </c>
    </row>
    <row r="115" spans="1:3" x14ac:dyDescent="0.25">
      <c r="A115" s="13">
        <v>27</v>
      </c>
      <c r="B115" s="4">
        <v>68</v>
      </c>
      <c r="C115" s="6" t="s">
        <v>113</v>
      </c>
    </row>
    <row r="116" spans="1:3" x14ac:dyDescent="0.25">
      <c r="A116" s="13">
        <v>28</v>
      </c>
      <c r="B116" s="4">
        <v>7</v>
      </c>
      <c r="C116" s="6" t="s">
        <v>13</v>
      </c>
    </row>
    <row r="117" spans="1:3" x14ac:dyDescent="0.25">
      <c r="A117" s="13">
        <v>29</v>
      </c>
      <c r="B117" s="4">
        <v>1</v>
      </c>
      <c r="C117" s="6" t="s">
        <v>11</v>
      </c>
    </row>
    <row r="118" spans="1:3" x14ac:dyDescent="0.25">
      <c r="A118" s="13">
        <v>30</v>
      </c>
      <c r="B118" s="11" t="s">
        <v>93</v>
      </c>
      <c r="C118" s="104" t="s">
        <v>94</v>
      </c>
    </row>
    <row r="119" spans="1:3" x14ac:dyDescent="0.25">
      <c r="A119" s="13">
        <v>31</v>
      </c>
      <c r="B119" s="4">
        <v>33</v>
      </c>
      <c r="C119" s="6" t="s">
        <v>17</v>
      </c>
    </row>
    <row r="120" spans="1:3" x14ac:dyDescent="0.25">
      <c r="A120" s="13">
        <v>32</v>
      </c>
      <c r="B120" s="20" t="s">
        <v>101</v>
      </c>
      <c r="C120" s="78" t="s">
        <v>102</v>
      </c>
    </row>
    <row r="121" spans="1:3" x14ac:dyDescent="0.25">
      <c r="A121" s="13">
        <v>33</v>
      </c>
      <c r="B121" s="4">
        <v>31</v>
      </c>
      <c r="C121" s="6" t="s">
        <v>55</v>
      </c>
    </row>
    <row r="122" spans="1:3" x14ac:dyDescent="0.25">
      <c r="A122" s="13">
        <v>34</v>
      </c>
      <c r="B122" s="13">
        <v>92</v>
      </c>
      <c r="C122" s="78" t="s">
        <v>104</v>
      </c>
    </row>
    <row r="123" spans="1:3" x14ac:dyDescent="0.25">
      <c r="A123" s="13">
        <v>35</v>
      </c>
      <c r="B123" s="4">
        <v>16</v>
      </c>
      <c r="C123" s="6" t="s">
        <v>28</v>
      </c>
    </row>
    <row r="124" spans="1:3" x14ac:dyDescent="0.25">
      <c r="A124" s="13">
        <v>36</v>
      </c>
      <c r="B124" s="68">
        <v>65</v>
      </c>
      <c r="C124" s="6" t="s">
        <v>29</v>
      </c>
    </row>
    <row r="125" spans="1:3" x14ac:dyDescent="0.25">
      <c r="A125" s="13">
        <v>37</v>
      </c>
      <c r="B125" s="20">
        <v>5</v>
      </c>
      <c r="C125" s="98" t="s">
        <v>108</v>
      </c>
    </row>
    <row r="126" spans="1:3" x14ac:dyDescent="0.25">
      <c r="A126" s="13">
        <v>38</v>
      </c>
      <c r="B126" s="4">
        <v>22</v>
      </c>
      <c r="C126" s="6" t="s">
        <v>31</v>
      </c>
    </row>
    <row r="127" spans="1:3" x14ac:dyDescent="0.25">
      <c r="A127" s="13">
        <v>39</v>
      </c>
      <c r="B127" s="13">
        <v>99</v>
      </c>
      <c r="C127" s="78" t="s">
        <v>105</v>
      </c>
    </row>
    <row r="128" spans="1:3" x14ac:dyDescent="0.25">
      <c r="A128" s="13">
        <v>40</v>
      </c>
      <c r="B128" s="4">
        <v>23</v>
      </c>
      <c r="C128" s="6" t="s">
        <v>32</v>
      </c>
    </row>
    <row r="129" spans="1:3" x14ac:dyDescent="0.25">
      <c r="A129" s="13">
        <v>41</v>
      </c>
      <c r="B129" s="4">
        <v>24</v>
      </c>
      <c r="C129" s="6" t="s">
        <v>33</v>
      </c>
    </row>
    <row r="130" spans="1:3" x14ac:dyDescent="0.25">
      <c r="A130" s="13">
        <v>42</v>
      </c>
      <c r="B130" s="4">
        <v>25</v>
      </c>
      <c r="C130" s="6" t="s">
        <v>34</v>
      </c>
    </row>
    <row r="133" spans="1:3" x14ac:dyDescent="0.25">
      <c r="A133" s="124" t="s">
        <v>114</v>
      </c>
      <c r="B133" s="124"/>
      <c r="C133" s="124"/>
    </row>
    <row r="134" spans="1:3" x14ac:dyDescent="0.25">
      <c r="A134" s="83" t="s">
        <v>1</v>
      </c>
      <c r="B134" s="83" t="s">
        <v>111</v>
      </c>
      <c r="C134" s="83" t="s">
        <v>112</v>
      </c>
    </row>
    <row r="135" spans="1:3" x14ac:dyDescent="0.25">
      <c r="A135" s="13">
        <v>1</v>
      </c>
      <c r="B135" s="16">
        <v>78</v>
      </c>
      <c r="C135" s="94" t="s">
        <v>118</v>
      </c>
    </row>
    <row r="136" spans="1:3" x14ac:dyDescent="0.25">
      <c r="A136" s="13">
        <v>2</v>
      </c>
      <c r="B136" s="16">
        <v>59</v>
      </c>
      <c r="C136" s="94" t="s">
        <v>35</v>
      </c>
    </row>
    <row r="137" spans="1:3" x14ac:dyDescent="0.25">
      <c r="A137" s="13">
        <v>3</v>
      </c>
      <c r="B137" s="16" t="s">
        <v>116</v>
      </c>
      <c r="C137" s="94" t="s">
        <v>119</v>
      </c>
    </row>
    <row r="138" spans="1:3" x14ac:dyDescent="0.25">
      <c r="A138" s="13">
        <v>4</v>
      </c>
      <c r="B138" s="16">
        <v>58</v>
      </c>
      <c r="C138" s="94" t="s">
        <v>36</v>
      </c>
    </row>
    <row r="139" spans="1:3" x14ac:dyDescent="0.25">
      <c r="A139" s="13">
        <v>5</v>
      </c>
      <c r="B139" s="16">
        <v>71</v>
      </c>
      <c r="C139" s="94" t="s">
        <v>73</v>
      </c>
    </row>
    <row r="140" spans="1:3" x14ac:dyDescent="0.25">
      <c r="A140" s="13">
        <v>6</v>
      </c>
      <c r="B140" s="16">
        <v>82</v>
      </c>
      <c r="C140" s="94" t="s">
        <v>37</v>
      </c>
    </row>
    <row r="141" spans="1:3" x14ac:dyDescent="0.25">
      <c r="A141" s="13">
        <v>7</v>
      </c>
      <c r="B141" s="16">
        <v>56</v>
      </c>
      <c r="C141" s="94" t="s">
        <v>38</v>
      </c>
    </row>
    <row r="142" spans="1:3" x14ac:dyDescent="0.25">
      <c r="A142" s="13">
        <v>8</v>
      </c>
      <c r="B142" s="16">
        <v>81</v>
      </c>
      <c r="C142" s="94" t="s">
        <v>39</v>
      </c>
    </row>
    <row r="143" spans="1:3" x14ac:dyDescent="0.25">
      <c r="A143" s="13">
        <v>9</v>
      </c>
      <c r="B143" s="16">
        <v>45</v>
      </c>
      <c r="C143" s="94" t="s">
        <v>131</v>
      </c>
    </row>
    <row r="144" spans="1:3" x14ac:dyDescent="0.25">
      <c r="A144" s="13">
        <v>10</v>
      </c>
      <c r="B144" s="16" t="s">
        <v>40</v>
      </c>
      <c r="C144" s="94" t="s">
        <v>41</v>
      </c>
    </row>
    <row r="145" spans="1:3" x14ac:dyDescent="0.25">
      <c r="A145" s="13">
        <v>11</v>
      </c>
      <c r="B145" s="16">
        <v>98</v>
      </c>
      <c r="C145" s="94" t="s">
        <v>75</v>
      </c>
    </row>
    <row r="146" spans="1:3" x14ac:dyDescent="0.25">
      <c r="A146" s="13">
        <v>12</v>
      </c>
      <c r="B146" s="16">
        <v>97</v>
      </c>
      <c r="C146" s="94" t="s">
        <v>154</v>
      </c>
    </row>
    <row r="147" spans="1:3" x14ac:dyDescent="0.25">
      <c r="A147" s="13">
        <v>13</v>
      </c>
      <c r="B147" s="16">
        <v>96</v>
      </c>
      <c r="C147" s="94" t="s">
        <v>120</v>
      </c>
    </row>
    <row r="148" spans="1:3" x14ac:dyDescent="0.25">
      <c r="A148" s="13">
        <v>14</v>
      </c>
      <c r="B148" s="16">
        <v>77</v>
      </c>
      <c r="C148" s="94" t="s">
        <v>42</v>
      </c>
    </row>
    <row r="149" spans="1:3" x14ac:dyDescent="0.25">
      <c r="A149" s="13">
        <v>15</v>
      </c>
      <c r="B149" s="16">
        <v>41</v>
      </c>
      <c r="C149" s="94" t="s">
        <v>43</v>
      </c>
    </row>
    <row r="150" spans="1:3" x14ac:dyDescent="0.25">
      <c r="A150" s="13">
        <v>16</v>
      </c>
      <c r="B150" s="16" t="s">
        <v>76</v>
      </c>
      <c r="C150" s="94" t="s">
        <v>122</v>
      </c>
    </row>
    <row r="151" spans="1:3" x14ac:dyDescent="0.25">
      <c r="A151" s="13">
        <v>17</v>
      </c>
      <c r="B151" s="16">
        <v>63</v>
      </c>
      <c r="C151" s="94" t="s">
        <v>85</v>
      </c>
    </row>
    <row r="152" spans="1:3" x14ac:dyDescent="0.25">
      <c r="A152" s="13">
        <v>18</v>
      </c>
      <c r="B152" s="16">
        <v>49</v>
      </c>
      <c r="C152" s="94" t="s">
        <v>78</v>
      </c>
    </row>
    <row r="153" spans="1:3" x14ac:dyDescent="0.25">
      <c r="A153" s="13">
        <v>19</v>
      </c>
      <c r="B153" s="16">
        <v>85</v>
      </c>
      <c r="C153" s="94" t="s">
        <v>123</v>
      </c>
    </row>
    <row r="154" spans="1:3" x14ac:dyDescent="0.25">
      <c r="A154" s="13">
        <v>20</v>
      </c>
      <c r="B154" s="16">
        <v>70</v>
      </c>
      <c r="C154" s="94" t="s">
        <v>44</v>
      </c>
    </row>
    <row r="155" spans="1:3" x14ac:dyDescent="0.25">
      <c r="A155" s="13">
        <v>21</v>
      </c>
      <c r="B155" s="16">
        <v>90</v>
      </c>
      <c r="C155" s="94" t="s">
        <v>45</v>
      </c>
    </row>
    <row r="156" spans="1:3" x14ac:dyDescent="0.25">
      <c r="A156" s="13">
        <v>22</v>
      </c>
      <c r="B156" s="16">
        <v>54</v>
      </c>
      <c r="C156" s="94" t="s">
        <v>46</v>
      </c>
    </row>
    <row r="157" spans="1:3" x14ac:dyDescent="0.25">
      <c r="A157" s="13">
        <v>23</v>
      </c>
      <c r="B157" s="16" t="s">
        <v>155</v>
      </c>
      <c r="C157" s="94" t="s">
        <v>156</v>
      </c>
    </row>
    <row r="158" spans="1:3" x14ac:dyDescent="0.25">
      <c r="A158" s="13">
        <v>24</v>
      </c>
      <c r="B158" s="16" t="s">
        <v>157</v>
      </c>
      <c r="C158" s="94" t="s">
        <v>158</v>
      </c>
    </row>
    <row r="159" spans="1:3" x14ac:dyDescent="0.25">
      <c r="A159" s="13">
        <v>25</v>
      </c>
      <c r="B159" s="16">
        <v>47</v>
      </c>
      <c r="C159" s="94" t="s">
        <v>47</v>
      </c>
    </row>
    <row r="160" spans="1:3" x14ac:dyDescent="0.25">
      <c r="A160" s="13">
        <v>26</v>
      </c>
      <c r="B160" s="16" t="s">
        <v>159</v>
      </c>
      <c r="C160" s="94" t="s">
        <v>160</v>
      </c>
    </row>
    <row r="161" spans="1:3" x14ac:dyDescent="0.25">
      <c r="A161" s="13">
        <v>27</v>
      </c>
      <c r="B161" s="16">
        <v>40</v>
      </c>
      <c r="C161" s="94" t="s">
        <v>48</v>
      </c>
    </row>
    <row r="162" spans="1:3" x14ac:dyDescent="0.25">
      <c r="A162" s="13">
        <v>28</v>
      </c>
      <c r="B162" s="16">
        <v>42</v>
      </c>
      <c r="C162" s="94" t="s">
        <v>49</v>
      </c>
    </row>
    <row r="163" spans="1:3" x14ac:dyDescent="0.25">
      <c r="A163" s="13">
        <v>29</v>
      </c>
      <c r="B163" s="16">
        <v>84</v>
      </c>
      <c r="C163" s="94" t="s">
        <v>79</v>
      </c>
    </row>
    <row r="164" spans="1:3" x14ac:dyDescent="0.25">
      <c r="A164" s="13">
        <v>30</v>
      </c>
      <c r="B164" s="16">
        <v>62</v>
      </c>
      <c r="C164" s="94" t="s">
        <v>50</v>
      </c>
    </row>
    <row r="165" spans="1:3" x14ac:dyDescent="0.25">
      <c r="A165" s="13">
        <v>31</v>
      </c>
      <c r="B165" s="16" t="s">
        <v>117</v>
      </c>
      <c r="C165" s="94" t="s">
        <v>124</v>
      </c>
    </row>
    <row r="166" spans="1:3" x14ac:dyDescent="0.25">
      <c r="A166" s="13">
        <v>32</v>
      </c>
      <c r="B166" s="16" t="s">
        <v>161</v>
      </c>
      <c r="C166" s="94" t="s">
        <v>162</v>
      </c>
    </row>
    <row r="167" spans="1:3" x14ac:dyDescent="0.25">
      <c r="A167" s="13">
        <v>33</v>
      </c>
      <c r="B167" s="16">
        <v>44</v>
      </c>
      <c r="C167" s="94" t="s">
        <v>80</v>
      </c>
    </row>
    <row r="168" spans="1:3" x14ac:dyDescent="0.25">
      <c r="A168" s="13">
        <v>34</v>
      </c>
      <c r="B168" s="16" t="s">
        <v>81</v>
      </c>
      <c r="C168" s="94" t="s">
        <v>82</v>
      </c>
    </row>
    <row r="171" spans="1:3" x14ac:dyDescent="0.25">
      <c r="A171" s="124" t="s">
        <v>174</v>
      </c>
      <c r="B171" s="124"/>
      <c r="C171" s="124"/>
    </row>
    <row r="172" spans="1:3" x14ac:dyDescent="0.25">
      <c r="A172" s="116" t="s">
        <v>1</v>
      </c>
      <c r="B172" s="116" t="s">
        <v>111</v>
      </c>
      <c r="C172" s="116" t="s">
        <v>112</v>
      </c>
    </row>
    <row r="173" spans="1:3" x14ac:dyDescent="0.25">
      <c r="A173" s="68">
        <v>1</v>
      </c>
      <c r="B173" s="13">
        <v>78</v>
      </c>
      <c r="C173" s="78" t="s">
        <v>118</v>
      </c>
    </row>
    <row r="174" spans="1:3" x14ac:dyDescent="0.25">
      <c r="A174" s="68">
        <v>2</v>
      </c>
      <c r="B174" s="13">
        <v>59</v>
      </c>
      <c r="C174" s="78" t="s">
        <v>35</v>
      </c>
    </row>
    <row r="175" spans="1:3" x14ac:dyDescent="0.25">
      <c r="A175" s="68">
        <v>3</v>
      </c>
      <c r="B175" s="13">
        <v>61</v>
      </c>
      <c r="C175" s="78" t="s">
        <v>83</v>
      </c>
    </row>
    <row r="176" spans="1:3" x14ac:dyDescent="0.25">
      <c r="A176" s="68">
        <v>4</v>
      </c>
      <c r="B176" s="13" t="s">
        <v>116</v>
      </c>
      <c r="C176" s="78" t="s">
        <v>119</v>
      </c>
    </row>
    <row r="177" spans="1:3" x14ac:dyDescent="0.25">
      <c r="A177" s="68">
        <v>5</v>
      </c>
      <c r="B177" s="68">
        <v>57</v>
      </c>
      <c r="C177" s="78" t="s">
        <v>72</v>
      </c>
    </row>
    <row r="178" spans="1:3" x14ac:dyDescent="0.25">
      <c r="A178" s="68">
        <v>6</v>
      </c>
      <c r="B178" s="13">
        <v>58</v>
      </c>
      <c r="C178" s="78" t="s">
        <v>36</v>
      </c>
    </row>
    <row r="179" spans="1:3" x14ac:dyDescent="0.25">
      <c r="A179" s="68">
        <v>7</v>
      </c>
      <c r="B179" s="68">
        <v>71</v>
      </c>
      <c r="C179" s="78" t="s">
        <v>73</v>
      </c>
    </row>
    <row r="180" spans="1:3" x14ac:dyDescent="0.25">
      <c r="A180" s="68">
        <v>8</v>
      </c>
      <c r="B180" s="68">
        <v>82</v>
      </c>
      <c r="C180" s="78" t="s">
        <v>37</v>
      </c>
    </row>
    <row r="181" spans="1:3" x14ac:dyDescent="0.25">
      <c r="A181" s="68">
        <v>9</v>
      </c>
      <c r="B181" s="13">
        <v>56</v>
      </c>
      <c r="C181" s="78" t="s">
        <v>38</v>
      </c>
    </row>
    <row r="182" spans="1:3" x14ac:dyDescent="0.25">
      <c r="A182" s="68">
        <v>10</v>
      </c>
      <c r="B182" s="13">
        <v>81</v>
      </c>
      <c r="C182" s="78" t="s">
        <v>39</v>
      </c>
    </row>
    <row r="183" spans="1:3" x14ac:dyDescent="0.25">
      <c r="A183" s="68">
        <v>11</v>
      </c>
      <c r="B183" s="13">
        <v>45</v>
      </c>
      <c r="C183" s="78" t="s">
        <v>131</v>
      </c>
    </row>
    <row r="184" spans="1:3" x14ac:dyDescent="0.25">
      <c r="A184" s="68">
        <v>12</v>
      </c>
      <c r="B184" s="13">
        <v>79</v>
      </c>
      <c r="C184" s="78" t="s">
        <v>74</v>
      </c>
    </row>
    <row r="185" spans="1:3" x14ac:dyDescent="0.25">
      <c r="A185" s="68">
        <v>13</v>
      </c>
      <c r="B185" s="13" t="s">
        <v>40</v>
      </c>
      <c r="C185" s="78" t="s">
        <v>41</v>
      </c>
    </row>
    <row r="186" spans="1:3" x14ac:dyDescent="0.25">
      <c r="A186" s="68">
        <v>14</v>
      </c>
      <c r="B186" s="13">
        <v>98</v>
      </c>
      <c r="C186" s="78" t="s">
        <v>75</v>
      </c>
    </row>
    <row r="187" spans="1:3" x14ac:dyDescent="0.25">
      <c r="A187" s="68">
        <v>15</v>
      </c>
      <c r="B187" s="13">
        <v>97</v>
      </c>
      <c r="C187" s="78" t="s">
        <v>154</v>
      </c>
    </row>
    <row r="188" spans="1:3" x14ac:dyDescent="0.25">
      <c r="A188" s="68">
        <v>16</v>
      </c>
      <c r="B188" s="13">
        <v>96</v>
      </c>
      <c r="C188" s="78" t="s">
        <v>120</v>
      </c>
    </row>
    <row r="189" spans="1:3" x14ac:dyDescent="0.25">
      <c r="A189" s="68">
        <v>17</v>
      </c>
      <c r="B189" s="13" t="s">
        <v>115</v>
      </c>
      <c r="C189" s="78" t="s">
        <v>121</v>
      </c>
    </row>
    <row r="190" spans="1:3" x14ac:dyDescent="0.25">
      <c r="A190" s="68">
        <v>18</v>
      </c>
      <c r="B190" s="13">
        <v>77</v>
      </c>
      <c r="C190" s="78" t="s">
        <v>42</v>
      </c>
    </row>
    <row r="191" spans="1:3" x14ac:dyDescent="0.25">
      <c r="A191" s="68">
        <v>19</v>
      </c>
      <c r="B191" s="13">
        <v>41</v>
      </c>
      <c r="C191" s="78" t="s">
        <v>43</v>
      </c>
    </row>
    <row r="192" spans="1:3" x14ac:dyDescent="0.25">
      <c r="A192" s="68">
        <v>20</v>
      </c>
      <c r="B192" s="13" t="s">
        <v>76</v>
      </c>
      <c r="C192" s="78" t="s">
        <v>122</v>
      </c>
    </row>
    <row r="193" spans="1:3" x14ac:dyDescent="0.25">
      <c r="A193" s="68">
        <v>21</v>
      </c>
      <c r="B193" s="13">
        <v>63</v>
      </c>
      <c r="C193" s="78" t="s">
        <v>85</v>
      </c>
    </row>
    <row r="194" spans="1:3" x14ac:dyDescent="0.25">
      <c r="A194" s="68">
        <v>22</v>
      </c>
      <c r="B194" s="68">
        <v>73</v>
      </c>
      <c r="C194" s="78" t="s">
        <v>77</v>
      </c>
    </row>
    <row r="195" spans="1:3" x14ac:dyDescent="0.25">
      <c r="A195" s="68">
        <v>23</v>
      </c>
      <c r="B195" s="13">
        <v>49</v>
      </c>
      <c r="C195" s="78" t="s">
        <v>78</v>
      </c>
    </row>
    <row r="196" spans="1:3" x14ac:dyDescent="0.25">
      <c r="A196" s="68">
        <v>24</v>
      </c>
      <c r="B196" s="13">
        <v>85</v>
      </c>
      <c r="C196" s="78" t="s">
        <v>123</v>
      </c>
    </row>
    <row r="197" spans="1:3" x14ac:dyDescent="0.25">
      <c r="A197" s="68">
        <v>25</v>
      </c>
      <c r="B197" s="68">
        <v>70</v>
      </c>
      <c r="C197" s="78" t="s">
        <v>44</v>
      </c>
    </row>
    <row r="198" spans="1:3" x14ac:dyDescent="0.25">
      <c r="A198" s="68">
        <v>26</v>
      </c>
      <c r="B198" s="13">
        <v>90</v>
      </c>
      <c r="C198" s="78" t="s">
        <v>45</v>
      </c>
    </row>
    <row r="199" spans="1:3" x14ac:dyDescent="0.25">
      <c r="A199" s="68">
        <v>27</v>
      </c>
      <c r="B199" s="13">
        <v>54</v>
      </c>
      <c r="C199" s="78" t="s">
        <v>46</v>
      </c>
    </row>
    <row r="200" spans="1:3" x14ac:dyDescent="0.25">
      <c r="A200" s="68">
        <v>28</v>
      </c>
      <c r="B200" s="13" t="s">
        <v>155</v>
      </c>
      <c r="C200" s="78" t="s">
        <v>156</v>
      </c>
    </row>
    <row r="201" spans="1:3" x14ac:dyDescent="0.25">
      <c r="A201" s="68">
        <v>29</v>
      </c>
      <c r="B201" s="13" t="s">
        <v>157</v>
      </c>
      <c r="C201" s="78" t="s">
        <v>158</v>
      </c>
    </row>
    <row r="202" spans="1:3" x14ac:dyDescent="0.25">
      <c r="A202" s="68">
        <v>30</v>
      </c>
      <c r="B202" s="13">
        <v>47</v>
      </c>
      <c r="C202" s="78" t="s">
        <v>47</v>
      </c>
    </row>
    <row r="203" spans="1:3" x14ac:dyDescent="0.25">
      <c r="A203" s="68">
        <v>31</v>
      </c>
      <c r="B203" s="13" t="s">
        <v>159</v>
      </c>
      <c r="C203" s="78" t="s">
        <v>160</v>
      </c>
    </row>
    <row r="204" spans="1:3" x14ac:dyDescent="0.25">
      <c r="A204" s="68">
        <v>32</v>
      </c>
      <c r="B204" s="13">
        <v>40</v>
      </c>
      <c r="C204" s="78" t="s">
        <v>48</v>
      </c>
    </row>
    <row r="205" spans="1:3" x14ac:dyDescent="0.25">
      <c r="A205" s="68">
        <v>33</v>
      </c>
      <c r="B205" s="13">
        <v>42</v>
      </c>
      <c r="C205" s="78" t="s">
        <v>49</v>
      </c>
    </row>
    <row r="206" spans="1:3" x14ac:dyDescent="0.25">
      <c r="A206" s="68">
        <v>34</v>
      </c>
      <c r="B206" s="13">
        <v>84</v>
      </c>
      <c r="C206" s="78" t="s">
        <v>79</v>
      </c>
    </row>
    <row r="207" spans="1:3" x14ac:dyDescent="0.25">
      <c r="A207" s="68">
        <v>35</v>
      </c>
      <c r="B207" s="68">
        <v>62</v>
      </c>
      <c r="C207" s="78" t="s">
        <v>50</v>
      </c>
    </row>
    <row r="208" spans="1:3" x14ac:dyDescent="0.25">
      <c r="A208" s="68">
        <v>36</v>
      </c>
      <c r="B208" s="13" t="s">
        <v>117</v>
      </c>
      <c r="C208" s="78" t="s">
        <v>124</v>
      </c>
    </row>
    <row r="209" spans="1:3" x14ac:dyDescent="0.25">
      <c r="A209" s="68">
        <v>37</v>
      </c>
      <c r="B209" s="13" t="s">
        <v>161</v>
      </c>
      <c r="C209" s="78" t="s">
        <v>162</v>
      </c>
    </row>
    <row r="210" spans="1:3" x14ac:dyDescent="0.25">
      <c r="A210" s="68">
        <v>38</v>
      </c>
      <c r="B210" s="13">
        <v>44</v>
      </c>
      <c r="C210" s="78" t="s">
        <v>80</v>
      </c>
    </row>
    <row r="211" spans="1:3" x14ac:dyDescent="0.25">
      <c r="A211" s="68">
        <v>39</v>
      </c>
      <c r="B211" s="13" t="s">
        <v>81</v>
      </c>
      <c r="C211" s="78" t="s">
        <v>82</v>
      </c>
    </row>
  </sheetData>
  <sortState ref="A173:C211">
    <sortCondition ref="C173:C211"/>
  </sortState>
  <mergeCells count="5">
    <mergeCell ref="A1:C1"/>
    <mergeCell ref="A133:C133"/>
    <mergeCell ref="A44:C44"/>
    <mergeCell ref="A87:C87"/>
    <mergeCell ref="A171:C1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Contenido</vt:lpstr>
      <vt:lpstr>Genero</vt:lpstr>
      <vt:lpstr>Tendencia</vt:lpstr>
      <vt:lpstr>Gradu_ini_pre</vt:lpstr>
      <vt:lpstr>Pos_Genero</vt:lpstr>
      <vt:lpstr>Pos_Ini</vt:lpstr>
      <vt:lpstr>Tendencia_Pos</vt:lpstr>
      <vt:lpstr>Ten_Nivel</vt:lpstr>
      <vt:lpstr>CONVENCIONES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2014-07-31T22:07:39Z</dcterms:modified>
</cp:coreProperties>
</file>