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Documentos\Control Interno 2024\01_INFORMES\07_PACTO\SEGUNDO CUATRIMESTRE\DEFINITIVOS\"/>
    </mc:Choice>
  </mc:AlternateContent>
  <xr:revisionPtr revIDLastSave="0" documentId="13_ncr:1_{9659233A-C589-4D7A-A677-285A4FF3E67C}" xr6:coauthVersionLast="47" xr6:coauthVersionMax="47" xr10:uidLastSave="{00000000-0000-0000-0000-000000000000}"/>
  <bookViews>
    <workbookView xWindow="-120" yWindow="-120" windowWidth="29040" windowHeight="15720" firstSheet="3" activeTab="6" xr2:uid="{00000000-000D-0000-FFFF-FFFF00000000}"/>
  </bookViews>
  <sheets>
    <sheet name="Tabla Contenido" sheetId="7" r:id="rId1"/>
    <sheet name="Acciones Permanentes AP" sheetId="1" r:id="rId2"/>
    <sheet name="Plan de acción PA" sheetId="2" r:id="rId3"/>
    <sheet name="Sgto AP ABRIL" sheetId="26" r:id="rId4"/>
    <sheet name="Sgto PA ABRIL" sheetId="25" r:id="rId5"/>
    <sheet name="Sgto AP AGOSTO" sheetId="27" r:id="rId6"/>
    <sheet name="Sgto PA AGOSTO" sheetId="28" r:id="rId7"/>
    <sheet name="RESUMEN RESULTADOS" sheetId="15" r:id="rId8"/>
    <sheet name="ANEXO 1" sheetId="16" r:id="rId9"/>
    <sheet name="ANEXO 2" sheetId="24" r:id="rId10"/>
    <sheet name="ANEXO 3" sheetId="20" r:id="rId11"/>
    <sheet name="Hoja2" sheetId="9" state="hidden" r:id="rId12"/>
    <sheet name="Seguimiento plan de acción" sheetId="8" state="hidden" r:id="rId13"/>
    <sheet name="Hoja1" sheetId="5" state="hidden" r:id="rId14"/>
    <sheet name="Lista" sheetId="4" state="hidden" r:id="rId15"/>
  </sheets>
  <definedNames>
    <definedName name="_xlnm._FilterDatabase" localSheetId="3" hidden="1">'Sgto AP ABRIL'!$B$24:$XEW$130</definedName>
    <definedName name="_xlnm._FilterDatabase" localSheetId="5" hidden="1">'Sgto AP AGOSTO'!$B$24:$XEW$133</definedName>
    <definedName name="_xlnm._FilterDatabase" localSheetId="4" hidden="1">'Sgto PA ABRIL'!$B$16:$AJ$49</definedName>
    <definedName name="_xlnm._FilterDatabase" localSheetId="6" hidden="1">'Sgto PA AGOSTO'!$B$16:$AJ$49</definedName>
    <definedName name="_xlnm.Print_Area" localSheetId="3">'Sgto AP ABRIL'!$A$1:$I$145</definedName>
    <definedName name="_xlnm.Print_Area" localSheetId="5">'Sgto AP AGOSTO'!$A$1:$I$148</definedName>
    <definedName name="_xlnm.Print_Area" localSheetId="4">'Sgto PA ABRIL'!$A$1:$S$84</definedName>
    <definedName name="_xlnm.Print_Area" localSheetId="6">'Sgto PA AGOSTO'!$A$1:$S$84</definedName>
    <definedName name="_xlnm.Print_Titles" localSheetId="3">'Sgto AP ABRIL'!$23:$24</definedName>
    <definedName name="_xlnm.Print_Titles" localSheetId="5">'Sgto AP AGOSTO'!$23:$24</definedName>
    <definedName name="_xlnm.Print_Titles" localSheetId="4">'Sgto PA ABRIL'!$16:$16</definedName>
    <definedName name="_xlnm.Print_Titles" localSheetId="6">'Sgto PA AGOSTO'!$16:$16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 i="28" l="1"/>
  <c r="G61" i="28" l="1"/>
  <c r="N61" i="28" s="1"/>
  <c r="G60" i="28"/>
  <c r="N60" i="28" s="1"/>
  <c r="G59" i="28"/>
  <c r="N59" i="28" s="1"/>
  <c r="G58" i="28"/>
  <c r="N58" i="28" s="1"/>
  <c r="G57" i="28"/>
  <c r="J49" i="28"/>
  <c r="E52" i="28" s="1"/>
  <c r="K36" i="28"/>
  <c r="K32" i="28"/>
  <c r="K27" i="28"/>
  <c r="K21" i="28"/>
  <c r="K17" i="28"/>
  <c r="H141" i="27"/>
  <c r="H140" i="27"/>
  <c r="H139" i="27"/>
  <c r="G61" i="25"/>
  <c r="G60" i="25"/>
  <c r="G58" i="25"/>
  <c r="G57" i="25"/>
  <c r="N57" i="25" s="1"/>
  <c r="K21" i="25"/>
  <c r="K22" i="25"/>
  <c r="K27" i="25"/>
  <c r="K32" i="25"/>
  <c r="K36" i="25"/>
  <c r="G62" i="28" l="1"/>
  <c r="Q58" i="28" s="1"/>
  <c r="K49" i="28"/>
  <c r="E53" i="28" s="1"/>
  <c r="H142" i="27"/>
  <c r="E141" i="27" s="1"/>
  <c r="N57" i="28"/>
  <c r="F7" i="15"/>
  <c r="D20" i="15"/>
  <c r="E20" i="15" s="1"/>
  <c r="E31" i="15"/>
  <c r="K17" i="25"/>
  <c r="H57" i="28" l="1"/>
  <c r="H58" i="28"/>
  <c r="H61" i="28"/>
  <c r="H60" i="28"/>
  <c r="Q61" i="28"/>
  <c r="Q59" i="28"/>
  <c r="H59" i="28"/>
  <c r="Q60" i="28"/>
  <c r="E140" i="27"/>
  <c r="I139" i="27"/>
  <c r="I141" i="27"/>
  <c r="E139" i="27"/>
  <c r="E142" i="27" s="1"/>
  <c r="I140" i="27"/>
  <c r="N62" i="28"/>
  <c r="R57" i="28" s="1"/>
  <c r="Q57" i="28"/>
  <c r="F6" i="15"/>
  <c r="H138" i="26"/>
  <c r="H137" i="26"/>
  <c r="H136" i="26"/>
  <c r="N60" i="25"/>
  <c r="G59" i="25"/>
  <c r="N59" i="25" s="1"/>
  <c r="N58" i="25"/>
  <c r="J49" i="25"/>
  <c r="E52" i="25" s="1"/>
  <c r="Q62" i="28" l="1"/>
  <c r="C19" i="15" s="1"/>
  <c r="D19" i="15" s="1"/>
  <c r="E19" i="15" s="1"/>
  <c r="H62" i="28"/>
  <c r="I142" i="27"/>
  <c r="D30" i="15" s="1"/>
  <c r="E30" i="15" s="1"/>
  <c r="R58" i="28"/>
  <c r="R59" i="28"/>
  <c r="R60" i="28"/>
  <c r="R61" i="28"/>
  <c r="H139" i="26"/>
  <c r="E137" i="26" s="1"/>
  <c r="G62" i="25"/>
  <c r="K49" i="25"/>
  <c r="E53" i="25" s="1"/>
  <c r="N61" i="25"/>
  <c r="E6" i="15" l="1"/>
  <c r="E7" i="15"/>
  <c r="R62" i="28"/>
  <c r="I137" i="26"/>
  <c r="H61" i="25"/>
  <c r="Q57" i="25"/>
  <c r="I136" i="26"/>
  <c r="E136" i="26"/>
  <c r="E138" i="26"/>
  <c r="I138" i="26"/>
  <c r="H57" i="25"/>
  <c r="H60" i="25"/>
  <c r="H58" i="25"/>
  <c r="H59" i="25"/>
  <c r="Q58" i="25"/>
  <c r="Q59" i="25"/>
  <c r="Q60" i="25"/>
  <c r="N62" i="25"/>
  <c r="Q61" i="25"/>
  <c r="E8" i="15" l="1"/>
  <c r="E139" i="26"/>
  <c r="I139" i="26"/>
  <c r="D29" i="15" s="1"/>
  <c r="D7" i="15" s="1"/>
  <c r="R57" i="25"/>
  <c r="R59" i="25"/>
  <c r="R58" i="25"/>
  <c r="R60" i="25"/>
  <c r="R61" i="25"/>
  <c r="H62" i="25"/>
  <c r="Q62" i="25"/>
  <c r="C18" i="15" s="1"/>
  <c r="R62" i="25" l="1"/>
  <c r="E29" i="15" l="1"/>
  <c r="D18" i="15"/>
  <c r="E18" i="15" s="1"/>
  <c r="C8" i="15"/>
  <c r="F8" i="15" l="1"/>
  <c r="D6" i="15"/>
  <c r="J29" i="2"/>
  <c r="J28" i="2"/>
  <c r="D8" i="15" l="1"/>
  <c r="J42" i="2"/>
  <c r="J41" i="2"/>
  <c r="J40" i="2"/>
  <c r="J39" i="2"/>
  <c r="J38" i="2"/>
  <c r="J37" i="2"/>
  <c r="J36" i="2"/>
  <c r="J35" i="2"/>
  <c r="J34" i="2"/>
  <c r="J33" i="2"/>
  <c r="J32" i="2"/>
  <c r="J31" i="2"/>
  <c r="J30" i="2"/>
  <c r="J26" i="2"/>
  <c r="J25" i="2"/>
  <c r="J24" i="2"/>
  <c r="J23" i="2"/>
  <c r="J22" i="2"/>
  <c r="J21" i="2"/>
  <c r="J20" i="2"/>
  <c r="J19" i="2"/>
  <c r="J18" i="2"/>
  <c r="J7" i="2"/>
  <c r="J8" i="2"/>
  <c r="J9" i="2"/>
  <c r="J10" i="2"/>
  <c r="J11" i="2"/>
  <c r="J12" i="2"/>
  <c r="J13" i="2"/>
  <c r="J14" i="2"/>
  <c r="J15" i="2"/>
  <c r="J16" i="2"/>
  <c r="J6" i="2"/>
  <c r="K10" i="2" l="1"/>
  <c r="K18" i="2"/>
  <c r="K6" i="2"/>
  <c r="K23" i="2"/>
  <c r="K12" i="2"/>
  <c r="K28" i="2"/>
  <c r="J44" i="8"/>
  <c r="J43" i="8"/>
  <c r="J42" i="8"/>
  <c r="J41" i="8"/>
  <c r="J40" i="8"/>
  <c r="J39" i="8"/>
  <c r="J38" i="8"/>
  <c r="J37" i="8"/>
  <c r="J36" i="8"/>
  <c r="J35" i="8"/>
  <c r="J34" i="8"/>
  <c r="J33" i="8"/>
  <c r="J32" i="8"/>
  <c r="J31" i="8"/>
  <c r="J30" i="8"/>
  <c r="J29" i="8"/>
  <c r="J27" i="8"/>
  <c r="J26" i="8"/>
  <c r="J25" i="8"/>
  <c r="J24" i="8"/>
  <c r="J23" i="8"/>
  <c r="J22" i="8"/>
  <c r="J21" i="8"/>
  <c r="J20" i="8"/>
  <c r="J19" i="8"/>
  <c r="J18" i="8"/>
  <c r="J17" i="8"/>
  <c r="J15" i="8"/>
  <c r="J13" i="8"/>
  <c r="J12" i="8"/>
  <c r="K11" i="8"/>
  <c r="K7" i="8"/>
  <c r="K29" i="8" l="1"/>
  <c r="K43" i="2"/>
  <c r="B47" i="2" s="1"/>
  <c r="B49" i="2" s="1"/>
  <c r="K12" i="8"/>
  <c r="K17" i="8"/>
  <c r="K22" i="8"/>
  <c r="K45" i="8" s="1"/>
</calcChain>
</file>

<file path=xl/sharedStrings.xml><?xml version="1.0" encoding="utf-8"?>
<sst xmlns="http://schemas.openxmlformats.org/spreadsheetml/2006/main" count="2916" uniqueCount="885">
  <si>
    <t>OFICINA DE PLANEACIÓN Y OFICINA DE CONTROL INTERNO</t>
  </si>
  <si>
    <t>ESTRATEGIA</t>
  </si>
  <si>
    <t>INDICADOR ITN</t>
  </si>
  <si>
    <t>SUB-INDICADOR ITN</t>
  </si>
  <si>
    <t>ACCIONES PERMANENTES</t>
  </si>
  <si>
    <t>LIDER</t>
  </si>
  <si>
    <t xml:space="preserve">OBSERVACIONES </t>
  </si>
  <si>
    <t>Mecanismos para la Transparencia y el Acceso a la Información</t>
  </si>
  <si>
    <t>Divulgación de la información pública</t>
  </si>
  <si>
    <t>Condiciones institucionales para la divulgación de información</t>
  </si>
  <si>
    <t>Política de Comunicación - Acuerdo Consejo Superior 28 de 2014 "Por medio de la cual se adopta la política de comunicaciones y se dictan otras disposiciones"</t>
  </si>
  <si>
    <t>Gestión de la comunicación y promoción institucional</t>
  </si>
  <si>
    <t>N.a</t>
  </si>
  <si>
    <t>Disposición a la apertura de datos</t>
  </si>
  <si>
    <t>Planeación</t>
  </si>
  <si>
    <t>Sección de Bienes y Suministros</t>
  </si>
  <si>
    <t>Activos de información</t>
  </si>
  <si>
    <t>Publicar los Activos de Información de cada Proceso, en el portal Web de la Institución.</t>
  </si>
  <si>
    <t>Grupo Técnico para el Sistema de Gestión de Seguridad de la información
(Gestión del sistema integral)</t>
  </si>
  <si>
    <t>Instrumentos de la Gestión de Información Pública</t>
  </si>
  <si>
    <t>Grupo Técnico para el Sistema de Gestión de Seguridad de la información (Gestión del sistema integral)</t>
  </si>
  <si>
    <t>Recursos Informáticos y Educativos</t>
  </si>
  <si>
    <t>Elaboración de los Instrumentos de Gestión de la Información</t>
  </si>
  <si>
    <t>Plan Institucional de Archivo PINAR UTP</t>
  </si>
  <si>
    <t>Ejecución del Plan Institucional de Archivo</t>
  </si>
  <si>
    <t>Gestión de Documentos</t>
  </si>
  <si>
    <t>Divulgación de la gestión administrativa</t>
  </si>
  <si>
    <t>Información general en el sitio web</t>
  </si>
  <si>
    <t>Se ajustó de acuerdo a información del CRIE, ellos no son Centro, teniendo en cuenta el acurdo 14</t>
  </si>
  <si>
    <t>Secretaria General</t>
  </si>
  <si>
    <t>Cumplimento Art. 1 Nral.1 y 3 Res. 1220/2016</t>
  </si>
  <si>
    <t>Cumplimento Art. 1 Nral.1 y 3 Res. 1220/2017</t>
  </si>
  <si>
    <t xml:space="preserve"> Cumplimiento a Art. 9 Resolución 12161/2016</t>
  </si>
  <si>
    <t xml:space="preserve"> Cumplimiento a Art. 9 Resolución 12161/2017</t>
  </si>
  <si>
    <t>Cumplimiento a Art. 9 Resolución 12161/2018</t>
  </si>
  <si>
    <t>Información de planeación y gestión en el sitio web</t>
  </si>
  <si>
    <t xml:space="preserve">Planeación </t>
  </si>
  <si>
    <t>Información de Talento Humano en el sitio web</t>
  </si>
  <si>
    <t>Gestión del Talento Humano</t>
  </si>
  <si>
    <t>Gestión de Talento Humano</t>
  </si>
  <si>
    <t>Información sobre control interno y externo en el sitio web</t>
  </si>
  <si>
    <t>Control Interno</t>
  </si>
  <si>
    <t>Se ajustó de acuerdo a las indicaciones dadas por CI</t>
  </si>
  <si>
    <t>Control Interno Disciplinario</t>
  </si>
  <si>
    <t>Nueva acción</t>
  </si>
  <si>
    <t>Información misional educativa</t>
  </si>
  <si>
    <t>Vicerrectoría Académica</t>
  </si>
  <si>
    <t>Cumplimento Art. 6 Res. 1220/2016</t>
  </si>
  <si>
    <t>Admisiones, Registro y Control Académico</t>
  </si>
  <si>
    <t>Cumplimento Art. 1 Nral. 4 al 9 y Art. 3 Res. 1220/2016</t>
  </si>
  <si>
    <t>Vicerrectoría Administrativa y Financiera</t>
  </si>
  <si>
    <t>Cumplimiento a Art. 9 Resolución del MEN 12161/2015</t>
  </si>
  <si>
    <t xml:space="preserve"> Cumplimiento a Art. 9 Resolución 12161/2015</t>
  </si>
  <si>
    <t>Vicerrectoría de Investigaciones, Innovación y Extensión</t>
  </si>
  <si>
    <t>Vicerrectoría de Responsabilidad Social y Bienestar Universitario</t>
  </si>
  <si>
    <t>Información sobre contratación pública</t>
  </si>
  <si>
    <t xml:space="preserve">Divulgación de la gestión presupuestal y financiera </t>
  </si>
  <si>
    <t>Información de gestión financiera en el sitio web</t>
  </si>
  <si>
    <t>Gestión Contable</t>
  </si>
  <si>
    <t>Medidas y estrategias para la transparencia</t>
  </si>
  <si>
    <t>Información de estrategias y medidas de transparencia en el sitio web</t>
  </si>
  <si>
    <t xml:space="preserve"> Control Interno</t>
  </si>
  <si>
    <t>Equipo de Gestión de Riesgos</t>
  </si>
  <si>
    <t xml:space="preserve"> Planeación</t>
  </si>
  <si>
    <t>Secretaría General</t>
  </si>
  <si>
    <t xml:space="preserve">Grupo de Gestión de Riesgos
Comité de Control Interno
</t>
  </si>
  <si>
    <t>Gestión de la planeación</t>
  </si>
  <si>
    <t>Transparencia/anticorrupción / medidas anticorrupción</t>
  </si>
  <si>
    <t>SIGER
Sistema de Gerencia del Plan de Desarrollo</t>
  </si>
  <si>
    <t>Seguimiento al Plan de Desarrollo Institucional y verificación de la calidad de la información reportada y publicarla a través de la página web.</t>
  </si>
  <si>
    <t>Coordinadores de Objetivo
 Planeación</t>
  </si>
  <si>
    <t>Gestión de la Contratación</t>
  </si>
  <si>
    <t>Contenidos mínimos del Manual de Contratación</t>
  </si>
  <si>
    <t xml:space="preserve">Jurídica </t>
  </si>
  <si>
    <t>Compras de Bienes y Suministros</t>
  </si>
  <si>
    <t>Planeación contractual</t>
  </si>
  <si>
    <t>Plan de compras</t>
  </si>
  <si>
    <t>Ejecución Contractual</t>
  </si>
  <si>
    <t>Reporte de información contractual al SECOP</t>
  </si>
  <si>
    <t xml:space="preserve"> Jurídica 
Compras de Bienes y Suministros</t>
  </si>
  <si>
    <t>Condiciones institucionales para el Talento Humano</t>
  </si>
  <si>
    <t>Componente de Desarrollo Humano y Organizacional incluido en el Plan de Desarrollo Institucional</t>
  </si>
  <si>
    <t>Coherencia en las funciones y competencias de los servidores públicos</t>
  </si>
  <si>
    <t>Manuales de funciones y responsabilidades de los funcionarios administrativos que contemplan las competencias</t>
  </si>
  <si>
    <t>Gestión del sistema integral
Gestión del Talento Humano</t>
  </si>
  <si>
    <t>Procesos de vinculación  de personal administrativo de acuerdo al estatuto de carrera administrativa y de personal transitorio de acuerdo a la resolución 606 de 2013 al Estatuto Administrativo.</t>
  </si>
  <si>
    <t xml:space="preserve">Gestión del Talento Humano
</t>
  </si>
  <si>
    <t>Procesos de vinculación  de personal  docente de acuerdo al Estatuto Docente.</t>
  </si>
  <si>
    <t xml:space="preserve">Vicerrectoría Académica </t>
  </si>
  <si>
    <t>Evaluación y seguimiento al desempeño</t>
  </si>
  <si>
    <t>Evaluación anual de competencias de funcionarios administrativos de acuerdo a las normas vigentes</t>
  </si>
  <si>
    <t>Evaluación anual docente de acuerdo al estatuto docente</t>
  </si>
  <si>
    <t>Capacitaciones</t>
  </si>
  <si>
    <t>Plan de capacitación anual por dependencias</t>
  </si>
  <si>
    <t>Programa de inducción y reinducción administrativa</t>
  </si>
  <si>
    <t>Inducción docente</t>
  </si>
  <si>
    <t>Control institucional</t>
  </si>
  <si>
    <t>Sanciones disciplinarias y fiscales</t>
  </si>
  <si>
    <t>Entrega de información a organismos de regulación y control educativo</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</si>
  <si>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</si>
  <si>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</si>
  <si>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Control interno de gestión y disciplinario</t>
  </si>
  <si>
    <t>Acciones adelantadas sobre obligaciones a medidas en pro de la transparencia</t>
  </si>
  <si>
    <t>Se reubico el contenido en esta acción y se eliminó del sub-indicador "Información sobre control interno y externo en el sitio web"</t>
  </si>
  <si>
    <t>Gestión del sistema integral</t>
  </si>
  <si>
    <t xml:space="preserve">Sistema Integral de Gestión </t>
  </si>
  <si>
    <t>Auditorias</t>
  </si>
  <si>
    <t>Programa de auditoria  de Control Interno</t>
  </si>
  <si>
    <t>Programa de auditoria gestión integral de Gestión</t>
  </si>
  <si>
    <t>Programa anual de auditorias internas al Sistema Integral de Gestión</t>
  </si>
  <si>
    <t xml:space="preserve">Informe general auditorias internas al Sistema Integral de Gestión </t>
  </si>
  <si>
    <t>Mecanismos para Mejorar la atención al ciudadano</t>
  </si>
  <si>
    <t xml:space="preserve">Sistema de peticiones, quejas, reclamos y sugerencias-PQRS </t>
  </si>
  <si>
    <t>Condiciones institucionales del sistema de PQRS</t>
  </si>
  <si>
    <t>Resultado de la medición de satisfacción del usuario</t>
  </si>
  <si>
    <t>Medición de la satisfacción de los usuarios  del sistema integral de gestión para la vigencia</t>
  </si>
  <si>
    <t>Medición de la satisfacción del usuario</t>
  </si>
  <si>
    <t>Racionalización de trámites</t>
  </si>
  <si>
    <t xml:space="preserve">Divulgación de trámites y servicio al ciudadano </t>
  </si>
  <si>
    <t>Información y disposición sobre trámites</t>
  </si>
  <si>
    <t>Información general de servicio al ciudadano</t>
  </si>
  <si>
    <t>Se ajustó de acuerdo a las indicaciones dadas por el CRIE</t>
  </si>
  <si>
    <t>Gestión de Tecnologías Informáticas y Sistemas de Información</t>
  </si>
  <si>
    <t>Plataforma Virtual de gestión de trámites educativos (interna)</t>
  </si>
  <si>
    <t>Elaboración y difusión semestral de elementos informativos de la oferta académica y los cronogramas establecidos a los diferentes grupos de Interés.</t>
  </si>
  <si>
    <t>Rendición de cuentas</t>
  </si>
  <si>
    <t>Rendición de Cuentas</t>
  </si>
  <si>
    <t>Informe de gestión</t>
  </si>
  <si>
    <t>Condiciones institucionales para la Rendición de cuentas.</t>
  </si>
  <si>
    <t>Procedimiento 113-PDI-10 - Coordinación de la Audiencia Pública de Rendición de Cuentas</t>
  </si>
  <si>
    <t>Espacios de diálogo para la Rendición de cuentas a la ciudadanía: Audiencia de rendición de cuentas (Presencial)</t>
  </si>
  <si>
    <t xml:space="preserve">Gestión del Riesgo de corrupción </t>
  </si>
  <si>
    <t>Mapa de riesgos</t>
  </si>
  <si>
    <t>Grupo de Gestión de Riesgos</t>
  </si>
  <si>
    <t>Iniciativas Adicionales</t>
  </si>
  <si>
    <t>Políticas y comportamiento ético organizacional</t>
  </si>
  <si>
    <t>Contenidos mínimos de lineamientos éticos y de buen Gobierno</t>
  </si>
  <si>
    <t>Código de integridad</t>
  </si>
  <si>
    <t>Comisión de Ética y Buen Gobierno (Gestión de Talento Humano)</t>
  </si>
  <si>
    <t>Comisión de Ética y Buen Gobierno</t>
  </si>
  <si>
    <t>Responsabilidad Social Universitaria</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</si>
  <si>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</si>
  <si>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</si>
  <si>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Desarrollo Institucional</t>
  </si>
  <si>
    <t>Revisión de Procedimientos, servicios y espacios físicos para atención prioritaria</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</si>
  <si>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</si>
  <si>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</si>
  <si>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</si>
  <si>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INICIO</t>
  </si>
  <si>
    <t>LINEA</t>
  </si>
  <si>
    <t>COMPONENTES/ESTRATEGIA</t>
  </si>
  <si>
    <t xml:space="preserve">LINEA </t>
  </si>
  <si>
    <t>ACCIONES</t>
  </si>
  <si>
    <t>RESPONSABLE</t>
  </si>
  <si>
    <t>FECHA DE INICIO</t>
  </si>
  <si>
    <t>FECHA DE FINALIZACIÓN</t>
  </si>
  <si>
    <t>% Avance</t>
  </si>
  <si>
    <t>%Avance sobre la meta</t>
  </si>
  <si>
    <t>NIVEL DE 
CUMPLIMIENTO</t>
  </si>
  <si>
    <t xml:space="preserve">1. Factor Visibilidad y Control </t>
  </si>
  <si>
    <t>Fortalecer los ejercicios de transparencia pasiva y activa, rendición de cuentas y control social con los diferentes grupos de valor dela Universidad).</t>
  </si>
  <si>
    <t xml:space="preserve">1. Rendición de cuentas </t>
  </si>
  <si>
    <t xml:space="preserve">Rendición de Cuentas permanente </t>
  </si>
  <si>
    <t>Dedicación colaboradores</t>
  </si>
  <si>
    <t>2. Mecanismos de riesgos de corrupción</t>
  </si>
  <si>
    <t>Riesgos de corrupción</t>
  </si>
  <si>
    <t>3. Mecanismos para la transparencia y el acceso a la información</t>
  </si>
  <si>
    <t>Divulgación
de la
información
pública</t>
  </si>
  <si>
    <t>Grupo Técnico de Seguridad de la información</t>
  </si>
  <si>
    <t>Recursos Informáticos y Educativos
CRIE</t>
  </si>
  <si>
    <t xml:space="preserve">Vicerrectoria Administrativa y Financiera - 
Gestión del Sistema Integral </t>
  </si>
  <si>
    <t xml:space="preserve">2. Factor Institucionalidad </t>
  </si>
  <si>
    <t>Fortalecer las buenas prácticas corporativas con los diferentes grupos de valor de la Universidad)</t>
  </si>
  <si>
    <t>1. Iniciativas adicionales</t>
  </si>
  <si>
    <t>Estructura orgánica</t>
  </si>
  <si>
    <t>Vicerrectoria Administrativa y Financiera - 
Gestión del Sistema Integral - Sistema Integral de Gestión
SIG</t>
  </si>
  <si>
    <t xml:space="preserve">Vicerrectoría Administrativa y Financiera - 
Gestión Organizacional </t>
  </si>
  <si>
    <t>Comisión ética y Buen Gobierno Gestión Talento Humano</t>
  </si>
  <si>
    <t>Procesos de capacitación en buenas prácticas</t>
  </si>
  <si>
    <t>2. Racionalización de trámites</t>
  </si>
  <si>
    <t>Trámites y servicios SUIT y Cumplimiento requisitos del Gobierno en línea (GEL)</t>
  </si>
  <si>
    <t>Equipo Técnico de Revisión de Trámites</t>
  </si>
  <si>
    <t>Gestión de la Comunicación y Promoción Institucional</t>
  </si>
  <si>
    <t>Secretaria General
Gestión de Documentos</t>
  </si>
  <si>
    <t xml:space="preserve">3. Gestión de la comunicación y promoción institucional </t>
  </si>
  <si>
    <r>
      <rPr>
        <b/>
        <sz val="12"/>
        <color theme="1"/>
        <rFont val="Arial"/>
        <family val="2"/>
      </rPr>
      <t>Dar respuesta oportuna a los cambios y la normatividad frente a los requerimientos nacionales referente a la atención al ciudadano</t>
    </r>
    <r>
      <rPr>
        <sz val="12"/>
        <color theme="1"/>
        <rFont val="Arial"/>
        <family val="2"/>
      </rPr>
      <t>).</t>
    </r>
  </si>
  <si>
    <t>1. Mecanismos para mejorar la atención al ciudadano</t>
  </si>
  <si>
    <t xml:space="preserve">Discapacidad </t>
  </si>
  <si>
    <t>Planeación
Gestión Estratégica del campus</t>
  </si>
  <si>
    <t xml:space="preserve">Sistema de Información </t>
  </si>
  <si>
    <t xml:space="preserve">Talento Humano </t>
  </si>
  <si>
    <t>Buen Gobierno</t>
  </si>
  <si>
    <t>Gestión de la comunicación y promoción</t>
  </si>
  <si>
    <t>CONTINUA</t>
  </si>
  <si>
    <t>NO CONTINUA</t>
  </si>
  <si>
    <t>SE AJUSTA REDACCIÓN</t>
  </si>
  <si>
    <t>NUEVA ACCIÓN</t>
  </si>
  <si>
    <t>SE INCLUYE UNA ACCIÓN</t>
  </si>
  <si>
    <t>Préstamo de espacios (aulas, auditorios, entre otros.)</t>
  </si>
  <si>
    <t>Equipos de cómputo y software</t>
  </si>
  <si>
    <t>Materiales e impresos</t>
  </si>
  <si>
    <t>Otros (favor especificar)</t>
  </si>
  <si>
    <t>PLAN DE ACCIÓN 2022</t>
  </si>
  <si>
    <t>PLAN OPERATIVO
PLAN DE ATENCIÓN AL CIUDADANO Y TRANSPARENCIA ORGANIZACIONAL
PACTO 2022</t>
  </si>
  <si>
    <t>Meta (2022)</t>
  </si>
  <si>
    <t>1.1. Diseño y realización de todas las actividades enmarcadas en la rendición de cuentas permanente: Audiencia Pública,  Audiencia Publicas externas, Diálogos con estamentos, informe de gestión facultades</t>
  </si>
  <si>
    <t xml:space="preserve">1.2. Ejecutar las acciones de mejoras definidas a ejecutar en el marco de los resultados del MIPG frente a la participación ciudadana y rendición de cuentas. </t>
  </si>
  <si>
    <t>1.3. Diseño y ejecución de la estrategia comunicacional del proceso de Rendición de cuentas y el proyecto Transparencia, gobernanza y legalidad.</t>
  </si>
  <si>
    <t xml:space="preserve">
1.4. Realización de la Feria del PDI</t>
  </si>
  <si>
    <t>3.1. Publicación de activos de información de las dependencias de la Universidad</t>
  </si>
  <si>
    <t>3.2. Soporte a los diferentes sitios web  bajo dominio .utp.edu.co de acuerdo a las necesidades y/o requerimientos de actualización o publicación de información de la dependencia responsable, para publicarla de manera accesible y entendible a los ciudadanos</t>
  </si>
  <si>
    <t>4.1. Acompañamiento en la actualización procedimientos del SIG</t>
  </si>
  <si>
    <t>6.1. Capacitación de la nueva ley 1952 de 2019 - Por medio de la cual se expide el Código General Disciplinario, se derogan la Ley 734 de 2002 y algunas disposiciones de la Ley 1474 de 2011, relacionadas con el derecho disciplinario</t>
  </si>
  <si>
    <t>6.1. Implementar estrategias para el fortalecimiento de la identidad institucional (símbolos)</t>
  </si>
  <si>
    <t xml:space="preserve">7.1. Formulación y ejecución del plan de acción del grupo antitrámites. </t>
  </si>
  <si>
    <t>7.3. Difusión y promoción de los portafolios de los servicios Institucionales</t>
  </si>
  <si>
    <t>7.4. Implementación y actualización  instrumentos archivisticos conformes a la normatividad vigente. Plan Institucional de Archivos PINAR,  Programa de Gestión Documental PGD, Tablas de Retención Documental TRD, FUID (Inventario Documental), Modelo de Requisitos para la Gestión de Documentos Electrónicos de Archivo MOREQ)</t>
  </si>
  <si>
    <t>3.3. Publicación de los actos administrativos de carácter general que expida el Consejo Superior, el Consejo Académico y la Rectoría y actualización de los mismos mediante notas de vigencia.</t>
  </si>
  <si>
    <t>3.4. Publicación de la documentación de las áreas/dependencias</t>
  </si>
  <si>
    <t>11/01/2.022</t>
  </si>
  <si>
    <t>30/11/2.022</t>
  </si>
  <si>
    <t xml:space="preserve">8.1.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</si>
  <si>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9.1. Ejecución del Plan de acción sistema de seguridad de la información Acciones relacionadas con la directriz de Datos personales</t>
  </si>
  <si>
    <t xml:space="preserve">9.4. Ejecución del Plan de acción sistema de seguridad de la información -Plan de Seguridad y Privacidad de la Información
</t>
  </si>
  <si>
    <t>9.2. Socialización de la directriz de protección de datos personales.</t>
  </si>
  <si>
    <t xml:space="preserve">9.3. Ejecución del Plan de acción sistema de seguridad de la información - Plan de Tratamiento de Riesgos de Seguridad y Privacidad de la Información
 </t>
  </si>
  <si>
    <t>4.2.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</si>
  <si>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 Ejecución del Plan de Acción de la gestión de riesgos.</t>
  </si>
  <si>
    <t>5.1. Implementar estrategias para la incorporación de valores y Codigo de buen gobierno</t>
  </si>
  <si>
    <t>7.2. Desarrollo, Publicación de los Sitio Web Sitios web Centro Virtual de Imagen e Identidad UTP y Tienda Virtual, de acuerdo a los requerimientos institucionales.</t>
  </si>
  <si>
    <t xml:space="preserve">8.2. Realizar el consolidado de inversión semestral  de obras y adecuaciones, en el que se incluyen los elementos y actividades realizadas para mejorar la accesibilidad al medio fisico. </t>
  </si>
  <si>
    <t>10.2. Ejecución del Proyecto Gestión del Desarrollo Humano (PDI)</t>
  </si>
  <si>
    <t>10.3. Ejecución del plan de acción de Seguridad y Salud en Trabajo</t>
  </si>
  <si>
    <t xml:space="preserve">10.4. Ejecución del plan de capacitación de Gestión del Talento Humano </t>
  </si>
  <si>
    <t>10.1. Capacitación: Socializar ante el area academica y administrativa el Curso Virtual Integridad, Transparencia y Lucha contra la Corrupción que ofrece el DAFP.</t>
  </si>
  <si>
    <t>11.1. Implementar estrategias para la apropiacion del Manual del Buen Servicio.</t>
  </si>
  <si>
    <t>12.1. Actualización sitio web “servicio de atención al ciudadano” de acuerdo a la información suministrada por la dependencias que manejan estos contenidos.</t>
  </si>
  <si>
    <t>12.2. Actualización de ser necesario, y socialización de los lineamientos para la actualización de sitios web administrados por el CRIE.</t>
  </si>
  <si>
    <t>12.3. Definir procolos para la publicación de información de alto contenido técnico.
Definir los protocolos de comunicación y promoción institucional.</t>
  </si>
  <si>
    <t>SEGUIMIENTO</t>
  </si>
  <si>
    <t>Avance cualitativo</t>
  </si>
  <si>
    <t>Relación soportes</t>
  </si>
  <si>
    <t>Observaciones</t>
  </si>
  <si>
    <t xml:space="preserve">1.1. Rendición de cuentas </t>
  </si>
  <si>
    <t>1.2. Mecanismos de riesgos de corrupción</t>
  </si>
  <si>
    <t>1.3. Mecanismos para la transparencia y el acceso a la información</t>
  </si>
  <si>
    <t>1.1.3. Diseño y ejecución de la estrategia comunicacional del proceso de Rendición de cuentas y el proyecto Transparencia, gobernanza y legalidad.</t>
  </si>
  <si>
    <t>1.2.1. Ejecución del Plan de Acción de la gestión de riesgos.</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</si>
  <si>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</si>
  <si>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</si>
  <si>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</si>
  <si>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</si>
  <si>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2. Fortalecer las buenas prácticas corporativas con los diferentes grupos de valor de la Universidad)</t>
  </si>
  <si>
    <t>2.1. Iniciativas adicionales</t>
  </si>
  <si>
    <t>2.1.1. Acompañamiento en la actualización procedimientos del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</si>
  <si>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</si>
  <si>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</si>
  <si>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</si>
  <si>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</si>
  <si>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2.2.3. Difusión y promoción de los portafolios de los servicios Institucionales</t>
  </si>
  <si>
    <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</si>
  <si>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</si>
  <si>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</si>
  <si>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1. Fortalecer los ejercicios de transparencia pasiva y activa, rendición de cuentas y control social con los diferentes grupos de valor de la Universidad.</t>
  </si>
  <si>
    <t>3.1.3. Ejecución del Plan de acción sistema de seguridad de la información Acciones relacionadas con la directriz de Datos personales</t>
  </si>
  <si>
    <t>3.1.4. Socialización de la directriz de protección de datos personales.</t>
  </si>
  <si>
    <t xml:space="preserve">3.1.5. Ejecución del Plan de acción sistema de seguridad de la información - Plan de Tratamiento de Riesgos de Seguridad y Privacidad de la Información
 </t>
  </si>
  <si>
    <t xml:space="preserve">3.1.6. Ejecución del Plan de acción sistema de seguridad de la información -Plan de Seguridad y Privacidad de la Información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</si>
  <si>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</si>
  <si>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</si>
  <si>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Portal estudiantil con las siguientes funcionalidades:
- Creación de correo electrónico @utp.edu.co
- Horarios
- Cancelación y adición de asignaturas
- Certificados
- Cambios de grupo
- Solicitud de apoyos socioeconómicos
- Inscripciones y matriculas en línea</t>
  </si>
  <si>
    <t>Secretaría General
Gestión de Documentos</t>
  </si>
  <si>
    <t xml:space="preserve">3.1.2. Realizar el consolidado de inversión semestral  de obras y adecuaciones, en el que se incluyen los elementos y actividades realizadas para mejorar la accesibilidad al medio físico. </t>
  </si>
  <si>
    <t>Enlace de interés</t>
  </si>
  <si>
    <t>Publicación de resultados del Plan de desarrollo</t>
  </si>
  <si>
    <t>Publicación del plan estratégico</t>
  </si>
  <si>
    <t>https://pdi.utp.edu.co/conoce/</t>
  </si>
  <si>
    <t>Publicación del plan de compras (formato Excel)</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</si>
  <si>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</si>
  <si>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</si>
  <si>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 xml:space="preserve">Publicación de activos de información
</t>
  </si>
  <si>
    <t>Esquema de publicación</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</si>
  <si>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</si>
  <si>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</si>
  <si>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</si>
  <si>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</si>
  <si>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Publicación de estatuto General</t>
  </si>
  <si>
    <t>http://www.utp.edu.co/secretaria/25/estatuto-general</t>
  </si>
  <si>
    <t>Publicación de Estatuto docente</t>
  </si>
  <si>
    <t>http://www.utp.edu.co/secretaria/3/estatuto-docente</t>
  </si>
  <si>
    <t>Publicación del Reglamento estudiantil</t>
  </si>
  <si>
    <t>http://www.utp.edu.co/secretaria/2/reglamento-estudian</t>
  </si>
  <si>
    <t>Publicación de normatividad interna vigente</t>
  </si>
  <si>
    <t>https://www2.utp.edu.co/secretaria/25/estatuto-general
https://www2.utp.edu.co/secretaria/11/resoluciones-generales</t>
  </si>
  <si>
    <t>Publicación de los informes de gestión</t>
  </si>
  <si>
    <t>http://www.utp.edu.co/audienciapublica/informe-de-gestion.html</t>
  </si>
  <si>
    <t>Publicación del Plan de desarrollo y sus seguimientos</t>
  </si>
  <si>
    <t>https://pdi.utp.edu.co/resultados/</t>
  </si>
  <si>
    <t>Publicación de estadísticas e indicadores institucionales</t>
  </si>
  <si>
    <t>https://estadisticas.utp.edu.co/</t>
  </si>
  <si>
    <t>Publicación de información sobre Manuales de Funciones y Responsabilidades del área administrativa</t>
  </si>
  <si>
    <t xml:space="preserve">Publicación del informe general de los resultados de evaluación de competencias </t>
  </si>
  <si>
    <t>https://www2.utp.edu.co/vicerrectoria/administrativa/gestion-talento-humano/evaluacion-de-competencias.html</t>
  </si>
  <si>
    <t>Publicación de plan de capacitación por dependencias</t>
  </si>
  <si>
    <t>https://www2.utp.edu.co/vicerrectoria/administrativa/gestion-talento-humano/desarrollo-humano.html</t>
  </si>
  <si>
    <t>Publicación de los lineamientos para la vinculación del personal administrativo</t>
  </si>
  <si>
    <t>Publicación de las convocatorias de personal</t>
  </si>
  <si>
    <t>https://www2.utp.edu.co/contratacion/sitio/7/convocatorias-personal</t>
  </si>
  <si>
    <t xml:space="preserve">Publicación de información relacionada con la Oficina de Control Interno
</t>
  </si>
  <si>
    <t>Procedimientos: https://www2.utp.edu.co/gestioncalidad/documentos-procesos/4/1/Control-Interno
Manuales:  https://www.utp.edu.co/gestioncalidad/documentos-procesos/8/1/Control-Interno</t>
  </si>
  <si>
    <t>Publicación actas del Comité Institucional de Control Interno</t>
  </si>
  <si>
    <t>https://www2.utp.edu.co/controlinterno/sin-categoria/7/comite-institucional-de-control-interno</t>
  </si>
  <si>
    <t xml:space="preserve">Control Interno Disciplinario  </t>
  </si>
  <si>
    <t>https://www2.utp.edu.co/gestioncalidad/sin-categoria/186/rectoria</t>
  </si>
  <si>
    <t>https://www2.utp.edu.co/meci/que-es-el-meci.html</t>
  </si>
  <si>
    <t>Publicación de enlaces a entes de control</t>
  </si>
  <si>
    <t>https://www2.utp.edu.co/controlinterno/sin-categoria/137/entes-de-control</t>
  </si>
  <si>
    <t>Actualización de la Información sobre la acreditación de programas</t>
  </si>
  <si>
    <t>https://www2.utp.edu.co/vicerrectoria/academica/</t>
  </si>
  <si>
    <t>Información de los programas académicos de la Universidad</t>
  </si>
  <si>
    <t>https://programasacademicos.utp.edu.co/</t>
  </si>
  <si>
    <t>Publicación de matrícula y demás derechos pecuniarios</t>
  </si>
  <si>
    <t>https://www2.utp.edu.co/vicerrectoria/administrativa/informacion-sobre-matriculas-y-derechos-pecuniario.html</t>
  </si>
  <si>
    <t>Publicación de actos administrativos mediante los cuales se aprobaron los valores de matrícula y demás derechos pecuniarios</t>
  </si>
  <si>
    <t>Información sobre investigación y extensión</t>
  </si>
  <si>
    <t>https://www2.utp.edu.co/vicerrectoria/investigaciones/</t>
  </si>
  <si>
    <t xml:space="preserve">Publicación de los servicios que presta la Vicerrectoría de Responsabilidad Social y Bienestar Universitario </t>
  </si>
  <si>
    <t>https://www2.utp.edu.co/vicerrectoria/responsabilidad-social/inicio.html</t>
  </si>
  <si>
    <t>https://www2.utp.edu.co/vicerrectoria/responsabilidad-social/apoyos-socioeconomicos.html</t>
  </si>
  <si>
    <t>Publicación de las licitaciones y convocatorias</t>
  </si>
  <si>
    <t>http://www.utp.edu.co/contratacion/</t>
  </si>
  <si>
    <t>Reporte de información al SECOP</t>
  </si>
  <si>
    <t xml:space="preserve"> Jurídica 
Compra de Bienes y Suministros</t>
  </si>
  <si>
    <t>https://www.colombiacompra.gov.co/</t>
  </si>
  <si>
    <t>https://www2.utp.edu.co/controlinterno/rendicion-de-la-cuenta/131/informe-de-gestion-contractual</t>
  </si>
  <si>
    <t>Publicación de información sobre presupuesto:</t>
  </si>
  <si>
    <t xml:space="preserve"> Aprobado https://www2.utp.edu.co/vicerrectoria/administrativa/presupuesto.html
https://www2.utp.edu.co/vicerrectoria/administrativa/ejecucion-presupuestal.html</t>
  </si>
  <si>
    <t>Publicación de información sobre estados financieros y contables</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</si>
  <si>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</si>
  <si>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</si>
  <si>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</si>
  <si>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 xml:space="preserve">Publicación Mapa de riesgos institucional que incorpora riesgos de corrupción
</t>
  </si>
  <si>
    <t>https://www2.utp.edu.co/meci/plan-de-manejo-de-riesgos.html</t>
  </si>
  <si>
    <t>Publicación del PACTO</t>
  </si>
  <si>
    <t>https://pqrs.utp.edu.co/</t>
  </si>
  <si>
    <t>Publicación de Acuerdos Consejo Superior 
Publicación de Acuerdos Consejo Académico</t>
  </si>
  <si>
    <t>https://pdi.utp.edu.co/resultados/
https://www2.utp.edu.co/gestioncalidad/documentos-procesos/8/1/Planeacion</t>
  </si>
  <si>
    <t xml:space="preserve">Estatuto de contratación </t>
  </si>
  <si>
    <t>https://www2.utp.edu.co/secretaria/29/estatuto-contratacion</t>
  </si>
  <si>
    <t xml:space="preserve">Procedimientos relacionados con asesoría con precontractual, contractual y pos contractual; elaboración, aprobación y control de convenios </t>
  </si>
  <si>
    <t>http://www.utp.edu.co/gestioncalidad/documentos-procesos/4/1/Rectoria</t>
  </si>
  <si>
    <t xml:space="preserve">Procedimientos relacionados con contratación en
Compras de Bienes y Suministros
</t>
  </si>
  <si>
    <t>https://www2.utp.edu.co/gestioncalidad/documentos-procesos/4/1/Financiera</t>
  </si>
  <si>
    <t>https://www2.utp.edu.co/gestioncalidad/sin-categoria/167/mapa-institucional-de-procesos</t>
  </si>
  <si>
    <t xml:space="preserve">Procesos de elecciones conforme al Régimen electoral
</t>
  </si>
  <si>
    <t>https://www2.utp.edu.co/secretaria/7/regimen-electoral</t>
  </si>
  <si>
    <t xml:space="preserve">1.Plan de capacitación docente 
2.Formación postgraduada
</t>
  </si>
  <si>
    <t xml:space="preserve">Procedimientos establecidos de Control Interno Disciplinario
</t>
  </si>
  <si>
    <t>https://www2.utp.edu.co/gestioncalidad/documentos-procesos/4/1/Rectoria</t>
  </si>
  <si>
    <t xml:space="preserve">Publicación de informes
</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</si>
  <si>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</si>
  <si>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</si>
  <si>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t>
  </si>
  <si>
    <t>https://www.utp.edu.co/controlinterno/informes/129/informes-plan-de-mejoramiento</t>
  </si>
  <si>
    <t xml:space="preserve">Seguimiento PACTO </t>
  </si>
  <si>
    <t>https://www2.utp.edu.co/controlinterno/informes/203/seguimiento-pacto</t>
  </si>
  <si>
    <t>https://www2.utp.edu.co/gestioncalidad/</t>
  </si>
  <si>
    <t>Planes de auditoria</t>
  </si>
  <si>
    <t>https://www2.utp.edu.co/controlinterno/sin-categoria/3/planes</t>
  </si>
  <si>
    <t xml:space="preserve">Informes de auditorías (fichas de auditoria) </t>
  </si>
  <si>
    <t>https://www2.utp.edu.co/controlinterno/informes/206/auditorias-control-interno</t>
  </si>
  <si>
    <t>Documentación del Sistema de gestión de Calidad</t>
  </si>
  <si>
    <t>http://www.utp.edu.co/gestioncalidad/</t>
  </si>
  <si>
    <t>Publicación del resultado de la medición de satisfacción al usuario</t>
  </si>
  <si>
    <t>http://www.utp.edu.co/gestioncalidad/documentacion/7/satisfaccion-de-los-usuarios</t>
  </si>
  <si>
    <t xml:space="preserve">Publicación de información sobre los servicios de la Universidad                                                                                       </t>
  </si>
  <si>
    <t>https://www.utp.edu.co/institucional/servicios
https://portafolioservicios.utp.edu.co/</t>
  </si>
  <si>
    <t>Portal Web para niños</t>
  </si>
  <si>
    <t xml:space="preserve">Enlace página web principal de transparencia y acceso a la información
</t>
  </si>
  <si>
    <t>http://www.utp.edu.co/atencionalciudadano/transparencia-y-acceso-a-informacion-publica.html</t>
  </si>
  <si>
    <t xml:space="preserve">Información sobre eventos institucionales
</t>
  </si>
  <si>
    <t xml:space="preserve">http://www.utp.edu.co/auditorios/calendario-de-eventos
</t>
  </si>
  <si>
    <t>APP UTP Móvil</t>
  </si>
  <si>
    <t>https://www2.utp.edu.co/vicerrectoria/administrativa/gestion-de-tecnologias/informacion-general-de-interes.html</t>
  </si>
  <si>
    <t>Informes de gestión vigencia actual y anteriores</t>
  </si>
  <si>
    <t>https://pdi.utp.edu.co/informes-de-gestion/</t>
  </si>
  <si>
    <t>Reglamento de la audiencia pública de rendición de cuentas (resolución 436 de 2015)</t>
  </si>
  <si>
    <t>http://www.utp.edu.co/utprindecuentas/reglamento-de-audiencia.html</t>
  </si>
  <si>
    <t>https://www2.utp.edu.co/gestioncalidad/documentos-procesos/4/1/Planeacion</t>
  </si>
  <si>
    <t>Procedimiento 1115-CIG-19 - Evaluación a la audiencia pública de rendición de cuentas a la ciudadanía</t>
  </si>
  <si>
    <t xml:space="preserve"> https://www.utp.edu.co/gestioncalidad/descarga/IDDOCWEB/13335</t>
  </si>
  <si>
    <t xml:space="preserve">Página Web de UTP Rinde Cuentas
Retroalimentación de la gestión UTP
Audiencias públicas
</t>
  </si>
  <si>
    <t>https://rindecuentas.utp.edu.co</t>
  </si>
  <si>
    <t>Directrices sobre la gestión de riesgos</t>
  </si>
  <si>
    <t>https://www2.utp.edu.co/meci/directrices-para-la-gestion-de-riesgos.html</t>
  </si>
  <si>
    <t>https://www2.utp.edu.co/meci/gestion-de-riesgos.html</t>
  </si>
  <si>
    <t>https://www2.utp.edu.co/vicerrectoria/administrativa/gestion-talento-humano/legalizacion-de-la-vinculacion.html</t>
  </si>
  <si>
    <t>http://www.utp.edu.co/registro/index.php/31/tramites-y-formularios</t>
  </si>
  <si>
    <t>Meta (2023)</t>
  </si>
  <si>
    <t>1.1.1.  Diseño y realización de todas las actividades enmarcadas en la rendición de cuentas permanente: Audiencia Pública,  Audiencia Publicas externas, Diálogos con estamentos, informe de gestión facultades.</t>
  </si>
  <si>
    <t>1.1.4. Realización de la Feria Aquí construimos futuro</t>
  </si>
  <si>
    <t>1.3.5 Seguimiento a la actualización de los links de transparencia y acceso a la información y menú participa</t>
  </si>
  <si>
    <t>1.1.2. Revisar y definir una nueva metodología de visualización de los resultados de los procesos de rendición de cuenta permanente</t>
  </si>
  <si>
    <t>Operación del Sistema PQRS</t>
  </si>
  <si>
    <t>Mantener actualizado el Sistema de PQRS, con información publicada en  la página Web de la UTP</t>
  </si>
  <si>
    <t>Consultar:
Estado de los PQRS a través de:  https://pqrs.utp.edu.co/ , en el menú "Consultar solicitud"
 Publicación de Informes en: https://pqrs.utp.edu.co/visualizar/informe
Ayudas: https://pqrs.utp.edu.co/visualizar/ayuda , donde se publica el Manual del Usuario.
 Todo los documentos relacionados con el Sistema PQRS: https://www2.utp.edu.co/vicerrectoria/administrativa/sistema-pqrs.html</t>
  </si>
  <si>
    <r>
      <t>Gestión de la Comunicación y Promoci</t>
    </r>
    <r>
      <rPr>
        <sz val="11"/>
        <color theme="1"/>
        <rFont val="Arial"/>
        <family val="2"/>
      </rPr>
      <t>ó</t>
    </r>
    <r>
      <rPr>
        <sz val="12"/>
        <color theme="1"/>
        <rFont val="Arial"/>
        <family val="2"/>
      </rPr>
      <t>n Institucional</t>
    </r>
  </si>
  <si>
    <t>http://www.utp.edu.co/gestioncalidad/sin-categoria/391/activos-de-informacion-utp 
http://www.utp.edu.co/gestioncalidad/sin-categoria/451/activos-de-informacion-del-alcance</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</si>
  <si>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</si>
  <si>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</si>
  <si>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</si>
  <si>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 xml:space="preserve">https://www2.utp.edu.co/secretaria/circulares-y-documentos-de-interes/6064/enlaces-de-interes </t>
  </si>
  <si>
    <t xml:space="preserve">Publicación sobre acceso a los apoyos socioeconómicos
</t>
  </si>
  <si>
    <t xml:space="preserve">Publicación de enlace para denuncias por corrupción
</t>
  </si>
  <si>
    <t>https://www2.utp.edu.co/secretaria/
Ver Consejo Superior
Ver Consejo Académico</t>
  </si>
  <si>
    <t xml:space="preserve">
https://www2.utp.edu.co/gestioncalidad/documentos-procesos/8/1/Planeacion
SIGER</t>
  </si>
  <si>
    <t>Se ajusto de acuerdo a las indicaciones dadas por la Vicerrectoría Administrativa y Financiera</t>
  </si>
  <si>
    <t>Se ajustó de acuerdo a las indicaciones dadas por la Vicerrectoría Administrativa y Financiera</t>
  </si>
  <si>
    <t>2.2.2. Desarrollo, Publicación de los Sitio Web Sitios web Centro Virtual de Imagen e Identidad UTP y Soporte, Mantenimiento y actualización de la Tienda Virtual, de acuerdo a los requerimientos institucionales.</t>
  </si>
  <si>
    <t>3.1.8. Ejecución del Proyecto Gestión del Desarrollo Humano (PDI)</t>
  </si>
  <si>
    <t>3.1.9. Ejecución del plan de acción de Seguridad y Salud en Trabajo</t>
  </si>
  <si>
    <t xml:space="preserve">3.1.10. Ejecución del plan de capacitación de Gestión del Talento Humano </t>
  </si>
  <si>
    <t>3.1.11. Implementar estrategias para la apropiación del Manual del Buen Servicio.</t>
  </si>
  <si>
    <t>3.1.12. Actualización sitio web “servicio de atención al ciudadano” de acuerdo a la información suministrada por la dependencias que manejan estos contenidos.</t>
  </si>
  <si>
    <t>3.1.13. Actualización de ser necesario, y socialización de los lineamientos para la actualización de sitios web administrados por el CRIE.</t>
  </si>
  <si>
    <t>1.2.2 Capacitación en riesgos de corrupción (riesgos de fraude)</t>
  </si>
  <si>
    <t xml:space="preserve">Vicerrectoría Administrativa y Financiera - 
Gestión del Sistema Integral </t>
  </si>
  <si>
    <t>Vicerrectoría Administrativa y Financiera - 
Gestión del Sistema Integral - Sistema Integral de Gestión
SIG</t>
  </si>
  <si>
    <t>2.1.3. Implementar estrategias para la incorporación de valores y Código de buen gobierno</t>
  </si>
  <si>
    <t xml:space="preserve">2.2.1. Formulación y ejecución del plan de acción del grupo anti trámites. </t>
  </si>
  <si>
    <t>2.2.4. Implementación y actualización  instrumentos archivísticos conformes a la normatividad vigente.  Programa de Gestión Documental PGD, Tablas de Retención Documental TRD, FUID (Inventario Documental).</t>
  </si>
  <si>
    <t>Información sobre el Modelo Estándar de Control Interno MECI</t>
  </si>
  <si>
    <t>Publicación del informe de gestión contractual rendido a la Contraloría General de la Republica por la plataforma SIRECI:</t>
  </si>
  <si>
    <t>Publicación de informes rendidos a la Contraloría General de la Republica por la plataforma SIRECI:
Rendición anual de la cuenta</t>
  </si>
  <si>
    <t xml:space="preserve">Publicación de enlace a informes de auditoria emitidos por la Contraloría General de la Republica: </t>
  </si>
  <si>
    <t xml:space="preserve">Publicación de informes emitidos por la Oficina de Control Interno
</t>
  </si>
  <si>
    <t>Se realizó los ajustes de acuerdo a la recomendación dada por Control Interno</t>
  </si>
  <si>
    <t>Procedimiento de administración de riesgos (SGC-PRO-011)
Gestión de riesgos</t>
  </si>
  <si>
    <t>Promoción  social
- Apoyos socio-económicos para la permanencia y el egreso exitoso.
- Atención integral y diferencial a grupos poblacionales específicos.
Servicio social universitario y voluntariado
- Servicio social.
- Voluntariado social universitario</t>
  </si>
  <si>
    <t>3.1.14. Definir protocolos para la publicación de información de alto contenido técnico.
Definir los protocolos de comunicación y promoción institucional.</t>
  </si>
  <si>
    <t>3.1.15. Ejecución del proyecto de Gestión de la Comunicación y Promoción Institucional.</t>
  </si>
  <si>
    <t xml:space="preserve">3.1.7. Socialización del sistema de Quejas, Reclamos y Derechos de Petición, a toda la comunidad universitaria para una adecuada apropiación y uso del sistema. </t>
  </si>
  <si>
    <t xml:space="preserve">Vicerrectoría Administrativa y Financiera </t>
  </si>
  <si>
    <t>Esta actividad se tiene programada para el segundo semestre.</t>
  </si>
  <si>
    <t>Esta actividad se tiene programada para iniciar en el mes de Junio</t>
  </si>
  <si>
    <t>Esta actividad ser realiza en el último cuatrimestre del año</t>
  </si>
  <si>
    <t>No se presentan avances para este peirodo</t>
  </si>
  <si>
    <t>Avance consolidado PACTO</t>
  </si>
  <si>
    <t>Formulación y aprobación del Pacto para la Vigencia</t>
  </si>
  <si>
    <t>Plan de acción PACTO</t>
  </si>
  <si>
    <t>Seguimiento al PACTO (Control Interno)</t>
  </si>
  <si>
    <t>Resultado</t>
  </si>
  <si>
    <r>
      <rPr>
        <b/>
        <sz val="11"/>
        <color theme="1"/>
        <rFont val="Arial"/>
        <family val="2"/>
      </rPr>
      <t xml:space="preserve">Reporte anterior: </t>
    </r>
    <r>
      <rPr>
        <sz val="11"/>
        <color theme="1"/>
        <rFont val="Arial"/>
        <family val="2"/>
      </rPr>
      <t xml:space="preserve">Se realizó seguimiento a la actualización del Link:
1.  Transparencia y acceso a la información, donde se solicito 11 ajustes 
2. Menú Participa:  1 ajuste
</t>
    </r>
    <r>
      <rPr>
        <b/>
        <sz val="11"/>
        <color theme="1"/>
        <rFont val="Arial"/>
        <family val="2"/>
      </rPr>
      <t>Nuevo Reporte:</t>
    </r>
    <r>
      <rPr>
        <sz val="11"/>
        <color theme="1"/>
        <rFont val="Arial"/>
        <family val="2"/>
      </rPr>
      <t xml:space="preserve"> Actualmente Control Interno esta en proceso de ejecución de la evaluación de  los links de Transparencia y Acceso a la Información, el cual tiene un avance de avance del 80%.  El cual esta representado en la consolidación de la matriz de autoevaluación con la información reportada por las dependencias responsables de los enlaces y actividades relacionadas con estos links.
El informe consolidado se espera que este en su versión definitiva antes del 30 de junio de 2023.
</t>
    </r>
  </si>
  <si>
    <t>Matriz preliminar de evaluación, memorandos y correos electronicos de respuesta de 11 deependencias.
No se adjunta evidencia soporte debido a que este corresponde a un activo de información de la Oficina de Control Interno de carácter Reservado, el cual tiene esa condición hasta  la entrega del informe de la auditoría, evaluación y verificación</t>
  </si>
  <si>
    <r>
      <rPr>
        <b/>
        <sz val="11"/>
        <color rgb="FF000000"/>
        <rFont val="Arial Narrow"/>
        <family val="2"/>
      </rPr>
      <t xml:space="preserve">Reporte anterior: </t>
    </r>
    <r>
      <rPr>
        <sz val="11"/>
        <color rgb="FF000000"/>
        <rFont val="Arial Narrow"/>
        <family val="2"/>
      </rPr>
      <t xml:space="preserve">Definición Plan de trabajo Transformación cultural 2023 y se realizó Taller Carta Nautica -Fac Ciencias de la Salud 
</t>
    </r>
    <r>
      <rPr>
        <b/>
        <sz val="11"/>
        <color rgb="FF000000"/>
        <rFont val="Arial Narrow"/>
        <family val="2"/>
      </rPr>
      <t>Reporte Actual:</t>
    </r>
    <r>
      <rPr>
        <sz val="11"/>
        <color rgb="FF000000"/>
        <rFont val="Arial Narrow"/>
        <family val="2"/>
      </rPr>
      <t xml:space="preserve"> Actualización Plan de trabajo CEYBG
Ejecución Taller Carta Nautica-Fac Empresariales,Bellas Artes,Básicas e Ingenierias </t>
    </r>
  </si>
  <si>
    <t xml:space="preserve"> Estos archivos se encuentran a cargo de la profesional de Gestión de Talento Humano
*Asistencia al taller
*Flyer nvitación 
*Registro Fotográfico </t>
  </si>
  <si>
    <r>
      <rPr>
        <b/>
        <sz val="11"/>
        <color theme="1"/>
        <rFont val="Arial"/>
        <family val="2"/>
      </rPr>
      <t xml:space="preserve">Reporte anterior: </t>
    </r>
    <r>
      <rPr>
        <sz val="11"/>
        <color theme="1"/>
        <rFont val="Arial"/>
        <family val="2"/>
      </rPr>
      <t xml:space="preserve">Se cuenta con un avance del 8.54%, que corresponde a las actividades desarrolladas en cuanto a: Entornos laborales Saludables con un avance del 11.29%, transformación cultural que cuenta con un avance del 2.40 % y aprendizaje organizaciónal que cuenta con un avance del 9.17%.
</t>
    </r>
    <r>
      <rPr>
        <b/>
        <sz val="11"/>
        <color theme="1"/>
        <rFont val="Arial"/>
        <family val="2"/>
      </rPr>
      <t xml:space="preserve">
Reporte actual:</t>
    </r>
    <r>
      <rPr>
        <sz val="11"/>
        <color theme="1"/>
        <rFont val="Arial"/>
        <family val="2"/>
      </rPr>
      <t xml:space="preserve"> Se cuenta con un avance del 20.44%, que corresponde a las actividades desarrolladas en cuanto a: Entornos laborales Saludables con un avance del 120.43%, transformación cultural que cuenta con un avance del 12.53 % y aprendizaje organizaciónal que cuenta con un avance del 28.37%.</t>
    </r>
  </si>
  <si>
    <r>
      <rPr>
        <b/>
        <sz val="11"/>
        <color theme="1"/>
        <rFont val="Arial"/>
        <family val="2"/>
      </rPr>
      <t xml:space="preserve">Reporte anterior: </t>
    </r>
    <r>
      <rPr>
        <sz val="11"/>
        <color theme="1"/>
        <rFont val="Arial"/>
        <family val="2"/>
      </rPr>
      <t xml:space="preserve">• Análisis de la información por dependencia y definición del plan de formación 2023.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t>
    </r>
    <r>
      <rPr>
        <b/>
        <sz val="11"/>
        <color theme="1"/>
        <rFont val="Arial"/>
        <family val="2"/>
      </rPr>
      <t xml:space="preserve">
Reporte actual:</t>
    </r>
    <r>
      <rPr>
        <sz val="11"/>
        <color theme="1"/>
        <rFont val="Arial"/>
        <family val="2"/>
      </rPr>
      <t xml:space="preserve">
• Análisis de la información por dependencia y definición del plan de formación 2023. 
• Realización de gestiones para contratación de facilitadores y asignación de procesos por facilitador
• Ejecución reunión con facilitadores para alineación de expectativas y asignación de dependencias
• Intervención competencias específicas acorde con resultados de la evaluación de competencias 
• Presentación informe de capacitación al comité de capacitación
• Avance del 13,6 % en la ejecución del plan de formación (intervención de competencias y clima organizacional en dependencias administrativas y facultades)
</t>
    </r>
  </si>
  <si>
    <r>
      <rPr>
        <b/>
        <sz val="11"/>
        <color theme="1"/>
        <rFont val="Arial"/>
        <family val="2"/>
      </rPr>
      <t xml:space="preserve">Reporte anterior: </t>
    </r>
    <r>
      <rPr>
        <sz val="11"/>
        <color theme="1"/>
        <rFont val="Arial"/>
        <family val="2"/>
      </rPr>
      <t xml:space="preserve">Realización del Taller Buen servicio- GTISI (2G)
</t>
    </r>
    <r>
      <rPr>
        <b/>
        <sz val="11"/>
        <color theme="1"/>
        <rFont val="Arial"/>
        <family val="2"/>
      </rPr>
      <t>Reporte Actual:</t>
    </r>
    <r>
      <rPr>
        <sz val="11"/>
        <color theme="1"/>
        <rFont val="Arial"/>
        <family val="2"/>
      </rPr>
      <t xml:space="preserve"> Ejecución taller Buen Servicio- GTISI (1G), Biblioteca, Registro y control, Jardin Botanico, G Financiera y Vice academica </t>
    </r>
  </si>
  <si>
    <r>
      <rPr>
        <b/>
        <sz val="11"/>
        <color theme="1"/>
        <rFont val="Arial"/>
        <family val="2"/>
      </rPr>
      <t xml:space="preserve">Reporte anterior: </t>
    </r>
    <r>
      <rPr>
        <sz val="11"/>
        <color theme="1"/>
        <rFont val="Arial"/>
        <family val="2"/>
      </rPr>
      <t xml:space="preserve">Con cierre al 28 de febrero se tiene un avance en el plan de trabajo de riesgos  de 81.3% correspondiente con las siguientes actividades:
- Se revisó y ajustó el Informe Preliminar Evaluación Gestión de Riesgos 2022 por parte de Control Interno y se envío plan de mejoramiento aprobado por el Equipo de riesgos conforme a las observaciones del informe
- Se realizaron cambios a los formatos de gestión de riesgos , generando nueva Versión y Fecha de los documentos
- Se realizó capacitación a los nuevos profesionales de las facultades en el tema de riesgos.
- Se hizo solicitud de actualización del mapa de riesgos a las unidades organizacionales y facultades con fecha de entrega 10 de marzo.
</t>
    </r>
    <r>
      <rPr>
        <b/>
        <sz val="11"/>
        <color theme="1"/>
        <rFont val="Arial"/>
        <family val="2"/>
      </rPr>
      <t xml:space="preserve">Reporte actual: </t>
    </r>
    <r>
      <rPr>
        <sz val="11"/>
        <color theme="1"/>
        <rFont val="Arial"/>
        <family val="2"/>
      </rPr>
      <t>Con cierre al 30 de abril se tiene un avance en el plan de trabajo de riesgos  de 28% correspondiente con las siguientes actividades:
- Se actualizaron y publicaron en la página del SIG  los riesgos de los 10 procesos que hacen parte del mapa de procesos institucional para la vigencia 2023 .
- Se priorizaron  por parte del  equipo de riesgos cuáles podrían hacer parte del  mapa institucional de riesgos vigencia 2023.</t>
    </r>
  </si>
  <si>
    <t>Plan de trabajo de riesgos 2023</t>
  </si>
  <si>
    <r>
      <rPr>
        <b/>
        <sz val="11"/>
        <color theme="1"/>
        <rFont val="Arial"/>
        <family val="2"/>
      </rPr>
      <t xml:space="preserve">Reporte anterior: </t>
    </r>
    <r>
      <rPr>
        <sz val="11"/>
        <color theme="1"/>
        <rFont val="Arial"/>
        <family val="2"/>
      </rPr>
      <t xml:space="preserve">Se tienen publicados los activos de información de las unidades organizacionales y facultades . Se hizo seguimiento el  27 de febrero  y los link están funcionando correctamente.
</t>
    </r>
    <r>
      <rPr>
        <b/>
        <sz val="11"/>
        <color theme="1"/>
        <rFont val="Arial"/>
        <family val="2"/>
      </rPr>
      <t>Reporte actual:</t>
    </r>
    <r>
      <rPr>
        <sz val="11"/>
        <color theme="1"/>
        <rFont val="Arial"/>
        <family val="2"/>
      </rPr>
      <t xml:space="preserve"> Se tienen publicados los activos de información de las unidades organizacionales y facultades . Se hizo seguimiento el  28 de abril  y los link están funcionando correctamente.</t>
    </r>
  </si>
  <si>
    <t xml:space="preserve">https://www2.utp.edu.co/gestioncalidad/sin-categoria/451/activos-de-informacion-e-indice-de-informacion-clasificada-y-reservada-del-alcance
https://www2.utp.edu.co/gestioncalidad/sin-categoria/391/activos-de-informacion-e-indice-de-informacion-clasificada-y-reservada-utp
</t>
  </si>
  <si>
    <r>
      <rPr>
        <b/>
        <sz val="11"/>
        <color theme="1"/>
        <rFont val="Arial"/>
        <family val="2"/>
      </rPr>
      <t xml:space="preserve">Reporte anterior: </t>
    </r>
    <r>
      <rPr>
        <sz val="11"/>
        <color theme="1"/>
        <rFont val="Arial"/>
        <family val="2"/>
      </rPr>
      <t xml:space="preserve">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t>
    </r>
    <r>
      <rPr>
        <b/>
        <sz val="11"/>
        <color theme="1"/>
        <rFont val="Arial"/>
        <family val="2"/>
      </rPr>
      <t xml:space="preserve">
Reporte actual: </t>
    </r>
    <r>
      <rPr>
        <sz val="11"/>
        <color theme="1"/>
        <rFont val="Arial"/>
        <family val="2"/>
      </rPr>
      <t>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t>
    </r>
  </si>
  <si>
    <r>
      <rPr>
        <b/>
        <sz val="11"/>
        <color theme="1"/>
        <rFont val="Arial"/>
        <family val="2"/>
      </rPr>
      <t xml:space="preserve">Reporte anterior: </t>
    </r>
    <r>
      <rPr>
        <sz val="11"/>
        <color theme="1"/>
        <rFont val="Arial"/>
        <family val="2"/>
      </rPr>
      <t xml:space="preserve">Con cierre al  28 de febrero se tiene un avance en el plan de trabajo de trámites de 2% correspondiente con las siguientes actividades:
-Se realizó el reporte de los datos de gestión de cada uno de los trámites reportados en el SUIT, para los meses de enero y febrero.
-Se realizó capacitación virtual en gestión y racionalización de trámites dictada por la Gestión Pública el día 17 de febrero.
</t>
    </r>
    <r>
      <rPr>
        <b/>
        <sz val="11"/>
        <color theme="1"/>
        <rFont val="Arial"/>
        <family val="2"/>
      </rPr>
      <t xml:space="preserve">Reporte actual: </t>
    </r>
    <r>
      <rPr>
        <sz val="11"/>
        <color theme="1"/>
        <rFont val="Arial"/>
        <family val="2"/>
      </rPr>
      <t>Con cierre al  30 deabril se tiene un avance en el plan de trabajo de trámites de 69% correspondiente con las siguientes actividades:
- Se aplicó la metodologia de racionalización de trámites y se registro la racionalización de trámites para la Universidad Tecnológica de Pereira en la plataforma SUIT el 6 de marzo de 2023.
- Se realizó primer segumiento al plan de racionalización el día 21 de abril de 2023.
-  Se realizó el reporte de los datos de gestión de cada uno de los trámites reportados en el SUIT, para los meses de marzo y abril.</t>
    </r>
  </si>
  <si>
    <t>Plan de trabajo trámites 2023</t>
  </si>
  <si>
    <r>
      <rPr>
        <b/>
        <sz val="12"/>
        <color theme="1"/>
        <rFont val="Arial"/>
        <family val="2"/>
      </rPr>
      <t xml:space="preserve">Reporte anterior: </t>
    </r>
    <r>
      <rPr>
        <sz val="12"/>
        <color theme="1"/>
        <rFont val="Arial"/>
        <family val="2"/>
      </rPr>
      <t xml:space="preserve">Con cierre al 28 de febrero, Se definió un plan de trabajo para la vigencia 2023,  se elaboró  tabla cruzada de la NORMA 27001 de 2015 y la NORMA ISO 27701 del 2022 de Privacidad de la Información  para  idenficar los controles y cambios que se deben desarrolloar dentro del Manual General de Directrices de Protección de datos personales, se elaboran tips con relación a Protección de datos personales para ser enviados a toda la Universidad. 
</t>
    </r>
    <r>
      <rPr>
        <b/>
        <sz val="12"/>
        <color theme="1"/>
        <rFont val="Arial"/>
        <family val="2"/>
      </rPr>
      <t>Reporte actual:</t>
    </r>
    <r>
      <rPr>
        <sz val="12"/>
        <color theme="1"/>
        <rFont val="Arial"/>
        <family val="2"/>
      </rPr>
      <t xml:space="preserve"> Con cierre al 30 de abril se han desarrollado las siguientes actividades:
- Se elaboró borracor de acuerdo pendiente por revisar la ingeniera Diana  y el Ingeniero Ivan Alexander. </t>
    </r>
  </si>
  <si>
    <t>Plan de trabajo datos personales 2023</t>
  </si>
  <si>
    <r>
      <rPr>
        <b/>
        <sz val="12"/>
        <color theme="1"/>
        <rFont val="Arial"/>
        <family val="2"/>
      </rPr>
      <t xml:space="preserve">Reporte anterior: </t>
    </r>
    <r>
      <rPr>
        <sz val="12"/>
        <color theme="1"/>
        <rFont val="Arial"/>
        <family val="2"/>
      </rPr>
      <t xml:space="preserve">Dentro del plan de trabajo  se tiene pendiente el desarrollo del cronograma  para promover capacitaciones de datos personales a toda la institución con el fin de identificar  riesgos asociados al tratamiento de datos personales. Capacitacitar a las áreas definidas en el cronograma en el tema de protección datos personales.
</t>
    </r>
    <r>
      <rPr>
        <b/>
        <sz val="12"/>
        <color theme="1"/>
        <rFont val="Arial"/>
        <family val="2"/>
      </rPr>
      <t>Reporte actual:</t>
    </r>
    <r>
      <rPr>
        <sz val="12"/>
        <color theme="1"/>
        <rFont val="Arial"/>
        <family val="2"/>
      </rPr>
      <t xml:space="preserve"> Con cierre al 30 de abril se han desarrollado las siguientes actividades:
- Se envió  tip con relación a Protección de datos personales para ser enviados a toda la Universidad.
- Se elaboró cronograma de capacitaciones de datos personales para la unidades organizaciones y facultades para la capacitación de datos personales.</t>
    </r>
  </si>
  <si>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 Se revisaron los link del archivo de los activos de información de las unidades organizacionales de las TIC´s dónde se relacionan los riesgos de seguridad de la información y funcionan correctamente.
</t>
    </r>
    <r>
      <rPr>
        <b/>
        <sz val="11"/>
        <color theme="1"/>
        <rFont val="Arial"/>
        <family val="2"/>
      </rPr>
      <t>Reporte actual</t>
    </r>
    <r>
      <rPr>
        <sz val="11"/>
        <color theme="1"/>
        <rFont val="Arial"/>
        <family val="2"/>
      </rPr>
      <t>: Con cierre al 30 deabril se tiene un avance en el plan de trabajo de seguridad de la información de 32% correspondiente con las siguientes actividades:
- Se revisaron los link del archivo de los activos de información de las unidades organizacionales de las TIC´s dónde se relacionan los riesgos de seguridad de la información y funcionan correctamente.</t>
    </r>
  </si>
  <si>
    <t>Plan de trabajo seguridad de la información 2023</t>
  </si>
  <si>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-Se realizó actualización de los riesgos y activos de información del CRIE WEB y Gestión Financiera.
- Se realizó acompañamiento a la Biblioteca en la Gestión de Activos de Información y el reporte relacionado a los datos de Gestión de dicha dependencia, asi mismo se dió capacitación sobre los diferentes tipos de datos personales que existen según la SIC.
- Se realizó acompañamiento al área de Gestió de Presupuesto para el diligenciamiento de sus activos de información, desde los conceptos básicos hasta la normatividad que los rige.
- Se verificó los link de los activos de informacion a febrero 27 y todos funcionaban bien.
</t>
    </r>
    <r>
      <rPr>
        <b/>
        <sz val="11"/>
        <color theme="1"/>
        <rFont val="Arial"/>
        <family val="2"/>
      </rPr>
      <t>Reporte actual</t>
    </r>
    <r>
      <rPr>
        <sz val="11"/>
        <color theme="1"/>
        <rFont val="Arial"/>
        <family val="2"/>
      </rPr>
      <t>: Con cierre al 30 de abril se tiene un avance en el plan de trabajo de seguridad de la información de 32% correspondiente con las siguientes actividades:
- Se hizo revisión del  informe entregado por control interno de Gestión sobre Modelo de Seguridad y Privacidad de la Información (MSPI).
- Se definieron los objetivos de seguridad de la información del año 2023.
- Se revisaron las guías del modelo de Seguridad y privacidad de la información (MSPI) y no se evidenció ningun cambio, este proceso se realizó para la construcción de la tabla cruzada entre la norma ISO 27001:2022 y el MSPI.
- Se inició la tabla cruzada entre las normas 27001 v2013 y 27001 v2022, el dia 21 de marzo y hasta la fecha se esta trabajando en ello.
- Se verificó los link de los activos de informacion a abril 27 y todos funcionaban correctamente.</t>
    </r>
  </si>
  <si>
    <r>
      <rPr>
        <b/>
        <sz val="11"/>
        <color theme="1"/>
        <rFont val="Arial"/>
        <family val="2"/>
      </rPr>
      <t xml:space="preserve">Reporte anterior: </t>
    </r>
    <r>
      <rPr>
        <sz val="11"/>
        <color theme="1"/>
        <rFont val="Arial"/>
        <family val="2"/>
      </rPr>
      <t xml:space="preserve">Revisión y soporte de los Sitios Web Institucionales
Revisión y soporte continuo de los Sitios Web Institucionales se anexan pantallazo, optimización de carga del sitio utp.edu.co.
</t>
    </r>
    <r>
      <rPr>
        <b/>
        <sz val="11"/>
        <color theme="1"/>
        <rFont val="Arial"/>
        <family val="2"/>
      </rPr>
      <t>Reporte actual:</t>
    </r>
    <r>
      <rPr>
        <sz val="11"/>
        <color theme="1"/>
        <rFont val="Arial"/>
        <family val="2"/>
      </rPr>
      <t xml:space="preserve"> Revisión y soporte de los Sitios Web Institucionales
Revisión y soporte continuo de los Sitios Web Institucionales, actualiza la visualización del Sitio Web Institucional, se anexan pantallazo anterior y actual. 
Actualización  y pruebas métricas sitios web institucionales Unidades Organizacionales
Actualización de administradores y capacitación
Proyecto tienda UTP, reuniones de requerimientos necesarios para su implementación • Portal de la Marca UTP 
</t>
    </r>
    <r>
      <rPr>
        <b/>
        <sz val="11"/>
        <color theme="1"/>
        <rFont val="Arial"/>
        <family val="2"/>
      </rPr>
      <t xml:space="preserve">Blogs:  </t>
    </r>
    <r>
      <rPr>
        <sz val="11"/>
        <color theme="1"/>
        <rFont val="Arial"/>
        <family val="2"/>
      </rPr>
      <t xml:space="preserve">Soporte (agregar usuarios) • Capacitaciones
Actualizaciones
</t>
    </r>
    <r>
      <rPr>
        <b/>
        <sz val="11"/>
        <color theme="1"/>
        <rFont val="Arial"/>
        <family val="2"/>
      </rPr>
      <t xml:space="preserve">Ajustes a plataforma de auditorios: </t>
    </r>
    <r>
      <rPr>
        <sz val="11"/>
        <color theme="1"/>
        <rFont val="Arial"/>
        <family val="2"/>
      </rPr>
      <t xml:space="preserve">Soportes • Orden de listado de las reservas • Actualizaron menus de la página • Intermediario en la Autorizacion de la Reserva
</t>
    </r>
    <r>
      <rPr>
        <b/>
        <sz val="11"/>
        <color theme="1"/>
        <rFont val="Arial"/>
        <family val="2"/>
      </rPr>
      <t xml:space="preserve">Portal Institucional </t>
    </r>
    <r>
      <rPr>
        <sz val="11"/>
        <color theme="1"/>
        <rFont val="Arial"/>
        <family val="2"/>
      </rPr>
      <t xml:space="preserve">Revisión y ajsutes
</t>
    </r>
    <r>
      <rPr>
        <b/>
        <sz val="11"/>
        <color theme="1"/>
        <rFont val="Arial"/>
        <family val="2"/>
      </rPr>
      <t xml:space="preserve">Jardin Botanico </t>
    </r>
    <r>
      <rPr>
        <sz val="11"/>
        <color theme="1"/>
        <rFont val="Arial"/>
        <family val="2"/>
      </rPr>
      <t xml:space="preserve">Soporte sitio de reservas
</t>
    </r>
    <r>
      <rPr>
        <b/>
        <sz val="11"/>
        <color theme="1"/>
        <rFont val="Arial"/>
        <family val="2"/>
      </rPr>
      <t>Ilex</t>
    </r>
    <r>
      <rPr>
        <sz val="11"/>
        <color theme="1"/>
        <rFont val="Arial"/>
        <family val="2"/>
      </rPr>
      <t xml:space="preserve"> Levantamiento, revisión de requerimiento y estructura Sitio Ilex
</t>
    </r>
    <r>
      <rPr>
        <b/>
        <sz val="11"/>
        <color theme="1"/>
        <rFont val="Arial"/>
        <family val="2"/>
      </rPr>
      <t xml:space="preserve">Facultades </t>
    </r>
    <r>
      <rPr>
        <sz val="11"/>
        <color theme="1"/>
        <rFont val="Arial"/>
        <family val="2"/>
      </rPr>
      <t xml:space="preserve">Entrega y ajustes Facultad de Educación
</t>
    </r>
    <r>
      <rPr>
        <b/>
        <sz val="11"/>
        <color theme="1"/>
        <rFont val="Arial"/>
        <family val="2"/>
      </rPr>
      <t xml:space="preserve">Ajustes a plataforma de PQRS: </t>
    </r>
    <r>
      <rPr>
        <sz val="11"/>
        <color theme="1"/>
        <rFont val="Arial"/>
        <family val="2"/>
      </rPr>
      <t xml:space="preserve">Acompañamiento en generación de Informes
Ajustes plataforma OJS: 
Revisión accesibilidad
</t>
    </r>
    <r>
      <rPr>
        <b/>
        <sz val="11"/>
        <color theme="1"/>
        <rFont val="Arial"/>
        <family val="2"/>
      </rPr>
      <t xml:space="preserve">Biblioteca  </t>
    </r>
    <r>
      <rPr>
        <sz val="11"/>
        <color theme="1"/>
        <rFont val="Arial"/>
        <family val="2"/>
      </rPr>
      <t xml:space="preserve">Acompañamiento en ajustes, capacitación
</t>
    </r>
    <r>
      <rPr>
        <b/>
        <sz val="11"/>
        <color theme="1"/>
        <rFont val="Arial"/>
        <family val="2"/>
      </rPr>
      <t xml:space="preserve">CRIE </t>
    </r>
    <r>
      <rPr>
        <sz val="11"/>
        <color theme="1"/>
        <rFont val="Arial"/>
        <family val="2"/>
      </rPr>
      <t xml:space="preserve">Actualizacion de informacion
</t>
    </r>
    <r>
      <rPr>
        <b/>
        <sz val="11"/>
        <color theme="1"/>
        <rFont val="Arial"/>
        <family val="2"/>
      </rPr>
      <t xml:space="preserve">Usuarios atendidos Web </t>
    </r>
    <r>
      <rPr>
        <sz val="11"/>
        <color theme="1"/>
        <rFont val="Arial"/>
        <family val="2"/>
      </rPr>
      <t xml:space="preserve"> Solicitudes recibidas, gestionadas a Marzo: 35</t>
    </r>
  </si>
  <si>
    <t>https://www.utp.edu.co/
anexo: 1.3.2</t>
  </si>
  <si>
    <r>
      <rPr>
        <b/>
        <sz val="11"/>
        <color theme="1"/>
        <rFont val="Arial"/>
        <family val="2"/>
      </rPr>
      <t xml:space="preserve">Reporte anterior: </t>
    </r>
    <r>
      <rPr>
        <sz val="11"/>
        <color theme="1"/>
        <rFont val="Arial"/>
        <family val="2"/>
      </rPr>
      <t xml:space="preserve">La tienda UTP se encuentra en un 100%, funcionando bajo el dominio tienda.utp.edu.co, se da soporte, apoyo y mantenimiento permanente. 
</t>
    </r>
    <r>
      <rPr>
        <b/>
        <sz val="11"/>
        <color theme="1"/>
        <rFont val="Arial"/>
        <family val="2"/>
      </rPr>
      <t>Reporte actual:</t>
    </r>
    <r>
      <rPr>
        <sz val="11"/>
        <color theme="1"/>
        <rFont val="Arial"/>
        <family val="2"/>
      </rPr>
      <t xml:space="preserve"> La tienda UTP se encuentra en un 100%, funcionando bajo el dominio tienda.utp.edu.co, se da soporte, apoyo y mantenimiento permanente. Se anexa sección de Descuentos y se realiza filtro.
Reunión proveedor de articulos para la Tienda UTP
Realización de Propuestas Presupuestal y revisión
Categorización de los productos
Revisión de Diseño de los productos
Revision de contenidos
Inventario tienda
Ventas fisicas</t>
    </r>
  </si>
  <si>
    <t>2.2.2 Pantallazo
https://tienda.utp.edu.co/</t>
  </si>
  <si>
    <r>
      <rPr>
        <b/>
        <sz val="11"/>
        <color theme="1"/>
        <rFont val="Arial"/>
        <family val="2"/>
      </rPr>
      <t xml:space="preserve">Reporte anterior: </t>
    </r>
    <r>
      <rPr>
        <sz val="11"/>
        <color theme="1"/>
        <rFont val="Arial"/>
        <family val="2"/>
      </rPr>
      <t xml:space="preserve">Envio de manejo de textos alternativos en imágenes de las noticias publicadas en el Portal UTP
</t>
    </r>
    <r>
      <rPr>
        <b/>
        <sz val="11"/>
        <color theme="1"/>
        <rFont val="Arial"/>
        <family val="2"/>
      </rPr>
      <t xml:space="preserve">
Reporte actual:</t>
    </r>
    <r>
      <rPr>
        <sz val="11"/>
        <color theme="1"/>
        <rFont val="Arial"/>
        <family val="2"/>
      </rPr>
      <t xml:space="preserve"> Envio de manejo de tips por el CRIEIn 21 de Marzo  "Tip para tu sitio web UTP
Si eres administrador de contenidos web UTP ¡Esta información es para ti!Desde el área de Desarrollo y Administración Web del CRIE queremos darte una hoja de ruta para que puedas […]" - 2 de Mayo "Cómo agregar una entrada a tu sitio web UTP
Recuerdas ¿Cómo agregar una Entrada nueva en el administrador de contenidos de tu sitio web UTP? Ingresa al administrador con el usuario y contraseña que tienes asignado (si tienes dificultades […]"</t>
    </r>
  </si>
  <si>
    <t>3.1.13 Pantallazo envios masivos a listas UTP y publicación en el sitio web CRIE
https://crie.utp.edu.co/category/criein/
https://crie.utp.edu.co/boletines-criein/</t>
  </si>
  <si>
    <r>
      <rPr>
        <b/>
        <sz val="11"/>
        <color theme="1"/>
        <rFont val="Arial"/>
        <family val="2"/>
      </rPr>
      <t>Reporte anterior:</t>
    </r>
    <r>
      <rPr>
        <sz val="11"/>
        <color theme="1"/>
        <rFont val="Arial"/>
        <family val="2"/>
      </rPr>
      <t xml:space="preserve"> Actualizado menu participa</t>
    </r>
    <r>
      <rPr>
        <b/>
        <sz val="11"/>
        <color theme="1"/>
        <rFont val="Arial"/>
        <family val="2"/>
      </rPr>
      <t xml:space="preserve">
Reporte Actual : </t>
    </r>
    <r>
      <rPr>
        <sz val="11"/>
        <color theme="1"/>
        <rFont val="Arial"/>
        <family val="2"/>
      </rPr>
      <t>Actualización enlace Transparencia y acceso a información pública</t>
    </r>
  </si>
  <si>
    <t>3.1.12 Pantallazo
https://www2.utp.edu.co/atencionalciudadano/transparencia-y-acceso-a-informacion-publica.html</t>
  </si>
  <si>
    <r>
      <rPr>
        <b/>
        <sz val="11"/>
        <color theme="1"/>
        <rFont val="Arial"/>
        <family val="2"/>
      </rPr>
      <t xml:space="preserve">Reporte enero-febrero    </t>
    </r>
    <r>
      <rPr>
        <sz val="11"/>
        <color theme="1"/>
        <rFont val="Arial"/>
        <family val="2"/>
      </rPr>
      <t xml:space="preserve">                                                                                                              Inventario Documental:  Con cierre al 28 de febrero, dicha actividad  presenta avance en el inventario del Archivo Central, actualmente está en un 90% con 19,977  carpetas registradas. El inventario del  Archivo Histórico  presenta un avance del 94% con un total de  6,203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 
</t>
    </r>
    <r>
      <rPr>
        <b/>
        <sz val="11"/>
        <color theme="1"/>
        <rFont val="Arial"/>
        <family val="2"/>
      </rPr>
      <t xml:space="preserve">Reporte marzo-abril  Inventario Documental: </t>
    </r>
    <r>
      <rPr>
        <sz val="11"/>
        <color theme="1"/>
        <rFont val="Arial"/>
        <family val="2"/>
      </rPr>
      <t xml:space="preserve"> Con cierre al 30 de abril, dicha actividad  presenta avance en el inventario del Archivo Central, actualmente está en un 92% con   20,140 carpetas registradas. El inventario del  Archivo Histórico  presenta un avance del 95% con un total de 6,269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t>
    </r>
  </si>
  <si>
    <t>Inventario Archivo Histórico / Inventario Archivo Central/ Plan de Acción</t>
  </si>
  <si>
    <t>https://docs.google.com/document/d/1PJ1kbLi30WI_a2ooRQDfkvOtCH6QPDCa/edit?usp=share_link&amp;ouid=114622809240775530557&amp;rtpof=true&amp;sd=true https://drive.google.com/drive/folders/1CfBIQweB_tMQ1u3_Kbq0s5tq0_tQzNpg?usp=share_link, https://drive.google.com/drive/folders/1f7RnwoZnKCXduKfozGleNHDZ6ysNmpeF, https://drive.google.com/dri
ve/u/1/folders/18U7kq1WB
A5eurapaJ537v0oxudR051Z
Q</t>
  </si>
  <si>
    <t xml:space="preserve">https://drive.google.com/drive/u/2/folders/1_W8juc_TvdDsPr99k-aUVZp3uiye8alW https://docs.google.com/spreadsheets/d/1ex26syUM-f0R3qD8_tgnr7kkdWjel80y/edit#gid=21757069    https://drive.google.com/drive/u/2/folders/1xseddvHmW_W5Rg0YgzvSz9pSFe7Uex2Y  </t>
  </si>
  <si>
    <r>
      <rPr>
        <b/>
        <sz val="11"/>
        <color theme="1"/>
        <rFont val="Arial"/>
        <family val="2"/>
      </rPr>
      <t>Reporte Enero y Febrero 2023:</t>
    </r>
    <r>
      <rPr>
        <sz val="11"/>
        <color theme="1"/>
        <rFont val="Arial"/>
        <family val="2"/>
      </rPr>
      <t xml:space="preserve"> Para esta actividad se avanzó en un 16% en las siguientes actividades: Se organizaron las propuestas, actividades, alcances, objeto, justificación del grupo técnico de la comunicación organizacional UTP a fines de incluir las necesidades de todas las dependencias con sus respectivos cronogramas de trabajo. Actualizaciòn y ajustes al Manual de Protocolo y Relaciones Pùblicas. Base de datos de Autoridades del Primer Nivel Jerárquico de la Universidad Tecnológica de Pereira, según (Acuerdo 14 del 5 de junio de 2014). 
</t>
    </r>
    <r>
      <rPr>
        <b/>
        <sz val="11"/>
        <color theme="1"/>
        <rFont val="Arial"/>
        <family val="2"/>
      </rPr>
      <t xml:space="preserve">Reporte de Marzo y Abril de 2023: </t>
    </r>
    <r>
      <rPr>
        <sz val="11"/>
        <color theme="1"/>
        <rFont val="Arial"/>
        <family val="2"/>
      </rPr>
      <t>Para esta actividad se brindaron los lineamisentos necesarios al equipo de comuniaciones desde el seguimiento al cumpimiento de sus objetos contractuales, alcances, cronogramas de trabajo los cuales fueron socializados en las reuniones de líderes y consejos de redacción para su respectva retroalimentación. Gestiòn de la Comunicaciòn Protocolaria a través de los actos
Cronograma de actividades
Manual de Protocolo Se realizó seguimiento a la entrega de los diferentes planes operativos P01, P02, P03, P04, P05 reportados en el aplicativo Siger, Pacto y SGI0504 de forma oportuna.</t>
    </r>
  </si>
  <si>
    <r>
      <rPr>
        <b/>
        <sz val="11"/>
        <color theme="1"/>
        <rFont val="Arial"/>
        <family val="2"/>
      </rPr>
      <t>Reporte Enero y Febrero 2023</t>
    </r>
    <r>
      <rPr>
        <sz val="11"/>
        <color theme="1"/>
        <rFont val="Arial"/>
        <family val="2"/>
      </rPr>
      <t xml:space="preserve">: Para esta actividad, se avanzó en un 16% en las siguientes actividades: Revisión, modificación de protocolos de campus informa, redes sociales y emisora Universitaria Stereo. Dichos protocolos se encuentran en proceso de integración al sistema de gestión de calidad. 
</t>
    </r>
    <r>
      <rPr>
        <b/>
        <sz val="11"/>
        <color theme="1"/>
        <rFont val="Arial"/>
        <family val="2"/>
      </rPr>
      <t xml:space="preserve">Reporte Marzo y Abril de 2023: </t>
    </r>
    <r>
      <rPr>
        <sz val="11"/>
        <color theme="1"/>
        <rFont val="Arial"/>
        <family val="2"/>
      </rPr>
      <t xml:space="preserve">Se ubicó en la plantilla del Sistema de Calidad el Manual de Estilo para solicitar la inclusión en la página de calidad y posteriormente divulgarlo en la comunidad universitaria. Se cuenta con diseño en formato PDF para socializar en consejo de redacción de Comunicaciones. Introducción al Manual de Protocolo.  Se realizó seguimiento a la construcción de estrategias de comunicación de las diferentes dependencias y en compañía de los periodistas a cargo de las facultades. Se llevaron a cabo las reuniones con los directores de diferentes dependencias a fines de poder generar el plan de acción respectivo </t>
    </r>
  </si>
  <si>
    <r>
      <rPr>
        <b/>
        <sz val="11"/>
        <color theme="1"/>
        <rFont val="Arial"/>
        <family val="2"/>
      </rPr>
      <t xml:space="preserve">Reporte anterior: </t>
    </r>
    <r>
      <rPr>
        <sz val="11"/>
        <color theme="1"/>
        <rFont val="Arial"/>
        <family val="2"/>
      </rPr>
      <t xml:space="preserve">Reporte Enero y Febrero: Para esta actividad se realizaron las siguientes acciones que generaron un avance del 16%: Se elaboró propuesta para los contratistas conforme a los requerimientos institucionales: políticas de uso y emisora universitaria stereo. Cronogramas de trabajo y entregables de cada dependencia.
Se realizaron las siguientes publicaciones:-CodeSwitch | Students Readiness for Autonomous Language Learning, -Sara Tabares del Centro de Gestión Ambiental, -María Rocío Bonilla de la Oficina Verde Santa Cecilia, -Juliana Millán de la Asociación de Trabajo Interdisciplinario ATI, -Invitación Webinar PEOPLE ANALITYCS, -Evento foro reforma de la salud. Se realizaron 111 publicaciones en campus informa de diferentes actividades realizadas por las dependnecias de la UTP. 513 publicaciones en la emisora universitaria Stereo. Se realizaron los siguientes cubrimientos: -Posesión consejo superior 2 de Enero, -Reunión Ciencias Agrarias.Para esta actividad se han  ealizado los productos comunicativos requeridos por cada dependencia durante el mes de Febrero y se han realizado las publicaciones en campus informa y redes sociales UTP. 1.1. Solicitud de cdps de las personas autorizadas, 1.2. Revisión de documentos, 1.3. Acompañamiento en la solicitud de contratación a gestión de la contratación y corrección de observaciones. 1.4. Solicitudes de Rp, Arl. Se asistió a dos sesiones de comité directivo en donde se realizó la planeación de las estrategias comerciales en las diferentes dependencias. Se acompaño al Sr Rector en presencia a medios de comunicación, grados y bienvenida de estudiantes. 
</t>
    </r>
    <r>
      <rPr>
        <b/>
        <sz val="11"/>
        <color theme="1"/>
        <rFont val="Arial"/>
        <family val="2"/>
      </rPr>
      <t xml:space="preserve">Reporte actual: </t>
    </r>
    <r>
      <rPr>
        <sz val="11"/>
        <color theme="1"/>
        <rFont val="Arial"/>
        <family val="2"/>
      </rPr>
      <t xml:space="preserve">El 29 de marzo de 2023 se llevará a cabo la elección de las Directivas Académicas ante el CSU, por lo tanto se diseñó el Plan de Comunicaciones de las Elecciones, que consta de 04 momentos que tienen determinadas las acciones y las fechas de ejecución en cada uno de los medios de comunicación institucionales.  - Se llevó a cabo reunión con la nueva coordinadora de comunicaciones de la ASEUTP, para socializar los servicios de cada una de las versiones de los boletines Campus Informa, con el fin de atender las necesidades de comunicación de la ASEUTP en nuestros boletines virtuales. : El 03 de mayo de 2023 se llevará a cabo la elección de los profesores representantes ante el Consejo Académico y el C.S.U, por lo tanto, se diseñó el Plan de Comunicaciones de las Elecciones. Revisión y retroalimentación de la parrilla de contenidos de las redes sociales de la VIIE coorespondiente al mes de abril, estrategia incluida en el Plan de Comunicaciones de esta dependencia. Construcción de estrategia de comunicación para la Vicerrectoría de Reponsabilidad Social y Bienestar Universitario. Se unificó un solo formato para reportar la atención a solicitudes de publicación en los boletines, es así que en la matriz GSI0504 Implementación de la gestión de la comunicación y promoción institucional, se encuentra está información. Se realizaron las siguientes publicaciones: CodeSwitch | Art Thinking: Learning, Catharsis and Cultural ProductionDesarrollo Docente UTP Proyecto de Modernización y Desarrollo Organizacional- Informe de Gestión 2022- PDI 2020-2028  "Aquí Construimos Futuro"-CodeSwitch | Democratic Citizenship through Curriculum Para esta actividad, se brindó acompañamiento en la ejecución de actividades de cada contratista de la dirección de comunicaciones con el fin de dar cumplimiento a las metas de divulgación y posicionamiento de cada una de las dependencias de la institución. </t>
    </r>
  </si>
  <si>
    <t xml:space="preserve">https://drive.google.com/drive/folders/1Wzn5YTFJF-TiaCxevE0nneXPLtvkdJZV?usp=share_link, https://drive.google.com/drive/folders/1kZhpAwuXCn0ffuYhHO1nEoUscI72bzZu?usp=sharing, https://drive.google.com/drive/folders/1PPCWzxV2Le3CEzRfoXt4A35NcAo8zd4E?usp=share_link, https://drive.google.com/file/d/1J4C47N1ctTB2zcVRyGc9UDapqwPjMExY/view?usp=share_link , https://drive.google.com/drive/folders/1shOkmJe0SwJTBKUNraezALg0drtrFDfR?usp=sharing https://docs.google.com/spreadsheets/d/1KWsku_yQozFvEAaoeg0Pf2QqGe4Dll16S7bVLaIDtRA/edit#gid=00 https://drive.google.com/drive/folders/1FJVHj5odDSyAFJAJHLc2QoOrsqs50WVR?usp=share_link, https://drive.google.com/drive/u/1/folders/1_IC_1zN0pNQeF1edeyveIn-lB2jtBo_x https://drive.google.com/drive/folders/1RLvTnpVaVWm2WRipjmCx2yw7HSxC4RA9?usp=share_link, https://drive.google.com/file/d/1bRoSxSrd28TtEcTNJeHfYbUfQ9KVTvKk/view?usp=sharing, https://go.ivoox.com/rf/106485873?utm_source=embed_podcast_new&amp;utm_medium=share&amp;utm_campaign=new_embeds, https://drive.google.com/drive/folders/1Xqr0AWsR0LhAtdpCzTJgfl6pn6dwK3l2?usp=sharing, https://drive.google.com/drive/folders/1DKu0kmICyv7SMWBjhII6-Lnx5ocRIdHn?usp=share_link, https://drive.google.com/file/d/1xJ64KJ53tWuxxzn
uMONOj4rNPkTBZqVT/view?usp=share_link 
https://drive.google.com/file/d/1pjfLJubY-KGgdsOD
u5vneA_hlOF6hNL3/view?usp=share_link, 1. https://drive.google.com/file/d/1mMiF2sukWkygdNp
_HoflquxfgCfkFdRd/view?usp=share_link 
https://drive.google.com/file/d/1IDNrYndAktbWTIAkB
iuzgpsi-wgQtlt-/view?usp=share_link </t>
  </si>
  <si>
    <r>
      <t xml:space="preserve">
</t>
    </r>
    <r>
      <rPr>
        <b/>
        <sz val="11"/>
        <color theme="1"/>
        <rFont val="Arial"/>
        <family val="2"/>
      </rPr>
      <t xml:space="preserve">Reporte anterior: </t>
    </r>
    <r>
      <rPr>
        <sz val="11"/>
        <color theme="1"/>
        <rFont val="Arial"/>
        <family val="2"/>
      </rPr>
      <t xml:space="preserve">Se definió la ruta de trabajo la cual fue enviada mediante correo electrónico
Se cuenta con el informe ejecutivo aprobado 
Se publicó el respectivo informe ejecutivo
Se definió la ruta de trabajo la cual fue enviada mediante correo electrónico
Se cuenta con el informe consolidado de gestión en consolidación
El informe se publicará para el mes de marzo
Se cuenta con los resultados de cierre del Pdi con un cumplimiento general del Plan del 98.61%
Pilares 98.22%
Programas 98.33%
Proyectos 99.10%
Se está consolidando la información para la presentación en el mes de abril "
Actividad se reporta en septiembre 
Se han llevado a cabo dos comités de Gerencia del PDI 
1.Tema rendición de cuentas permanente 
2.Aprobación metas PDI"
Se programó reunión para la instalación del comité técnico de la audiencia pública y validar las actividades generales para la construcción del plan de trabajo y de comunicaciones de la audiencia.
Validación de la estrategia de audiencias externas
Ya se realizó la propuesta con la ruta de los informes. Se definió en comité directivo que estos informes se realizarán sin diálogos y de manera virtual y asincrónica.
Se viene ejecutando la fase 1 de la ruta que consiste en la jornada de aprestamiento con las facultades, se han realizado sesiones de aprestamiento con las facultades de Bellas Artes, Mecánica, Ambientales y Educación.
</t>
    </r>
    <r>
      <rPr>
        <b/>
        <sz val="11"/>
        <color theme="1"/>
        <rFont val="Arial"/>
        <family val="2"/>
      </rPr>
      <t>Reporte actual:</t>
    </r>
    <r>
      <rPr>
        <sz val="11"/>
        <color theme="1"/>
        <rFont val="Arial"/>
        <family val="2"/>
      </rPr>
      <t xml:space="preserve">
Se realizó la respectiva publicaicón del informe y el video de resultados.
Se realizó la presentación del informe de Gestión ante el CSU el 12 de abril 
3.Se llevo al comité de Gerencia la presentación de resultados del PDI vigencia 2022
Se vienen reciendo las preguntas, casos exitosos y los testimonios de los pilares de gestión, se han retroalimentado y se encuentan algunas en proceso de grabación.
Se han enviado la información para la realización de los diseños acordados para la difusión de la audiencia como: invitación, vallas, afiches, fondos de pantallas, banner.
Se enviaron para impresión las vallas y se programó instalación para el 02 de mayo.
Se inicio con la ejeción del plan de comunicaciones, con la publucación y difusión en los diferentes medios de la inviación y el video de invitación de la audiencia, las cuñas en emisoras.
Se viene consolidando la información para contratación logística.
La generación de reel, post , trivias y demás estratégias para lo respectivo.
Se vienen desarollando la ejecución de la construcción de los videos de informes de gestión por facultad.
Se recibieron la designación para conformar el comité de intervenciones de la audiencia pública de la Vicerrectoria Administrativa y de la oficina de Planeación.
Realización de 4 Audiencias públicas externas:
1) Institución educativa San Pablo: 32 estudiantes.
2) Instituciones Educativas del municipio de Belén de Umbría: 181 estudiantes.
3) Institución Educativa Ciudadela Cuba: 165 estudiantes
4) Directivas de la Asociación de Juntas de Acción Comunal de Tribunas: 14 integrantes.
Se acordó articular la prouesta de la cátedra de Rendición de Cuentas se incluyera en la cátedra que se viene desarrollando con Sociedad en Movimiento, la cual para este año se denominó Transformando Sociedad a través de la Participación Ciudadana, quedando ese tema alllí y se incluyo el tema de Control Social.
Se planteo todo el plan de acción de la cátedra, se construyó la información para la clase de Control Social y ya se dió inicio.</t>
    </r>
  </si>
  <si>
    <r>
      <rPr>
        <b/>
        <sz val="11"/>
        <color theme="1"/>
        <rFont val="Arial"/>
        <family val="2"/>
      </rPr>
      <t xml:space="preserve">Reporte anterior:  </t>
    </r>
    <r>
      <rPr>
        <sz val="11"/>
        <color theme="1"/>
        <rFont val="Arial"/>
        <family val="2"/>
      </rPr>
      <t xml:space="preserve">Se elabora el plan de comunicaciones del  proceso de Rendición de cuentas y el proyecto Transparencia, gobernanza y legalidad, el cual es presentado y se hacen los ajustes solicitado.
Se adelanta la estrategia comunicacional de diálogos con administrativos, cuyas piezas: cuñas, post e historias y tarjetas de invitación son aprobadas. Se elabora la estrategia de la Audiencia y los informes de gestión por facultad, luego de una reunión con el equipo técnico para su montaje.
</t>
    </r>
    <r>
      <rPr>
        <b/>
        <sz val="11"/>
        <color theme="1"/>
        <rFont val="Arial"/>
        <family val="2"/>
      </rPr>
      <t xml:space="preserve">Reporte actual:
</t>
    </r>
    <r>
      <rPr>
        <sz val="11"/>
        <color theme="1"/>
        <rFont val="Arial"/>
        <family val="2"/>
      </rPr>
      <t>Ajustado con número de piezas promocionales el plan de comunicaciones y se continúa con la ejeución del mismo con énfasis en los procesos de  audiencia pública e informes de gestión:  Realización de videos e informes para la Audiencia. Post, historias, noticias entre otros. Se preparan los videos de invitación, spot y cuñas promocionales las cuales comienzan a sonar en  la emisora, preparación de guiones y preparación de videos de los informes de gestión.</t>
    </r>
  </si>
  <si>
    <r>
      <rPr>
        <b/>
        <sz val="11"/>
        <color theme="1"/>
        <rFont val="Arial"/>
        <family val="2"/>
      </rPr>
      <t xml:space="preserve">Reporte anterior: </t>
    </r>
    <r>
      <rPr>
        <sz val="11"/>
        <color theme="1"/>
        <rFont val="Arial"/>
        <family val="2"/>
      </rPr>
      <t>Se tiene proyectado en el Plan de acción del área AIE realizar la revisión del sitio UTP rinde cuentas para iniciar con la ruta de trabajo.
Es importante mencionar, que de resultar cambios estructurales en la revisión, estos deben ser realizados por el CRIE, para lo cual desde Planeación se realizaría el seguimiento, y posterior a su entrega la administración de los contenidos.</t>
    </r>
  </si>
  <si>
    <r>
      <rPr>
        <b/>
        <sz val="11"/>
        <color theme="1"/>
        <rFont val="Arial"/>
        <family val="2"/>
      </rPr>
      <t xml:space="preserve">Reporte anterior: </t>
    </r>
    <r>
      <rPr>
        <sz val="11"/>
        <color theme="1"/>
        <rFont val="Arial"/>
        <family val="2"/>
      </rPr>
      <t xml:space="preserve">En el periodo comprendido entre enero y febrero se presentaron 6 Accidentes de Trabajo. Generaron 10 dias de Ausentismo.
Todos los accidentes fueron leves y se coordinaron acciones con la comisión de AT del Copasst.
10 Inspecciones de Seguridad con un cierre de recomendaciones del 70% aproximadamente.
Manejo de Contratistas: 3 Contratistas: con los cuales se realizaron: Actividades de seguimiento y verificción de SS, Certificados de ALtura, Induccion en SST y Reducción de Riesgos e identificaciónd e condiciones de seguridad.
Asesorias Psicologicas: 4 asesorias Psicologicas en el mes de Febrero, con el inicio de la contratción de la Psicologa Ocupacional.
Dias de Incapacidad: 73 Dias de Ausencia en el Periodo Comprendido entre Enereo y Febrero de 2023.
7 Seguimientos por Enfermeria Ocupacional,
8 Citaciones a Evaluaciones Medicas Ocupacionales.
3 Citaciones a Evualación medica
18 Evaluaciones Medicas Ocupoacionales
</t>
    </r>
    <r>
      <rPr>
        <b/>
        <sz val="11"/>
        <color theme="1"/>
        <rFont val="Arial"/>
        <family val="2"/>
      </rPr>
      <t>Reporte actual:</t>
    </r>
    <r>
      <rPr>
        <sz val="11"/>
        <color theme="1"/>
        <rFont val="Arial"/>
        <family val="2"/>
      </rPr>
      <t xml:space="preserve">
Se definio estrategia de intervención como linea del Programa de Vigilancia Epidemiologica en riesgo Quimico; donde se logra evidenciar la siguiente información:
Identificación de áreas con exposición a Riesgo Quimico 19 Dependencias Identificadas
3 Areas priorizadas para la estrategia de intervención : Escuela QUimica, Ciencias ambientales, Ciencias de la Salud
Entrega Elementos de Protección Personal
Actualización Matriz Elementos de PRotección Personal
Diseño Propuesta Implementación Gestión Eficiente de los EPP
Actualización del inventario de Elementos de Proteción Personal
Diseño Fichas tecnicas EPP
 Entrega EPP de 300 Elementos de Protección Personal a funcionarios en el campus universitario.
En el mes de Abril de 2023, se han atendido 51 eventos en Salud ; se evidencia una disminución en el numero de casos atendicos con relación al mismo periodo del año inmediatamente anterior del 29%
 Eventos en Salud de Mayor Ocurrencia : 3 Tipos de Eventos catalogados de la siguiente manera
 Crisis de Ansiedad N° 1
 Sincope N° 2
 Cuadro gastrointestinal N° 3
 TRIAGE
 47 % Corresponden a condiciones de salud que no comprometen la vida de las personas
 53 % Condiciones de Salud que requirieron valoriación y manejo medico, area protegida o remisión urgencias.
 0 % Caso Critico de Ideación Suicida con auto lesión.
 8 Casos de Traslados básicos a clínica de ortopedia y servicio de urgencias.
Seguimiento vía telefónica, presencial o vía mensaje a los pacientes atendidos, para conocer la evolución de su estado de salud, a fin de prevenir re consultas y realizar reporte a servicio medico o al PA
</t>
    </r>
  </si>
  <si>
    <r>
      <rPr>
        <b/>
        <sz val="11"/>
        <color theme="1"/>
        <rFont val="Arial"/>
        <family val="2"/>
      </rPr>
      <t xml:space="preserve">Reporte anterior: </t>
    </r>
    <r>
      <rPr>
        <sz val="11"/>
        <color theme="1"/>
        <rFont val="Arial"/>
        <family val="2"/>
      </rPr>
      <t xml:space="preserve">Durante los meses de enero y febrero se realizaron las siguientes actividades: 
* Desarrollo de actividades y tareas asociadas a la intervención de análisis de empleos en   los laboratorios de la Facultad de Ciencias Agrarias y Agroindustria, Tecnonología Química, Gestión Financiera y Planeación.
* Actualización de Descripciones de Responsabilidades y Requisitos de cargos Ocasionales de Proyectos en QLCT, Univirtual y Jardín Botánico. Así como, con los manuales específicos de funciones de Jefes de las dependencias de Jurídica, Control Interno y Control Interno Disciplinario. 
* Revisión de los resultados de valoraciones de empleos identificados en la Vicerrectoría de Responsabilidad Social y Bienestar Universitario.
</t>
    </r>
    <r>
      <rPr>
        <b/>
        <sz val="11"/>
        <color theme="1"/>
        <rFont val="Arial"/>
        <family val="2"/>
      </rPr>
      <t xml:space="preserve">Reporte actual: </t>
    </r>
    <r>
      <rPr>
        <sz val="11"/>
        <color theme="1"/>
        <rFont val="Arial"/>
        <family val="2"/>
      </rPr>
      <t xml:space="preserve">Durante los meses de marzo y abril se realizaron las siguientes actividades: 
• Valoración por parte del Comité para la Modernización y Desarrollo Organizacional el  de los cargos identificados en la intervención de Gestión Financiera. 
• Desarrollo de actividades y tareas asociadas a la intervención de análisis de empleos en   los laboratorios de la Facultad de Ciencias Agrarias y Agroindustria, Tecnología Química, así como en las dependencias administrativas de Gestión Financiera y Planeación.
• Inicio del proceso de intervención de análisis de empleos en la Facultad de Ciencias de la Salud, desarrollando las actividades definidas en el plan de trabajo. 
• Actualización de Descripciones de Responsabilidades y Requisitos de cargos Ocasionales de Proyectos en el proyecto de Auditorios. 
• Actualización de las Descripciones de Responsabilidades de Requisitos de las dependencias impactadas con la implementación de resultados del proyecto de modernización y desarrollo organizacional, tales como: Relaciones Internacionales, Control Interno, Vicerrectoría de Investigaciones, Innovación y Extensión y Vicerrectoría Administrativa y Financiera. 
</t>
    </r>
  </si>
  <si>
    <t>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t>
  </si>
  <si>
    <r>
      <rPr>
        <b/>
        <sz val="11"/>
        <color theme="1"/>
        <rFont val="Arial"/>
        <family val="2"/>
      </rPr>
      <t xml:space="preserve">Reporte anterior: </t>
    </r>
    <r>
      <rPr>
        <sz val="11"/>
        <color theme="1"/>
        <rFont val="Arial"/>
        <family val="2"/>
      </rPr>
      <t xml:space="preserve">Durante los meses de enero y febrero se realizaron las siguientes actividades: 
* Se solicitó a la VRSBU incluir en la inducción de estudiantes nuevos la socialización del Sistema PQRS.
* Se enviaron varios correos electrónicos a los responsables del manejo del Sistema PQRS en cada dependencia, con tips de interés general. 
* Se realizó una capacitación con la participación de 59 colaboradores de diferentes dependencias, con el fin de dar un repaso general al manejo de los PQRS. 
</t>
    </r>
    <r>
      <rPr>
        <b/>
        <sz val="11"/>
        <color theme="1"/>
        <rFont val="Arial"/>
        <family val="2"/>
      </rPr>
      <t xml:space="preserve">
Reporte actual</t>
    </r>
    <r>
      <rPr>
        <sz val="11"/>
        <color theme="1"/>
        <rFont val="Arial"/>
        <family val="2"/>
      </rPr>
      <t xml:space="preserve">: 
Durante los meses de marzo y abril se realizaron las siguientes actividades: 
* Se socializó el Sistema PQRS a los Jefes Nuevos.
* Se realizó campaña de Sensibilización del Sistema PQRS, en el mes de marzo a través de Campus Al Día
* Se enviaron correos electrónicos a los responsables del manejo del Sistema PQRS en cada dependencia, con tips sobre aspectos generales del Sistema PQRS.
* Se publicó en página web del Sistema PQRS, el aviso sobre suspención de términos en semana santa. </t>
    </r>
  </si>
  <si>
    <r>
      <rPr>
        <b/>
        <sz val="11"/>
        <color theme="1"/>
        <rFont val="Arial"/>
        <family val="2"/>
      </rPr>
      <t>Soportes Anexos</t>
    </r>
    <r>
      <rPr>
        <sz val="11"/>
        <color theme="1"/>
        <rFont val="Arial"/>
        <family val="2"/>
      </rPr>
      <t xml:space="preserve">
2023-03-01 Correo de GTH a Nuevos Jefes de proceso para Socialización Sistema PQRS
2023-03-06 Correo a Comunicaciones Campaña Sistema PQRS2023-03-07 Presentación Socialización Sistema PQRS a Jefes Nuevos2023-03-08-10 Campaña Socialización Sistemas PQRS Campus al Día
2023-03-10 Correo Recordar aspectos importantes
2023-03-14-16 Campaña Socialización Sistemas PQRS Campus al Día
2023-03-22-23 Campaña Socialización Sistemas PQRS Campus al Día
2023-03-29-31 Campaña Socialización Sistemas PQRS Campus al Día
2023-03-31 Suspensión de Términos semana santa
2023-04-19 Correo Recordar Función y responsabilidades
2023-04-26 Correo Recordar aspectos generales</t>
    </r>
  </si>
  <si>
    <r>
      <rPr>
        <b/>
        <sz val="11"/>
        <color theme="1"/>
        <rFont val="Arial"/>
        <family val="2"/>
      </rPr>
      <t xml:space="preserve">Reporte anterior: </t>
    </r>
    <r>
      <rPr>
        <sz val="11"/>
        <color theme="1"/>
        <rFont val="Arial"/>
        <family val="2"/>
      </rPr>
      <t xml:space="preserve">Con cierre al  28 de febrero se han actualizado 118 documentos de las unidades organizaciones, dependencias y laboratorios de ensayo y calibración.
</t>
    </r>
    <r>
      <rPr>
        <b/>
        <sz val="11"/>
        <color theme="1"/>
        <rFont val="Arial"/>
        <family val="2"/>
      </rPr>
      <t>Reporte actual</t>
    </r>
    <r>
      <rPr>
        <sz val="11"/>
        <color theme="1"/>
        <rFont val="Arial"/>
        <family val="2"/>
      </rPr>
      <t xml:space="preserve">: Con cierre al  30 de abril se han actualizado 221 documentos de las unidades organizaciones, dependencias y laboratorios de ensayo y calibración.  </t>
    </r>
  </si>
  <si>
    <t>La informacion sopporte del plan de formacion se encuentra en carpeta de google drive  https://drive.google.com/drive/u/1/folders/1igEsPSfuWtQMtc5xHr510rpcHYCpJBlm</t>
  </si>
  <si>
    <r>
      <rPr>
        <b/>
        <sz val="11"/>
        <color theme="1"/>
        <rFont val="Arial"/>
        <family val="2"/>
      </rPr>
      <t>Justificación</t>
    </r>
    <r>
      <rPr>
        <sz val="11"/>
        <color theme="1"/>
        <rFont val="Arial"/>
        <family val="2"/>
      </rPr>
      <t xml:space="preserve">
Es importante mencionar, que de resultar cambios estructurales en la revisión, estos deben ser realizados por el CRIE, para lo cual desde Planeación se realizaría el seguimiento, y posterior a su entrega la administración de los contenidos.</t>
    </r>
  </si>
  <si>
    <r>
      <rPr>
        <b/>
        <sz val="12"/>
        <color rgb="FF000000"/>
        <rFont val="Arial"/>
        <family val="2"/>
      </rPr>
      <t>Justificación</t>
    </r>
    <r>
      <rPr>
        <sz val="12"/>
        <color rgb="FF000000"/>
        <rFont val="Arial"/>
        <family val="2"/>
      </rPr>
      <t xml:space="preserve">
No se ha podido inciar con la actividad debido a las dinámicas que se han  presentado en el área.</t>
    </r>
  </si>
  <si>
    <t>https://drive.google.com/drive/folders/1x0B43AYv5HgV0bLKgEGVA44cmgwli7Cb?usp=sharing
JUSTIFICACIÓN
Se anexa documento con explicación del nivel de cumplimiento y limitantes presentadas en la ejecución</t>
  </si>
  <si>
    <r>
      <t xml:space="preserve"> Estos archivos se encuentran a cargo de la profesional de Gestión de Talento Humano
*Asistencia al taller
*Flyer nvitación 
*Registro Fotográfico 
</t>
    </r>
    <r>
      <rPr>
        <b/>
        <sz val="11"/>
        <color theme="1"/>
        <rFont val="Arial"/>
        <family val="2"/>
      </rPr>
      <t xml:space="preserve">Justificación
</t>
    </r>
    <r>
      <rPr>
        <sz val="11"/>
        <color theme="1"/>
        <rFont val="Arial"/>
        <family val="2"/>
      </rPr>
      <t>Este indicador presenta una comportamiento normal a la fecha</t>
    </r>
  </si>
  <si>
    <r>
      <t xml:space="preserve">Los soportes se encuentran subidos en el aplicativo SIGER
</t>
    </r>
    <r>
      <rPr>
        <b/>
        <sz val="11"/>
        <color theme="1"/>
        <rFont val="Arial"/>
        <family val="2"/>
      </rPr>
      <t>Justificación</t>
    </r>
    <r>
      <rPr>
        <sz val="11"/>
        <color theme="1"/>
        <rFont val="Arial"/>
        <family val="2"/>
      </rPr>
      <t xml:space="preserve">
Este indicador presenta una comportamiento normal a la fecha</t>
    </r>
  </si>
  <si>
    <r>
      <rPr>
        <b/>
        <sz val="11"/>
        <color theme="1"/>
        <rFont val="Arial"/>
        <family val="2"/>
      </rPr>
      <t xml:space="preserve">Reporte anterior: </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Reporte acual</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</si>
  <si>
    <r>
      <rPr>
        <b/>
        <sz val="11"/>
        <color theme="1"/>
        <rFont val="Arial"/>
        <family val="2"/>
      </rPr>
      <t>Acuerdos Consejo Academico</t>
    </r>
    <r>
      <rPr>
        <sz val="11"/>
        <color theme="1"/>
        <rFont val="Arial"/>
        <family val="2"/>
      </rPr>
      <t xml:space="preserve">:https://repositorio.utp.edu.co/collections/6357ddf5-14c7-4ef8-85bb-a69f7769605e. </t>
    </r>
    <r>
      <rPr>
        <b/>
        <sz val="11"/>
        <color theme="1"/>
        <rFont val="Arial"/>
        <family val="2"/>
      </rPr>
      <t>Acuerdos Consejo</t>
    </r>
    <r>
      <rPr>
        <sz val="11"/>
        <color theme="1"/>
        <rFont val="Arial"/>
        <family val="2"/>
      </rPr>
      <t xml:space="preserve"> </t>
    </r>
    <r>
      <rPr>
        <b/>
        <sz val="11"/>
        <color theme="1"/>
        <rFont val="Arial"/>
        <family val="2"/>
      </rPr>
      <t>Superior:</t>
    </r>
    <r>
      <rPr>
        <sz val="11"/>
        <color theme="1"/>
        <rFont val="Arial"/>
        <family val="2"/>
      </rPr>
      <t>https://repositorio.utp.edu.co/collections/70ebb969-034f-4bc5-8577-59864d6597f8.</t>
    </r>
    <r>
      <rPr>
        <b/>
        <sz val="11"/>
        <color theme="1"/>
        <rFont val="Arial"/>
        <family val="2"/>
      </rPr>
      <t xml:space="preserve"> Resoluciones Generales</t>
    </r>
    <r>
      <rPr>
        <sz val="11"/>
        <color theme="1"/>
        <rFont val="Arial"/>
        <family val="2"/>
      </rPr>
      <t>: https://www2.utp.edu.co/secretaria/11/resoluciones-generales</t>
    </r>
  </si>
  <si>
    <r>
      <rPr>
        <b/>
        <sz val="11"/>
        <color theme="1"/>
        <rFont val="Arial"/>
        <family val="2"/>
      </rPr>
      <t xml:space="preserve">Reporte anterior: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t>
    </r>
    <r>
      <rPr>
        <b/>
        <sz val="11"/>
        <color theme="1"/>
        <rFont val="Arial"/>
        <family val="2"/>
      </rPr>
      <t xml:space="preserve">Reporte actual: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Se tiene como novedad la puesta en servicio en el mes de abril del proyecto sendero cubierto, proyecto que mejora la accesibilidad en las areas comunes del campus, que para el caso, conecta la porteria de la julita con el area central del cmapus en un recorrido de mas de 300 metros lineales cubiertos con un sendero peatonal con rampas y ayudas para accesibilidad tales como señaletica en braile. </t>
    </r>
  </si>
  <si>
    <t xml:space="preserve">Indicador de campus incluyente
Boletin sendero cubierto. </t>
  </si>
  <si>
    <r>
      <rPr>
        <b/>
        <sz val="11"/>
        <color theme="1"/>
        <rFont val="Arial"/>
        <family val="2"/>
      </rPr>
      <t xml:space="preserve">Reporte anterior: </t>
    </r>
    <r>
      <rPr>
        <sz val="11"/>
        <color theme="1"/>
        <rFont val="Arial"/>
        <family val="2"/>
      </rPr>
      <t xml:space="preserve">Para el periodo se tienen algunas obras iniciadas en el mes de enero las cuales se encuentran en curso, en ral sentido, se tiene priyectado iniciar el proceso de consolidacion de la informacion para registrarla una vez se vauan finalizando y entregando las obras nuevas y de adecuacion. 
</t>
    </r>
    <r>
      <rPr>
        <b/>
        <sz val="11"/>
        <color theme="1"/>
        <rFont val="Arial"/>
        <family val="2"/>
      </rPr>
      <t xml:space="preserve">Reporte actual:
</t>
    </r>
    <r>
      <rPr>
        <sz val="11"/>
        <color theme="1"/>
        <rFont val="Arial"/>
        <family val="2"/>
      </rPr>
      <t>No se presentan avances en este periodo.</t>
    </r>
  </si>
  <si>
    <r>
      <rPr>
        <sz val="11"/>
        <color theme="1"/>
        <rFont val="Arial"/>
        <family val="2"/>
      </rPr>
      <t xml:space="preserve">
Listado de obras primer semestre 2023</t>
    </r>
    <r>
      <rPr>
        <b/>
        <sz val="11"/>
        <color theme="1"/>
        <rFont val="Arial"/>
        <family val="2"/>
      </rPr>
      <t xml:space="preserve">
Justificación
</t>
    </r>
    <r>
      <rPr>
        <sz val="11"/>
        <color theme="1"/>
        <rFont val="Arial"/>
        <family val="2"/>
      </rPr>
      <t>El presente indicador presenta avances de manera semestral, sin embargo, durante la vigencia se va consolidando la información. Dado esto, es el compartamiento normal.</t>
    </r>
  </si>
  <si>
    <t>OFICINA DE CONTROL INTERNO</t>
  </si>
  <si>
    <t>Seleccionar</t>
  </si>
  <si>
    <t>CUMPLE</t>
  </si>
  <si>
    <t>PARCIAL</t>
  </si>
  <si>
    <t>NO CUMPLE</t>
  </si>
  <si>
    <t xml:space="preserve">FECHA CORTE DE INFORME: </t>
  </si>
  <si>
    <t>SITIO DE PUBLICACIÓN</t>
  </si>
  <si>
    <t>FECHA DE PUBLICACIÓN DE SEGUIMIENTO</t>
  </si>
  <si>
    <t>FECHA DE PUBLICACIÓN DEL PACTO (Inicial)</t>
  </si>
  <si>
    <t>ENLACE DE PUBLICACIÓN (Inicial)</t>
  </si>
  <si>
    <t>FECHA DE MODIFICACIÓN (Última modificación)</t>
  </si>
  <si>
    <t>ENLACE PÚBLICACIÓN (Última modificación)</t>
  </si>
  <si>
    <t>DATOS DE PUBLICACIÓN (Página Web)</t>
  </si>
  <si>
    <t>CODIGO DE COLOR PARA LOS FACTORES</t>
  </si>
  <si>
    <t>EVALUACIÓN</t>
  </si>
  <si>
    <t>Recomendación Control Interno</t>
  </si>
  <si>
    <t>Cumplimiento</t>
  </si>
  <si>
    <t>Ninguna</t>
  </si>
  <si>
    <t>Evalución</t>
  </si>
  <si>
    <t>Ponderador</t>
  </si>
  <si>
    <t>Total Acciones</t>
  </si>
  <si>
    <t>TOTAL</t>
  </si>
  <si>
    <t>DATOS DE PUBLICACIÓN 
(Página Web)</t>
  </si>
  <si>
    <t xml:space="preserve">COMPONENTES </t>
  </si>
  <si>
    <t>% DE AVANCE  META
REPORTADO</t>
  </si>
  <si>
    <t>NIVEL CUMPLIMIENTO  ESTRATEGIA REPORTADO</t>
  </si>
  <si>
    <t>AVANCE CUALITATIVO REPORTADO</t>
  </si>
  <si>
    <t>CUMPLIMIENTO ACCION</t>
  </si>
  <si>
    <t>CUMPLIMIENTO COMPONENTE</t>
  </si>
  <si>
    <t>CUMPLIMIENTO LINEA</t>
  </si>
  <si>
    <t>OBSERVACIONES POR PARTE DEL RESPONSABLE</t>
  </si>
  <si>
    <t>RECOMENDACIÓN DE CONTROL INTERNO</t>
  </si>
  <si>
    <t>EVIDENCIAS DE CUMPLIMIENTO</t>
  </si>
  <si>
    <t>CUMPLIMIENTO ESTRATEGIA</t>
  </si>
  <si>
    <t>EN  PROCESO</t>
  </si>
  <si>
    <t>NO INICIADAS</t>
  </si>
  <si>
    <r>
      <rPr>
        <b/>
        <sz val="12"/>
        <color theme="1"/>
        <rFont val="Arial"/>
        <family val="2"/>
      </rPr>
      <t>3. Dar respuesta oportuna a los cambios y la normatividad frente a los requerimientos nacionales referente a la atención al ciudadano</t>
    </r>
    <r>
      <rPr>
        <sz val="12"/>
        <color theme="1"/>
        <rFont val="Arial"/>
        <family val="2"/>
      </rPr>
      <t>).</t>
    </r>
  </si>
  <si>
    <t>VALORES REPORTADOS</t>
  </si>
  <si>
    <t>Totales</t>
  </si>
  <si>
    <t>PONDERADOR</t>
  </si>
  <si>
    <t>RESULTADOS DE AVANCE</t>
  </si>
  <si>
    <t>DATOS CONTROL</t>
  </si>
  <si>
    <t>FINALIZADAS</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</si>
  <si>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</si>
  <si>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</si>
  <si>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VENCIDAS CON AVANCE</t>
  </si>
  <si>
    <t>Se incluye las acciones que estan con un cumplimiento superior a 0% e inferior a 100%  y  NO se encuentran dentro de los plazos establecidos, es decir su fecha de finalización se ha cumplido.</t>
  </si>
  <si>
    <t>VENCIDAS SIN AVANCE</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</si>
  <si>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</si>
  <si>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</si>
  <si>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</si>
  <si>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r>
      <rPr>
        <b/>
        <sz val="11"/>
        <color theme="1"/>
        <rFont val="Calibri"/>
        <family val="2"/>
        <scheme val="minor"/>
      </rPr>
      <t xml:space="preserve">1. </t>
    </r>
    <r>
      <rPr>
        <sz val="11"/>
        <color theme="1"/>
        <rFont val="Arial"/>
        <family val="2"/>
      </rPr>
      <t xml:space="preserve">Para el reporte del mes de diciembre el porcentaje de avance igual o superior al 90% se toma como acción "FINALIZADA".
</t>
    </r>
  </si>
  <si>
    <t>Para el calculo del cumplimiento del Plan de Accion, se establecio que:</t>
  </si>
  <si>
    <t>CORTE</t>
  </si>
  <si>
    <t>AVANCE MÁXIMO A LOGRAR EN EL CORTE</t>
  </si>
  <si>
    <t>CUMPLIMIENTO</t>
  </si>
  <si>
    <t>OBSERVACIÓN</t>
  </si>
  <si>
    <t>30 DE ABRIL</t>
  </si>
  <si>
    <t>Si el valor de avance obtenido en el periodo es superior a 33.33 se establece un cumplimiento de 100%, en caso contrario se establece una regla de tres para definir el avance</t>
  </si>
  <si>
    <t>31 DE AGOSTO</t>
  </si>
  <si>
    <t>Si el valor de avance obtenido en el periodo es superior a 66.66 se establece un cumplimiento de 100%, en caso contrario se establece una regla de tres para definir el avance</t>
  </si>
  <si>
    <t>31 DE DICIEMBRE</t>
  </si>
  <si>
    <t>RESULTADO GLOBAL DEL PACTO</t>
  </si>
  <si>
    <t>Resultados Abril</t>
  </si>
  <si>
    <t>Resultados Agosto</t>
  </si>
  <si>
    <t xml:space="preserve">Resultado Diciembre </t>
  </si>
  <si>
    <t>Plan de Acción</t>
  </si>
  <si>
    <t>Acciones Permanentes</t>
  </si>
  <si>
    <t>CUMPLIMIENTO DE PACTO</t>
  </si>
  <si>
    <t>CRITERIO</t>
  </si>
  <si>
    <t>PORCENTAJE CUMPLIMIENTO</t>
  </si>
  <si>
    <t>CUMPLIMIENTO BAJO</t>
  </si>
  <si>
    <t>0-59</t>
  </si>
  <si>
    <t>CUMPLIMIENTO MEDIO</t>
  </si>
  <si>
    <t>60-79</t>
  </si>
  <si>
    <t>CUMPLIMIENTO ALTO</t>
  </si>
  <si>
    <t>80-100</t>
  </si>
  <si>
    <t>RESULTADO DEL PLAN DE ACCIÓN</t>
  </si>
  <si>
    <t>AVANCE</t>
  </si>
  <si>
    <t>CUMPLIMIENTO CUALITATIVO</t>
  </si>
  <si>
    <t>ABRIL</t>
  </si>
  <si>
    <t>AGOSTO</t>
  </si>
  <si>
    <t>DICIEMBRE</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</si>
  <si>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</si>
  <si>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Para el calculo del cumplimiento del Plan de Accion, se establecio que:
Corte de abril, el maximo avance de 33.33% dando un cumplimiento de 100%
Corte agosto, el maximo avance es de 66.66%, dando un cumplimiento de 100%
Corte Diciembre,el maximo avance es de 100%, dando un cumplimiento de 100%</t>
  </si>
  <si>
    <t>RESULTADO DE ACCIONES PERMANENTES</t>
  </si>
  <si>
    <t>El porcentaje de cumplimiento se obtiene de la sumatoria de las actividades "CUMPLEN" y "PARCIAL" sobre el total de actividades</t>
  </si>
  <si>
    <t>CONCEPTO GENERAL</t>
  </si>
  <si>
    <t>RECOMENDACIONES</t>
  </si>
  <si>
    <t>NOTA</t>
  </si>
  <si>
    <t>https://planea.utp.edu.co/pacto/</t>
  </si>
  <si>
    <t xml:space="preserve">1.
https://www2.utp.edu.co/vicerrectoria/academica/desarrollo-docente-integral.html
2.
http://www.utp.edu.co/vicerrectoria/academica/formacion-posgraduada.html
</t>
  </si>
  <si>
    <t>https://www2.utp.edu.co/atencionalciudadano/portal-infantil</t>
  </si>
  <si>
    <t/>
  </si>
  <si>
    <t>Sin comentario</t>
  </si>
  <si>
    <t>NA</t>
  </si>
  <si>
    <t>SITIO DE PUBLICACIÓN DE SEGUIMIENTO</t>
  </si>
  <si>
    <t xml:space="preserve">Indicador de campus incluyente diciembre 
</t>
  </si>
  <si>
    <t>informe pmr segundo semestre 2023</t>
  </si>
  <si>
    <t xml:space="preserve">Material Fotográfico 
Asistencias
Evaluaciones del Taller </t>
  </si>
  <si>
    <t>30 de Abril 2024</t>
  </si>
  <si>
    <t>01 de febrero 2024</t>
  </si>
  <si>
    <t>https://pdi.utp.edu.co/2024/02/01/ya-esta-disponible-el-pacto-2024/</t>
  </si>
  <si>
    <t>30 de abril 2024</t>
  </si>
  <si>
    <t>16 de mayo 2024</t>
  </si>
  <si>
    <t xml:space="preserve">SEGUIMIENTO A LAS ACCIONES PERMANENTES DEL PROGRAMA DE TRANSPARENCIA Y ÉTICA PÚBLICA </t>
  </si>
  <si>
    <t>PACTO 2024</t>
  </si>
  <si>
    <t xml:space="preserve">SEGUIMIENTO AL PLAN DE ACCIÓN  DEL PROGRAMA DE TRANSPARENCIA Y ÉTICA PÚBLICA </t>
  </si>
  <si>
    <t>PLAN OPERATIVO
 PROGRAMA DE TRANSPARENCIA Y ÉTICA PÚBLICA 
PACTO 2024</t>
  </si>
  <si>
    <t xml:space="preserve"> PROGRAMA DE TRANSPARENCIA Y ÉTICA PÚBLICA</t>
  </si>
  <si>
    <t xml:space="preserve">Anexo 2. </t>
  </si>
  <si>
    <t>Imagen 1.</t>
  </si>
  <si>
    <t>Imagen 2.</t>
  </si>
  <si>
    <t>Publicación inicial del Programa de Transparencia y Ética Pública PACTO_2024, por la Oficina de Planeación.</t>
  </si>
  <si>
    <t>Fecha:  01 de febrero 2024.</t>
  </si>
  <si>
    <t xml:space="preserve">Anexo 1. </t>
  </si>
  <si>
    <t>Fuente: Sistema Único de Información de Trámites - SUIT.</t>
  </si>
  <si>
    <r>
      <t xml:space="preserve">Fuente: </t>
    </r>
    <r>
      <rPr>
        <sz val="14"/>
        <color rgb="FF1D22E7"/>
        <rFont val="Calibri"/>
        <family val="2"/>
        <scheme val="minor"/>
      </rPr>
      <t xml:space="preserve">https://pdi.utp.edu.co/2024/02/01/ya-esta-disponible-el-pacto-2024/ </t>
    </r>
  </si>
  <si>
    <t xml:space="preserve">Anexo 3. </t>
  </si>
  <si>
    <r>
      <t xml:space="preserve">Fuente: </t>
    </r>
    <r>
      <rPr>
        <sz val="14"/>
        <color rgb="FF1D22E7"/>
        <rFont val="Calibri"/>
        <family val="2"/>
        <scheme val="minor"/>
      </rPr>
      <t>https://controlinterno.utp.edu.co/informes-de-evaluacion-y-seguimiento/203/seguimiento-pacto/</t>
    </r>
  </si>
  <si>
    <t xml:space="preserve">Sistema de PQRS </t>
  </si>
  <si>
    <t>http://planea.utp.edu.co/oficina-de-planeacion/plan-de-atencion-al-ciudadano-y-transparencia-organizacional.html</t>
  </si>
  <si>
    <t>Publicación de la ley,  mediante la cual se creó la Universidad Tecnológica de Pereira</t>
  </si>
  <si>
    <t>https://www2.utp.edu.co/vicerrectoria/administrativa/presupuesto.html
https://www2.utp.edu.co/vicerrectoria/administrativa/ejecucion-presupuestal.html</t>
  </si>
  <si>
    <t>Publicación Mapa de riesgos institucional que incorpora riesgos de corrupción</t>
  </si>
  <si>
    <t>Grupo de Gestión de Riesgos
Comité de Control Interno</t>
  </si>
  <si>
    <t>https://www2.utp.edu.co/gestioncalidad/documentos-procesos/8/1/Planeacion</t>
  </si>
  <si>
    <t>Procesos de elecciones conforme al Régimen electoral</t>
  </si>
  <si>
    <t>Publicación de activos de información</t>
  </si>
  <si>
    <t>Publicación de información institucional</t>
  </si>
  <si>
    <t xml:space="preserve">
https://www2.utp.edu.co/vicerrectoria/administrativa/gestion-talento-humano/manuales-de-funciones.html
https://www2.utp.edu.co/gestioncalidad/sin-categoria/43/gestion-de-calidad-iso-9001-2015</t>
  </si>
  <si>
    <t>https://www2.utp.edu.co/gestioncalidad/documentos-procesos/4/1/Control-Interno
https://gestioncalidad.utp.edu.co/documentos/13/3359</t>
  </si>
  <si>
    <r>
      <t xml:space="preserve">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</si>
  <si>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r>
      <t xml:space="preserve">Enlace "roto" al 07/05/2024; se recomienda Incluir en el reporte de las acciones permanentes el link correspondiente a la publicación de información sobre estados financieros y contables:
</t>
    </r>
    <r>
      <rPr>
        <sz val="10"/>
        <color rgb="FF3337E9"/>
        <rFont val="Arial"/>
        <family val="2"/>
      </rPr>
      <t>https://gestionfinanciera.utp.edu.co/gestion-contable/sin-categoria/estados-financieros/</t>
    </r>
  </si>
  <si>
    <t xml:space="preserve">http://www.utp.edu.co/vicerrectoria/academica/capacitacion-docente
http://www.utp.edu.co/vicerrectoria/academica/formacion-posgraduada.html
</t>
  </si>
  <si>
    <t>Procedimientos establecidos de Control Interno Disciplinario</t>
  </si>
  <si>
    <t>Reporte de información a:
-Contaduría General de la Nación (CHIP)
- Contraloría General de la Republica (SIRECI)
- Ministerio de Educación (SNIES)
- Departamento Administrativo Función Pública (MECI)
- Ministerio de Justicia (Ekogui)
- DIAN</t>
  </si>
  <si>
    <t>Publicación de informes</t>
  </si>
  <si>
    <t xml:space="preserve"> http://www.utp.edu.co/controlinterno/sci/17/informes
http://www.utp.edu.co/controlinterno/informes/202/cuatrimestral-sci</t>
  </si>
  <si>
    <r>
      <t xml:space="preserve">Informe de evaluación de control interno (Art.9. L.1474/2011) - </t>
    </r>
    <r>
      <rPr>
        <sz val="10"/>
        <color rgb="FF3337E9"/>
        <rFont val="Calibri"/>
        <family val="2"/>
      </rPr>
      <t>https://www.utp.edu.co/controlinterno/informes/202/estado-del-sci</t>
    </r>
    <r>
      <rPr>
        <sz val="10"/>
        <color theme="1"/>
        <rFont val="Calibri"/>
        <family val="2"/>
      </rPr>
      <t xml:space="preserve">
Otros reportes - Informe anual del Sistema de Control Interno - </t>
    </r>
    <r>
      <rPr>
        <sz val="10"/>
        <color rgb="FF3337E9"/>
        <rFont val="Calibri"/>
        <family val="2"/>
      </rPr>
      <t>https://www.utp.edu.co/controlinterno/sci/17/informe-sci</t>
    </r>
    <r>
      <rPr>
        <sz val="10"/>
        <color theme="1"/>
        <rFont val="Calibri"/>
        <family val="2"/>
      </rPr>
      <t xml:space="preserve">
Informe de Control Interno Contable - </t>
    </r>
    <r>
      <rPr>
        <sz val="10"/>
        <color rgb="FF3337E9"/>
        <rFont val="Calibri"/>
        <family val="2"/>
      </rPr>
      <t>https://www.utp.edu.co/controlinterno/informes/228/evaluacion-del-control-interno-contable</t>
    </r>
    <r>
      <rPr>
        <sz val="10"/>
        <color theme="1"/>
        <rFont val="Calibri"/>
        <family val="2"/>
      </rPr>
      <t xml:space="preserve">
Austeridad del Gasto - </t>
    </r>
    <r>
      <rPr>
        <sz val="10"/>
        <color rgb="FF3337E9"/>
        <rFont val="Calibri"/>
        <family val="2"/>
      </rPr>
      <t>https://www.utp.edu.co/controlinterno/informes/29/austeridad-y-eficiencia-en-el-gasto-publico</t>
    </r>
    <r>
      <rPr>
        <sz val="10"/>
        <color theme="1"/>
        <rFont val="Calibri"/>
        <family val="2"/>
      </rPr>
      <t xml:space="preserve">
Seguimiento a la Administración de Riesgos - </t>
    </r>
    <r>
      <rPr>
        <sz val="10"/>
        <color rgb="FF3337E9"/>
        <rFont val="Calibri"/>
        <family val="2"/>
      </rPr>
      <t>https://www.utp.edu.co/controlinterno/informes/204/seguimiento-administracion-de-riesgos</t>
    </r>
    <r>
      <rPr>
        <sz val="10"/>
        <color theme="1"/>
        <rFont val="Calibri"/>
        <family val="2"/>
      </rPr>
      <t xml:space="preserve">
Seguimiento al Sistema PQR - </t>
    </r>
    <r>
      <rPr>
        <sz val="10"/>
        <color rgb="FF3337E9"/>
        <rFont val="Calibri"/>
        <family val="2"/>
      </rPr>
      <t>https://www.utp.edu.co/controlinterno/informes/205/seguimiento-al-sistema-pqr</t>
    </r>
    <r>
      <rPr>
        <sz val="10"/>
        <color theme="1"/>
        <rFont val="Calibri"/>
        <family val="2"/>
      </rPr>
      <t xml:space="preserve">
Informes de Audiencia Pública de rendición de cuentas - </t>
    </r>
    <r>
      <rPr>
        <sz val="10"/>
        <color rgb="FF3337E9"/>
        <rFont val="Calibri"/>
        <family val="2"/>
      </rPr>
      <t>https://www.utp.edu.co/controlinterno/informes/227/evaluacion-audiencia-publica</t>
    </r>
  </si>
  <si>
    <r>
      <t xml:space="preserve">Incluir en el reporte de las acciones permanentes el siguiente link el cual lleva a consulta directa de la Ley 41 de 1958.
</t>
    </r>
    <r>
      <rPr>
        <sz val="10"/>
        <color rgb="FF3337E9"/>
        <rFont val="Arial"/>
        <family val="2"/>
      </rPr>
      <t>https://www.suin-juriscol.gov.co/viewDocument.asp?ruta=Leyes/1596419</t>
    </r>
  </si>
  <si>
    <t>https://gestioncalidad.utp.edu.co/sin-categoria/7/satisfaccion-de-los-usuarios/</t>
  </si>
  <si>
    <t>Publicación de Información de trámites y servicios relacionados con el Registro y Control Académico</t>
  </si>
  <si>
    <r>
      <t xml:space="preserve">Consultar:
Estado de los PQRS a través de:  </t>
    </r>
    <r>
      <rPr>
        <sz val="10"/>
        <color rgb="FF3337E9"/>
        <rFont val="Calibri"/>
        <family val="2"/>
      </rPr>
      <t>https://pqrs.utp.edu.co/ , en el menú "Consultar solicitud"</t>
    </r>
    <r>
      <rPr>
        <sz val="10"/>
        <color theme="1"/>
        <rFont val="Calibri"/>
        <family val="2"/>
      </rPr>
      <t xml:space="preserve">
 Publicación de Informes en: https://pqrs.utp.edu.co/visualizar/informe
Ayudas: https://pqrs.utp.edu.co/visualizar/ayuda , donde se publica el Manual del Usuario.
 Todo los documentos relacionados con el Sistema PQRS: https://www2.utp.edu.co/vicerrectoria/administrativa/sistema-pqrs.html</t>
    </r>
  </si>
  <si>
    <t>Plan de capacitación docente. 
Formación postgraduada.</t>
  </si>
  <si>
    <t>https://www.utp.edu.co/institucional/servicios
https://portafolioservicios.utp.edu.co/</t>
  </si>
  <si>
    <t>https://atencionalciudadano.utp.edu.co/portal-infantil/</t>
  </si>
  <si>
    <t>http://www.utp.edu.co/auditorios/calendario-de-eventos</t>
  </si>
  <si>
    <t>Información sobre eventos institucionales</t>
  </si>
  <si>
    <t>file:///C:/Users/Usuario%20UTP/Downloads/1115-CIG-19%20V3%20%20Evaluaci%C3%B3n%20a%20la%20audiencia%20p%C3%BAblica%20de%20rendici%C3%B3n%20de%20cuentas%20a%20la%20ciudadan%C3%ADa.pdf</t>
  </si>
  <si>
    <t>https://media.utp.edu.co/archivos/CO%CC%81DIGO%20DE%20INTEGRIDAD.pdf</t>
  </si>
  <si>
    <r>
      <t xml:space="preserve">Se recomienda 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</si>
  <si>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t xml:space="preserve">Se recomienda incluir en el reporte de las acciones permanentes el link que direccione al "Programa anual de auditorias internas al Sistema Integral de Gestión" </t>
  </si>
  <si>
    <t xml:space="preserve">Se recomienda incluir en el reporte de las acciones permanentes el link que direccione al "Informe general auditorias internas al Sistema Integral de Gestión" </t>
  </si>
  <si>
    <t>1.1.2. Dar continuidad a la metodología de visualización de los resultados de los procesos de rendición de cuenta permanente.</t>
  </si>
  <si>
    <t>Reporte anterior:
Se definió la ruta de trabajo para la realización del informe de gestión ejecutivo 2024
Fue construido el informe de gestión ejecutivo 2024, con el apoyo de las redes de trabajo
El pasado 19 de enero se publicó el informe ejecutivo de gestión 2024
Se definió la ruta de trabajo para la realización del informe de gestión 2024
Fue construido el informe de gestión 2024, con el apoyo de las redes de trabajo
Reporte actual:
Se publicó el informe consolidado del informe de gestión.
Se presentó el video de resultados del PDI vigencia 2023 en la sesión de CSU del mes de abril
Se presentaron las metas 2024 al comité y la propuesta de rendición de cuentas del PDI
Se construyó y envió a los responsables el Plan de trabajo y de comunicaciones de la audiencia pública. Se realizó seguimiento con un avance del 21.5% 
Fue aprobada el pasado 20 de febrero la propuesta para la realización de las audiencias externas.
Se realizaron las siguientes actividades:
1) Presenciales a Consejojo territorial de Planeación Departamental, Instituciones Educativas de Ciudadela Cuba, Estrada, Lic Gabriela Mistral y Juan Hutado.
2) Tres Mensajes de WhatsApp a las bases de datos de veedurías, JAC y Ediles de Pereira.
3) Dos correos electrónicos a la base de datos de Socieda en Movimiento, a más de 60.000 emails. Se obtuvieron fomratos de intervención.
A la fecha ya se realizaron todas las reuniones de aprestamiento con las 10 facultades donde se presentó la propuesta y metodoogía de realización d elos informes de gestión por facultades. igualmente, se acompañó en la realización y publicación de los informes de gestión de 7 facultades, están en proceso de edición y publicación las facultades de bellas artes y humanidades, FACIEM e Ingenierías
A la fecha ya se encuentra formulado el plan de gestión de ciencias de la educación y aprobado por la facultad, se va a iniciar cargue en el SIGER.
Actualmente vienen reportando avances en el SIGER Ciencias Básicas, Ciencias ambientales y Ciencias de la Educación.</t>
  </si>
  <si>
    <t>La actividad  esta proyecta en el plan de trabajo para el segundo semestre del año en curso.</t>
  </si>
  <si>
    <t>Reporte anterior:
En asocio con el equipo de planeación y aplicando las acciones de mejora de los procesos sugeridas por el Comité Directivo, se construyó el Plan de Comunicaciones de Transparencia, Gobernanza y Legalidad, con el acompañamiento del equipo de Planeación y la cual es aprobada
Se elabora la Estrategia de Comunicaciones de la Audiencia Pública e Informes de gestión.
Reporte actual:
Las estrategias comunicacionales se concentran en la 
realización de los Informes de Gestión por Facultad, de los
cuales se presentan 7 (incuido la transmisión en vivo de Ciencia
Básicas) y quedan pendientes tres que se envían a producción.
Se apoya la realización de los videos de informes y 
la promoción a través de Campus Informa, Universitaria Stéreo 
y redes sociales. En Audiencia: Se prepara el material de difusión, 
cuñas informativas. Grabado video de invitación, video de 
presupuesto, diseño de piezas promocionales, sondeo y se 
publica el primero en la página web. Definido el tema de UTP 
responde sobre los laborarios realizados.</t>
  </si>
  <si>
    <t>Esta actividad ser inicia a finales del último trimestre.</t>
  </si>
  <si>
    <t>Reporte anterior:
Con cierre al 29 de febrero se tiene un avance en el plan de trabajo de 15%. En relación  con las siguientes actividades:
- Se revisó y ajustó el Informe Preliminar Evaluación Gestión de Riesgos 2024. 
- Se presentó ante el COMITÉ INSTITUCIONAL DE CONTROL INTERNO el plan de trabajo, y es aprobado en el marco del PACTO.
- Se realizó capacitación en Riesgos para los procesos y tambien en Sarlaf y riesgo fiscal.
Reporte actual:
Con cierre al 30 de abril se tiene un avance en el plan de trabajo de 20%. En relación  con las siguientes actividades:
- Se realizó actualización del mapa de riesgos, se han recepcionados 37 mapas de riesgos de 42 esperados.
- Se han realizado  asesoría para Admisiones, Registro y Control,  Facultad de Tecnología
 GTISI, , Vice Administrativa y Financiera, Jardín Botánico y Financiera</t>
  </si>
  <si>
    <t>Reporte anterior: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Enero + Febrero: 1
 Personas capacitadas:Enero + Febrero: 3
 Usuarios atendidos Web (solicitudes recibidas y gestionadas)
 Enero + Febrero: 124
 Sitios con Google Analitycs: 173
 Publicacion 4ta Noticia 2024: Enero + Febrero: 4
 Envios CRIE IN:3
 Streaming: 1 (Ceremonia General de Grados)
 Respuestas Contactenos@: Enero - Febrero: 791
 Fotografia y Diseño: 19 
Reporte actual: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 Propuesta Facultad de Bellas Artes y Humanidades • 'Sitios con Google Analitycs: 178
Tienda UTP, soporte Portal de la Marca UTP 
Capacitaciones Web: Marzo + Abril: 22
Personas capacitadas:Marzo + Abril: 79
SItios Nuevos 2024: 5 Jardin Botanico • Rectoria • Elecciones • Secretaria General • Consultorio Empresarial
Usuarios atendidos Web: Marzo + Abril: 211
Publicacion 4ta Noticia 2024: Marzo + Abril: 3
Envios CRIE IN: Marzo + Abril: 2
Streaming: Marzo + Abril:4
Respuestas Contactenos@: Marzo + Abril: 576
Fotografia y diseño web:Marzo + Abril: 22</t>
  </si>
  <si>
    <t xml:space="preserve">Reporte anterior:
Con cierre al 29 de febrero se tiene un avance de 26%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30 de abril se tiene un avance de 48%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</si>
  <si>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Reporte anterior:
Esta actividad inicia en el mes de abril
Reporte actual:</t>
  </si>
  <si>
    <t>Reporte anterior:
Con cierre al 29 de febrero se tiene un avance de 7% al contar con la publicación de  los activos de información de las unidades organizacionales y facultades . Se hizo seguimiento el  29 de febrero  y los link están funcionando correctamente.
Estas son las dependencia que tiene identificados los activos de información:
Rectoría. Planeación. Vicerrectoría Académica. Facultad de Tecnologías. Facultad de Ciencias Básicas. Facultad Ciencias Empresariales. Facultad Ciencias de la Educación.
Facultad de Ciencias Agrarias y Agroindustria. Facultad de Ingeniería Mecánica. Facultad de Bellas Artes y Humanidades. Facultad de Ciencias Ambientales. Facultad de Ingenierías.
Facultad Ciencias de la Salud. Admisiones, Registro y Control Académico. Biblioteca.
Univirtual. Vicerrectoría Investigaciones. Vicerrectoría Administrativa y Financiera. Gestión Financiera. Gestión de Tecnologías Informáticas y Sistemas de Información. Secretaría General. Jurídica. CRIE. Gestión de Servicios Institucionales. Gestión de Documentos.
Gestión del Talento Humano. Comunicaciones. Jardín Botánico. Vicerrectoría  Responsabilidad Social. Relaciones Internacionales. Gestión del Sistema Integral de Calidad.
Control Interno.
Reporte actual: 
Con cierre al 30 de abril se tiene un avance de 32% al contar con la publicación de  los activos de información de las unidades organizacionales y facultades . Se hizo seguimiento el  29 de abril y los link están funcionando correctamente.</t>
  </si>
  <si>
    <t>https://gestioncalidad.utp.edu.co/iso-27001/391/activos-de-informacion-e-indice-de-informacion-clasificada-y-reservada-utp/</t>
  </si>
  <si>
    <t>1.3.2 Pantallazo
  https:/www.utp.edu.co/</t>
  </si>
  <si>
    <t>https://gestioncalidad.utp.edu.co/</t>
  </si>
  <si>
    <t>Reporte actual:
Los acuerdos del Consejo Académico, Consejo Superior y Resoluciones de interés General son publicados al momento de ser aprobadas con sus respectivas notas de vigencia, el avance se encuentra a la fecha.
Acuerdos Consejo Académico 2024: Acuerdo 11 Acuerdos Consejo Superior 2024 Resoluciones Generales: Nos 3590-91-92-93-94-95 y 4174-75</t>
  </si>
  <si>
    <t xml:space="preserve">Reporte anterior:
Con cierre al  29 de febrero se han actualizado 110  documentos de las unidades organizaciones, dependencias y laboratorios de ensayo y calibración.  
Reporte actual:
Con cierre al  30 de abril se han actualizado 223  documentos de las unidades organizaciones, dependencias y laboratorios de ensayo y calibración.  
</t>
  </si>
  <si>
    <t xml:space="preserve">Reporte anterior:
Durante el período comprendido entre Enero y Febrero se desarrollaron las siguientes actividades:
•Desarrollo de diferentes fases de la intervención de análisis de empleos en Gestión del Talento Humano, cargos administrativos de las Facultades como laboratoristas, auxiliares de programa y almacenistas. 
•Realización de acciones correspondientes para la actualización de manuales específicos de funciones y competencias laborales, así como de las descripciones de responsabilidades y requisitos de las vinculaciones identificadas asociadas a Planeación y Gestión del Talento Humano. 
•Elaboración y actualización de descripciones de responsabilidades y requisitos de vinculaciones de nivel asistencial bajo la modalidad Ocasionales de Proyectos, asignadas a los programas de pregrado de Jornada Especial y a los programas de posgrado. 
Reporte actual:
Durante el período comprendido entre Marzo y Abril se desarrollaron las siguientes actividades:
• Desarrollo de diferentes fases de la intervención de análisis de empleos en Gestión del Talento Humano, cargos administrativos de las Facultades como laboratoristas, auxiliares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</si>
  <si>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Esta actividad inicia en el mes de junio</t>
  </si>
  <si>
    <t>Plan de Trabajo 9001 2024</t>
  </si>
  <si>
    <t>Reporte anterior: 
Con cierre al  30 de febrero se tiene un avance en el plan de trabajo de trámites de 49% correspondiente con las siguientes actividades:
- Se definió como trámite a racionalizar para la actual vigencia el de "Reingreso a un programa académico".
-Se ingresó la estrategia de racionalización  en la plataforma del SUIT y se le aplicó la metodologia definida por la función pública.
- Se descargo de la plataforma del SUIT la estrategia de racionalización y se presentó en el marco del Comité Directivo en la revisión del PACTO.
Reporte actual:
Con cierre al  30 de abril se tiene un avance en el plan de trabajo de trámites de 73% correspondiente con las siguientes actividades:
-Se realizó el primer seguimiento al plan de racionalización de trámites en el SUIT, registrando la definición, seguimiento y realización del plan de trabajo del equipo tecnico de revisión de trámites.
- Se realizó capacitación virtual el dia 12 de abril en definición, actualización y seguimiento al formato integrado de los trámites registrados en el SUIT, capacitación realizada por el Departamento Administrativo de la Función Publica (DAFP)</t>
  </si>
  <si>
    <t>Reporte anterior: 
Publicación 4ta noticia con nuevas prendas tienda UTP • Publicación en tienda.utp.edu.co nuevos productos y envio CRIE IN
Reporte actual:
En proceso redacción de contenidos de acuerdo con el manual de identidad UTP. 
Manual de identidad UTP
Mantenimiento y actualización de la tienda virtual: actualización de nuevos productos:
Banners publicitarios
Maletines • Buzos • Buzo Deportivo • Camisas • Uniformes de dotación
Mantenimiento y actualización de la tienda virtual en redes sociales:
Instagram: Publicaciones
Facebook: Publicaciones</t>
  </si>
  <si>
    <t xml:space="preserve">Reporte de enero - febrero: Esta actividad se avanzó en un 16&amp; para el presente período: Se genero la estrategia de difusión de los lugares que se encuentran activos para la alimentación (horario y lugares diponibles). Se realizó la bienvenida de los estudiantes de la vigencia 2024. Se atendieron las solicitudes de publicación de las diferentes dependencias relacionadas en soporte 1 formato GSI0504. En este momentos nos encontramos reaizando la parrilla para los medios externos, que se proyectas que sean contratado para Marzo de 2024, así mismo se está proyecto las respectivas propuestas y alcances para difundir la información en las diferentes dependencias.. Se atendieron las solicitudes  de eventos institucionales relacionados en el formato GSI0504. Se atendieron solicitudes de publicaciòn de varias dependencias de la Univerisdad consignadas en los boletines del mes de enero y febrero ( 28 boletines) ( 135 publicaciones). Diseño de piezas graficas para la activación de las actividades institucionales. Diseño de piezas gráficas para la promoción de iniciativas institucional- Se realizó el proceso de contratación de medios en la oficina de comunicaciones: cdp, propuestas, revisión de documentos, envío de solicitudes de contrato a gestión de la contratación.Se diseñó una Estrategia de para distribución del contenido para las diferentes dependencias que será enviado en nuestro proximo comité de redacción. Seguimiento de la agenda institucional de los eventos. 
Reporte actual: Marzo - Abril: Para esta actividad se avanzo en un 33.33% : Se diseñó una campaña para promoción del la politica de seguridad y salud en el trabajo. Se atendieron las solicitudes de publicación de las diferentes dependencias relacionadas en soporte 1 formato GSI0504. Se relacionan 320 publicaciones en campus informa.Se atendieron las solicitudes de publicación a medios externos en soporte 3 GSI0504 diligenciado.. Se atendieron las solicitudes  de eventos institucionales relacionados en el formato GSI0504. . Se hicieron los siguientes comunicados requeridos: Discurso del día de la mujer. Se realizó comunicado "Mujeres emprendedoras destacadas en la feria conmemorativa en la UTP". Se atendió la solicitud de envío de comunicado sobre el posicionamiento de la investigación en la UTP.
Se atendió solicitud de envío de comunicado sobre re diseño e intervención del mural en el Planeatario de la UTP.. Se realizó el proceso de contratación de medios en la oficina de comunicaciones: cdp, propuestas, revisión de documentos, envío de solicitudes de contrato a gestión de la contratación.. Se realizó la estrategia para redes sociales de la política flexibilidad horaria de la Vicerrectoria Administrativa  </t>
  </si>
  <si>
    <t>Reporte enero-febrero:
Inventario Documental:  Con cierre al 29 de febrero, dicha actividad  presenta avance en el inventario del Archivo Central, actualmente está en un 98,2% con 21,190 carpetas registradas. El inventario del  Archivo Histórico  presenta un avance del  99% con un total de  7,504 carpetas registradas.                                                                                                                                                                                                                                                                                                                                                           Tablas de Retención Documental (TRD):  Se tiene contemplado en el plan de acción de la presente vigencia continuar con la actualización  y convalidación de las TRD. Para el presente reporte se creó 1 TRD correspondientes al programa de Especialización en Seguridad y Salud en el Trabajo.                                                                                                                                                                                                   PGD: El Programa de Gestión Documental se encuentra en actualización, está pendiente la actualización de 2 de los 8 procesos. 
Reporte actual: Inventario Documental:  Con cierre al 30 de abril, dicha actividad  presenta avance en el inventario del Archivo Central, actualmente está en un 98,3% con 21,298 carpetas registradas. El inventario del  Archivo Histórico  presenta un avance del  99,1% con un total de  7,508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t>
  </si>
  <si>
    <t>Plan de Trabajo Equipo de Trámites 2024</t>
  </si>
  <si>
    <t>2.2.2 Pantallazo, 2.2.2A y 2.2.2B</t>
  </si>
  <si>
    <t xml:space="preserve">https://utpedu-my.sharepoint.com/personal/n_alvarado_utp_edu_co/_layouts/15/onedrive.aspx?ga=1&amp;id=%2Fpersonal%2Fn%5Falvarado%5Futp%5Fedu%5Fco%2FDocuments%2FINFORMES%20COMUNICACIONES%2FPOP%2FPO3%20comunicacional%20institucional&amp;view=0     https://comunicaciones.utp.edu.co/campus/       https://utpedu-my.sharepoint.com/personal/n_alvarado_utp_edu_co/_layouts/15/onedrive.aspx?ga=1&amp;id=%2Fpersonal%2Fn%5Falvarado%5Futp%5Fedu%5Fco%2FDocuments%2FINFORMES%20COMUNICACIONES%2FPOP%2FPO4%20comunicacional%20institucional&amp;view=0   https://utpedu-my.sharepoint.com/personal/n_alvarado_utp_edu_co/_layouts/15/onedrive.aspx?ga=1&amp;id=%2Fpersonal%2Fn%5Falvarado%5Futp%5Fedu%5Fco%2FDocuments%2FINFORMES%20COMUNICACIONES%2FPOP%2FPO4%20comunicacional%20institucional&amp;view=0                          https://utpedu-my.sharepoint.com/:f:/r/personal/sofia_arango_utp_edu_co/Documents/ADM.%20COMUNICACIONES/INFORMES%202024/SEGUIMIENTO%20A%20CONTRATACIONES%202024?csf=1&amp;web=1&amp;e=tlSsKH                            https://utpedu-my.sharepoint.com/personal/n_alvarado_utp_edu_co/_layouts/15/onedrive.aspx?ga=1&amp;id=%2Fpersonal%2Fn%5Falvarado%5Futp%5Fedu%5Fco%2FDocuments%2FINFORMES%20COMUNICACIONES%2FPOP%2FPO4%20comunicacional%20institucional&amp;view=0    SOPORTES MARZO Y ABRIL: https://utpedu-my.sharepoint.com/:f:/r/personal/n_alvarado_utp_edu_co/Documents/INFORMES%20COMUNICACIONES/EVIDENCIAS%20INFORMES/ABRIL%20-%20MAYO/POP%2001?csf=1&amp;web=1&amp;e=I59tvj  https://comunicaciones.utp.edu.co/noticias/49873/la-utp-se-une-a-la-celebracion-de-dia-internacional-de-la-nina-y-la-mujer-en-la-ciencia#:~:text=La%20Asamblea%20General%20de%20las,comunidad%20cient%C3%ADfica%20y%20la%20tecnolog%C3%ADa.   https://comunicaciones.utp.edu.co/59663/comunicados/informe-candidatos-inscritos-elecciones-decanos/    https://utpedu-my.sharepoint.com/personal/t_angel_utp_edu_co/_layouts/15/onedrive.aspx?csf=1&amp;web=1&amp;e=neRcVX&amp;cid=1436c30c%2Dbbfd%2D405b%2D9d7c%2Dff473fb48478&amp;id=%2Fpersonal%2Ft%5Fangel%5Futp%5Fedu%5Fco%2FDocuments%2FMarzo%2FInforme%20Febrero%20%2D%20Marzo%2FP05%20Evidencias&amp;FolderCTID=0x012000301F7579ECC0A3458E0C39028A01F87D&amp;view=0   https://utpedu-my.sharepoint.com/:f:/r/personal/sofia_arango_utp_edu_co/Documents/ADM.%20COMUNICACIONES/INFORMES%202024/SEGUIMIENTO%20A%20CONTRATACIONES%202024?csf=1&amp;web=1&amp;e=tlSsKH     https://utpedu-my.sharepoint.com/:i:/g/personal/n_alvarado_utp_edu_co/ERScKmiGKkpIiQRU7yJ6GY4B_ZlvGCqD-NYeXqkqbhWmFw?e=7v16hu   </t>
  </si>
  <si>
    <t xml:space="preserve">Inventario Archivo Central   / Inventario Archivo Histórico / Plan de acción vigencia 2024                          </t>
  </si>
  <si>
    <t xml:space="preserve">Reporte anterior: 
Esta actividad inicia en el mes de abril
Reporte actual: A la fecha se reporta incremento del indicador denominado campus incluyente con la entrada en operacion del ascensor del edificio de ciencias de la salud en el mes de abril. Se anexa reporte campus incluyente mes de abril. </t>
  </si>
  <si>
    <t xml:space="preserve">3.1.4. Ejecución del Plan de acción sistema de seguridad de la información - Plan de Tratamiento de Riesgos de Seguridad y Privacidad de la Información </t>
  </si>
  <si>
    <t>3.1.5. Ejecución del Plan de acción sistema de seguridad de la información -Plan de Seguridad y Privacidad de la Información</t>
  </si>
  <si>
    <t>Reporte anterior: 
Con cierre al 29 de febrero se tiene un avance de 6%, correspondiente con las siguientes actividades: 
 - Se hizo el plan de trabajo con relacion a temas de protección de datos personales. 
 - Se hizo envío de Tips a toda la comunidad Universitaria incluidos administrativos, docentes y estudiantes.
 - Se han asesorado en tema de protección de datos personales a Gestión del Talento Humano.
 - En conjunto con la Oificina Jurídica se dió respuesta por correo electrónico al Laboratorio Gastronómico Sostenible. 
 - Se dió respuesta por correo electrónico a Gestión del Talento Humano, con relación a transferencia de datos internacional de docente que se encuentra en Brasil. 
 -Se consultaron las PQRS del periodo Julio-Diciembre de 2023 para realizar reportes se encontraron 0 novedades respecto a Proteccion de datos personales. 
 -Se realizó consulta 8-02-2024 a la SIC para que nos indicaran como tratar varios temas de base de datos, quejas y reclamos, incidentes, si cuando se deba realizar la actualizacion tienen canales de alerta , como resgistrarlas. 
  -Se revisa el aplicativo de PQRS de la universidad el 8-02-2024 para el reporte novedades para la SIC con 0 novedades 
  -Se realiza seguimiento a contratos de administrativos, ocasionales entre otros por parte de juridica el 2/02/2024
Reporte actual:
Con cierre al 30 de abril se tiene un avance de 28%, correspondiente con las siguientes actividades: 
- Se realizan capacitaciones en reinduccion a toda la comunidad administrativos y docentes.  
-Se hace envio de dos tips las fechas   15/04/2024 y 22/04/2024 de los tips buenas practicas de correo electronico y  No compartas las bases de datos respectivamente.
-Se da  asesorias a las dependencias de Gestion del talento humano, aservis,  Turismo sostenible, departamento de matematica y  observatorio social.
-Se realiza el borrador de:
15/03/2024 Formato de inventario de datos creado
15/03/2024 Identificacion de datos personales 
-15/03/2024 Se realizo la identificacion de dos riesgos llamaos riesgo de ciberseguridad y riesgo de proteccion de datos, se incluye 1 en el mapa de riesgos del area.
-Se realiza seguimiento a los contratos  de persona natural y juridica, en contracion, se verifica en una muestra aleatoria que tiene las clausulas.
-Se realiza seguimiento a los contratos internacionales y se verifica que contenga las clausulas de proteccion de datos personales.</t>
  </si>
  <si>
    <t>Reporte anterior: 
Con cierre al 29 de febrero se tiene un avance en el plan de trabajo de seguridad de la información de 7% relacionado con las siguientes actividades:
- Se revisaron los link del archivo de los activos de información de las unidades organizacionales de las TIC´s dónde se relacionan los riesgos de seguridad de la información y funcionan correctamente.
Reporte actual: 
Con cierre al 30 de abril se tiene un avance en el plan de trabajo de seguridad de la información de 32% relacionado con las siguientes actividades:
-Se revisaron los link del archivo de los activos de información de las unidades organizacionales de las TIC´s dónde se relacionan los riesgos de seguridad de la información y funcionan correctamente.</t>
  </si>
  <si>
    <t>Reporte anterior: 
Con cierre al 29 de febrero se tiene un avance en el plan de trabajo de seguridad de la información de 7% relacionado con las siguientes actividades:
- Se definió plan de trabajo para el equipo de seguridad de la información.
- Se realizó el cierre de los objetivos del año 2023.
Reporte actual: 
Con cierre al 30 de abril se tiene un avance en el plan de trabajo de seguridad de la información de 32% relacionado con las siguientes actividades:
- Se realizó auditoría interna con base en los requisitos de la Norma ISO 27001 por parte del ICONTEC.
- Se realizó el ejercicio de actualización de los riesgos de seguridad de la información de las áreas del alcance (CRIE-WEB y RED, GTISI, Gestión de documentos) así como sus activos de información.
- Se realizó acompañamiento para la construcción, diligenciamiento y seguimiento de los planes de mejoramiento del año 2023 y 2024  para las areas del CRIE y GTISI.
-Se verificaron los controles del anexo 3 de la resolución 1519 de 2020, donde se definieron los controles  a implementar desde el CRIE y GTISI para esta vigencia.
- Se registró la información relacionada con la política de seguridad digital y gobierno digital del FURAG.</t>
  </si>
  <si>
    <t>Cierre al 29 de febrero:  
 Plan de trabajo Datos personales 2024
  -Tip enviado 
  -Formato asesorias proteccion de datos 
  -Se envio correo a Paula de secretaria general para reporte de PQRS</t>
  </si>
  <si>
    <t>https://gestioncalidad.utp.edu.co/iso-27001/451/activos-de-informacion-e-indice-de-informacion-clasificada-y-reservada-del-alcance/</t>
  </si>
  <si>
    <t>Plan de Trabajo Seguridad de la Información 2024</t>
  </si>
  <si>
    <t>3.1.6.Socialización del Sistema PQRS, a toda la comunidad universitaria para un adecuado manejo y uso del sistema, para presentar y atender derechos de petición, quejas, reclamos, sugerencias y denuncias por corrupción.</t>
  </si>
  <si>
    <t>3.1.7. Ejecución del plan de acción de Seguridad y Salud en Trabajo</t>
  </si>
  <si>
    <t xml:space="preserve">3.1.8. Ejecución del plan de capacitación de Gestión del Talento Humano </t>
  </si>
  <si>
    <t>Reporte anterior: 
Durante los meses de enero y febrero se enviaron 2 correos electrónicos a los responsables del manejo del Sistema PQRS en cada dependencia: 
 1. Con el fin de verificar los usuarios de cada una. 
 2. Con el fin de recordar el registro de los PQRS en el aplicativo.
Reporte actual:
Durante los meses de marzo y abril,  se realizaron las siguientes actividades:
* Se enviaron tips a través de correos electrónicos a los responsables del manejo del Sistema PQRS en cada dependencia.
* Se presentó el Informe 2023 al Grupo de Apoyo de la VAF.
* Se realizó la socialización de repaso del Sistema dirigido a todas las dependencias.
* Se ajustó el listado de responsables.
* Se realizó inducción a los Jefes nuevos.</t>
  </si>
  <si>
    <t>Reporte anterior: 
MEDICINA PREVENTIVA 7%
SEGURIDAD INDUSTRIAL 13%
HIGIENE DEL TRABAJO 13%
CONTEXTO NORMATIVO Y DEL ENTORNO UNIVERSITARIO 11%
Reporte actual:
MEDICINA PREVENTIVA 29% 
SEGURIDAD INDUSTRIAL 33% 
HIGIENE DEL TRABAJO 27% 
CONTEXTO NORMATIVO Y DEL ENTORNO UNIVERSITARIO 20% 
"ACTIVIDADES DE IMPLEMENTACIÓN DE MEDICINA PREVENTIVA
N° Enfermedades Laborales diagnosticadas - 0
Total, Días Ausentismo - 1168
Días Ausentismo Enfermedad Laboral - 0
Días Ausentismo Enfermedad Comun - 1060
Días Ausentismo Accidente de Trabajo - 78
N° Seguimientos Enfermería - 19
N° Asesorías Riesgo Psicosocial - 13
Total, Evaluaciones Medicas - 138
Evaluaciones Deportiva - 17
Evaluaciones pre Ingreso - 40
Evaluaciones Periódicas - 14
Evaluaciones de Retiro - 12
Evaluaciones de control ATEL - 8
Evaluaciones Recomendaciones - 11
Evaluaciones Reincorporación - 12
Evaluaciones Por cambio de Oficio - 3
Evaluaciones Revisión paraclínicos - 20
Inasistentes - 5"
"ACTIVIDADES DE IMPLEMENTACIÓN DEL RIESGO DE SEGURIDAD INDUSTRIAL
N° Accidentes de Trabajo - 30
N° Accidentes docentes (transitorios, catedráticos, asociados, titular) - 5
N° Accidentes transitorios administrativo planta - 3
N° Accidente estudiantes - 15
N° Accidentes contratistas - 7
N° Accidentes Investigados - 11
Total, Días Ausentismo AT- 169
N° Accidentes Graves - 1
N° Accidentes Leves - 29
Planes de Acción Cerrados por accidentes - 21
Planes de Acción Abiertos por accidente - 9
Planes de Acción Parciales por accidente - 9
N° Inspecciones de Seguridad - 26
Reporte de condiciones desde las áreas - 6
N° Capacitaciones realizadas - 8
N° Personas capacitadas - 48"
"ACTIVIDADES DE IMPLEMENTACIÓN DEL CONTROL DEL RIESGO HIGIENICO
N° Inspecciones seguridad / Reporte de condiciones - 10
N° Recomendaciones de seguridad generadas por inspecciones - 15
N° Recomendaciones de seguridad Parciales - 7
N° Recomendaciones de seguridad Abiertas - 6
N° Capacitaciones realizadas con control del riesgo higienico - 1
N° Personas capacitadas - 25
N° Áreas identificadas para incluir en la matriz de Identficación de Peligros, Evaluación y Valoración de Riegos IPVR - 4
N° Elementos de Protección Personal EPP entregados - 293"
"ACTIVIDADES DE PREVENCIÓN, PREPARACIÓN Y RESPUESTA ANTE EMERGENCIAS
N° Eventos en Salud - 296
N° Activaciones área Protegida - 11
N° Casos de Traslado - 24"</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</si>
  <si>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Ejecución de 5 talleres con 20 horas de intensidad para la intervención de las competencias misionales acorde con los resultados de la evaluación de competencias y planes de mejoramiento 2023
Reporte actual:</t>
  </si>
  <si>
    <t>2024-03-04 Invitación reunión repaso Sistema PQRS
2024-03-08 Presentación Informe 2023 para el Grupo de Apoyo
2024-03-08 Punto PQRS en Acta Grupo de Apoyo
2024-03-11 Solicitud publicación aviso receso semana santa en web
2024-03-14 Invitación reunión repaso Sistema PQRS
2024-03-14-20 Asistencia Repaso Sistema PQRS
2024-03-14-20 Correo envío presentación Repaso
2024-03-14-20 Presentación Repaso Sistema PQRS
2024-03-14-20 Evidencia presentación Repaso Sistema PQRS
2024-04-08 Anexo Recepción de PQRS
2024-04-08 Correo recordando recepción PQRS
2024-04-10 Correo a Gestión Dtos Sugerencia envio de DP
2024-04-10 Verificación listado responsables PQRS
2024-04-15 Anexo Respuesta a PQRS
2024-04-15 Correo recordando Respuesta PQRS
2024-04-29 Inducción Jefes Nuevos Sistema PQRS</t>
  </si>
  <si>
    <t>https://drive.google.com/drive/folders/1u_HHLG2io2kUYJo17JVchSmpD0bLzWAW</t>
  </si>
  <si>
    <t>https://drive.google.com/drive/u/1/folders/1Lrwkq5DClV01t7E8LgQuCivAbJ1SEwut</t>
  </si>
  <si>
    <t>3.1.9. Implementar estrategias para la apropiación del Manual del Buen Servicio.</t>
  </si>
  <si>
    <t>Reporte anterior: 
Esta actividad inicia en el mes de abril</t>
  </si>
  <si>
    <t>3.1.10. Actualización sitio web “servicio de atención al ciudadano” de acuerdo a la información suministrada por la dependencias que manejan estos contenidos.</t>
  </si>
  <si>
    <t>3.1.11. Actualización de ser necesario, y socialización de los lineamientos para la actualización de sitios web administrados por el CRIE.</t>
  </si>
  <si>
    <t>3.1.12. Definir protocolos para la publicación de información de alto contenido técnico.</t>
  </si>
  <si>
    <t>3.1.13. Ejecución del proyecto de Gestión de la Comunicación y Promoción Institucional.</t>
  </si>
  <si>
    <t>Reporte anterior: 
Plan de mejoramiento de PQRS con 3 actividades (en proceso y finalizada)
Reporte actual:
Actualizar pagina transparencia y acceso a i nformacion publica • Cambio en el enlace de tramirtes (adjunto pantallazos correos)</t>
  </si>
  <si>
    <t>Reporte anterior: 
Socializacion de Lineamientos para actualización de sitios web por medio de envio del CRIE IN
Reporte actual:
Socializacion de Lineamientos para actualización de sitios web por medio de envio del CRIE IN</t>
  </si>
  <si>
    <t>Reporte anterior: Para este período se avanzó en 16%: Se realizo un manual de publicaciones para campus para los auxiliares administrativos y se diseño un curso de 40 horas para capacitar a los auxiliares. Se definió la consolidación de un solo manual de estilo para UTP que agrupa emisora, redes sociales, campus informa el cual será socializado a las diferentes dependencias en el mes de Mayo de 2024.
Reporte actual: Para esta actividad se avanzó en un 33,33%: Se socializó el nuevo manejo de marca UTP en formatos de comunicación exclusivo  de Redes Sociales,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t>
  </si>
  <si>
    <t xml:space="preserve">Reporte anterior: Para esta actividad se avanzó en un 16% : Se brindaron los lineamientos necesarios al equipo de comunicaciones desde el seguimiento al cumplimiento de sus objetos contractuales, alcances, cronogramas de trabajo los cuales fueron socializados en las reuniones de líderes y consejos de redacción para su respectiva retroalimentación. Gestión de la Comunicación Protocolaria a través de los actos. Cronograma de actividades
Manual de Protocolo, Base de Datos Personal, Administrativo Dependencias, Adscritas a la Rectoría Directorio Personal
Administrativo, Dependencias Adscritas a la Rectoría. Gestión de la Comunicación, Cronograma de actividades, Manual de Protocolo, Presencia Institucional en los Actos, Propios y Ajenos de la UTP. Se realizó seguimiento a la entrega de los diferentes planes operativos P01, P02, P03, P04, P05 reportados en el aplicativo SIGER, Pacto y SGI0504 de forma oportuna.Se realizó seguimiento al cumplimiento de la generación de políticas de manua de estilo, campus informa y emisora universitaria stereo verificando e
cumplimiento y avances de acuerdo a cronograma de trabajo y entregables.
Se realizó reunión con los líderes de los equipos de trabajo a fines de revisar el plan y cronograma de trabajo, alcances y entregables respectivos
Reporte actual: Para este período se avanzó en un 33,33% Se socializó el nuevo manejo de marca UTP en formatos de comunicación exclusivo  de Redes Sociales-. Se asistió a las siguientes reuniones: Equipo de comunicaciones,
Secretaría General, Vicerrectoría Académica, Vicerrectoría de Responsabilidad Social y Bienestar Universitario, Candidatos a decanaturas 2024. estructuración del Plan Integral de Comunicaciones de la Facultad de Bellas Artes y Humanidades.Se diseñó una campaña para promoción del la politica de seguridad y salud en el trabajo-Se realizó el proceso de contratación de medios en la oficina de comunicaciones: cdp, propuestas, revisión de documentos, envío de solicitudes de contrato a gestión de la contratación., Se diseño estrategica de comunicaciones para promocionar los investigadoresen el marco de la  Editorial UTP pára redes sociales de la universidad en el marco de FILBO 2024.Guiones para rectoria, comunicados de elecciones a decanaturas.Se realizó campaña de rectoría para la divulgación de informacion importante alrededor de la salud mental de la comunidad Universitaria. </t>
  </si>
  <si>
    <t>3.1.11 Pantallazo y 3.1.11A</t>
  </si>
  <si>
    <t xml:space="preserve">https://www.canva.com/design/DAF607ECIYM/Fsc7xACLDH8o1WUn3o5bew/watch?utm_content=DAF607ECIYM&amp;utm_campaign=designshare&amp;utm_medium=link&amp;utm_source=editor  https://docs.google.com/document/d/15qNIzjmQNV0q6NCdttPLRguUCi5TNh18BYZOj4vFv5k/edit?usp=sharing  Evidencias Marzo y Abril: https://utpedu-my.sharepoint.com/:b:/g/personal/n_alvarado_utp_edu_co/EVKnsDG9cbNJvd4Gg4L4nfkBHwJRPjy1fj6d7TB6qAu6pA?e=C8eVkl     https://utpedu-my.sharepoint.com/:b:/g/personal/n_alvarado_utp_edu_co/EVKnsDG9cbNJvd4Gg4L4nfkBHwJRPjy1fj6d7TB6qAu6pA?e=C8eVkl  </t>
  </si>
  <si>
    <t>Planes operativos P01, P02. P03. P04, P05</t>
  </si>
  <si>
    <t>3.3.10 Pantallazo y 3.3.10A</t>
  </si>
  <si>
    <t>Reporte anterior:
Esta actividad inicia en el mes de marzo</t>
  </si>
  <si>
    <t>PORCENTAJE AVANCE PROMEDIO META</t>
  </si>
  <si>
    <t>PORCENTAJE AVANCE PROMEDIO CUMPLIMIENTO  ESTRATEGIA</t>
  </si>
  <si>
    <t>Observaciones por parte del responsable</t>
  </si>
  <si>
    <t>No se genera recomendación; sin embargo, se registra en el presente informe el avance al 08-05-2024 reportado en el SIGER, del 33.33%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</si>
  <si>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 xml:space="preserve">Reporte actual:
Esta actividad inicia en segundo semestre </t>
  </si>
  <si>
    <t>No se observa publicado al 07/05/2024, el plan de capacitación orientado a fortalecer las competencias misionales  e individuales del personal administrativo de la Institución correspondiente a la vigencia 2024.</t>
  </si>
  <si>
    <r>
      <t xml:space="preserve">Enlace "roto" al 07/05/2024; relacionado con lo reportando al Plan de capacitación Docente 
</t>
    </r>
    <r>
      <rPr>
        <sz val="10"/>
        <color rgb="FF3337E9"/>
        <rFont val="Arial"/>
        <family val="2"/>
      </rPr>
      <t>https://www2.utp.edu.co/vicerrectoria/academica/desarrollo-docente-integral.html</t>
    </r>
  </si>
  <si>
    <t>META
 (2024)</t>
  </si>
  <si>
    <t>Para el próximo corte se solicita el  consolidado de las actividades que se planean realizar para el cumplimiento de la acción.</t>
  </si>
  <si>
    <t>Para el próximo corte se solicita la metodología de visualización de los resultados de los procesos de rendición de cuenta permanente</t>
  </si>
  <si>
    <t>Para el próximo corte se solicita la estrategia comunicacional del proceso de Rendición de cuentas y el proyecto Transparencia, gobernanza y legalidad.</t>
  </si>
  <si>
    <t>Para el próximo corte remitir el plan de trabajo de riesgos con con estado de avance</t>
  </si>
  <si>
    <t xml:space="preserve">"https://www2.utp.edu.co/secretaria/articulosfiltro/2024/73?page=1 
https://www2.utp.edu.co/secretaria/articulosfiltro/2024/3
https://www2.utp.edu.co/secretaria/11/resoluciones-generales?busquedaAnio%5Banio%5D=2024"
</t>
  </si>
  <si>
    <t xml:space="preserve"> - 1er enlace se publica actos administrativos hasta el mes abril 2024
 - 2 do enlace se publica actos administrativos hasta el mes enero y febrero 
 - 3 er enlace se publica actos administrativos vigencia 2024</t>
  </si>
  <si>
    <t xml:space="preserve">Para el próximo corte se solicita  copia del Plan de Acción con avance </t>
  </si>
  <si>
    <t xml:space="preserve">Para el próximo corte se solicita el soporte de la medición del indicador </t>
  </si>
  <si>
    <r>
      <t xml:space="preserve">Publicar el mapa de riesgos institucional antes del 31 de enero de cada vigencia de acuerdo a lo establecido en la Ley 1474 de 2011 del Estatuto Anticorrupción.
No se observa actualización al 31/01/2024 del Mapa de Riesgos Institucional correspondiente a la vigencia 2023-2024.
</t>
    </r>
    <r>
      <rPr>
        <sz val="10"/>
        <color rgb="FF3337E9"/>
        <rFont val="Arial"/>
        <family val="2"/>
      </rPr>
      <t xml:space="preserve">
https://www2.utp.edu.co/meci/plan-de-manejo-de-riesgos.html</t>
    </r>
  </si>
  <si>
    <r>
      <t xml:space="preserve">En el enlace no se encuentra la información anunciada (APP UTP Móvil) . Verificado al 07/05/2024
</t>
    </r>
    <r>
      <rPr>
        <sz val="10"/>
        <color rgb="FF3337E9"/>
        <rFont val="Arial"/>
        <family val="2"/>
      </rPr>
      <t>https://gtisi.utp.edu.co/sin-categoria/proceso-dos/</t>
    </r>
  </si>
  <si>
    <t>31 de agosto 2024</t>
  </si>
  <si>
    <t>13 de septiembre 2024</t>
  </si>
  <si>
    <t>13 de septiembre de 2024</t>
  </si>
  <si>
    <t>Fecha:  13 de septiembre 2024.</t>
  </si>
  <si>
    <t xml:space="preserve">Segundo seguimiento OCI - Plan de Racionalizacion de Trámites 2024. </t>
  </si>
  <si>
    <t>No se genera recomendación; sin embargo, se registra en el presente informe el avance al 10-09-2024 reportado en el SIGER, del 66.67%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</si>
  <si>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Publicación Plan Anual de Adquisiciones</t>
  </si>
  <si>
    <t>https://www2.utp.edu.co/vicerrectoria/administrativa/presupuesto-aprobado.html 
https://www2.utp.edu.co/secretaria/resoluciones-generales/6346/resolucin-no-362-de-2024-por-medio-de-la-cual-se-adopta-el-plan-anual-</t>
  </si>
  <si>
    <t>Ley 41 de 1958, diciembre 15, creación Universidad Tecnológica de Pereira UTP</t>
  </si>
  <si>
    <t>https://www.suin-juriscol.gov.co/viewDocument.asp?ruta=Leyes/1596419</t>
  </si>
  <si>
    <t>https://vicerrectorias.utp.edu.co/academica/</t>
  </si>
  <si>
    <t>https://gestionfinanciera.utp.edu.co/gestion-contable/sin-categoria/estados-financieros/</t>
  </si>
  <si>
    <t>Plan Anual de Adquisiciones y sus correspondientes modificaciones</t>
  </si>
  <si>
    <t>Vicerrectoría Administrativa y Financiera
Jurídica
Gestión de Compras de Bienes y Suministros</t>
  </si>
  <si>
    <t>1.Plan de capacitación docente
https://vicerrectorias.utp.edu.co/academica/sin-categoria/capacitacion-docente/
2.Formación postgraduada
https://vicerrectorias.utp.edu.co/academica/sin-categoria/gestion-administrativa-docente/</t>
  </si>
  <si>
    <r>
      <t xml:space="preserve"> https://www2.utp.edu.co/vicerrectoria/administrativa/presupuesto-aprobado.html 
https://www2.utp.edu.co/secretaria/resoluciones-generales/6346/resolucin-no-362-de-2024-por-medio-de-la-cual-se-adopta-el-plan-anual-de-adquisiciones-para-la-vigencia-2024 
</t>
    </r>
    <r>
      <rPr>
        <sz val="10"/>
        <color theme="1"/>
        <rFont val="Calibri"/>
        <family val="2"/>
      </rPr>
      <t>Las modificaciones se encuentran identificadas en SECOP, a través de este link (filtrar por ENTIDAD: UNIVERSIDAD TECNOLÓGICA DE PEREIRA):</t>
    </r>
    <r>
      <rPr>
        <u/>
        <sz val="10"/>
        <color theme="10"/>
        <rFont val="Calibri"/>
        <family val="2"/>
      </rPr>
      <t xml:space="preserve">
https://community.secop.gov.co/Public/App/AnnualPurchasingPlanManagementPublic/Index?currentLanguage=en&amp;Page=login&amp;Country=CO&amp;SkinName=CCE </t>
    </r>
  </si>
  <si>
    <t>Nueva acción reportatada en el seguimiento al 2do cuatrimestre 2024
En cumplimiento de lo establecido en el Decreto 1082 de 2015 se incluyó en el reporte de las acciones permanentes la publicación del Plan anual de Adquisiciones; por lo anterior; se recomienda sea socializada ante el Comité Institucional de Control Interno para su aprobación.</t>
  </si>
  <si>
    <t>Nueva acción reportatada en el seguimiento al 2do cuatrimestre 2024
Se incluyó en el reporte de las acciones permanentes el link de consulta directa de la Ley 41 de 1958.; por lo anteior; se recomienda sea socializada ante el Comité Institucional de Control Interno para su aprobación.</t>
  </si>
  <si>
    <t>https://gestioncalidad.utp.edu.co/documentacion/33/procedimientos-generales-gestion-del-sistema-ntegral-de-calidad/</t>
  </si>
  <si>
    <t>https://gtisi.utp.edu.co/sin-categoria/proceso-dos/</t>
  </si>
  <si>
    <t>Reporte anterior:
Se publicó el informe consolidado del informe de gestión.
Se llevó a cabo el Comité de sistema de gerencia en donde se llevó a cabo el primer seguimiento cuatrimestral del PDI corte 30 de abril de 2024.
Se continuó con la ejecución del plan de trabajo y de comunicaciones de la audiencia pública con un avance del 98.2%.
Se llevó a cabo el evento central de la 19a Audiencia Pública Virtual de Rendición de Cuentas a la Ciudadanía, donde fue presentado el informe de gestión presupuestal por parte de la Vicerrectoría Administrativa y Financiera, adicionalmente, dando cumplimiento con la norma, fueron publicados todos los documentos de interés incluido el informe de resultados de la audiencia pública.
Se encuentra pendiente la evaluación por parte de Control Interno, para hacer el cierre y esperar si corresponde realizar un plan de mejora.
1)        DIFUSIÓN DE LA AUDIENCIA PÚBLICA EN PRESENCIAL:
a)        Dos (2) instituciones educativas de Pereira; una urbana y otra rural. b)        Tres (3) Instituciones Educativas de Risaralda.  -        I.E Juan Hurtado, Belén de Umbría. -        I.E Liceo Gabriela Mistral, La Virginia.
-        I.E Estrada, Marsella. c)        Consejo Territorial de Planeación de Risaralda. d)        Consejo Territorial de Planeación de Dosquebradas e)        Asociación de Juntas de Acción Comunal de Belén de Umbría.
f)        Feria del Servicio Social UTP. 2. DIFUSIÓN DE LA AUDIENCIA PÚBLICA EN FORMA VIRTUAL:  Dirigida a: ediles de Pereira - presidentes JAC 19 comunas de la ciudad de Pereira- Veedurías de la ciudad de Pereira y base de datos de Sociedad en Movimiento. a) Correos Electrónicos Envío de 5 campañas para participar a la audiencia pública virtual de rendición de cuentas a la ciudadanía
b) WhatsApp Envío de 4 mensajes para participar a la audiencia pública virtual de rendición de cuentas a la ciudadanía a las bases de datos de las JAC, ediles de Pereira y Veedurías de Pereira; y un mensaje a la base de datos del Consejo Territorial de Planeación de Pereira desde las líneas móviles institucionales. Transmisión de la Rendición de cuentas a la ciudadanía Retransmisión de la audiencia pública virtual de rendición de cuentas a la ciudadanía en directo por el canal de Facebook de Sociedad en Movimiento. Destacando como estadísticas las siguientes: - 106 Número máximo de espectadores en vivo. - 482 Personas alcanzadas. Enlace de transmisión: 
https://fb.watch/sEX058dEQZ/
Reporte actual:
Ya se aprobó el plan de gestión de la facultad de ciencias agrarias y agroindustria y se envió de manera oficial a la oficina de planeación para realizar la incorporación en la plataforma SIGER. Se realizó retroalimentación final al plan de gestión de la Fac de Mecánica Aplicada y está a la espera que se surta el trámite interno de aprobación de la facultad para ser enviado a la Oficina de Planeación
Se presentó la mallla Curricular para la segunda cohorte de la catedra, dirigida a los estudiantes de la UTP.
Frente a la definición de la ruta de trabajo, nos acomplamos y articulamos a la trazada en el proceso de Armonización del PDI, la cual dio inicio con el análisis de los posibles cambios que surja en el programa, dado esto, se trabaja articulada a esta actividad, actualmente se esta trabajando en la revisión de las acciones trabajadas en la vigencia 2023 y la revisión de los insumos entregados por la coordinación del PDI para encontrar la información que sea susceptible de inclusión o cambios.
En la reunión de líderes se seleccionan los temas a tratar durante esta jornada: 1.- Proceso de armonización del PDI; tablero de Gestión Estratégica del Campus, Planes de Mejoramiento derivados de las Acreditaciones nacionales e internacionales, Código de Integridad. La jornada se acuerda que se realizará del 9 de septiembre al 9 de octubre. Ya está el calendario y comenzó la promoción.</t>
  </si>
  <si>
    <t>Reporte anterior:
Con la realización de la Audiencia y la Finalización de presentación de los informes de Gestión por Facultad el 22 de mayo y el 27 de mayo respectivamente y la realización de los informes finales de las estrategias comunicacionales se concluyen las acciones de la 19a Audiencia Pública de Rendición de cuentas y los Informes de Gestión por Facultad 2023.
Y con el apoyo de Gestión Estratégica del Campus comienza la preparación de UTPResponde con los Laboratorios
Reporte actual: 
Se refuerza la promoción del Pacto. A través de la página web, luego de su aprobación se han publicado tres preguntas dentro de los sondeos períodicos sobre procesos de este tema. También se refuerza UTP Responde; ya se tiene el material para el primer caso, asociado con Compras Sotenibles realizado con el Centro de Producción más limpia. Está en proceso de creación de las piezas y artículos para difusión. Redes sociales enviará una propuesta del logo.</t>
  </si>
  <si>
    <t>Reporte actual: 
Se tiene lista la propuesta de la Feria y se está a la espera de su presentación para seguir con el trámite logístico y la puesta en marcha del plan de comunicaciones y su montaje</t>
  </si>
  <si>
    <t>Reporte anterior:
Con cierre al 30 de junio se tiene un avance en el plan de trabajo de 30%. En relación  con las siguientes actividades:
- Se realizó acompañamiento y asesoría para Gestión Financiera, Facultad de Tecnología y Facultad de Mecánica Aplicada.
Reporte actual:
- Se tiene un avance en la implementación del SARLAF en la Universidad de 57%.
- Se tiene un avance en la implementación de riesgos fiscales de 57%.
- Se presenta el mapa de riesgos institucional en el marco del Comité Institucional de Control Interno.</t>
  </si>
  <si>
    <t>Reporte anterior:
Con cierre al 30 de junio se tiene un avance de 58% al contar con la publicación de  los activos de información de las unidades organizacionales y facultades . Se hizo seguimiento el  25 de junio y los link están funcionando correctamente.
Reporte actual: 
Con cierre al 31de agosto se tiene un avance de 74,10% al contar con la publicación de  los activos de información de las unidades organizacionales y facultades . Se hizo seguimiento el  29 de agosto y los link están funcionando correctamente.</t>
  </si>
  <si>
    <t>Reporte anterior: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Mayo + Junio: 11
Personas capacitadas:Mayo + Junio: 19
Usuarios atendidos Web (solicitudes recibidas y gestionadas): Mayo + Junio: 207
SItios Nuevos 2024: Mayo + Junio: 5
Sitios con Google Analitycs: 173
Publicacion 4ta Noticia 2024:Mayo + Junio: 7
Envios CRIE IN:Mayo + Junio: 5
Streaming:Mayo + Junio: 3
Respuestas Contactenos@: Mayo + Junio:  928
Fotografia y Diseño: Mayo + Junio: 24
Reporte actual: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Julio- Agosto: 10
Personas capacitadas:Julio- Agosto: 35
Usuarios atendidos Web (solicitudes recibidas y gestionadas): Julio- Agosto: 186
SItios Nuevos 2024: Julio- Agosto: 11
Sitios con Google Analitycs: 173
Publicacion 4ta Noticia 2024:Julio- Agosto: 2
Envios CRIE IN:Julio- Agosto: 1
Streaming:Julio- Agosto: 6
Respuestas Contactenos@: Julio- Agosto:  993
Fotografia y Diseño: Julio- Agosto: 32</t>
  </si>
  <si>
    <t>Reporte anterior:
Los acuerdos del Consejo Académico, Consejo Superior y Resoluciones de interés General son publicados al momento de ser aprobadas con sus respectivas notas de vigencia, el avance se encuentra a la fecha.                                                                                      Acuerdos Consejo Académico 2024: 4                         
Acuerdos Consejo Superior 2024:   6     
Resoluciones Generales: Nos 4222-4223-4312-4586-4709-4710-4785
Reporte actual:
Los acuerdos del Consejo Académico, Consejo Superior y Resoluciones de interés General son publicados al momento de ser aprobadas con sus respectivas notas de vigencia, el avance se encuentra a la fecha.                                                                                      Acuerdos Consejo Académico 2024: 10                         
Acuerdos Consejo Superior 2024:   9     
Resoluciones Generales: Nos 4878-4778-4076-168-4822-4821-4789</t>
  </si>
  <si>
    <t xml:space="preserve">Reporte anterior:
Con cierre al 30 de junio se tiene un avance de 53%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31 de agosto se tiene un avance de 65%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</si>
  <si>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 xml:space="preserve">Reporte anterior:
Para el bimestre se realizó actualización de matriz de autodiagnóstico Cumplimiento Ley 1712/2014. Se realizó la solicitud de información en el formato de seguimiento a las dependencias responsables de los linls (memorando 02-1115-150 del 15/05/2024).  Se consolidó la información y se realizó el analisis de los resultados obtenidos en la matriz de seguimiento.  Esta en proceso de elaboración del informe preliminar, para realizar la socialización de resultados.  Se realizó revisión de los vinculos de las páginas de Ley de transparenca y acceso a la información y Menú Participa.
De otra parte, se ha realizado seguimiento a los links de transparencia y acceso a la información y al menú participa (en el mes de fecbreo y abril)
Reporte actual: Para este bimestre se realizó el analisis de los resultados obtenidos en la matriz de seguimiento con varias dependencias responsables, se realizó la evaluación por parte de Control Internoy se envió por correo elecctronico el miércoles 28 agosto de 2024, el informe borrador a cada una de las Dependencias; con el fin de  realizar la socialización de resultados preliminar y  las recomendaciones emitidas por Control Interno. 
Se realizó la revisión de los vinculos de las páginas de Ley de Transparenca y Acceso a la Información y Menú Participa y se solicita la actualización al CRIE:  30/07/2024: 5, 31/07/2024: 1 y 22/08/2024: 2
Se realizó reporte en el aplicativo ITA de la Procuraduría General de la Nación.
</t>
  </si>
  <si>
    <t xml:space="preserve">Reporte anterior:
Con cierre al  30 de junio se han actualizado 318  documentos de las unidades organizaciones, dependencias y laboratorios de ensayo y calibración.  
Reporte actual:
Con cierre al  31 de agosto se han actualizado 560  documentos de las unidades organizaciones, dependencias y laboratorios de ensayo y calibración.
</t>
  </si>
  <si>
    <t xml:space="preserve">Reporte anterior:
Se registran las inducciones en las que se dan a conocer los símbolos institucionales. se realizaron reconocimientos en los cuales se presentaron los símbolos institucionales
Reporte actual:
Se registran las inducciones en las que se dan a conocer los simbolos instittucionales. 
se realizaron reconocimientos en los cuales se  presentaron los simbolos institucionales 
Participación en world cafe de facultades, en las cuales se dieron a conocer los simbolos institucionales </t>
  </si>
  <si>
    <t>Reporte anterior:
Esta actividad inicia en el mes de junio</t>
  </si>
  <si>
    <t xml:space="preserve">Reporte anterior:
-Participación  en las diferentes inducciones realizadas 
-Taller Carta Nautica dirigida al equipo de comunicaciones 
Reporte actual:
-Seguimiento y ajuste plan de trabajo 2024
-Participación en las diferentes inducciones realizadas, 
-Documento ajustado conflicto de interes 
-Estrategia de comunicación curso virtual de integridad-Seguimiento al curso </t>
  </si>
  <si>
    <t xml:space="preserve">Reporte anterior:
Durante el período comprendido entre Mayo y Junio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Reporte actual:
Durante el período comprendido entre Julio y Agosto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e inicio de intervención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</si>
  <si>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Reporte anterior: 
Con cierre al  30 de junio se tiene un avance en el plan de trabajo de trámites de 77% correspondiente con las siguientes actividades:
-Se recibió por parte de la función pública asesoría en cuanto a la Consulta de Información Pública ya que la calificación dada a la universidad es de 0%.
-Se analizó el Decreto 2106 de 2019 para el cumplimiento de la institución referente a la Consulta de Informacón Pública y se revisaron otras IES del país en este tema.
Reporte actual:
Con cierre al  31 de agosto se tiene un avance en el plan de trabajo de trámites de 80% correspondiente con las siguientes actividades:
- Se realizó el segundo seguimiento al plan de racionalización de trámites en el SUIT, registrando los beneficios que esta recibiendo los usuarios con la racionalización del trámite.
- Se realiza el reporte de los datos de gestión del me agosto en la plataforma.
- Se realizó consulta con la señora Andrea Olivella, asesora del SUIT, y se indicó que realmente la Universidad si debe de implementar las Consultas de Acceso a la Información Pública y que se podráconsiderar la cantidad de consultas que la Universidad considere pertinentes</t>
  </si>
  <si>
    <t>Reporte anterior: 
En proceso redacción de contenidos de acuerdo con el manual de identidad UTP. Manual de identidad UTP (anexo pantallazo 2.2.2C)
Mantenimiento y actualización de la tienda virtual: actualización de nuevos productos:
Banners publicitarios, tomas fotográficas
Envió 2 CRIE IN (anexo pantallazo 2.2.2A y B)
Tienda UTP Instagram: Mayo - junio 18
Facebook: Mayo - junio 13
Reporte actual:
En proceso redacción de contenidos de acuerdo con el manual de identidad UTP. Manual de identidad UTP (anexo pantallazo 2.2.2C • 2.2.2D)
Mantenimiento y actualización de la tienda virtual: actualización de nuevos productos
Banners publicitarios, tomas fotográficas
Tienda UTP Instagram • Facebook: (anexo pantallazo 2.2.2 • 2.2.2A • 2.2.2B)</t>
  </si>
  <si>
    <t xml:space="preserve">Reporte anterior: Para este componente se avanzó en un 50% por medio de las siguientes actividades: Se diseñó una campaña para promoción de la política de gestión ambiental de la Universidad 
Se atendieron las solicitudes de publicación de las diferentes dependencias relacionadas en soporte 1 formato GSI0504. Se relacionan 320 publicaciones en campus informa
"Se atendieron las solicitudes de publicación a medios externos en soporte 3 GSI0504 diligenciado. Se atendió la solicitud de envío de comunicado sobre el cumpleaños número 10 de la Escuela de Paz, adscrita al Sistema Universitario Estatal del Eje Cafetero, SUEJE.
Se hizo seguimiento a las publicaciones de los medios externos asignados para monitoreo. 
Acompañamiento institucional del proyecto de FONTOUR y ONU turismo"
"Se atendieron las solicitudes de eventos institucionales relacionados en el formato GSI0504. 
Se atendió la solicitud de cubrimiento de:
- Inicio de Juegos Zonales
-Avistamiento de búhos de anteojos durante celebración del Día del Maestro
-Maestro homenajeado como el mejor de la Facultad de Bellas Artes
-Invitación a hacer la evaluación docente
-Capacitación a docentes sobre la renovación curricular
-Reconocimiento al personal de los laboratorios de la UTP re acreditados
-Aula en Acción - renovación curricular
- Proyecto Ondas
Publicaciones Rectoría y Memorandos 
Se desarrollaron productos comunicativos con información institucional publicados en el boletín Campus Informa.
Se realizó el informativo de Campus Informa la Radio en el periodo correspondiente a este informe.
Se realizó grabación de informativo para redes sociales.
Se realizaron las notas de producción propia"
"Para esta actividad se realizó la gestión de la contratación de medios externos para difusión y publicaciones del primer semestre del 2024 así:
2.2. Atención a: 38 Medios de comunicación externos aprobados para la vigencia, a la fecha.
2.3. Solicitud y verificación de documentos: 0  
2.4. Elaboración de actas de inicio: 0.
2.5. Elaboración de actas de pago parciales y finales de los diferentes medios al cumplimiento de sus actividades mensuales (Actas en el archivo de comunicaciones) 2.6. Elaboración de actas de liquidación de contratos: Se tramitaron las actas de liquidación 5907, 5921, 5904, 5905 y 5916 de 2024 2.7. Seguimiento mediante llamadas telefónicas, correos electrónicos y WhatsApp a 38 medios.  (Se adjuntan evidencias en el informe de supervisión)
"Se realizó la estrategia para redes sociales de la política flexibilidad horaria de la Vicerrectoría Administrativa 
Se realizó informe de Audiencia Pública de empleo en redes sociales"
Reporte actual: Para esta actividad se llegó al 66.67% por medio de las siguientes actividades: Se diseñó estrategía de comunicacion de UTP en tu territorio en  plataformas digitales.
"Se envió comunicado la bienvenida a los estudiantes de la UTP para el segundo semestre de 2024.
Se hizo seguimiento a las publicaciones de los medios externos asignados para monitoreo
Se relacionan 320 publicaciones en campus informa
Se diligenció formato GSI0504 en el SOPORTE1 a fin de que quede compiladas las publicaciones realizadas en redes sociales. "
"Se atendió la solicitud de cubrimientos de las depedencias asignadas
Se realizó seguiente de proeyecto UniExpo para posicionamiento de la Universidad en Colegios de la ciudad.
Se realizó el monitoreo de los medios asignados."
Se relaciona la evidencia mediante el GSI0504 soporte 4. Donde aparecen los cubrimientos de foto, video y eventos 
"Se desarrollaron productos comunicativos con información institucional publicados en el boletín Campus Informa
Se realizó el informativo de Campus Informa la Radio en el periodo correspondiente a este informe.
Se realizó grabación de informativo para redes sociales.
Publicaciones Rectoria y Memorandos
Asisti a la posesión del decano de la Facultad de Ciencias Agrarias y Agroindustria, la cual se realizó en la instalciones de la UTP."
"Para esta actividad se realizó la gestión de la contratación de medios externos para difusión, publicacidad y avisos de ley del segúndo semestre del 2024 así:
2.2. Atención a: 43 Medios de comunicacion externos aprobados para la vigencia, a la fecha.
2.3. Solicitud y verificación de documentos: 38 medios externos para nuevo contrato , listados en el anexo 8 
2.4. Elaboración de actas de inicio: Acta de inicio 6251
2.5. Elaboración de actas de pago parciales y finales de los diferentes medios al cumplimiento de sua actividades mensuales (Actas en el archivo de comunicaciones)  2.6. Elaboración de actas de liquidación de  contratos: Se traamitaron las actas de liquidación 5908, 5894, 5891, 5925, 5881, 5895, 5920, 5972, 5879, 5902,5899,5906, 5939 de 2024, las demás se encuentran en tramite de firmas o de legalización 2.7. Seguimiento mediante llamadas telefónicas, correos electrónicos y whatsapp a 43 medios.  (Se adjuntan evidencias en el informe de supervición)"
Se realizó estrategia de divulgación para apropiación de espacio en la Facultad de Ciencias Ambientales.
</t>
  </si>
  <si>
    <t xml:space="preserve">Reporte anterior:
 Inventario Documental:  Con cierre al 30 de junio, dicha actividad  presenta avance en el inventario del Archivo Central, actualmente está en un 98,5% con 21,245 carpetas registradas. El inventario del  Archivo Histórico  presenta un avance del  99,2% con un total de  7,658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Reporte actual:                                                                                                                                                                                                       Inventario Documental:  Con cierre al 31 de agosto  se mantiene el avance en el inventario del Archivo Central, en un 98,5% con 20,763 carpetas registradas, con respecto al reporte anterior, la cantidad de carpetas bajó conforme al proceso de eliminación que el cuál se realizó conforme a lo contemplado en el Acuerdo 001 de 2,024 del Archivo General de la Nación. El inventario del  Archivo Histórico  presenta un avance del  99,3% con un total de  7762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t>
  </si>
  <si>
    <t>Reporte anterior: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
Reporte actual: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t>
  </si>
  <si>
    <t xml:space="preserve">Reporte anterior: 
Se presenta el valor invertido en dos importantes contratos que se encuentran finalizados a corte de este primer semestre como lo fueron el de adecuaciones generales en varias edificaciones del campus y el contrato de construcción del edificio de ciencias básicas, tecnologías y educación; los cuales suman un total de $771.697.245 para este primer semestre.
Reporte actual: Para  el reporte del segundo semestre se identificaron las obras y adecuaciones que se encuentran en curso con fecha de terminacion antes de finalizar la vigencia,  sobre las cuales se harà la revision de los elementos de accesibilidad que tienen incluidos. </t>
  </si>
  <si>
    <t xml:space="preserve">Reporte anterior: 
Con cierre al 30 de junio se tiene un avance de 54,2%, correspondiente con las siguientes actividades: 
-Se realizan asesorías 
-Se realiza capacitación a 25 dependencias, se trataron los temas de phishig, principios de la protección de datos, ciclo de vida del dato.
-Se envían tips de protección de datos.
-Se adelanta revisión del instructivo de anonimización de actas.
-Se realiza muestreo aleatorio para revisión de contratos de persona natural y persona jurídica para verificar las cláusulas de protección de datos.
-07/05/2024 Se envía tio # 4, Se elaboró y se envió tip sobre Anonimización de los Datos personales. 
17/06/2024 Se envía tip # 5, Se elaboró y se envió tip de información sobre protección de datos
Reporte actual:
Con cierre al 31 de Agosto se tiene un avance de 68%, correspondiente con las siguientes actividades: 
- Se realizan asesorias
-Se realizan capacitaciones 
- Se hace seguimiento a las clausulas de convenios 
-Se hace seguimiento a los contratos persona natural y juridica que cumplan con los requisitos de clausulas de proteccion de datos 
- Se realiza acompañamiento a convenios de transferencia de datos internacionales 
-Se realiza acompañamiento a convenios de transmision de datos.
-10/07/2024 Tip #6 Se envia a la comunidad educativa, administrativos, docentes y estudiantes. 
- 16/08/2024 Tip # 7 se envia a la comunidad educativa, administrativos, docentes y estudiantes.
-Revision de PQRS de proteccion de datos.
</t>
  </si>
  <si>
    <t>Reporte anterior: 
Con cierre al 30 de junio se tiene un avance en el plan de trabajo de seguridad de la información de 58% relacionado con las siguientes actividades:
-Se revisaron los link del archivo de los activos de información de las unidades organizacionales de las TIC´s dónde se relacionan los riesgos de seguridad de la información y funcionan correctamente.
Reporte actual: 
Con cierre al 31 de agosto se tiene un avance en el plan de trabajo de seguridad de la información de 74,10% relacionado con las siguientes actividades:
-Se revisaron los link del archivo de los activos de información de las unidades organizacionales de las TIC´s dónde se relacionan los riesgos de seguridad de la información y funcionan correctamente.</t>
  </si>
  <si>
    <t xml:space="preserve">Reporte anterior: 
Con cierre al 30 de junio se tiene un avance en el plan de trabajo de seguridad de la información de 58% relacionado con las siguientes actividades:
- Se realizó la brigada de SGSI desde el dia 4 al 21 de junio, desarrollando como tema central en manejo del Google Drive en la Universidad Tecnologica de Pereira.
- Se han realizado revisiones para ajustar las directrices de seguridad de la información y adaptarlas para que sean las politicas de Seguridad de la información, esta pendiente verificar la redacción de las directrices para depurar información y se  incluye el documento denominado "SOPORTE DE LAS POLÍTICAS DE SEGURIDAD DE LA INFORMACIÓN"
Reporte actual: 
Con cierre al 31 de agosto se tiene un avance en el plan de trabajo de seguridad de la información de 62% relacionado con las siguientes actividades:
- Se actualizó el procedimiento de riesgos, relacionando que los jefes deben de dar su aprobación de estos a traves del envio del mapa de riesgos desde su correo electronico.
- Se actualizó el normograma de SGSI en la pagina del SIG asi como en el sistema de información a traves de documentos externos.
-Se asesoró a la secretaria general, juridica y Vicerrectoria academica en la actualización de sus activos de información.
-Se realizó actualización de los activos de información en los formatos solicitados por la función pública, esta actividad se encuentra en proceso ya que se requirió apoyo desde Gestión de documentos con información relevante para el diligenciamiento del formato.
-Se realizó acompañamiento para el seguimiento al mapa de riesgos de Seguridad de la Información (CRIE RED, WEB y GTISI) esta pendiente el envio por parte de estas areas de este documento, pero el acompañamiento se realizó en el mes de agosto por parte del SIG.
</t>
  </si>
  <si>
    <t xml:space="preserve">Reporte anterior: 
Durante los meses de mayo y junio, se llevaron a cabo diversas acciones para fortalecer el manejo del Sistema PQRS en cada dependencia, así:
1. Se enviaron tips por correo electrónico a los responsables del Sistema PQRS en cada dependencia.
2. Se realizó una campaña en el Campus para instruir sobre las formas de presentar PQRS y el acceso al aplicativo web.
3. Se mejoró la redacción y organización de la información en la página de inicio del sitio web, especialmente en la sección final, y se incluyó un enlace a los horarios de atención al público de las dependencias.
4. Se optimizó la redacción de la autorización y tratamiento de datos personales.
5. Se envió a los responsables la información relacionada con el Informe PQRS para la Audiencia Pública.
6. Se verificó en dos ocasiones el listado de responsables de atender PQRS en las 145 dependencias.
7. Se actualizaron el Manual y el Instructivo PQRS, corrigiendo y optimizando su contenido, y se informó a las dependencias por correo electrónico sobre los cambios realizados en estos documentos.
8. Se actualizó el sitio web con la información de ayudas y tips enviados.
Reporte actual:
Durante los meses de julio y agosto, se llevaron a cabo diversas acciones para fortalecer el manejo del Sistema PQRS en cada dependencia, así:
1. Se publicó en el sitio web PQRS el Informe PQRS del primer semestre de 2024, el cual fue enviado a los responsables por correo.
2. Se enviaron consejos y recordatorios sobre varios temas clave a los responsables por correo: Acceso al sitio web PQRS, Información sobre la Auditoría Externa, Comparativo de PQRS recibidos en el I semestre de 2022 a 2024 y definiciciones de PQRS, Presentación con los artículos más relevantes de la RR 5551 de 2017 y el envío de dicha resolución, Explicación sobre las funciones y responsabilidades de las dependencias y de las áreas de apoyo al sistema.
3. Se revisó en tres ocasiones el listado de responsables de atender PQRS en las 145 dependencias.
4. Se realizó una inducción para las nuevas auxiliares que brindan apoyo en las dependencias encargadas de la atención de PQRS.
5. Se solicitó a Gestión de la Comunicación y Promoción Institucional la publicación de una campaña de sensibilización sobre el Sistema PQRS en el mes de agosto.
6. La técnico responsable de la administración del Sistema PQRS participó en dos eventos: el "Tercer Informe TIC sobre PQRSD" y el "Seminario Optimizando la Atención al Ciudadano" (se adjunta el informe del seminario).
7. Se solicitó a Calidad la actualización del Instructivo PQRS debido al cambio en la dependencia de soporte de software.
8. Se enviaron dos memorandos a VRSBU y GTH solicitando que el tema del Sistema PQRS sea incluido en las inducciones de estudiantes y personal nuevo, respectivamente.
9. Se realizó la primera reunión con GTSI para el levantamiento de requisitos para el Nuevo Aplicativo PQRS
</t>
  </si>
  <si>
    <t xml:space="preserve">Reporte anterior: 
MEDICINA PREVENTIVA 48% 
SEGURIDAD INDUSTRIAL 53% 
HIGIENE DEL TRABAJO 41% 
CONTEXTO NORMATIVO Y DEL ENTORNO UNIVERSITARIO 44% 
Reporte actual:
MEDICINA PREVENTIVA 58% 
SEGURIDAD INDUSTRIAL 61% 
HIGIENE DEL TRABAJO 58% 
CONTEXTO NORMATIVO Y DEL ENTORNO UNIVERSITARIO 62% 
ACTIVIDADES DE IMPLEMENTACIÓN DE MEDICINA PREVENTIVA
N° Enfermedades Laborales diagnosticadas - 0
Total, Días Ausentismo - 2331
Días Ausentismo Enfermedad Laboral - 30
Días Ausentismo Enfermedad Comun - 2171
Días Ausentismo Accidente de Trabajo - 130
N° Seguimientos Enfermería - 38
N° Asesorías Riesgo Psicosocial - 36
Total, Evaluaciones Medicas - 285
Evaluaciones Deportiva - 36
Evaluaciones pre Ingreso - 52
Evaluaciones Periódicas - 82
Evaluaciones de Retiro - 12
Evaluaciones de control ATEL - 12
Evaluaciones Recomendaciones - 26
Evaluaciones Reincorporación - 32
Evaluaciones Por cambio de Oficio - 3
Evaluaciones Revisión paraclínicos - 20
Inasistentes - 17
ACTIVIDADES DE IMPLEMENTACIÓN DEL RIESGO DE SEGURIDAD INDUSTRIAL
N° Accidentes de Trabajo - 41
N° Accidentes docentes (transitorios, catedráticos, asociados, titular) - 4
N° Accidentes transitorios administrativo planta - 5
N° Accidente estudiantes - 20
N° Accidentes contratistas - 12
N° Accidentes Investigados - 40
Total, Días Ausentismo AT ARL SURA - 60
Total, Días Ausentismo AT ARL POSITIVA - 169
N° Accidentes Graves - 1
N° Accidentes Leves - 40
Planes de Acción Cerrados por accidentes - 36
Planes de Acción Abiertos por accidente - 4
Planes de Acción Parciales por accidente - 2
N° Inspecciones de Seguridad - 36
Reporte de condiciones desde las áreas - 33
N° Capacitaciones realizadas - 10
N° Personas capacitadas - 54
ACTIVIDADES DE IMPLEMENTACIÓN DEL CONTROL DEL RIESGO HIGIENICO
N° Inspecciones seguridad / Reporte de condiciones - 17
N° Recomendaciones de seguridad generadas por inspecciones - 33
N° Recomendaciones de seguridad Parciales - 12
N° Recomendaciones de seguridad Abiertas - 13
N° Capacitaciones realizadas con control del riesgo higienico - 5
N° Personas capacitadas - 33
N° Áreas identificadas para incluir en la matriz de Identficación de Peligros, Evaluación y Valoración de Riegos IPVR - 7
N° Elementos de Protección Personal EPP entregados - 4019
ACTIVIDADES DE PREVENCIÓN, PREPARACIÓN Y RESPUESTA ANTE EMERGENCIAS
N° Eventos en Salud - 415
N° Activaciones área Protegida - 25
N° Casos de Traslado - 37
</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</si>
  <si>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40,1% en la ejecución del plan de formación
 Seguimiento permanente a la ejecución del plan y ejecución de los facilitadores
Reporte actual: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59% en la ejecución del plan de formación
 Seguimiento permanente a la ejecución del plan y ejecución de los facilitadores</t>
  </si>
  <si>
    <t>Reporte anterior: 
-Taller Buen Servicio academia  (participación 4 Facultades ) 
-Taller Buen Servicio administrativa ( participación unidad interna VRSYBU) 
Reporte actual:
 Participar en world cafe en 8 facultades, dando a conocer sobre este proyecto</t>
  </si>
  <si>
    <t xml:space="preserve">Reporte anterior: 
Actualización pagina transparencia y acceso a i nformacion publica • Esquema de Publicacion (actualizacion de archivo para subir al Portal de Datos Abiertos)
Reporte actual:
Actualización pagina transparencia y acceso a i nformacion publica • Esquema de Publicacion (actualizacion de archivo en el Esquema de Publicación) Se agrego en todos los footer de los Sitios del Portal UTP el enlace "Canales de Difusión" • Se crea nueva entrada mediante icono en Atención al ciudadano "Canales de Difusión" (https://atencionalciudadano.utp.edu.co/canales-de-comunicacion-institucionales/) Anexo pantallazos 3.1.10 • 3.1.10A • 3.1.10B • 3.1.10C </t>
  </si>
  <si>
    <t>Reporte anterior: 
Publicacion de CRIEin - Cómo cambiar la configuración de privacidad de las carpetas en Google Drive UTP (anexo pantallazo 3.1.11)
Reporte actual:
Publicacion de CRIEin - Ampliar imagen al dar click sobre ella (anexo pantallazo 3.1.11 • 3.1.11A • 3.1.11B)</t>
  </si>
  <si>
    <t xml:space="preserve">Reporte anterior: 
Se avanzó en esta actividd al 50% con las sgtes actividades: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 borrador para crear un manual de procedimientos de la oficina de comunicaciones.
Reporte actual: Para esta actividad se avanzó en el 66.67% con las siguientes acciones: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una estrategia  de Comunicación de malla de contenidos de las redes sociales de la  Universidad </t>
  </si>
  <si>
    <t xml:space="preserve">Reporte anterior:Para esta actividad se avanzó al 50% por medio de las sgtes acciones: "Se asistió a las reuniones de comité de comunicaciones realizadas el 9 ,15 y 23 de mayo del presente año. Se generó la acción de articulación para la adecuada gestión de la comunicación a través de reuniones con:
-        Equipo de comunicaciones -        Gestión del Talento Humano 
- Asociación de Egresados 16 de mayo: participación en el Comité de Comunicaciones liderado por la directora Daniela Gómez   20 de mayo: participación en el Comité de Comunicaciones liderado por la directora Daniela Gómez  23 de mayo: participación en el Comité de Comunicaciones liderado por la directora Daniela Gómez    04 de junio: participación en reunión previa a evento de la Facultad de Ingenierías 
04 de junio: participación en el Comité de Comunicaciones liderado por la directora Daniela Gómez   06 de junio: participación en el Comité de Comunicaciones liderado por la directora Daniela Gómez 
11 de junio: reunión para la preparación del foro ambiental  Se diseñó una estrategia de comunicación para socializar los nuevos procesos de comunnicación a travez de un formato de recopilación de información."
"Se identificaron las necesidades comunicativas, se formularon las estrategias de comunicación y se priorizaron los temas  de: -        Vicerrectoría Administrativa
-  Vicerrectoría de Investigaciones, Innovación y Extensión
-Vicerrectoría Académica
- Vicerrectoría de Responsabilidad Social y Bienestar Universitario - 20 de mayo: participación y entrega de balance en el consejo de facultad de Ciencias Ambientales 
21 de mayo: participación en reunión mensual para actualización del PICS de la Facultad de Ingenierías  - 30 de mayo: participación y entrega de balance en el consejo de facultad de Ingenierías
05 de junio: participación y entrega de balance en el consejo de facultad de Ciencias Agrarias y Agroindustria   - 06 de junio: participación en reunión mensual para actualización del PICS de la Facultad de Ingenierías
06 de junio: participación en reunión mensual para actualización del PICS de la Facultad de Bellas Artes y Humanidades 
11 de junio: participación en reunión mensual para actualización del PICS de la Facultad de Mecánica Aplicada - 11 de junio: participación en reunión mensual para actualización del PICS de la Facultad de Ciencias Agrarias y Agroindustria 
Reporte actual: Con esta actividad se avanzó al 66.67% con las siguientes acciones: "Se generó la acción de articulación para la adecuada gestión de la comunicación a través de reuniones con:
-Equipo de comunicaciones
-Vicerrectoría de Responsabilidad Social y Bienestar Universitario
-Vicerrectoría de Investigaciones, Innovación y Extensión
-Investigadores y equipos de comunicaciones de dependencias (capacitación en ADN)
Se asistió a las reuniones de comité de comunicaciones realizadas el 9 ,15 y 23 de mayo del presente año. 
Se realizó una estrategia de comunicación promoción intitucional de posgrados UTP
Se asistio a todas las reuniones convocadas por la direccion de comunicaciones (Comite de Comunicaciones). Reuniones con las Facultades asignadas en calidad de periodista"
"Se identificaron las necesidades comunicativas, se formularon las estrategias de comunicación y se priorizaron los temas  de:
-Vicerrectoría Administrativa
-Vicerrectoría de Investigaciones, Innovación y Extensión
-Comité central de Extensión
-Vicerrectoría Académica
- Vicerrectoría de Responsabilidad Social y Bienestar Universitario"
Se realizó una estrategia de comunicación promoción intitucional de pregrados UTP
</t>
  </si>
  <si>
    <t>Plan de Trabajo Equipo de Riesgos 2024</t>
  </si>
  <si>
    <t>Pantallazos: 1.3.2</t>
  </si>
  <si>
    <t>https://secretariageneral.utp.edu.co/acuerdos-consejo-academico/
 https://secretariageneral.utp.edu.co/acuerdos-consejo-superior/
 https://secretariageneral.utp.edu.co/resoluciones-generales/</t>
  </si>
  <si>
    <t>01_Matriz de autodiagnóstico consolidada.
02_Informe preliminar de cumplimiento de Ley de transparencia
03_Ponderaciones evaluacion Matriz
04_Correos electronicos de solicitud de ajuste:   30/07/2024, 31/07/2024 y 22/08/2024
05_Resultado reporte ITA</t>
  </si>
  <si>
    <t>2.1.3 Codigo de integridad</t>
  </si>
  <si>
    <t>2.1.5 Identidad Institucional</t>
  </si>
  <si>
    <t>Pantallazos: 2.2.2
2.2.2A
2.2.2B
2.2.2C
2.2.2D</t>
  </si>
  <si>
    <t xml:space="preserve">https://utpedu-my.sharepoint.com/:f:/r/personal/n_alvarado_utp_edu_co/Documents/INFORMES%20COMUNICACIONES/EVIDENCIAS%20INFORMES/Agosto-Septiembre/UTP%20en%20tu%20territorio?csf=1&amp;web=1&amp;e=Hun0oQ
"https://docs.google.com/spreadsheets/d/1ca4xo7XEPicvt5iR2NYlu3O4Un-xFCFM/edit?usp=drive_link&amp;ouid=102900298135783461709&amp;rtpof=true&amp;sd=true
https://docs.google.com/spreadsheets/u/6/d/1hZAgM_ykfLFLa6AquHImOn4oZHJicrtA/edit?usp=drive_web&amp;ouid=102179299536942064489&amp;rtpof=true
https://utpedu-my.sharepoint.com/:x:/r/personal/n_alvarado_utp_edu_co/Documents/INFORMES%20COMUNICACIONES/FORMATOS/GSI0504%20FORMATO.xlsx?d=w488c631d9bb44fc7b6e7a13b0863e2f9&amp;csf=1&amp;web=1&amp;e=bxUb9f"
"https://docs.google.com/spreadsheets/d/1ca4xo7XEPicvt5iR2NYlu3O4Un-xFCFM/edit?usp=drive_link&amp;ouid=102900298135783461709&amp;rtpof=true&amp;sd=true
https://utpedu-my.sharepoint.com/:f:/r/personal/n_alvarado_utp_edu_co/Documents/INFORMES%20COMUNICACIONES/EVIDENCIAS%20INFORMES/Agosto-Septiembre/Expo%20U?csf=1&amp;web=1&amp;e=uuCBKk
https://utpedu-my.sharepoint.com/:x:/g/personal/t_angel_utp_edu_co/EapEQn6BhVFHqe36jiPACtABwNZ7DMiU4idRbmPUtGR-Kw?e=PHgPAD"
https://utpedu-my.sharepoint.com/:x:/g/personal/t_angel_utp_edu_co/EapEQn6BhVFHqe36jiPACtABwNZ7DMiU4idRbmPUtGR-Kw?e=PHgPAD
"https://docs.google.com/spreadsheets/d/1ca4xo7XEPicvt5iR2NYlu3O4Un-xFCFM/edit?usp=drive_link&amp;ouid=102900298135783461709&amp;rtpof=true&amp;sd=true
https://docs.google.com/spreadsheets/d/1Nm2wq8TEAVhktyaZK-HkygRaNnD12f3d/edit?usp=sharing&amp;ouid=100563861114153611425&amp;rtpof=true&amp;sd=true
https://utpedu-my.sharepoint.com/:f:/g/personal/t_angel_utp_edu_co/ElD1AeqZheRIrNvzGkNlW1cBMcTUzfpPITI7Uq4qO9pemQ?e=QFgwRM "
https://utpedu-my.sharepoint.com/:f:/g/personal/sofia_arango_utp_edu_co/EsmaXMx-9o1AooFlA8skw04BOQLiA08UK6s1BOo0h0M-vw?e=Qvbdmh
https://utpedu-my.sharepoint.com/:f:/r/personal/n_alvarado_utp_edu_co/Documents/INFORMES%20COMUNICACIONES/EVIDENCIAS%20INFORMES/Agosto-Septiembre/Expo%20U?csf=1&amp;web=1&amp;e=uuCBKk
</t>
  </si>
  <si>
    <t>Inventario Archivo Central                                                                                                                                                                                                                                      Inventario Archivo Historico                                                                                                                                                                                                                           Acta de Eliminación Documental  No. 001 de 2,024                         Inventario de eliminación documental</t>
  </si>
  <si>
    <t xml:space="preserve">3.1.1 GSI0202 - Campus incluyente AGOSTO  </t>
  </si>
  <si>
    <t>3.1.2 Listado obras 2do semestre 2024</t>
  </si>
  <si>
    <t>Plan de Trabajo de Datos Personals 2024</t>
  </si>
  <si>
    <t>2024-07-09 Correo Informe PQRS I sem y acceso al sitio web
2024-07-09 INFORME PQRS I SEM 2024
2024-07-11 Constancia participación tercer Informa TIC sobre PQRSD
2024-07-17 Correo y anexo información auditoria externa
2024-07-17 Verificación listado responsables PQRS
2024-07-18 Inducción Sistemas PQRS auxiliares nuevas (asistencia)
2024-07-24 Correo y anexo comparativo PQRS I sem 2022 a 2024
2024-07-29 Correo y anexos con artículos relevantes RR 5551 de 2017
2024-08-01 Constancia participación Seminario Optimizando la atención al ciudadano
2024-08-06 Informe Seminario Optimizando la atención al ciudadano
2024-08-08 Correo y anexo a Comunicaciones para publicación Sensibilización Sistema PQRS
2024-08-08 Publicaciones en Campus Sistema PQRS agosto
2024-08-12 Correo anexo Responsabilidades de las dependencias y de las de apoyo
2024-08-14 Verificación listado responsables PQRS
2024-08-20 Correo información de sensibilización Sistema PQRS
2024-08-23 Solicitud de cambios Administación Sistema PQRS 2024 (2) e Instructivo versión 15
2024-08-27 Memorandos a GTH y VRSBU (solicitud inducción nuevos)
2024-08-27 Registro Asistencia PQRS (primera reunión con GTI)</t>
  </si>
  <si>
    <t>https://docs.google.com/spreadsheets/d/1et4b1kraGXVaqEBKBHWGdK-YvfBdRpmn/edit?usp=sharing&amp;ouid=106131513531531727632&amp;rtpof=true&amp;sd=true</t>
  </si>
  <si>
    <t xml:space="preserve">3.1.9 Servicio
</t>
  </si>
  <si>
    <t>Pantallazos: 3.1.10
3.1.10A
3.1.10B
3.1.10C</t>
  </si>
  <si>
    <t>Pantallazos: 3.1.11
3.1.11A
3.1.11B</t>
  </si>
  <si>
    <t>https://www.canva.com/design/DAF8rky5O3g/RvcnN64nhJg1_a7mv58zgw/view?utm_content=DAF8rky5O3g&amp;utm_campaign=designshare&amp;utm_medium=link&amp;utm_source=editor
https://www.canva.com/design/DAF9oBP5j8I/DW7SKHL_AYzIva3vYP2vlQ/view?utm_content=DAF9oBP5j8I&amp;utm_campaign=designshare&amp;utm_medium=link&amp;utm_source=editor
https://utpedu-my.sharepoint.com/personal/n_alvarado_utp_edu_co/_layouts/15/onedrive.aspx?csf=1&amp;web=1&amp;e=bhoM9i&amp;CID=a64fba52%2Dc35c%2D4b48%2Da615%2D67a1472456b0&amp;id=%2Fpersonal%2Fn%5Falvarado%5Futp%5Fedu%5Fco%2FDocuments%2FINFORMES%20COMUNICACIONES%2FEVIDENCIAS%20INFORMES%2FAgosto%2DSeptiembre%2FMalla&amp;FolderCTID=0x01200027E38BBD1ECF4442A204896EF6C9D755&amp;view=0</t>
  </si>
  <si>
    <t xml:space="preserve">"https://drive.google.com/drive/folders/1V-ZL-U366Zk5wkgdL6Tc3uyjHxeCf_yQ?usp=drive_link
https://drive.google.com/drive/folders/1o8WP7dycsk4VLV4YajoHVpfr1flF7ixc?usp=drive_link
https://utpedu-my.sharepoint.com/:b:/r/personal/n_alvarado_utp_edu_co/Documents/INFORMES%20COMUNICACIONES/EVIDENCIAS%20INFORMES/Agosto-Septiembre/PROPUESTA.pdf?csf=1&amp;web=1&amp;e=QdPIrz
https://utpedu-my.sharepoint.com/:f:/r/personal/t_angel_utp_edu_co/Documents/Marzo/Informes%20Mensuales/Informe%20Mayo%20-%20Julio/P01%20Evidencias?csf=1&amp;web=1&amp;e=oBPYmt"
https://drive.google.com/drive/folders/1rU8a8yLGMbWtrr3bF9-mryjLBjUXOoAS?usp=drive_link
https://utpedu-my.sharepoint.com/:b:/r/personal/n_alvarado_utp_edu_co/Documents/INFORMES%20COMUNICACIONES/EVIDENCIAS%20INFORMES/Agosto-Septiembre/PREGADO%20.pdf?csf=1&amp;web=1&amp;e=9Ezttj
</t>
  </si>
  <si>
    <t>Mediante memorando 02-1313-15 el Equipo de Trámites reportó un avance de su plan de trabajo del 79.96%</t>
  </si>
  <si>
    <r>
      <t xml:space="preserve">1. </t>
    </r>
    <r>
      <rPr>
        <sz val="11"/>
        <color theme="1"/>
        <rFont val="Calibri"/>
        <family val="2"/>
        <scheme val="minor"/>
      </rPr>
      <t>Este documento contiene el informe final correspondiente al 31/08/2024, basado en los datos proporcionados por la oficina de Planeación de acuerdo con el memorando 02–113–153</t>
    </r>
    <r>
      <rPr>
        <b/>
        <sz val="11"/>
        <color theme="1"/>
        <rFont val="Calibri"/>
        <family val="2"/>
        <scheme val="minor"/>
      </rPr>
      <t>.</t>
    </r>
  </si>
  <si>
    <r>
      <rPr>
        <b/>
        <sz val="11"/>
        <color theme="1"/>
        <rFont val="Calibri"/>
        <family val="2"/>
        <scheme val="minor"/>
      </rPr>
      <t xml:space="preserve">1. </t>
    </r>
    <r>
      <rPr>
        <sz val="11"/>
        <color theme="1"/>
        <rFont val="Calibri"/>
        <family val="2"/>
        <scheme val="minor"/>
      </rPr>
      <t xml:space="preserve">Se observa que el grado de cumplimiento del PACTO 2024, con corte al 31/08/2024, es </t>
    </r>
    <r>
      <rPr>
        <sz val="11"/>
        <rFont val="Calibri"/>
        <family val="2"/>
        <scheme val="minor"/>
      </rPr>
      <t>del 87.05%</t>
    </r>
    <r>
      <rPr>
        <sz val="11"/>
        <color theme="1"/>
        <rFont val="Calibri"/>
        <family val="2"/>
        <scheme val="minor"/>
      </rPr>
      <t xml:space="preserve"> el cual de acuerdo a los criterios señalados es de Cumplimento ALTO.</t>
    </r>
  </si>
  <si>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t>
    </r>
  </si>
  <si>
    <r>
      <rPr>
        <b/>
        <sz val="11"/>
        <rFont val="Calibri"/>
        <family val="2"/>
        <scheme val="minor"/>
      </rPr>
      <t xml:space="preserve">3. </t>
    </r>
    <r>
      <rPr>
        <sz val="11"/>
        <rFont val="Calibri"/>
        <family val="2"/>
        <scheme val="minor"/>
      </rPr>
      <t>El Plan de Acción tiene un cumplimiento ALTO del 84.4% con un avance del 56.25%  por debajo del 66.66% posible,  al corte 31/08/2024.</t>
    </r>
  </si>
  <si>
    <t>Atender las recomendación elevada por Control Interno respecto al Plan de acción.</t>
  </si>
  <si>
    <r>
      <rPr>
        <b/>
        <sz val="11"/>
        <color theme="1"/>
        <rFont val="Calibri"/>
        <family val="2"/>
        <scheme val="minor"/>
      </rPr>
      <t>4.</t>
    </r>
    <r>
      <rPr>
        <sz val="11"/>
        <color theme="1"/>
        <rFont val="Calibri"/>
        <family val="2"/>
        <scheme val="minor"/>
      </rPr>
      <t xml:space="preserve"> En concepto de Control Interno informa que el PACTO 2024 con corte al 31/08/2024, tiene un cumplimiento ADECUADO.</t>
    </r>
  </si>
  <si>
    <t>Nombre de la entidad:</t>
  </si>
  <si>
    <t>UNIVERSIDAD TECNOLOGICA DE PEREIRA</t>
  </si>
  <si>
    <t>Orden:</t>
  </si>
  <si>
    <t>NACIONAL</t>
  </si>
  <si>
    <t>Sector administrativo:</t>
  </si>
  <si>
    <t>EDUCACIÓN</t>
  </si>
  <si>
    <t>Año vigencia:</t>
  </si>
  <si>
    <t>2024</t>
  </si>
  <si>
    <t>Departamento:</t>
  </si>
  <si>
    <t>RISARALDA</t>
  </si>
  <si>
    <t>Municipio:</t>
  </si>
  <si>
    <t>PEREIRA</t>
  </si>
  <si>
    <t>DATOS TRÁMITES A RACIONALIZAR</t>
  </si>
  <si>
    <t>ACCIONES DE RACIONALIZACIÓN A DESARROLLAR</t>
  </si>
  <si>
    <t>PLAN DE EJECUCIÓN</t>
  </si>
  <si>
    <t>MONITOREO</t>
  </si>
  <si>
    <t>SEGUIMIENTO Y EVALUACIÓN</t>
  </si>
  <si>
    <t>Tipo</t>
  </si>
  <si>
    <t>Número</t>
  </si>
  <si>
    <t>Nombre</t>
  </si>
  <si>
    <t>Estado</t>
  </si>
  <si>
    <t>Situación actual</t>
  </si>
  <si>
    <t>Mejora a implementar</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</si>
  <si>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</si>
  <si>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</si>
  <si>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</si>
  <si>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</si>
  <si>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</si>
  <si>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</si>
  <si>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</si>
  <si>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</si>
  <si>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</si>
  <si>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 xml:space="preserve"> Valor ejecutado (%)</t>
  </si>
  <si>
    <t>Observaciones/Recomendaciones</t>
  </si>
  <si>
    <t>Seguimiento jefe control interno</t>
  </si>
  <si>
    <t>Plantilla Único - Hijo</t>
  </si>
  <si>
    <t>27893</t>
  </si>
  <si>
    <t>Reingreso a un programa académico</t>
  </si>
  <si>
    <t>Inscrito</t>
  </si>
  <si>
    <t>Recepción de solicitudes
extemporáneas para
realizar solicitud de
reingreso, porque el
calendario de reingresos
tiene las mismas fechas
del calendario de
inscripciones.</t>
  </si>
  <si>
    <t>Definir una actividad en el
calendario para realizar
reingresos extemporáneos,
diferente al calendario de
inscripciones, que les
permita a los interesados
en este trámite tener un
tiempo adicional para
realizar esta solicitud.</t>
  </si>
  <si>
    <t>El interesado en
realizar el trámite de
reingreso tendrá un
tiempo adicional para
realizar esta solicitud
a través del portal
estudiantil, evitando
el traslado a la
Universidad para
solicitar verbalmente
o por escrito la
posibilidad de abrirle
el sistema para hacer
la solicitud de
reingreso.</t>
  </si>
  <si>
    <t>Administrativa</t>
  </si>
  <si>
    <t>Reducción de pasos en procesos o procedimientos internos</t>
  </si>
  <si>
    <t>22/01/2024</t>
  </si>
  <si>
    <t>06/12/2024</t>
  </si>
  <si>
    <t xml:space="preserve"> </t>
  </si>
  <si>
    <t>Admisiones Registro y Control Academico</t>
  </si>
  <si>
    <t>Sí</t>
  </si>
  <si>
    <t xml:space="preserve">3 La información sobre el tramite de reingresos se encuentra publicada en carteleras digitales y en la página web de registro y control académico https://www2.utp.edu.co/registro/tramites-y-formularios/365/reingreso-a-un-programa-academico
4 Desde el 22 de enero de 2024 (inicio de la estrategia de racionalización), se han recibido 1045 solicitudes de reingreso de forma extemporánea para la vigencia 2024
</t>
  </si>
  <si>
    <t>Respondió</t>
  </si>
  <si>
    <t>Pregunta</t>
  </si>
  <si>
    <t>Observación</t>
  </si>
  <si>
    <t>1. ¿Cuenta con el plan de trabajo para implementar la propuesta de mejora del trámite?</t>
  </si>
  <si>
    <t>Se observa el registro en el SUIT, del plan de racionalización del trámite “Reingreso a un programa académico”; de igual manera, se encuentra publicado en la página web Intitucional de Transparencia: https://media2.utp.edu.co/oficinas/56/estrategia_racionalizacion_consolidado-2024.pdf</t>
  </si>
  <si>
    <t>2. ¿Se implementó la mejora del trámite en la entidad?</t>
  </si>
  <si>
    <t>El acto administrativo (Resolución 95 de 2024 de la Vicerrectoría Académica) establece el calendario académico de segundo semestre de 2024.  En ella se establece el calendario para la transferencias internas, externas y reingresos, se contempla fechas para los "reingresos extemporáneos para el 2 semestre 2024.
https://registro.utp.edu.co/calendario-vigente/390/calendario-reingreso-a-un-programa-academico/</t>
  </si>
  <si>
    <t>3. ¿Se actualizó el trámite en el SUIT incluyendo la mejora?</t>
  </si>
  <si>
    <t>El trámite de "Reingreso a un programa académico" fue modificado en el SUIT, ajustando su formato integrado en la parte del fundamento legal mediante la Resolución 95 de 2024 de la Vicerrectoria Académica, sin embargo dicha resolución solo es vigente para el calendario académico de segundo semestre de 2024, en este sentido se recomienda actualizar el fundamento Juridico para cada semestre académico.
En el enlace SUIT de cara al ciudadano se evidenciala publicacion de Res 168/2020 y Res 95/2024</t>
  </si>
  <si>
    <t>4. ¿Se ha realizado la socialización de la mejora tanto en la entidad como con los usuarios?</t>
  </si>
  <si>
    <t>La información sobre el trámite de reingresos se encuentra publicada en carteleras digitales y en la página web de registro y control académico https://www2.utp.edu.co/registro/tramites-y-formularios/365/reingreso-a-un-programa-academico.</t>
  </si>
  <si>
    <t>5. ¿El usuario está recibiendo los beneficios de la mejora del trámite?</t>
  </si>
  <si>
    <t xml:space="preserve">De acuerdo a reporte enviado (Memorando 02-1313-15 de 03/09/2024) en el periodo comprendido desde el 22 de enero a 30 de agosto de 2024,  se han recibido 1046 solicitudes de reingreso extemporáneo, de las cuales se han aprobado 1045 </t>
  </si>
  <si>
    <t>6. ¿La entidad ya cuenta con mecanismos para medir los beneficios que recibirá el usuario por la mejora del trámite?</t>
  </si>
  <si>
    <t>De acuerdo a información recibida en memorando 02-1313-15 de 03/09/2024 se esta en proceso de analisis y construcción del mecanismo</t>
  </si>
  <si>
    <t>.</t>
  </si>
  <si>
    <t xml:space="preserve">Ultima Actualizada:  13 de septiembre de 2024 11:04 AM </t>
  </si>
  <si>
    <t xml:space="preserve">Publicación seguimiento del Programa de Transparencia y Ética Pública PACTO_2024, por la Oficina de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</si>
</sst>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_);_(&quot;$&quot;\ * \(#,##0\);_(&quot;$&quot;\ * &quot;-&quot;_);_(@_)"/>
    <numFmt numFmtId="165" formatCode="_(&quot;$&quot;\ * #,##0.00_);_(&quot;$&quot;\ * \(#,##0.00\);_(&quot;$&quot;\ * &quot;-&quot;??_);_(@_)"/>
    <numFmt numFmtId="166" formatCode="0.0%"/>
    <numFmt numFmtId="167" formatCode="d/m/yyyy"/>
    <numFmt numFmtId="168" formatCode="d/mm/yyyy;@"/>
  </numFmts>
  <fonts count="10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Arial"/>
      <family val="2"/>
    </font>
    <font>
      <sz val="11"/>
      <name val="Arial"/>
      <family val="2"/>
    </font>
    <font>
      <sz val="10"/>
      <color theme="1"/>
      <name val="Calibri"/>
      <family val="2"/>
    </font>
    <font>
      <sz val="10"/>
      <color rgb="FF000000"/>
      <name val="Calibri"/>
      <family val="2"/>
    </font>
    <font>
      <u/>
      <sz val="12"/>
      <color rgb="FF0000FF"/>
      <name val="Arial"/>
      <family val="2"/>
    </font>
    <font>
      <b/>
      <sz val="20"/>
      <color theme="1"/>
      <name val="Arial"/>
      <family val="2"/>
    </font>
    <font>
      <sz val="12"/>
      <color theme="1"/>
      <name val="Arial"/>
      <family val="2"/>
    </font>
    <font>
      <b/>
      <sz val="18"/>
      <color theme="1"/>
      <name val="Arial"/>
      <family val="2"/>
    </font>
    <font>
      <b/>
      <sz val="12"/>
      <color theme="1"/>
      <name val="Arial"/>
      <family val="2"/>
    </font>
    <font>
      <b/>
      <sz val="16"/>
      <color theme="1"/>
      <name val="Arial"/>
      <family val="2"/>
    </font>
    <font>
      <b/>
      <sz val="11"/>
      <color theme="1"/>
      <name val="Calibri"/>
      <family val="2"/>
    </font>
    <font>
      <sz val="11"/>
      <color theme="1"/>
      <name val="Calibri"/>
      <family val="2"/>
    </font>
    <font>
      <sz val="11"/>
      <color theme="1"/>
      <name val="Arial"/>
      <family val="2"/>
    </font>
    <font>
      <u/>
      <sz val="11"/>
      <color theme="10"/>
      <name val="Arial"/>
      <family val="2"/>
    </font>
    <font>
      <sz val="12"/>
      <name val="Arial"/>
      <family val="2"/>
    </font>
    <font>
      <b/>
      <sz val="12"/>
      <name val="Arial"/>
      <family val="2"/>
    </font>
    <font>
      <sz val="10"/>
      <name val="Arial"/>
      <family val="2"/>
    </font>
    <font>
      <b/>
      <sz val="14"/>
      <name val="Arial"/>
      <family val="2"/>
    </font>
    <font>
      <b/>
      <sz val="16"/>
      <name val="Arial"/>
      <family val="2"/>
    </font>
    <font>
      <b/>
      <sz val="12"/>
      <color rgb="FFFFFFFF"/>
      <name val="Calibri"/>
      <family val="2"/>
    </font>
    <font>
      <b/>
      <sz val="11"/>
      <color theme="1"/>
      <name val="Calibri"/>
      <family val="2"/>
      <scheme val="minor"/>
    </font>
    <font>
      <b/>
      <sz val="12"/>
      <color theme="0"/>
      <name val="Calibri"/>
      <family val="2"/>
    </font>
    <font>
      <sz val="11"/>
      <name val="Arial"/>
      <family val="2"/>
    </font>
    <font>
      <b/>
      <sz val="9"/>
      <color theme="1"/>
      <name val="Calibri"/>
      <family val="2"/>
    </font>
    <font>
      <sz val="10"/>
      <color theme="1"/>
      <name val="Arial"/>
      <family val="2"/>
    </font>
    <font>
      <b/>
      <sz val="22"/>
      <color theme="1"/>
      <name val="Arial"/>
      <family val="2"/>
    </font>
    <font>
      <u/>
      <sz val="10"/>
      <color theme="1"/>
      <name val="Calibri"/>
      <family val="2"/>
    </font>
    <font>
      <u/>
      <sz val="10"/>
      <color rgb="FF000000"/>
      <name val="Calibri"/>
      <family val="2"/>
    </font>
    <font>
      <u/>
      <sz val="10"/>
      <color rgb="FF0000FF"/>
      <name val="Calibri"/>
      <family val="2"/>
    </font>
    <font>
      <sz val="11"/>
      <color theme="1"/>
      <name val="Arial"/>
      <family val="2"/>
    </font>
    <font>
      <sz val="11"/>
      <color rgb="FF000000"/>
      <name val="Arial Narrow"/>
      <family val="2"/>
    </font>
    <font>
      <b/>
      <sz val="12"/>
      <color theme="1"/>
      <name val="Arial"/>
      <family val="2"/>
    </font>
    <font>
      <sz val="11"/>
      <color theme="1"/>
      <name val="Arial Narrow"/>
      <family val="2"/>
    </font>
    <font>
      <sz val="12"/>
      <color theme="1"/>
      <name val="Arial"/>
      <family val="2"/>
    </font>
    <font>
      <b/>
      <sz val="12"/>
      <color theme="0"/>
      <name val="Arial"/>
      <family val="2"/>
    </font>
    <font>
      <sz val="11"/>
      <color theme="0"/>
      <name val="Arial"/>
      <family val="2"/>
    </font>
    <font>
      <b/>
      <sz val="11"/>
      <color theme="1"/>
      <name val="Arial"/>
      <family val="2"/>
    </font>
    <font>
      <b/>
      <sz val="11"/>
      <color rgb="FF000000"/>
      <name val="Arial Narrow"/>
      <family val="2"/>
    </font>
    <font>
      <sz val="12"/>
      <color rgb="FF000000"/>
      <name val="Arial"/>
      <family val="2"/>
    </font>
    <font>
      <b/>
      <sz val="12"/>
      <color rgb="FF000000"/>
      <name val="Arial"/>
      <family val="2"/>
    </font>
    <font>
      <u/>
      <sz val="11"/>
      <color theme="10"/>
      <name val="Calibri"/>
      <family val="2"/>
      <scheme val="minor"/>
    </font>
    <font>
      <sz val="9"/>
      <name val="Calibri"/>
      <family val="2"/>
      <scheme val="minor"/>
    </font>
    <font>
      <sz val="9"/>
      <color theme="1"/>
      <name val="Calibri"/>
      <family val="2"/>
      <scheme val="minor"/>
    </font>
    <font>
      <b/>
      <sz val="10"/>
      <color theme="1"/>
      <name val="Calibri"/>
      <family val="2"/>
      <scheme val="minor"/>
    </font>
    <font>
      <sz val="11"/>
      <name val="Calibri"/>
      <family val="2"/>
      <scheme val="minor"/>
    </font>
    <font>
      <sz val="9"/>
      <name val="Arial"/>
      <family val="2"/>
    </font>
    <font>
      <u/>
      <sz val="9"/>
      <color theme="10"/>
      <name val="Calibri"/>
      <family val="2"/>
      <scheme val="minor"/>
    </font>
    <font>
      <sz val="10"/>
      <color theme="1"/>
      <name val="Calibri"/>
      <family val="2"/>
      <scheme val="minor"/>
    </font>
    <font>
      <sz val="10"/>
      <name val="Calibri"/>
      <family val="2"/>
      <scheme val="minor"/>
    </font>
    <font>
      <b/>
      <sz val="9"/>
      <color theme="1"/>
      <name val="Calibri"/>
      <family val="2"/>
      <scheme val="minor"/>
    </font>
    <font>
      <b/>
      <sz val="9"/>
      <name val="Calibri"/>
      <family val="2"/>
      <scheme val="minor"/>
    </font>
    <font>
      <b/>
      <sz val="11"/>
      <name val="Calibri"/>
      <family val="2"/>
      <scheme val="minor"/>
    </font>
    <font>
      <b/>
      <sz val="10"/>
      <color theme="1"/>
      <name val="Arial"/>
      <family val="2"/>
    </font>
    <font>
      <sz val="9"/>
      <color theme="1"/>
      <name val="Arial"/>
      <family val="2"/>
    </font>
    <font>
      <b/>
      <sz val="11"/>
      <name val="Arial"/>
      <family val="2"/>
    </font>
    <font>
      <b/>
      <sz val="11"/>
      <color theme="0"/>
      <name val="Arial"/>
      <family val="2"/>
    </font>
    <font>
      <b/>
      <sz val="16"/>
      <color theme="1"/>
      <name val="Calibri"/>
      <family val="2"/>
      <scheme val="minor"/>
    </font>
    <font>
      <b/>
      <sz val="10"/>
      <name val="Calibri"/>
      <family val="2"/>
      <scheme val="minor"/>
    </font>
    <font>
      <sz val="12"/>
      <color rgb="FF000000"/>
      <name val="Calibri"/>
      <family val="2"/>
    </font>
    <font>
      <b/>
      <sz val="12"/>
      <color theme="1"/>
      <name val="Calibri"/>
      <family val="2"/>
      <scheme val="minor"/>
    </font>
    <font>
      <sz val="12"/>
      <color theme="1"/>
      <name val="Calibri"/>
      <family val="2"/>
      <scheme val="minor"/>
    </font>
    <font>
      <b/>
      <sz val="11"/>
      <color rgb="FF000000"/>
      <name val="Calibri"/>
      <family val="2"/>
    </font>
    <font>
      <b/>
      <sz val="12"/>
      <color rgb="FF000000"/>
      <name val="Calibri"/>
      <family val="2"/>
    </font>
    <font>
      <b/>
      <sz val="14"/>
      <color theme="1"/>
      <name val="Calibri"/>
      <family val="2"/>
      <scheme val="minor"/>
    </font>
    <font>
      <b/>
      <sz val="20"/>
      <color theme="1"/>
      <name val="Calibri"/>
      <family val="2"/>
      <scheme val="minor"/>
    </font>
    <font>
      <sz val="14"/>
      <color theme="1"/>
      <name val="Calibri"/>
      <family val="2"/>
      <scheme val="minor"/>
    </font>
    <font>
      <sz val="16"/>
      <color rgb="FF000000"/>
      <name val="Century Gothic"/>
      <family val="2"/>
    </font>
    <font>
      <sz val="12"/>
      <color theme="1"/>
      <name val="Arial"/>
      <family val="2"/>
    </font>
    <font>
      <sz val="11"/>
      <color rgb="FF000000"/>
      <name val="Arial"/>
      <family val="2"/>
    </font>
    <font>
      <u/>
      <sz val="11"/>
      <color rgb="FF0000FF"/>
      <name val="Arial"/>
      <family val="2"/>
    </font>
    <font>
      <b/>
      <sz val="11"/>
      <color indexed="59"/>
      <name val="SansSerif"/>
    </font>
    <font>
      <sz val="14"/>
      <color rgb="FF1D22E7"/>
      <name val="Calibri"/>
      <family val="2"/>
      <scheme val="minor"/>
    </font>
    <font>
      <sz val="9"/>
      <name val="SansSerif"/>
    </font>
    <font>
      <sz val="11"/>
      <color theme="1"/>
      <name val="Arial"/>
      <family val="2"/>
    </font>
    <font>
      <sz val="10"/>
      <color theme="1"/>
      <name val="Calibri"/>
      <family val="2"/>
    </font>
    <font>
      <sz val="10"/>
      <color rgb="FF000000"/>
      <name val="Calibri"/>
      <family val="2"/>
    </font>
    <font>
      <sz val="10"/>
      <color theme="1"/>
      <name val="Arial"/>
      <family val="2"/>
    </font>
    <font>
      <u/>
      <sz val="10"/>
      <color theme="10"/>
      <name val="Arial"/>
      <family val="2"/>
    </font>
    <font>
      <u/>
      <sz val="10"/>
      <color theme="10"/>
      <name val="Calibri"/>
      <family val="2"/>
      <scheme val="minor"/>
    </font>
    <font>
      <sz val="10"/>
      <color rgb="FF3337E9"/>
      <name val="Arial"/>
      <family val="2"/>
    </font>
    <font>
      <sz val="10"/>
      <color rgb="FF3337E9"/>
      <name val="Calibri"/>
      <family val="2"/>
    </font>
    <font>
      <sz val="12"/>
      <color theme="1"/>
      <name val="Arial"/>
      <family val="2"/>
    </font>
    <font>
      <sz val="12"/>
      <color theme="1"/>
      <name val="Calibri"/>
      <family val="2"/>
      <scheme val="major"/>
    </font>
    <font>
      <b/>
      <sz val="14"/>
      <name val="Calibri"/>
      <family val="2"/>
      <scheme val="minor"/>
    </font>
    <font>
      <sz val="16"/>
      <color rgb="FF000000"/>
      <name val="Calibri"/>
      <family val="2"/>
    </font>
    <font>
      <sz val="8"/>
      <name val="Arial"/>
      <family val="2"/>
    </font>
    <font>
      <u/>
      <sz val="10"/>
      <color theme="10"/>
      <name val="Calibri"/>
      <family val="2"/>
    </font>
    <font>
      <u/>
      <sz val="10"/>
      <color theme="10"/>
      <name val="Calibri"/>
      <family val="2"/>
      <scheme val="major"/>
    </font>
    <font>
      <b/>
      <sz val="11"/>
      <color indexed="72"/>
      <name val="SansSerif"/>
    </font>
    <font>
      <b/>
      <sz val="9"/>
      <color indexed="72"/>
      <name val="SansSerif"/>
    </font>
    <font>
      <sz val="9"/>
      <color indexed="72"/>
      <name val="SansSerif"/>
    </font>
    <font>
      <sz val="14"/>
      <name val="Calibri"/>
      <family val="2"/>
      <scheme val="major"/>
    </font>
  </fonts>
  <fills count="63">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BDD6EE"/>
        <bgColor rgb="FFBDD6EE"/>
      </patternFill>
    </fill>
    <fill>
      <patternFill patternType="solid">
        <fgColor rgb="FF2E75B5"/>
        <bgColor rgb="FF2E75B5"/>
      </patternFill>
    </fill>
    <fill>
      <patternFill patternType="solid">
        <fgColor rgb="FFFFFFFF"/>
        <bgColor rgb="FF000000"/>
      </patternFill>
    </fill>
    <fill>
      <patternFill patternType="solid">
        <fgColor rgb="FFBDD7EE"/>
        <bgColor rgb="FF000000"/>
      </patternFill>
    </fill>
    <fill>
      <patternFill patternType="solid">
        <fgColor rgb="FFFCE4D6"/>
        <bgColor rgb="FF000000"/>
      </patternFill>
    </fill>
    <fill>
      <patternFill patternType="solid">
        <fgColor rgb="FF2F75B5"/>
        <bgColor rgb="FF000000"/>
      </patternFill>
    </fill>
    <fill>
      <patternFill patternType="solid">
        <fgColor rgb="FF1F4E78"/>
        <bgColor rgb="FF000000"/>
      </patternFill>
    </fill>
    <fill>
      <patternFill patternType="solid">
        <fgColor rgb="FFE2EFDA"/>
        <bgColor rgb="FF000000"/>
      </patternFill>
    </fill>
    <fill>
      <patternFill patternType="solid">
        <fgColor theme="5" tint="0.79998168889431442"/>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9" tint="0.59999389629810485"/>
        <bgColor rgb="FFBDD6EE"/>
      </patternFill>
    </fill>
    <fill>
      <patternFill patternType="solid">
        <fgColor theme="9" tint="0.39997558519241921"/>
        <bgColor rgb="FF2E75B5"/>
      </patternFill>
    </fill>
    <fill>
      <patternFill patternType="solid">
        <fgColor theme="9" tint="0.39997558519241921"/>
        <bgColor indexed="64"/>
      </patternFill>
    </fill>
    <fill>
      <patternFill patternType="solid">
        <fgColor theme="9" tint="0.39997558519241921"/>
        <bgColor rgb="FFBDD6EE"/>
      </patternFill>
    </fill>
    <fill>
      <patternFill patternType="solid">
        <fgColor theme="9" tint="0.79998168889431442"/>
        <bgColor rgb="FFBDD6EE"/>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rgb="FFFBE4D5"/>
        <bgColor rgb="FFFBE4D5"/>
      </patternFill>
    </fill>
    <fill>
      <patternFill patternType="solid">
        <fgColor theme="5" tint="0.79998168889431442"/>
        <bgColor rgb="FF000000"/>
      </patternFill>
    </fill>
    <fill>
      <patternFill patternType="solid">
        <fgColor theme="9" tint="0.59999389629810485"/>
        <bgColor rgb="FF2E75B5"/>
      </patternFill>
    </fill>
    <fill>
      <patternFill patternType="solid">
        <fgColor theme="3"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FFFFCC"/>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7"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DEEAF6"/>
        <bgColor rgb="FFDEEAF6"/>
      </patternFill>
    </fill>
    <fill>
      <patternFill patternType="solid">
        <fgColor rgb="FFECECEC"/>
        <bgColor rgb="FFECECEC"/>
      </patternFill>
    </fill>
    <fill>
      <patternFill patternType="solid">
        <fgColor rgb="FFFFFF99"/>
        <bgColor rgb="FFFFFF99"/>
      </patternFill>
    </fill>
    <fill>
      <patternFill patternType="solid">
        <fgColor rgb="FF99FFCC"/>
        <bgColor rgb="FF99FFCC"/>
      </patternFill>
    </fill>
    <fill>
      <patternFill patternType="solid">
        <fgColor indexed="9"/>
        <bgColor indexed="64"/>
      </patternFill>
    </fill>
    <fill>
      <patternFill patternType="solid">
        <fgColor indexed="22"/>
        <bgColor indexed="64"/>
      </patternFill>
    </fill>
  </fills>
  <borders count="156">
    <border>
      <left/>
      <right/>
      <top/>
      <bottom/>
      <diagonal/>
    </border>
    <border>
      <left style="medium">
        <color rgb="FF000000"/>
      </left>
      <right/>
      <top style="medium">
        <color rgb="FF000000"/>
      </top>
      <bottom/>
      <diagonal/>
    </border>
    <border>
      <left/>
      <right/>
      <top style="medium">
        <color rgb="FF000000"/>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
      <left/>
      <right/>
      <top/>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style="thin">
        <color rgb="FF000000"/>
      </left>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bottom/>
      <diagonal/>
    </border>
    <border>
      <left style="thin">
        <color rgb="FF000000"/>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medium">
        <color rgb="FF000000"/>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rgb="FF000000"/>
      </right>
      <top style="thin">
        <color rgb="FF000000"/>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s>
  <cellStyleXfs count="16">
    <xf numFmtId="0" fontId="0" fillId="0" borderId="0"/>
    <xf numFmtId="9" fontId="26" fillId="0" borderId="0" applyFont="0" applyFill="0" applyBorder="0" applyAlignment="0" applyProtection="0"/>
    <xf numFmtId="0" fontId="27" fillId="0" borderId="0" applyNumberFormat="0" applyFill="0" applyBorder="0" applyAlignment="0" applyProtection="0"/>
    <xf numFmtId="0" fontId="30" fillId="0" borderId="34"/>
    <xf numFmtId="0" fontId="43" fillId="0" borderId="34"/>
    <xf numFmtId="9" fontId="26" fillId="0" borderId="34" applyFont="0" applyFill="0" applyBorder="0" applyAlignment="0" applyProtection="0"/>
    <xf numFmtId="0" fontId="27" fillId="0" borderId="34" applyNumberFormat="0" applyFill="0" applyBorder="0" applyAlignment="0" applyProtection="0"/>
    <xf numFmtId="165" fontId="26" fillId="0" borderId="34" applyFont="0" applyFill="0" applyBorder="0" applyAlignment="0" applyProtection="0"/>
    <xf numFmtId="164" fontId="26" fillId="0" borderId="34" applyFont="0" applyFill="0" applyBorder="0" applyAlignment="0" applyProtection="0"/>
    <xf numFmtId="0" fontId="26" fillId="0" borderId="34"/>
    <xf numFmtId="0" fontId="54" fillId="0" borderId="34" applyNumberFormat="0" applyFill="0" applyBorder="0" applyAlignment="0" applyProtection="0"/>
    <xf numFmtId="0" fontId="13" fillId="0" borderId="34"/>
    <xf numFmtId="9" fontId="13" fillId="0" borderId="34" applyFont="0" applyFill="0" applyBorder="0" applyAlignment="0" applyProtection="0"/>
    <xf numFmtId="0" fontId="30" fillId="0" borderId="34" applyNumberFormat="0" applyFont="0" applyFill="0" applyBorder="0" applyAlignment="0" applyProtection="0"/>
    <xf numFmtId="0" fontId="12" fillId="0" borderId="34"/>
    <xf numFmtId="9" fontId="12" fillId="0" borderId="34" applyFont="0" applyFill="0" applyBorder="0" applyAlignment="0" applyProtection="0"/>
  </cellStyleXfs>
  <cellXfs count="1159">
    <xf numFmtId="0" fontId="0" fillId="0" borderId="0" xfId="0" applyFont="1" applyAlignment="1"/>
    <xf numFmtId="0" fontId="16" fillId="4"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8" fillId="2" borderId="23" xfId="0" applyFont="1" applyFill="1" applyBorder="1" applyAlignment="1">
      <alignment horizontal="center" vertical="center"/>
    </xf>
    <xf numFmtId="0" fontId="20" fillId="2" borderId="3" xfId="0" applyFont="1" applyFill="1" applyBorder="1"/>
    <xf numFmtId="0" fontId="20" fillId="0" borderId="6" xfId="0" applyFont="1" applyBorder="1" applyAlignment="1">
      <alignment horizontal="left" vertical="center" wrapText="1"/>
    </xf>
    <xf numFmtId="0" fontId="20" fillId="0" borderId="11" xfId="0" applyFont="1" applyBorder="1" applyAlignment="1">
      <alignment horizontal="left" vertical="center" wrapText="1"/>
    </xf>
    <xf numFmtId="0" fontId="20" fillId="0" borderId="17" xfId="0" applyFont="1" applyBorder="1" applyAlignment="1">
      <alignment horizontal="left" vertical="center" wrapText="1"/>
    </xf>
    <xf numFmtId="0" fontId="20" fillId="0" borderId="6"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1" xfId="0" applyFont="1" applyBorder="1" applyAlignment="1">
      <alignment horizontal="center" vertical="center" wrapText="1"/>
    </xf>
    <xf numFmtId="0" fontId="20" fillId="11" borderId="33" xfId="0" applyFont="1" applyFill="1" applyBorder="1"/>
    <xf numFmtId="0" fontId="20" fillId="11" borderId="30" xfId="0" applyFont="1" applyFill="1" applyBorder="1"/>
    <xf numFmtId="0" fontId="20" fillId="2" borderId="3" xfId="0" applyFont="1" applyFill="1" applyBorder="1" applyAlignment="1">
      <alignment horizontal="center" vertical="center" wrapText="1"/>
    </xf>
    <xf numFmtId="0" fontId="24" fillId="0" borderId="0" xfId="0" applyFont="1"/>
    <xf numFmtId="0" fontId="25" fillId="0" borderId="0" xfId="0" applyFont="1"/>
    <xf numFmtId="9" fontId="28" fillId="0" borderId="44" xfId="1" applyFont="1" applyFill="1" applyBorder="1" applyAlignment="1">
      <alignment horizontal="center" vertical="center"/>
    </xf>
    <xf numFmtId="9" fontId="28" fillId="0" borderId="37" xfId="1" applyFont="1" applyFill="1" applyBorder="1" applyAlignment="1">
      <alignment horizontal="center" vertical="center"/>
    </xf>
    <xf numFmtId="9" fontId="28" fillId="0" borderId="48" xfId="1" applyFont="1" applyFill="1" applyBorder="1" applyAlignment="1">
      <alignment horizontal="center" vertical="center"/>
    </xf>
    <xf numFmtId="0" fontId="28" fillId="13" borderId="34" xfId="0" applyFont="1" applyFill="1" applyBorder="1"/>
    <xf numFmtId="0" fontId="31" fillId="14" borderId="57" xfId="0" applyFont="1" applyFill="1" applyBorder="1" applyAlignment="1">
      <alignment vertical="center"/>
    </xf>
    <xf numFmtId="14" fontId="28" fillId="15" borderId="44" xfId="0" applyNumberFormat="1" applyFont="1" applyFill="1" applyBorder="1" applyAlignment="1">
      <alignment horizontal="center" vertical="center"/>
    </xf>
    <xf numFmtId="0" fontId="28" fillId="15" borderId="37" xfId="0" applyFont="1" applyFill="1" applyBorder="1" applyAlignment="1">
      <alignment horizontal="center" vertical="center" wrapText="1"/>
    </xf>
    <xf numFmtId="14" fontId="28" fillId="15" borderId="37" xfId="0" applyNumberFormat="1" applyFont="1" applyFill="1" applyBorder="1" applyAlignment="1">
      <alignment horizontal="center" vertical="center"/>
    </xf>
    <xf numFmtId="14" fontId="28" fillId="15" borderId="48" xfId="0" applyNumberFormat="1" applyFont="1" applyFill="1" applyBorder="1" applyAlignment="1">
      <alignment horizontal="center" vertical="center"/>
    </xf>
    <xf numFmtId="0" fontId="32" fillId="14" borderId="34" xfId="0" applyFont="1" applyFill="1" applyBorder="1" applyAlignment="1">
      <alignment vertical="center"/>
    </xf>
    <xf numFmtId="14" fontId="28" fillId="15" borderId="36" xfId="0" applyNumberFormat="1" applyFont="1" applyFill="1" applyBorder="1" applyAlignment="1">
      <alignment horizontal="center" vertical="center" wrapText="1"/>
    </xf>
    <xf numFmtId="9" fontId="28" fillId="0" borderId="52" xfId="1" applyFont="1" applyFill="1" applyBorder="1" applyAlignment="1">
      <alignment horizontal="center" vertical="center"/>
    </xf>
    <xf numFmtId="9" fontId="28" fillId="18" borderId="37" xfId="1" applyFont="1" applyFill="1" applyBorder="1" applyAlignment="1">
      <alignment horizontal="center" vertical="center"/>
    </xf>
    <xf numFmtId="14" fontId="28" fillId="15" borderId="48" xfId="0" applyNumberFormat="1" applyFont="1" applyFill="1" applyBorder="1" applyAlignment="1">
      <alignment horizontal="center" vertical="center" wrapText="1"/>
    </xf>
    <xf numFmtId="9" fontId="28" fillId="15" borderId="48" xfId="1" applyFont="1" applyFill="1" applyBorder="1" applyAlignment="1">
      <alignment horizontal="center" vertical="center"/>
    </xf>
    <xf numFmtId="9" fontId="28" fillId="15" borderId="37" xfId="1" applyFont="1" applyFill="1" applyBorder="1" applyAlignment="1">
      <alignment horizontal="center" vertical="center"/>
    </xf>
    <xf numFmtId="14" fontId="28" fillId="15" borderId="37" xfId="0" applyNumberFormat="1" applyFont="1" applyFill="1" applyBorder="1" applyAlignment="1">
      <alignment horizontal="center" vertical="center" wrapText="1"/>
    </xf>
    <xf numFmtId="9" fontId="28" fillId="0" borderId="37" xfId="1" applyNumberFormat="1" applyFont="1" applyFill="1" applyBorder="1" applyAlignment="1">
      <alignment horizontal="center" vertical="center"/>
    </xf>
    <xf numFmtId="0" fontId="28" fillId="14" borderId="49" xfId="0" applyFont="1" applyFill="1" applyBorder="1"/>
    <xf numFmtId="9" fontId="28" fillId="14" borderId="49" xfId="1" applyFont="1" applyFill="1" applyBorder="1" applyAlignment="1">
      <alignment horizontal="center" vertical="center"/>
    </xf>
    <xf numFmtId="166" fontId="29" fillId="14" borderId="49" xfId="1" applyNumberFormat="1" applyFont="1" applyFill="1" applyBorder="1" applyAlignment="1">
      <alignment horizontal="center" vertical="center"/>
    </xf>
    <xf numFmtId="0" fontId="28" fillId="13" borderId="34" xfId="0" applyFont="1" applyFill="1" applyBorder="1" applyAlignment="1">
      <alignment horizontal="center" vertical="center" wrapText="1"/>
    </xf>
    <xf numFmtId="0" fontId="34" fillId="0" borderId="0" xfId="0" applyFont="1"/>
    <xf numFmtId="0" fontId="0" fillId="0" borderId="0" xfId="0"/>
    <xf numFmtId="0" fontId="20" fillId="0" borderId="44" xfId="0" applyFont="1" applyBorder="1" applyAlignment="1">
      <alignment horizontal="justify" vertical="center" wrapText="1"/>
    </xf>
    <xf numFmtId="0" fontId="20" fillId="0" borderId="37" xfId="0" applyFont="1" applyBorder="1" applyAlignment="1">
      <alignment horizontal="justify" vertical="center" wrapText="1"/>
    </xf>
    <xf numFmtId="0" fontId="20" fillId="0" borderId="48" xfId="0" applyFont="1" applyBorder="1" applyAlignment="1">
      <alignment horizontal="justify" vertical="center" wrapText="1"/>
    </xf>
    <xf numFmtId="14" fontId="28" fillId="19" borderId="44" xfId="0" applyNumberFormat="1" applyFont="1" applyFill="1" applyBorder="1" applyAlignment="1">
      <alignment horizontal="center" vertical="center"/>
    </xf>
    <xf numFmtId="14" fontId="28" fillId="19" borderId="37" xfId="0" applyNumberFormat="1" applyFont="1" applyFill="1" applyBorder="1" applyAlignment="1">
      <alignment horizontal="center" vertical="center"/>
    </xf>
    <xf numFmtId="14" fontId="28" fillId="19" borderId="48" xfId="0" applyNumberFormat="1" applyFont="1" applyFill="1" applyBorder="1" applyAlignment="1">
      <alignment horizontal="center" vertical="center" wrapText="1"/>
    </xf>
    <xf numFmtId="0" fontId="20" fillId="0" borderId="14" xfId="0" applyFont="1" applyBorder="1" applyAlignment="1">
      <alignment horizontal="left" vertical="center" wrapText="1"/>
    </xf>
    <xf numFmtId="0" fontId="20" fillId="0" borderId="14" xfId="0" applyFont="1" applyBorder="1" applyAlignment="1">
      <alignment horizontal="center" vertical="center" wrapText="1"/>
    </xf>
    <xf numFmtId="14" fontId="28" fillId="15" borderId="42" xfId="0" applyNumberFormat="1" applyFont="1" applyFill="1" applyBorder="1" applyAlignment="1">
      <alignment horizontal="center" vertical="center"/>
    </xf>
    <xf numFmtId="9" fontId="28" fillId="15" borderId="52" xfId="1" applyFont="1" applyFill="1" applyBorder="1" applyAlignment="1">
      <alignment horizontal="center" vertical="center"/>
    </xf>
    <xf numFmtId="0" fontId="20" fillId="0" borderId="67" xfId="0" applyFont="1" applyBorder="1" applyAlignment="1">
      <alignment horizontal="left" vertical="center" wrapText="1"/>
    </xf>
    <xf numFmtId="0" fontId="20" fillId="0" borderId="67" xfId="0" applyFont="1" applyBorder="1" applyAlignment="1">
      <alignment horizontal="center" vertical="center" wrapText="1"/>
    </xf>
    <xf numFmtId="0" fontId="20" fillId="0" borderId="7" xfId="0" applyFont="1" applyBorder="1" applyAlignment="1">
      <alignment horizontal="center" vertical="center" wrapText="1"/>
    </xf>
    <xf numFmtId="14" fontId="28" fillId="15" borderId="52" xfId="0" applyNumberFormat="1" applyFont="1" applyFill="1" applyBorder="1" applyAlignment="1">
      <alignment horizontal="center" vertical="center"/>
    </xf>
    <xf numFmtId="0" fontId="32" fillId="14" borderId="62" xfId="0" applyFont="1" applyFill="1" applyBorder="1" applyAlignment="1">
      <alignment vertical="center"/>
    </xf>
    <xf numFmtId="0" fontId="32" fillId="14" borderId="63" xfId="0" applyFont="1" applyFill="1" applyBorder="1" applyAlignment="1">
      <alignment vertical="center"/>
    </xf>
    <xf numFmtId="0" fontId="32" fillId="14" borderId="39" xfId="0" applyFont="1" applyFill="1" applyBorder="1" applyAlignment="1">
      <alignment vertical="center"/>
    </xf>
    <xf numFmtId="0" fontId="32" fillId="14" borderId="40" xfId="0" applyFont="1" applyFill="1" applyBorder="1" applyAlignment="1">
      <alignment vertical="center"/>
    </xf>
    <xf numFmtId="0" fontId="32" fillId="14" borderId="41" xfId="0" applyFont="1" applyFill="1" applyBorder="1" applyAlignment="1">
      <alignment vertical="center"/>
    </xf>
    <xf numFmtId="9" fontId="28" fillId="0" borderId="36" xfId="1" applyFont="1" applyFill="1" applyBorder="1" applyAlignment="1">
      <alignment horizontal="center" vertical="center"/>
    </xf>
    <xf numFmtId="0" fontId="28" fillId="0" borderId="21" xfId="0" applyFont="1" applyBorder="1" applyAlignment="1">
      <alignment horizontal="left" vertical="center" wrapText="1"/>
    </xf>
    <xf numFmtId="0" fontId="28" fillId="0" borderId="21" xfId="0" applyFont="1" applyBorder="1" applyAlignment="1">
      <alignment horizontal="center" vertical="center" wrapText="1"/>
    </xf>
    <xf numFmtId="14" fontId="28" fillId="15" borderId="36" xfId="0" applyNumberFormat="1" applyFont="1" applyFill="1" applyBorder="1" applyAlignment="1">
      <alignment horizontal="center" vertical="center"/>
    </xf>
    <xf numFmtId="0" fontId="0" fillId="20" borderId="0" xfId="0" applyFont="1" applyFill="1" applyAlignment="1"/>
    <xf numFmtId="0" fontId="22"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21" xfId="0" applyFont="1" applyBorder="1" applyAlignment="1">
      <alignment horizontal="center" vertical="center" wrapText="1"/>
    </xf>
    <xf numFmtId="166" fontId="28" fillId="0" borderId="37" xfId="1" applyNumberFormat="1" applyFont="1" applyFill="1" applyBorder="1" applyAlignment="1">
      <alignment horizontal="center" vertical="center"/>
    </xf>
    <xf numFmtId="166" fontId="28" fillId="0" borderId="48" xfId="1" applyNumberFormat="1" applyFont="1" applyFill="1" applyBorder="1" applyAlignment="1">
      <alignment horizontal="center" vertical="center"/>
    </xf>
    <xf numFmtId="9" fontId="28" fillId="0" borderId="49" xfId="1" applyFont="1" applyFill="1" applyBorder="1" applyAlignment="1">
      <alignment horizontal="center" vertical="center"/>
    </xf>
    <xf numFmtId="0" fontId="0" fillId="21" borderId="0" xfId="0" applyFill="1" applyAlignment="1">
      <alignment horizontal="justify"/>
    </xf>
    <xf numFmtId="0" fontId="0" fillId="22" borderId="0" xfId="0" applyFill="1" applyAlignment="1">
      <alignment horizontal="justify"/>
    </xf>
    <xf numFmtId="14" fontId="0" fillId="21" borderId="0" xfId="0" applyNumberFormat="1" applyFill="1" applyAlignment="1">
      <alignment horizontal="justify"/>
    </xf>
    <xf numFmtId="0" fontId="35" fillId="12" borderId="21" xfId="0" applyFont="1" applyFill="1" applyBorder="1" applyAlignment="1">
      <alignment horizontal="center" vertical="center"/>
    </xf>
    <xf numFmtId="166" fontId="28" fillId="0" borderId="52" xfId="1" applyNumberFormat="1" applyFont="1" applyFill="1" applyBorder="1" applyAlignment="1">
      <alignment horizontal="center" vertical="center"/>
    </xf>
    <xf numFmtId="0" fontId="31" fillId="14" borderId="39" xfId="0" applyFont="1" applyFill="1" applyBorder="1" applyAlignment="1">
      <alignment vertical="center"/>
    </xf>
    <xf numFmtId="0" fontId="31" fillId="14" borderId="40" xfId="0" applyFont="1" applyFill="1" applyBorder="1" applyAlignment="1">
      <alignment vertical="center"/>
    </xf>
    <xf numFmtId="0" fontId="0" fillId="0" borderId="37" xfId="0" applyFont="1" applyBorder="1" applyAlignment="1"/>
    <xf numFmtId="9" fontId="28" fillId="0" borderId="51" xfId="1" applyFont="1" applyFill="1" applyBorder="1" applyAlignment="1">
      <alignment horizontal="center" vertical="center"/>
    </xf>
    <xf numFmtId="0" fontId="0" fillId="0" borderId="52" xfId="0" applyFont="1" applyBorder="1" applyAlignment="1"/>
    <xf numFmtId="0" fontId="20" fillId="0" borderId="21" xfId="0" applyFont="1" applyBorder="1" applyAlignment="1">
      <alignment horizontal="left" vertical="center" wrapText="1"/>
    </xf>
    <xf numFmtId="9" fontId="28" fillId="0" borderId="36" xfId="1" applyNumberFormat="1" applyFont="1" applyFill="1" applyBorder="1" applyAlignment="1">
      <alignment horizontal="center" vertical="center"/>
    </xf>
    <xf numFmtId="0" fontId="0" fillId="0" borderId="36" xfId="0" applyFont="1" applyBorder="1" applyAlignment="1"/>
    <xf numFmtId="0" fontId="16" fillId="7" borderId="24"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22"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9" borderId="14" xfId="0" applyFont="1" applyFill="1" applyBorder="1" applyAlignment="1">
      <alignment horizontal="center" vertical="center" wrapText="1"/>
    </xf>
    <xf numFmtId="0" fontId="16" fillId="9" borderId="32" xfId="0" applyFont="1" applyFill="1" applyBorder="1" applyAlignment="1">
      <alignment horizontal="center" vertical="center" wrapText="1"/>
    </xf>
    <xf numFmtId="0" fontId="16" fillId="9" borderId="7"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27" fillId="4" borderId="7" xfId="2" applyFill="1" applyBorder="1" applyAlignment="1">
      <alignment horizontal="center" vertical="center" wrapText="1"/>
    </xf>
    <xf numFmtId="0" fontId="28" fillId="0" borderId="22" xfId="0" applyFont="1" applyBorder="1" applyAlignment="1">
      <alignment horizontal="center" vertical="center" wrapText="1"/>
    </xf>
    <xf numFmtId="0" fontId="31" fillId="31" borderId="40" xfId="0" applyFont="1" applyFill="1" applyBorder="1" applyAlignment="1">
      <alignment vertical="center"/>
    </xf>
    <xf numFmtId="0" fontId="20" fillId="0" borderId="74" xfId="0" applyFont="1" applyBorder="1" applyAlignment="1">
      <alignment horizontal="center" vertical="center" wrapText="1"/>
    </xf>
    <xf numFmtId="0" fontId="20" fillId="0" borderId="71" xfId="0" applyFont="1" applyBorder="1" applyAlignment="1">
      <alignment horizontal="center" vertical="center" wrapText="1"/>
    </xf>
    <xf numFmtId="0" fontId="15" fillId="0" borderId="32" xfId="0" applyFont="1" applyBorder="1" applyAlignment="1">
      <alignment horizontal="center" vertical="center" wrapText="1"/>
    </xf>
    <xf numFmtId="0" fontId="20" fillId="0" borderId="48" xfId="0" applyFont="1" applyFill="1" applyBorder="1" applyAlignment="1">
      <alignment horizontal="center" vertical="center" wrapText="1"/>
    </xf>
    <xf numFmtId="0" fontId="26" fillId="0" borderId="1" xfId="0" applyFont="1" applyBorder="1"/>
    <xf numFmtId="0" fontId="26" fillId="2" borderId="34" xfId="0" applyFont="1" applyFill="1" applyBorder="1"/>
    <xf numFmtId="0" fontId="16" fillId="4" borderId="14" xfId="0" applyFont="1" applyFill="1" applyBorder="1" applyAlignment="1">
      <alignment vertical="center" wrapText="1"/>
    </xf>
    <xf numFmtId="0" fontId="26" fillId="2" borderId="34" xfId="0" applyFont="1" applyFill="1" applyBorder="1" applyAlignment="1">
      <alignment horizontal="center"/>
    </xf>
    <xf numFmtId="0" fontId="26" fillId="2" borderId="34" xfId="0" applyFont="1" applyFill="1" applyBorder="1" applyAlignment="1">
      <alignment vertical="top"/>
    </xf>
    <xf numFmtId="0" fontId="26" fillId="2" borderId="34" xfId="0" applyFont="1" applyFill="1" applyBorder="1" applyAlignment="1">
      <alignment horizontal="center" wrapText="1"/>
    </xf>
    <xf numFmtId="14" fontId="28" fillId="19" borderId="36" xfId="0" applyNumberFormat="1" applyFont="1" applyFill="1" applyBorder="1" applyAlignment="1">
      <alignment horizontal="center" vertical="center" wrapText="1"/>
    </xf>
    <xf numFmtId="14" fontId="28" fillId="15" borderId="44" xfId="0" applyNumberFormat="1" applyFont="1" applyFill="1" applyBorder="1" applyAlignment="1">
      <alignment horizontal="center" vertical="center" wrapText="1"/>
    </xf>
    <xf numFmtId="14" fontId="28" fillId="15" borderId="42" xfId="0" applyNumberFormat="1" applyFont="1" applyFill="1" applyBorder="1" applyAlignment="1">
      <alignment horizontal="center" vertical="center" wrapText="1"/>
    </xf>
    <xf numFmtId="14" fontId="28" fillId="15" borderId="45" xfId="0" applyNumberFormat="1" applyFont="1" applyFill="1" applyBorder="1" applyAlignment="1">
      <alignment horizontal="center" vertical="center" wrapText="1"/>
    </xf>
    <xf numFmtId="14" fontId="28" fillId="15" borderId="45" xfId="0" applyNumberFormat="1" applyFont="1" applyFill="1" applyBorder="1" applyAlignment="1">
      <alignment horizontal="center" vertical="center"/>
    </xf>
    <xf numFmtId="0" fontId="16" fillId="4" borderId="11" xfId="0" applyFont="1" applyFill="1" applyBorder="1" applyAlignment="1">
      <alignment horizontal="left" vertical="center" wrapText="1"/>
    </xf>
    <xf numFmtId="0" fontId="38" fillId="4" borderId="80" xfId="0" applyFont="1" applyFill="1" applyBorder="1" applyAlignment="1">
      <alignment horizontal="center" vertical="center"/>
    </xf>
    <xf numFmtId="0" fontId="40" fillId="4" borderId="7"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16" fillId="4" borderId="21" xfId="0" applyFont="1" applyFill="1" applyBorder="1" applyAlignment="1">
      <alignment vertical="center" wrapText="1"/>
    </xf>
    <xf numFmtId="0" fontId="38" fillId="4" borderId="80" xfId="0" applyFont="1" applyFill="1" applyBorder="1" applyAlignment="1">
      <alignment horizontal="center" vertical="center" wrapText="1"/>
    </xf>
    <xf numFmtId="0" fontId="17" fillId="4" borderId="11" xfId="0" applyFont="1" applyFill="1" applyBorder="1" applyAlignment="1">
      <alignment horizontal="left" vertical="center" wrapText="1"/>
    </xf>
    <xf numFmtId="0" fontId="17" fillId="4" borderId="17" xfId="0" applyFont="1" applyFill="1" applyBorder="1" applyAlignment="1">
      <alignment horizontal="left" vertical="center" wrapText="1"/>
    </xf>
    <xf numFmtId="0" fontId="38" fillId="4" borderId="81" xfId="0" applyFont="1" applyFill="1" applyBorder="1" applyAlignment="1">
      <alignment horizontal="center" vertical="center"/>
    </xf>
    <xf numFmtId="0" fontId="16" fillId="5" borderId="6" xfId="0" applyFont="1" applyFill="1" applyBorder="1" applyAlignment="1">
      <alignment horizontal="center" vertical="center" wrapText="1"/>
    </xf>
    <xf numFmtId="0" fontId="16" fillId="5" borderId="6" xfId="0" applyFont="1" applyFill="1" applyBorder="1" applyAlignment="1">
      <alignment horizontal="left" vertical="center" wrapText="1"/>
    </xf>
    <xf numFmtId="0" fontId="42" fillId="5" borderId="19" xfId="0" applyFont="1" applyFill="1" applyBorder="1" applyAlignment="1">
      <alignment horizontal="center" vertical="center" wrapText="1"/>
    </xf>
    <xf numFmtId="0" fontId="38" fillId="5" borderId="79" xfId="0" applyFont="1" applyFill="1" applyBorder="1" applyAlignment="1">
      <alignment horizontal="center" vertical="center" wrapText="1"/>
    </xf>
    <xf numFmtId="0" fontId="16" fillId="5" borderId="11" xfId="0" applyFont="1" applyFill="1" applyBorder="1" applyAlignment="1">
      <alignment horizontal="left" vertical="center" wrapText="1"/>
    </xf>
    <xf numFmtId="0" fontId="38" fillId="5" borderId="80" xfId="0" applyFont="1" applyFill="1" applyBorder="1" applyAlignment="1">
      <alignment horizontal="center" vertical="center"/>
    </xf>
    <xf numFmtId="0" fontId="16" fillId="5" borderId="21" xfId="0" applyFont="1" applyFill="1" applyBorder="1" applyAlignment="1">
      <alignment horizontal="left" vertical="center" wrapText="1"/>
    </xf>
    <xf numFmtId="0" fontId="38" fillId="5" borderId="82" xfId="0" applyFont="1" applyFill="1" applyBorder="1" applyAlignment="1">
      <alignment horizontal="center" vertical="center"/>
    </xf>
    <xf numFmtId="0" fontId="16" fillId="6" borderId="6" xfId="0" applyFont="1" applyFill="1" applyBorder="1" applyAlignment="1">
      <alignment horizontal="left" vertical="center" wrapText="1"/>
    </xf>
    <xf numFmtId="0" fontId="38" fillId="6" borderId="79" xfId="0" applyFont="1" applyFill="1" applyBorder="1" applyAlignment="1">
      <alignment horizontal="center" vertical="center"/>
    </xf>
    <xf numFmtId="0" fontId="16" fillId="6" borderId="11" xfId="0" applyFont="1" applyFill="1" applyBorder="1" applyAlignment="1">
      <alignment horizontal="left" vertical="center" wrapText="1"/>
    </xf>
    <xf numFmtId="0" fontId="42" fillId="6" borderId="7" xfId="0" applyFont="1" applyFill="1" applyBorder="1" applyAlignment="1">
      <alignment horizontal="center" vertical="center" wrapText="1"/>
    </xf>
    <xf numFmtId="0" fontId="38" fillId="6" borderId="80" xfId="0" applyFont="1" applyFill="1" applyBorder="1" applyAlignment="1">
      <alignment horizontal="center" vertical="center"/>
    </xf>
    <xf numFmtId="0" fontId="38" fillId="6" borderId="80"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17" fillId="6" borderId="11" xfId="0" applyFont="1" applyFill="1" applyBorder="1" applyAlignment="1">
      <alignment horizontal="left" vertical="center" wrapText="1"/>
    </xf>
    <xf numFmtId="0" fontId="16" fillId="6" borderId="17" xfId="0" applyFont="1" applyFill="1" applyBorder="1" applyAlignment="1">
      <alignment horizontal="left" vertical="center" wrapText="1"/>
    </xf>
    <xf numFmtId="0" fontId="38" fillId="6" borderId="81" xfId="0" applyFont="1" applyFill="1" applyBorder="1" applyAlignment="1">
      <alignment horizontal="center" vertical="center"/>
    </xf>
    <xf numFmtId="0" fontId="16" fillId="7" borderId="6" xfId="0" applyFont="1" applyFill="1" applyBorder="1" applyAlignment="1">
      <alignment horizontal="left" vertical="center" wrapText="1"/>
    </xf>
    <xf numFmtId="0" fontId="40" fillId="7" borderId="7" xfId="0" applyFont="1" applyFill="1" applyBorder="1" applyAlignment="1">
      <alignment horizontal="center" vertical="center" wrapText="1"/>
    </xf>
    <xf numFmtId="0" fontId="38" fillId="7" borderId="79" xfId="0" applyFont="1" applyFill="1" applyBorder="1" applyAlignment="1">
      <alignment horizontal="center" vertical="center"/>
    </xf>
    <xf numFmtId="0" fontId="16" fillId="7" borderId="11" xfId="0" applyFont="1" applyFill="1" applyBorder="1" applyAlignment="1">
      <alignment horizontal="left" vertical="center" wrapText="1"/>
    </xf>
    <xf numFmtId="0" fontId="38" fillId="7" borderId="83" xfId="0" applyFont="1" applyFill="1" applyBorder="1" applyAlignment="1">
      <alignment horizontal="center" vertical="center"/>
    </xf>
    <xf numFmtId="0" fontId="38" fillId="7" borderId="80" xfId="0" applyFont="1" applyFill="1" applyBorder="1" applyAlignment="1">
      <alignment horizontal="center" vertical="center" wrapText="1"/>
    </xf>
    <xf numFmtId="0" fontId="16" fillId="7" borderId="24" xfId="0" applyFont="1" applyFill="1" applyBorder="1" applyAlignment="1">
      <alignment horizontal="left" vertical="center" wrapText="1"/>
    </xf>
    <xf numFmtId="0" fontId="38" fillId="7" borderId="82" xfId="0" applyFont="1" applyFill="1" applyBorder="1" applyAlignment="1">
      <alignment horizontal="center" vertical="center"/>
    </xf>
    <xf numFmtId="0" fontId="16" fillId="8" borderId="6" xfId="0" applyFont="1" applyFill="1" applyBorder="1" applyAlignment="1">
      <alignment horizontal="left" vertical="center" wrapText="1"/>
    </xf>
    <xf numFmtId="0" fontId="16" fillId="8" borderId="6"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38" fillId="8" borderId="79" xfId="0" applyFont="1" applyFill="1" applyBorder="1" applyAlignment="1">
      <alignment horizontal="center" vertical="center" wrapText="1"/>
    </xf>
    <xf numFmtId="0" fontId="16" fillId="8" borderId="17" xfId="0" applyFont="1" applyFill="1" applyBorder="1" applyAlignment="1">
      <alignment horizontal="left" vertical="center" wrapText="1"/>
    </xf>
    <xf numFmtId="0" fontId="16" fillId="8" borderId="17" xfId="0" applyFont="1" applyFill="1" applyBorder="1" applyAlignment="1">
      <alignment horizontal="center" vertical="center" wrapText="1"/>
    </xf>
    <xf numFmtId="0" fontId="41" fillId="8" borderId="18" xfId="0" applyFont="1" applyFill="1" applyBorder="1" applyAlignment="1">
      <alignment horizontal="center" vertical="center" wrapText="1"/>
    </xf>
    <xf numFmtId="0" fontId="38" fillId="8" borderId="81" xfId="0" applyFont="1" applyFill="1" applyBorder="1" applyAlignment="1">
      <alignment horizontal="center" vertical="center" wrapText="1"/>
    </xf>
    <xf numFmtId="0" fontId="16" fillId="9" borderId="14" xfId="0" applyFont="1" applyFill="1" applyBorder="1" applyAlignment="1">
      <alignment horizontal="left" vertical="center" wrapText="1"/>
    </xf>
    <xf numFmtId="0" fontId="38" fillId="9" borderId="83" xfId="0" applyFont="1" applyFill="1" applyBorder="1" applyAlignment="1">
      <alignment horizontal="center" vertical="center"/>
    </xf>
    <xf numFmtId="0" fontId="16" fillId="9" borderId="11" xfId="0" applyFont="1" applyFill="1" applyBorder="1" applyAlignment="1">
      <alignment horizontal="left" vertical="center" wrapText="1"/>
    </xf>
    <xf numFmtId="0" fontId="38" fillId="9" borderId="80" xfId="0" applyFont="1" applyFill="1" applyBorder="1" applyAlignment="1">
      <alignment horizontal="center" vertical="center"/>
    </xf>
    <xf numFmtId="0" fontId="17" fillId="10" borderId="11" xfId="0" applyFont="1" applyFill="1" applyBorder="1" applyAlignment="1">
      <alignment horizontal="left" vertical="center" wrapText="1"/>
    </xf>
    <xf numFmtId="0" fontId="17" fillId="10" borderId="17" xfId="0" applyFont="1" applyFill="1" applyBorder="1" applyAlignment="1">
      <alignment horizontal="left" vertical="center" wrapText="1"/>
    </xf>
    <xf numFmtId="0" fontId="17" fillId="10" borderId="17" xfId="0" applyFont="1" applyFill="1" applyBorder="1" applyAlignment="1">
      <alignment horizontal="center" vertical="center" wrapText="1"/>
    </xf>
    <xf numFmtId="0" fontId="17" fillId="10" borderId="18" xfId="0" applyFont="1" applyFill="1" applyBorder="1" applyAlignment="1">
      <alignment horizontal="center" vertical="center" wrapText="1"/>
    </xf>
    <xf numFmtId="0" fontId="38" fillId="9" borderId="81" xfId="0" applyFont="1" applyFill="1" applyBorder="1" applyAlignment="1">
      <alignment horizontal="center" vertical="center"/>
    </xf>
    <xf numFmtId="167" fontId="20" fillId="32" borderId="21" xfId="0" applyNumberFormat="1" applyFont="1" applyFill="1" applyBorder="1" applyAlignment="1">
      <alignment horizontal="center" vertical="center" wrapText="1"/>
    </xf>
    <xf numFmtId="167" fontId="20" fillId="32" borderId="11" xfId="0" applyNumberFormat="1" applyFont="1" applyFill="1" applyBorder="1" applyAlignment="1">
      <alignment horizontal="center" vertical="center" wrapText="1"/>
    </xf>
    <xf numFmtId="14" fontId="28" fillId="15" borderId="48" xfId="4" applyNumberFormat="1" applyFont="1" applyFill="1" applyBorder="1" applyAlignment="1">
      <alignment horizontal="center" vertical="center" wrapText="1"/>
    </xf>
    <xf numFmtId="14" fontId="28" fillId="33" borderId="48" xfId="4" applyNumberFormat="1" applyFont="1" applyFill="1" applyBorder="1" applyAlignment="1">
      <alignment horizontal="center" vertical="center" wrapText="1"/>
    </xf>
    <xf numFmtId="0" fontId="20" fillId="0" borderId="22" xfId="0" applyFont="1" applyBorder="1" applyAlignment="1">
      <alignment horizontal="center" vertical="center" wrapText="1"/>
    </xf>
    <xf numFmtId="9" fontId="28" fillId="0" borderId="78" xfId="1" applyFont="1" applyFill="1" applyBorder="1" applyAlignment="1">
      <alignment horizontal="center" vertical="center"/>
    </xf>
    <xf numFmtId="9" fontId="28" fillId="0" borderId="55" xfId="1" applyFont="1" applyFill="1" applyBorder="1" applyAlignment="1">
      <alignment horizontal="center" vertical="center"/>
    </xf>
    <xf numFmtId="9" fontId="28" fillId="0" borderId="90" xfId="1" applyFont="1" applyFill="1" applyBorder="1" applyAlignment="1">
      <alignment horizontal="center" vertical="center"/>
    </xf>
    <xf numFmtId="9" fontId="28" fillId="0" borderId="70" xfId="1" applyFont="1" applyFill="1" applyBorder="1" applyAlignment="1">
      <alignment horizontal="center" vertical="center"/>
    </xf>
    <xf numFmtId="9" fontId="28" fillId="0" borderId="58" xfId="1" applyFont="1" applyFill="1" applyBorder="1" applyAlignment="1">
      <alignment horizontal="center" vertical="center"/>
    </xf>
    <xf numFmtId="9" fontId="28" fillId="0" borderId="90" xfId="5" applyFont="1" applyFill="1" applyBorder="1" applyAlignment="1">
      <alignment horizontal="center" vertical="center"/>
    </xf>
    <xf numFmtId="0" fontId="29" fillId="34" borderId="91" xfId="0" applyFont="1" applyFill="1" applyBorder="1" applyAlignment="1">
      <alignment horizontal="center" vertical="center"/>
    </xf>
    <xf numFmtId="0" fontId="29" fillId="34" borderId="92" xfId="0" applyFont="1" applyFill="1" applyBorder="1" applyAlignment="1">
      <alignment horizontal="center" vertical="center"/>
    </xf>
    <xf numFmtId="14" fontId="28" fillId="15" borderId="84" xfId="0" applyNumberFormat="1" applyFont="1" applyFill="1" applyBorder="1" applyAlignment="1">
      <alignment horizontal="center" vertical="center" wrapText="1"/>
    </xf>
    <xf numFmtId="167" fontId="20" fillId="32" borderId="24" xfId="0" applyNumberFormat="1" applyFont="1" applyFill="1" applyBorder="1" applyAlignment="1">
      <alignment horizontal="center" vertical="center" wrapText="1"/>
    </xf>
    <xf numFmtId="9" fontId="28" fillId="31" borderId="40" xfId="1" applyFont="1" applyFill="1" applyBorder="1" applyAlignment="1">
      <alignment horizontal="center" vertical="center"/>
    </xf>
    <xf numFmtId="167" fontId="20" fillId="32" borderId="68" xfId="0" applyNumberFormat="1" applyFont="1" applyFill="1" applyBorder="1" applyAlignment="1">
      <alignment horizontal="center" vertical="center" wrapText="1"/>
    </xf>
    <xf numFmtId="0" fontId="20" fillId="0" borderId="61" xfId="0" applyFont="1" applyBorder="1" applyAlignment="1">
      <alignment horizontal="justify" vertical="center" wrapText="1"/>
    </xf>
    <xf numFmtId="0" fontId="20" fillId="0" borderId="11" xfId="0" applyFont="1" applyBorder="1" applyAlignment="1">
      <alignment horizontal="justify" vertical="center" wrapText="1"/>
    </xf>
    <xf numFmtId="0" fontId="28" fillId="0" borderId="21" xfId="0" applyFont="1" applyBorder="1" applyAlignment="1">
      <alignment horizontal="justify" vertical="center" wrapText="1"/>
    </xf>
    <xf numFmtId="0" fontId="20" fillId="0" borderId="21" xfId="0" applyFont="1" applyBorder="1" applyAlignment="1">
      <alignment horizontal="justify" vertical="center" wrapText="1"/>
    </xf>
    <xf numFmtId="0" fontId="20" fillId="0" borderId="67" xfId="0" applyFont="1" applyBorder="1" applyAlignment="1">
      <alignment horizontal="justify" vertical="center" wrapText="1"/>
    </xf>
    <xf numFmtId="0" fontId="20" fillId="0" borderId="14" xfId="0" applyFont="1" applyBorder="1" applyAlignment="1">
      <alignment horizontal="justify" vertical="center" wrapText="1"/>
    </xf>
    <xf numFmtId="0" fontId="20" fillId="0" borderId="68" xfId="0" applyFont="1" applyBorder="1" applyAlignment="1">
      <alignment horizontal="justify" vertical="center" wrapText="1"/>
    </xf>
    <xf numFmtId="0" fontId="20" fillId="0" borderId="11" xfId="0" applyFont="1" applyFill="1" applyBorder="1" applyAlignment="1">
      <alignment horizontal="justify" vertical="center" wrapText="1"/>
    </xf>
    <xf numFmtId="0" fontId="20" fillId="0" borderId="44"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9" fontId="28" fillId="0" borderId="53" xfId="1" applyFont="1" applyFill="1" applyBorder="1" applyAlignment="1">
      <alignment horizontal="center" vertical="center"/>
    </xf>
    <xf numFmtId="166" fontId="20" fillId="0" borderId="37" xfId="0" applyNumberFormat="1" applyFont="1" applyBorder="1" applyAlignment="1">
      <alignment horizontal="center" vertical="center"/>
    </xf>
    <xf numFmtId="0" fontId="20" fillId="0" borderId="36" xfId="0" applyFont="1" applyBorder="1" applyAlignment="1">
      <alignment horizontal="justify" vertical="center" wrapText="1"/>
    </xf>
    <xf numFmtId="166" fontId="20" fillId="0" borderId="36" xfId="0" applyNumberFormat="1" applyFont="1" applyBorder="1" applyAlignment="1">
      <alignment horizontal="center" vertical="center"/>
    </xf>
    <xf numFmtId="0" fontId="20" fillId="0" borderId="32" xfId="0" applyFont="1" applyBorder="1" applyAlignment="1">
      <alignment horizontal="center" vertical="center" wrapText="1"/>
    </xf>
    <xf numFmtId="166" fontId="20" fillId="0" borderId="52" xfId="0" applyNumberFormat="1" applyFont="1" applyBorder="1" applyAlignment="1">
      <alignment horizontal="center" vertical="center"/>
    </xf>
    <xf numFmtId="166" fontId="20" fillId="0" borderId="44" xfId="0" applyNumberFormat="1" applyFont="1" applyBorder="1" applyAlignment="1">
      <alignment horizontal="center" vertical="center"/>
    </xf>
    <xf numFmtId="166" fontId="20" fillId="0" borderId="48" xfId="0" applyNumberFormat="1" applyFont="1" applyBorder="1" applyAlignment="1">
      <alignment horizontal="center" vertical="center"/>
    </xf>
    <xf numFmtId="0" fontId="20" fillId="0" borderId="52" xfId="0" applyFont="1" applyBorder="1" applyAlignment="1">
      <alignment horizontal="justify" vertical="center" wrapText="1"/>
    </xf>
    <xf numFmtId="14" fontId="28" fillId="19" borderId="52" xfId="0" applyNumberFormat="1" applyFont="1" applyFill="1" applyBorder="1" applyAlignment="1">
      <alignment horizontal="center" vertical="center"/>
    </xf>
    <xf numFmtId="0" fontId="20" fillId="0" borderId="77" xfId="0" applyFont="1" applyBorder="1" applyAlignment="1">
      <alignment horizontal="justify" vertical="center" wrapText="1"/>
    </xf>
    <xf numFmtId="0" fontId="20" fillId="0" borderId="36" xfId="0" applyFont="1" applyFill="1" applyBorder="1" applyAlignment="1">
      <alignment horizontal="center" vertical="center" wrapText="1"/>
    </xf>
    <xf numFmtId="0" fontId="26" fillId="20" borderId="37" xfId="0" applyFont="1" applyFill="1" applyBorder="1" applyAlignment="1">
      <alignment vertical="center" wrapText="1"/>
    </xf>
    <xf numFmtId="0" fontId="27" fillId="20" borderId="47" xfId="6" applyFill="1" applyBorder="1" applyAlignment="1">
      <alignment horizontal="center" vertical="center" wrapText="1"/>
    </xf>
    <xf numFmtId="0" fontId="26" fillId="20" borderId="47" xfId="0" applyFont="1" applyFill="1" applyBorder="1" applyAlignment="1">
      <alignment horizontal="center" vertical="center" wrapText="1"/>
    </xf>
    <xf numFmtId="0" fontId="26" fillId="20" borderId="37" xfId="0" applyFont="1" applyFill="1" applyBorder="1" applyAlignment="1">
      <alignment horizontal="left" vertical="center" wrapText="1"/>
    </xf>
    <xf numFmtId="0" fontId="27" fillId="20" borderId="76" xfId="6" applyFill="1" applyBorder="1" applyAlignment="1">
      <alignment horizontal="center" vertical="center" wrapText="1"/>
    </xf>
    <xf numFmtId="0" fontId="0" fillId="20" borderId="37" xfId="0" applyFont="1" applyFill="1" applyBorder="1" applyAlignment="1">
      <alignment vertical="center"/>
    </xf>
    <xf numFmtId="0" fontId="26" fillId="20" borderId="47" xfId="0" applyFont="1" applyFill="1" applyBorder="1" applyAlignment="1">
      <alignment horizontal="center" vertical="center"/>
    </xf>
    <xf numFmtId="0" fontId="20" fillId="20" borderId="37" xfId="0" applyFont="1" applyFill="1" applyBorder="1" applyAlignment="1">
      <alignment vertical="center" wrapText="1"/>
    </xf>
    <xf numFmtId="0" fontId="0" fillId="20" borderId="48" xfId="0" applyFont="1" applyFill="1" applyBorder="1" applyAlignment="1">
      <alignment horizontal="justify" vertical="center"/>
    </xf>
    <xf numFmtId="0" fontId="26" fillId="20" borderId="37" xfId="0" applyFont="1" applyFill="1" applyBorder="1" applyAlignment="1">
      <alignment horizontal="justify" vertical="center" wrapText="1"/>
    </xf>
    <xf numFmtId="0" fontId="26" fillId="20" borderId="36" xfId="0" applyFont="1" applyFill="1" applyBorder="1" applyAlignment="1">
      <alignment vertical="center"/>
    </xf>
    <xf numFmtId="0" fontId="26" fillId="20" borderId="44" xfId="0" applyFont="1" applyFill="1" applyBorder="1" applyAlignment="1">
      <alignment horizontal="justify" vertical="center" wrapText="1"/>
    </xf>
    <xf numFmtId="0" fontId="26" fillId="20" borderId="46" xfId="0" applyFont="1" applyFill="1" applyBorder="1" applyAlignment="1">
      <alignment horizontal="center" vertical="center"/>
    </xf>
    <xf numFmtId="9" fontId="29" fillId="31" borderId="95" xfId="1" applyFont="1" applyFill="1" applyBorder="1" applyAlignment="1">
      <alignment horizontal="center" vertical="center"/>
    </xf>
    <xf numFmtId="0" fontId="20" fillId="0" borderId="37"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99" xfId="0" applyFont="1" applyBorder="1" applyAlignment="1">
      <alignment horizontal="center" vertical="center" wrapText="1"/>
    </xf>
    <xf numFmtId="0" fontId="20" fillId="0" borderId="66" xfId="0" applyFont="1" applyBorder="1" applyAlignment="1">
      <alignment horizontal="justify" vertical="center" wrapText="1"/>
    </xf>
    <xf numFmtId="0" fontId="20" fillId="0" borderId="102" xfId="0" applyFont="1" applyBorder="1" applyAlignment="1">
      <alignment horizontal="center" vertical="center" wrapText="1"/>
    </xf>
    <xf numFmtId="167" fontId="20" fillId="32" borderId="66" xfId="0" applyNumberFormat="1" applyFont="1" applyFill="1" applyBorder="1" applyAlignment="1">
      <alignment horizontal="center" vertical="center" wrapText="1"/>
    </xf>
    <xf numFmtId="0" fontId="44" fillId="0" borderId="0" xfId="0" applyFont="1" applyAlignment="1">
      <alignment vertical="center" wrapText="1"/>
    </xf>
    <xf numFmtId="0" fontId="0" fillId="20" borderId="48" xfId="0" applyFont="1" applyFill="1" applyBorder="1" applyAlignment="1">
      <alignment vertical="center"/>
    </xf>
    <xf numFmtId="0" fontId="26" fillId="20" borderId="76" xfId="0" applyFont="1" applyFill="1" applyBorder="1" applyAlignment="1">
      <alignment horizontal="center" vertical="center" wrapText="1"/>
    </xf>
    <xf numFmtId="0" fontId="26" fillId="20" borderId="38" xfId="0" applyFont="1" applyFill="1" applyBorder="1" applyAlignment="1">
      <alignment horizontal="center" vertical="center"/>
    </xf>
    <xf numFmtId="0" fontId="27" fillId="20" borderId="46" xfId="6" applyFill="1" applyBorder="1" applyAlignment="1">
      <alignment horizontal="center" vertical="center" wrapText="1"/>
    </xf>
    <xf numFmtId="0" fontId="26" fillId="20" borderId="37" xfId="0" applyFont="1" applyFill="1" applyBorder="1" applyAlignment="1">
      <alignment horizontal="center" vertical="center" wrapText="1"/>
    </xf>
    <xf numFmtId="49" fontId="46" fillId="0" borderId="11" xfId="0" applyNumberFormat="1" applyFont="1" applyBorder="1" applyAlignment="1">
      <alignment horizontal="left" vertical="center" wrapText="1"/>
    </xf>
    <xf numFmtId="9" fontId="47" fillId="2" borderId="11" xfId="0" applyNumberFormat="1" applyFont="1" applyFill="1" applyBorder="1" applyAlignment="1">
      <alignment horizontal="center" vertical="center"/>
    </xf>
    <xf numFmtId="166" fontId="47" fillId="2" borderId="11" xfId="0" applyNumberFormat="1" applyFont="1" applyFill="1" applyBorder="1" applyAlignment="1">
      <alignment horizontal="center" vertical="center"/>
    </xf>
    <xf numFmtId="10" fontId="45" fillId="2" borderId="11" xfId="0" applyNumberFormat="1" applyFont="1" applyFill="1" applyBorder="1" applyAlignment="1">
      <alignment horizontal="center" vertical="center"/>
    </xf>
    <xf numFmtId="0" fontId="26" fillId="20" borderId="76" xfId="0" applyFont="1" applyFill="1" applyBorder="1" applyAlignment="1">
      <alignment horizontal="center" vertical="center"/>
    </xf>
    <xf numFmtId="0" fontId="26" fillId="20" borderId="50" xfId="0" applyFont="1" applyFill="1" applyBorder="1" applyAlignment="1">
      <alignment horizontal="center" vertical="center" wrapText="1"/>
    </xf>
    <xf numFmtId="0" fontId="27" fillId="20" borderId="37" xfId="6" applyFill="1" applyBorder="1" applyAlignment="1">
      <alignment horizontal="center" vertical="center" wrapText="1"/>
    </xf>
    <xf numFmtId="0" fontId="26" fillId="20" borderId="52" xfId="0" applyFont="1" applyFill="1" applyBorder="1" applyAlignment="1">
      <alignment horizontal="justify" vertical="center" wrapText="1"/>
    </xf>
    <xf numFmtId="0" fontId="26" fillId="20" borderId="36" xfId="0" applyFont="1" applyFill="1" applyBorder="1" applyAlignment="1">
      <alignment vertical="center" wrapText="1"/>
    </xf>
    <xf numFmtId="0" fontId="26" fillId="20" borderId="44" xfId="0" applyFont="1" applyFill="1" applyBorder="1" applyAlignment="1">
      <alignment horizontal="left" vertical="center" wrapText="1"/>
    </xf>
    <xf numFmtId="0" fontId="26" fillId="20" borderId="52" xfId="0" applyFont="1" applyFill="1" applyBorder="1" applyAlignment="1">
      <alignment vertical="center" wrapText="1"/>
    </xf>
    <xf numFmtId="0" fontId="26" fillId="20" borderId="48" xfId="0" applyFont="1" applyFill="1" applyBorder="1" applyAlignment="1">
      <alignment vertical="center" wrapText="1"/>
    </xf>
    <xf numFmtId="0" fontId="26" fillId="20" borderId="37" xfId="0" applyFont="1" applyFill="1" applyBorder="1" applyAlignment="1">
      <alignment wrapText="1"/>
    </xf>
    <xf numFmtId="0" fontId="26" fillId="0" borderId="47" xfId="0" applyFont="1" applyFill="1" applyBorder="1" applyAlignment="1">
      <alignment horizontal="center" vertical="center" wrapText="1"/>
    </xf>
    <xf numFmtId="0" fontId="27" fillId="20" borderId="47" xfId="2" applyFill="1" applyBorder="1" applyAlignment="1">
      <alignment horizontal="center" vertical="center"/>
    </xf>
    <xf numFmtId="0" fontId="27" fillId="20" borderId="47" xfId="2" applyFill="1" applyBorder="1" applyAlignment="1">
      <alignment horizontal="center" vertical="center" wrapText="1"/>
    </xf>
    <xf numFmtId="0" fontId="26" fillId="20" borderId="47" xfId="0" applyFont="1" applyFill="1" applyBorder="1" applyAlignment="1">
      <alignment horizontal="left" vertical="center" wrapText="1"/>
    </xf>
    <xf numFmtId="0" fontId="26" fillId="20" borderId="37" xfId="9" applyFont="1" applyFill="1" applyBorder="1" applyAlignment="1">
      <alignment vertical="center" wrapText="1"/>
    </xf>
    <xf numFmtId="166" fontId="20" fillId="0" borderId="37" xfId="0" applyNumberFormat="1" applyFont="1" applyFill="1" applyBorder="1" applyAlignment="1">
      <alignment horizontal="center" vertical="center"/>
    </xf>
    <xf numFmtId="0" fontId="26" fillId="0" borderId="37" xfId="0" applyFont="1" applyFill="1" applyBorder="1" applyAlignment="1">
      <alignment horizontal="center" vertical="center" wrapText="1"/>
    </xf>
    <xf numFmtId="0" fontId="52" fillId="0" borderId="37" xfId="0" applyFont="1" applyBorder="1" applyAlignment="1">
      <alignment horizontal="center" vertical="center" wrapText="1"/>
    </xf>
    <xf numFmtId="0" fontId="26" fillId="20" borderId="46" xfId="0" applyFont="1" applyFill="1" applyBorder="1" applyAlignment="1">
      <alignment horizontal="center" vertical="center" wrapText="1"/>
    </xf>
    <xf numFmtId="9" fontId="28" fillId="0" borderId="78" xfId="5" applyFont="1" applyFill="1" applyBorder="1" applyAlignment="1">
      <alignment horizontal="center" vertical="center"/>
    </xf>
    <xf numFmtId="9" fontId="28" fillId="0" borderId="55" xfId="5" applyFont="1" applyFill="1" applyBorder="1" applyAlignment="1">
      <alignment horizontal="center" vertical="center"/>
    </xf>
    <xf numFmtId="0" fontId="26" fillId="20" borderId="52" xfId="0" applyFont="1" applyFill="1" applyBorder="1" applyAlignment="1">
      <alignment horizontal="center" vertical="center" wrapText="1"/>
    </xf>
    <xf numFmtId="0" fontId="50" fillId="20" borderId="52" xfId="0" applyFont="1" applyFill="1" applyBorder="1" applyAlignment="1">
      <alignment horizontal="center" vertical="center" wrapText="1"/>
    </xf>
    <xf numFmtId="0" fontId="13" fillId="20" borderId="34" xfId="11" applyFill="1"/>
    <xf numFmtId="0" fontId="13" fillId="0" borderId="34" xfId="11"/>
    <xf numFmtId="0" fontId="13" fillId="20" borderId="34" xfId="11" applyFill="1" applyAlignment="1">
      <alignment vertical="center"/>
    </xf>
    <xf numFmtId="14" fontId="58" fillId="20" borderId="34" xfId="10" applyNumberFormat="1" applyFont="1" applyFill="1" applyBorder="1" applyAlignment="1" applyProtection="1">
      <alignment horizontal="left" vertical="center" wrapText="1"/>
      <protection locked="0"/>
    </xf>
    <xf numFmtId="14" fontId="58" fillId="20" borderId="34" xfId="10" applyNumberFormat="1" applyFont="1" applyFill="1" applyBorder="1" applyAlignment="1" applyProtection="1">
      <alignment horizontal="center" vertical="center" wrapText="1"/>
      <protection locked="0"/>
    </xf>
    <xf numFmtId="14" fontId="62" fillId="20" borderId="34" xfId="10" applyNumberFormat="1" applyFont="1" applyFill="1" applyBorder="1" applyAlignment="1" applyProtection="1">
      <alignment vertical="center" wrapText="1"/>
      <protection locked="0"/>
    </xf>
    <xf numFmtId="14" fontId="55" fillId="20" borderId="34" xfId="10" applyNumberFormat="1" applyFont="1" applyFill="1" applyBorder="1" applyAlignment="1" applyProtection="1">
      <alignment horizontal="center" vertical="top" wrapText="1"/>
      <protection locked="0"/>
    </xf>
    <xf numFmtId="14" fontId="58" fillId="40" borderId="46" xfId="10" applyNumberFormat="1" applyFont="1" applyFill="1" applyBorder="1" applyAlignment="1" applyProtection="1">
      <alignment horizontal="center" vertical="center" wrapText="1"/>
      <protection locked="0"/>
    </xf>
    <xf numFmtId="14" fontId="58" fillId="41" borderId="47" xfId="10" applyNumberFormat="1" applyFont="1" applyFill="1" applyBorder="1" applyAlignment="1" applyProtection="1">
      <alignment horizontal="center" vertical="center" wrapText="1"/>
      <protection locked="0"/>
    </xf>
    <xf numFmtId="14" fontId="58" fillId="42" borderId="47" xfId="10" applyNumberFormat="1" applyFont="1" applyFill="1" applyBorder="1" applyAlignment="1" applyProtection="1">
      <alignment horizontal="center" vertical="center" wrapText="1"/>
      <protection locked="0"/>
    </xf>
    <xf numFmtId="14" fontId="58" fillId="29" borderId="47" xfId="10" applyNumberFormat="1" applyFont="1" applyFill="1" applyBorder="1" applyAlignment="1" applyProtection="1">
      <alignment horizontal="center" vertical="center" wrapText="1"/>
      <protection locked="0"/>
    </xf>
    <xf numFmtId="14" fontId="58" fillId="43" borderId="50" xfId="10" applyNumberFormat="1" applyFont="1" applyFill="1" applyBorder="1" applyAlignment="1" applyProtection="1">
      <alignment horizontal="center" vertical="center" wrapText="1"/>
      <protection locked="0"/>
    </xf>
    <xf numFmtId="14" fontId="28" fillId="15" borderId="37" xfId="13" applyNumberFormat="1" applyFont="1" applyFill="1" applyBorder="1" applyAlignment="1">
      <alignment horizontal="center" vertical="center" wrapText="1"/>
    </xf>
    <xf numFmtId="14" fontId="28" fillId="33" borderId="37" xfId="13" applyNumberFormat="1" applyFont="1" applyFill="1" applyBorder="1" applyAlignment="1">
      <alignment horizontal="center" vertical="center" wrapText="1"/>
    </xf>
    <xf numFmtId="0" fontId="13" fillId="0" borderId="101" xfId="11" applyBorder="1"/>
    <xf numFmtId="0" fontId="13" fillId="0" borderId="34" xfId="11" applyBorder="1"/>
    <xf numFmtId="0" fontId="13" fillId="0" borderId="103" xfId="11" applyBorder="1"/>
    <xf numFmtId="0" fontId="77" fillId="0" borderId="34" xfId="11" applyFont="1" applyBorder="1"/>
    <xf numFmtId="0" fontId="77" fillId="20" borderId="34" xfId="11" applyFont="1" applyFill="1"/>
    <xf numFmtId="9" fontId="13" fillId="0" borderId="39" xfId="11" applyNumberFormat="1" applyBorder="1" applyAlignment="1">
      <alignment horizontal="center"/>
    </xf>
    <xf numFmtId="9" fontId="13" fillId="20" borderId="34" xfId="11" applyNumberFormat="1" applyFill="1"/>
    <xf numFmtId="0" fontId="13" fillId="20" borderId="34" xfId="11" applyNumberFormat="1" applyFill="1"/>
    <xf numFmtId="0" fontId="70" fillId="20" borderId="34" xfId="11" applyFont="1" applyFill="1"/>
    <xf numFmtId="10" fontId="0" fillId="20" borderId="34" xfId="12" applyNumberFormat="1" applyFont="1" applyFill="1"/>
    <xf numFmtId="0" fontId="73" fillId="0" borderId="123" xfId="11" applyFont="1" applyBorder="1" applyAlignment="1" applyProtection="1">
      <alignment horizontal="center" vertical="center" wrapText="1"/>
    </xf>
    <xf numFmtId="0" fontId="74" fillId="0" borderId="47" xfId="11" applyFont="1" applyBorder="1" applyAlignment="1" applyProtection="1">
      <alignment horizontal="center" vertical="center"/>
    </xf>
    <xf numFmtId="0" fontId="74" fillId="0" borderId="50" xfId="11" applyFont="1" applyBorder="1" applyAlignment="1" applyProtection="1">
      <alignment horizontal="center" vertical="center"/>
    </xf>
    <xf numFmtId="0" fontId="13" fillId="20" borderId="34" xfId="11" applyFill="1" applyBorder="1"/>
    <xf numFmtId="0" fontId="77" fillId="0" borderId="34" xfId="11" applyFont="1" applyBorder="1" applyAlignment="1">
      <alignment horizontal="center"/>
    </xf>
    <xf numFmtId="0" fontId="77" fillId="0" borderId="34" xfId="11" applyFont="1" applyBorder="1" applyAlignment="1">
      <alignment horizontal="center" wrapText="1"/>
    </xf>
    <xf numFmtId="0" fontId="13" fillId="20" borderId="103" xfId="11" applyFill="1" applyBorder="1"/>
    <xf numFmtId="0" fontId="77" fillId="0" borderId="37" xfId="11" applyFont="1" applyBorder="1" applyAlignment="1" applyProtection="1">
      <alignment vertical="center" wrapText="1"/>
    </xf>
    <xf numFmtId="10" fontId="77" fillId="20" borderId="37" xfId="12" applyNumberFormat="1" applyFont="1" applyFill="1" applyBorder="1" applyAlignment="1" applyProtection="1">
      <alignment horizontal="center" vertical="center"/>
    </xf>
    <xf numFmtId="0" fontId="56" fillId="0" borderId="34" xfId="11" applyFont="1" applyBorder="1" applyAlignment="1" applyProtection="1">
      <alignment vertical="center" wrapText="1"/>
    </xf>
    <xf numFmtId="0" fontId="56" fillId="0" borderId="103" xfId="11" applyFont="1" applyBorder="1" applyAlignment="1" applyProtection="1">
      <alignment vertical="center" wrapText="1"/>
    </xf>
    <xf numFmtId="0" fontId="56" fillId="0" borderId="101" xfId="11" applyFont="1" applyBorder="1" applyAlignment="1" applyProtection="1">
      <alignment horizontal="center" vertical="center" wrapText="1"/>
    </xf>
    <xf numFmtId="0" fontId="56" fillId="0" borderId="34" xfId="11" applyFont="1" applyBorder="1" applyAlignment="1" applyProtection="1">
      <alignment horizontal="center" vertical="center" wrapText="1"/>
    </xf>
    <xf numFmtId="0" fontId="56" fillId="0" borderId="103" xfId="11" applyFont="1" applyBorder="1" applyAlignment="1" applyProtection="1">
      <alignment horizontal="center" vertical="center" wrapText="1"/>
    </xf>
    <xf numFmtId="0" fontId="56" fillId="0" borderId="87" xfId="11" applyFont="1" applyBorder="1" applyAlignment="1" applyProtection="1">
      <alignment vertical="center" wrapText="1"/>
    </xf>
    <xf numFmtId="0" fontId="56" fillId="0" borderId="88" xfId="11" applyFont="1" applyBorder="1" applyAlignment="1" applyProtection="1">
      <alignment vertical="center" wrapText="1"/>
    </xf>
    <xf numFmtId="0" fontId="56" fillId="0" borderId="89" xfId="11" applyFont="1" applyBorder="1" applyAlignment="1" applyProtection="1">
      <alignment vertical="center" wrapText="1"/>
    </xf>
    <xf numFmtId="0" fontId="70" fillId="20" borderId="101" xfId="11" applyFont="1" applyFill="1" applyBorder="1" applyAlignment="1">
      <alignment horizontal="center"/>
    </xf>
    <xf numFmtId="0" fontId="70" fillId="20" borderId="34" xfId="11" applyFont="1" applyFill="1" applyBorder="1" applyAlignment="1">
      <alignment horizontal="center"/>
    </xf>
    <xf numFmtId="0" fontId="77" fillId="0" borderId="34" xfId="11" applyFont="1" applyBorder="1" applyAlignment="1">
      <alignment horizontal="center" vertical="center"/>
    </xf>
    <xf numFmtId="0" fontId="13" fillId="20" borderId="101" xfId="11" applyFill="1" applyBorder="1"/>
    <xf numFmtId="0" fontId="77" fillId="0" borderId="37" xfId="11" applyFont="1" applyBorder="1" applyAlignment="1" applyProtection="1">
      <alignment vertical="center"/>
    </xf>
    <xf numFmtId="0" fontId="80" fillId="0" borderId="34" xfId="11" applyFont="1" applyAlignment="1">
      <alignment horizontal="justify" vertical="center" readingOrder="1"/>
    </xf>
    <xf numFmtId="0" fontId="12" fillId="0" borderId="34" xfId="14" applyProtection="1"/>
    <xf numFmtId="0" fontId="26" fillId="0" borderId="34" xfId="14" applyFont="1" applyProtection="1"/>
    <xf numFmtId="14" fontId="26" fillId="0" borderId="34" xfId="14" applyNumberFormat="1" applyFont="1" applyFill="1" applyBorder="1" applyAlignment="1" applyProtection="1">
      <alignment vertical="top" wrapText="1"/>
    </xf>
    <xf numFmtId="0" fontId="26" fillId="20" borderId="34" xfId="14" applyFont="1" applyFill="1" applyProtection="1"/>
    <xf numFmtId="14" fontId="15" fillId="0" borderId="62" xfId="14" applyNumberFormat="1" applyFont="1" applyFill="1" applyBorder="1" applyAlignment="1" applyProtection="1">
      <alignment horizontal="center" vertical="center" wrapText="1"/>
    </xf>
    <xf numFmtId="0" fontId="26" fillId="0" borderId="34" xfId="14" applyFont="1" applyAlignment="1" applyProtection="1">
      <alignment vertical="center"/>
    </xf>
    <xf numFmtId="0" fontId="20" fillId="0" borderId="37" xfId="14" applyFont="1" applyBorder="1" applyAlignment="1">
      <alignment horizontal="justify" vertical="center" wrapText="1"/>
    </xf>
    <xf numFmtId="14" fontId="28" fillId="19" borderId="37" xfId="14" applyNumberFormat="1" applyFont="1" applyFill="1" applyBorder="1" applyAlignment="1">
      <alignment horizontal="center" vertical="center"/>
    </xf>
    <xf numFmtId="0" fontId="26" fillId="20" borderId="37" xfId="14" applyFont="1" applyFill="1" applyBorder="1" applyAlignment="1">
      <alignment horizontal="center" vertical="center" wrapText="1"/>
    </xf>
    <xf numFmtId="0" fontId="26" fillId="0" borderId="37" xfId="14" applyFont="1" applyFill="1" applyBorder="1" applyAlignment="1">
      <alignment horizontal="center" vertical="center" wrapText="1"/>
    </xf>
    <xf numFmtId="14" fontId="28" fillId="19" borderId="37" xfId="14" applyNumberFormat="1" applyFont="1" applyFill="1" applyBorder="1" applyAlignment="1">
      <alignment horizontal="center" vertical="center" wrapText="1"/>
    </xf>
    <xf numFmtId="14" fontId="28" fillId="15" borderId="37" xfId="14" applyNumberFormat="1" applyFont="1" applyFill="1" applyBorder="1" applyAlignment="1">
      <alignment horizontal="center" vertical="center" wrapText="1"/>
    </xf>
    <xf numFmtId="14" fontId="28" fillId="15" borderId="37" xfId="14" applyNumberFormat="1" applyFont="1" applyFill="1" applyBorder="1" applyAlignment="1">
      <alignment horizontal="center" vertical="center"/>
    </xf>
    <xf numFmtId="0" fontId="28" fillId="0" borderId="37" xfId="14" applyFont="1" applyBorder="1" applyAlignment="1">
      <alignment horizontal="justify" vertical="center" wrapText="1"/>
    </xf>
    <xf numFmtId="0" fontId="28" fillId="0" borderId="37" xfId="14" applyFont="1" applyBorder="1" applyAlignment="1">
      <alignment horizontal="center" vertical="center" wrapText="1"/>
    </xf>
    <xf numFmtId="0" fontId="26" fillId="20" borderId="37" xfId="14" applyFont="1" applyFill="1" applyBorder="1" applyAlignment="1">
      <alignment horizontal="left" vertical="center" wrapText="1"/>
    </xf>
    <xf numFmtId="0" fontId="52" fillId="0" borderId="37" xfId="14" applyFont="1" applyBorder="1" applyAlignment="1">
      <alignment horizontal="center" vertical="center" wrapText="1"/>
    </xf>
    <xf numFmtId="167" fontId="20" fillId="32" borderId="37" xfId="14" applyNumberFormat="1" applyFont="1" applyFill="1" applyBorder="1" applyAlignment="1">
      <alignment horizontal="center" vertical="center" wrapText="1"/>
    </xf>
    <xf numFmtId="0" fontId="20" fillId="0" borderId="37" xfId="14" applyFont="1" applyFill="1" applyBorder="1" applyAlignment="1">
      <alignment horizontal="justify" vertical="center" wrapText="1"/>
    </xf>
    <xf numFmtId="0" fontId="15" fillId="0" borderId="37" xfId="14" applyFont="1" applyBorder="1" applyAlignment="1">
      <alignment horizontal="center" vertical="center" wrapText="1"/>
    </xf>
    <xf numFmtId="0" fontId="20" fillId="0" borderId="48" xfId="14" applyFont="1" applyBorder="1" applyAlignment="1">
      <alignment horizontal="justify" vertical="center" wrapText="1"/>
    </xf>
    <xf numFmtId="167" fontId="20" fillId="32" borderId="48" xfId="14" applyNumberFormat="1" applyFont="1" applyFill="1" applyBorder="1" applyAlignment="1">
      <alignment horizontal="center" vertical="center" wrapText="1"/>
    </xf>
    <xf numFmtId="0" fontId="26" fillId="0" borderId="34" xfId="14" applyFont="1" applyAlignment="1" applyProtection="1">
      <alignment horizontal="center"/>
    </xf>
    <xf numFmtId="14" fontId="71" fillId="51" borderId="117" xfId="14" applyNumberFormat="1" applyFont="1" applyFill="1" applyBorder="1" applyAlignment="1" applyProtection="1">
      <alignment horizontal="center" vertical="center" wrapText="1"/>
    </xf>
    <xf numFmtId="14" fontId="71" fillId="51" borderId="46" xfId="14" applyNumberFormat="1" applyFont="1" applyFill="1" applyBorder="1" applyAlignment="1" applyProtection="1">
      <alignment horizontal="center" vertical="center" wrapText="1"/>
    </xf>
    <xf numFmtId="0" fontId="63" fillId="36" borderId="72" xfId="14" applyFont="1" applyFill="1" applyBorder="1" applyAlignment="1" applyProtection="1">
      <alignment horizontal="center" vertical="center" wrapText="1"/>
    </xf>
    <xf numFmtId="0" fontId="72" fillId="0" borderId="44" xfId="14" applyFont="1" applyBorder="1" applyAlignment="1" applyProtection="1">
      <alignment horizontal="center" vertical="center" wrapText="1" readingOrder="1"/>
    </xf>
    <xf numFmtId="166" fontId="73" fillId="20" borderId="46" xfId="15" applyNumberFormat="1" applyFont="1" applyFill="1" applyBorder="1" applyAlignment="1" applyProtection="1">
      <alignment horizontal="center" vertical="center"/>
    </xf>
    <xf numFmtId="0" fontId="63" fillId="36" borderId="110" xfId="14" applyFont="1" applyFill="1" applyBorder="1" applyAlignment="1" applyProtection="1">
      <alignment horizontal="center" vertical="center" wrapText="1"/>
    </xf>
    <xf numFmtId="0" fontId="74" fillId="0" borderId="118" xfId="14" applyFont="1" applyBorder="1" applyAlignment="1" applyProtection="1">
      <alignment horizontal="center" vertical="center" wrapText="1"/>
    </xf>
    <xf numFmtId="9" fontId="74" fillId="20" borderId="112" xfId="15" applyNumberFormat="1" applyFont="1" applyFill="1" applyBorder="1" applyAlignment="1" applyProtection="1">
      <alignment horizontal="center" vertical="center" wrapText="1"/>
    </xf>
    <xf numFmtId="0" fontId="63" fillId="37" borderId="97" xfId="14" applyFont="1" applyFill="1" applyBorder="1" applyAlignment="1" applyProtection="1">
      <alignment horizontal="center" vertical="center" wrapText="1"/>
    </xf>
    <xf numFmtId="0" fontId="72" fillId="0" borderId="37" xfId="14" applyFont="1" applyBorder="1" applyAlignment="1" applyProtection="1">
      <alignment horizontal="center" vertical="center" wrapText="1" readingOrder="1"/>
    </xf>
    <xf numFmtId="166" fontId="73" fillId="20" borderId="47" xfId="15" applyNumberFormat="1" applyFont="1" applyFill="1" applyBorder="1" applyAlignment="1" applyProtection="1">
      <alignment horizontal="center" vertical="center"/>
    </xf>
    <xf numFmtId="0" fontId="63" fillId="37" borderId="112" xfId="14" applyFont="1" applyFill="1" applyBorder="1" applyAlignment="1" applyProtection="1">
      <alignment horizontal="center" vertical="center" wrapText="1"/>
    </xf>
    <xf numFmtId="0" fontId="63" fillId="52" borderId="97" xfId="14" applyFont="1" applyFill="1" applyBorder="1" applyAlignment="1" applyProtection="1">
      <alignment horizontal="center" vertical="center" wrapText="1"/>
    </xf>
    <xf numFmtId="0" fontId="63" fillId="52" borderId="112" xfId="14" applyFont="1" applyFill="1" applyBorder="1" applyAlignment="1" applyProtection="1">
      <alignment horizontal="center" vertical="center" wrapText="1"/>
    </xf>
    <xf numFmtId="0" fontId="63" fillId="38" borderId="97" xfId="14" applyFont="1" applyFill="1" applyBorder="1" applyAlignment="1" applyProtection="1">
      <alignment horizontal="center" vertical="center" wrapText="1"/>
    </xf>
    <xf numFmtId="0" fontId="63" fillId="38" borderId="112" xfId="14" applyFont="1" applyFill="1" applyBorder="1" applyAlignment="1" applyProtection="1">
      <alignment horizontal="center" vertical="center" wrapText="1"/>
    </xf>
    <xf numFmtId="0" fontId="63" fillId="53" borderId="119" xfId="14" applyFont="1" applyFill="1" applyBorder="1" applyAlignment="1" applyProtection="1">
      <alignment horizontal="center" vertical="center" wrapText="1"/>
    </xf>
    <xf numFmtId="0" fontId="72" fillId="0" borderId="36" xfId="14" applyFont="1" applyBorder="1" applyAlignment="1" applyProtection="1">
      <alignment horizontal="center" vertical="center" wrapText="1" readingOrder="1"/>
    </xf>
    <xf numFmtId="166" fontId="73" fillId="20" borderId="38" xfId="15" applyNumberFormat="1" applyFont="1" applyFill="1" applyBorder="1" applyAlignment="1" applyProtection="1">
      <alignment horizontal="center" vertical="center"/>
    </xf>
    <xf numFmtId="0" fontId="34" fillId="53" borderId="120" xfId="14" applyFont="1" applyFill="1" applyBorder="1" applyAlignment="1" applyProtection="1">
      <alignment horizontal="center" vertical="center" wrapText="1"/>
    </xf>
    <xf numFmtId="0" fontId="74" fillId="0" borderId="121" xfId="14" applyFont="1" applyBorder="1" applyAlignment="1" applyProtection="1">
      <alignment horizontal="center" vertical="center" wrapText="1"/>
    </xf>
    <xf numFmtId="9" fontId="74" fillId="20" borderId="109" xfId="15" applyNumberFormat="1" applyFont="1" applyFill="1" applyBorder="1" applyAlignment="1" applyProtection="1">
      <alignment horizontal="center" vertical="center" wrapText="1"/>
    </xf>
    <xf numFmtId="0" fontId="76" fillId="29" borderId="62" xfId="14" applyFont="1" applyFill="1" applyBorder="1" applyAlignment="1" applyProtection="1">
      <alignment horizontal="center" vertical="center" wrapText="1" readingOrder="1"/>
    </xf>
    <xf numFmtId="9" fontId="76" fillId="29" borderId="63" xfId="15" applyFont="1" applyFill="1" applyBorder="1" applyAlignment="1" applyProtection="1">
      <alignment horizontal="center" vertical="center" wrapText="1" readingOrder="1"/>
    </xf>
    <xf numFmtId="0" fontId="77" fillId="54" borderId="39" xfId="14" applyFont="1" applyFill="1" applyBorder="1" applyAlignment="1" applyProtection="1">
      <alignment horizontal="center" vertical="center" wrapText="1"/>
    </xf>
    <xf numFmtId="0" fontId="73" fillId="54" borderId="95" xfId="14" applyFont="1" applyFill="1" applyBorder="1" applyAlignment="1" applyProtection="1">
      <alignment horizontal="center" vertical="center" wrapText="1"/>
    </xf>
    <xf numFmtId="9" fontId="73" fillId="47" borderId="63" xfId="15" applyNumberFormat="1" applyFont="1" applyFill="1" applyBorder="1" applyAlignment="1" applyProtection="1">
      <alignment horizontal="center" vertical="center"/>
    </xf>
    <xf numFmtId="0" fontId="57" fillId="36" borderId="72" xfId="14" applyFont="1" applyFill="1" applyBorder="1" applyAlignment="1" applyProtection="1">
      <alignment horizontal="center" vertical="center" wrapText="1"/>
    </xf>
    <xf numFmtId="0" fontId="57" fillId="37" borderId="97" xfId="14" applyFont="1" applyFill="1" applyBorder="1" applyAlignment="1" applyProtection="1">
      <alignment horizontal="center" vertical="center" wrapText="1"/>
    </xf>
    <xf numFmtId="0" fontId="57" fillId="52" borderId="97" xfId="14" applyFont="1" applyFill="1" applyBorder="1" applyAlignment="1" applyProtection="1">
      <alignment horizontal="center" vertical="center" wrapText="1"/>
    </xf>
    <xf numFmtId="0" fontId="57" fillId="38" borderId="97" xfId="14" applyFont="1" applyFill="1" applyBorder="1" applyAlignment="1" applyProtection="1">
      <alignment horizontal="center" vertical="center" wrapText="1"/>
    </xf>
    <xf numFmtId="0" fontId="57" fillId="53" borderId="73" xfId="14" applyFont="1" applyFill="1" applyBorder="1" applyAlignment="1" applyProtection="1">
      <alignment horizontal="center" vertical="center" wrapText="1"/>
    </xf>
    <xf numFmtId="0" fontId="74" fillId="0" borderId="34" xfId="14" applyFont="1" applyBorder="1" applyAlignment="1" applyProtection="1">
      <alignment horizontal="left"/>
    </xf>
    <xf numFmtId="0" fontId="34" fillId="0" borderId="72" xfId="14" applyFont="1" applyBorder="1" applyAlignment="1" applyProtection="1">
      <alignment horizontal="center" vertical="center" wrapText="1"/>
    </xf>
    <xf numFmtId="0" fontId="34" fillId="0" borderId="44" xfId="14" applyFont="1" applyBorder="1" applyAlignment="1" applyProtection="1">
      <alignment horizontal="center" vertical="center" wrapText="1"/>
    </xf>
    <xf numFmtId="0" fontId="34" fillId="0" borderId="78" xfId="14" applyFont="1" applyBorder="1" applyAlignment="1" applyProtection="1">
      <alignment horizontal="center" vertical="center" wrapText="1"/>
    </xf>
    <xf numFmtId="0" fontId="34" fillId="0" borderId="34" xfId="14" applyFont="1" applyFill="1" applyBorder="1" applyAlignment="1" applyProtection="1">
      <alignment horizontal="center" vertical="center" wrapText="1"/>
    </xf>
    <xf numFmtId="0" fontId="12" fillId="0" borderId="97" xfId="14" applyFill="1" applyBorder="1" applyAlignment="1" applyProtection="1">
      <alignment horizontal="center" vertical="center"/>
    </xf>
    <xf numFmtId="0" fontId="12" fillId="0" borderId="37" xfId="14" applyBorder="1" applyAlignment="1" applyProtection="1">
      <alignment horizontal="center" vertical="center"/>
    </xf>
    <xf numFmtId="9" fontId="12" fillId="0" borderId="55" xfId="14" applyNumberFormat="1" applyBorder="1" applyAlignment="1" applyProtection="1">
      <alignment horizontal="center" vertical="center"/>
    </xf>
    <xf numFmtId="0" fontId="61" fillId="0" borderId="34" xfId="14" applyFont="1" applyBorder="1" applyAlignment="1" applyProtection="1">
      <alignment horizontal="center" vertical="center" wrapText="1"/>
    </xf>
    <xf numFmtId="0" fontId="12" fillId="0" borderId="73" xfId="14" applyBorder="1" applyAlignment="1" applyProtection="1">
      <alignment horizontal="center" vertical="center"/>
    </xf>
    <xf numFmtId="9" fontId="12" fillId="0" borderId="48" xfId="14" applyNumberFormat="1" applyBorder="1" applyAlignment="1" applyProtection="1">
      <alignment horizontal="center" vertical="center"/>
    </xf>
    <xf numFmtId="9" fontId="12" fillId="0" borderId="70" xfId="14" applyNumberFormat="1" applyBorder="1" applyAlignment="1" applyProtection="1">
      <alignment horizontal="center" vertical="center"/>
    </xf>
    <xf numFmtId="0" fontId="12" fillId="20" borderId="34" xfId="14" applyFill="1" applyAlignment="1" applyProtection="1">
      <protection locked="0"/>
    </xf>
    <xf numFmtId="0" fontId="12" fillId="20" borderId="34" xfId="14" applyFill="1"/>
    <xf numFmtId="0" fontId="12" fillId="0" borderId="34" xfId="14"/>
    <xf numFmtId="0" fontId="56" fillId="20" borderId="101" xfId="14" applyFont="1" applyFill="1" applyBorder="1" applyAlignment="1" applyProtection="1">
      <alignment vertical="center" wrapText="1"/>
      <protection locked="0"/>
    </xf>
    <xf numFmtId="0" fontId="12" fillId="20" borderId="34" xfId="14" applyFill="1" applyBorder="1" applyAlignment="1" applyProtection="1">
      <protection locked="0"/>
    </xf>
    <xf numFmtId="0" fontId="12" fillId="36" borderId="34" xfId="14" applyFill="1" applyBorder="1" applyAlignment="1" applyProtection="1">
      <protection locked="0"/>
    </xf>
    <xf numFmtId="0" fontId="12" fillId="37" borderId="34" xfId="14" applyFill="1" applyBorder="1" applyAlignment="1" applyProtection="1">
      <protection locked="0"/>
    </xf>
    <xf numFmtId="0" fontId="12" fillId="38" borderId="34" xfId="14" applyFill="1" applyBorder="1" applyAlignment="1" applyProtection="1">
      <protection locked="0"/>
    </xf>
    <xf numFmtId="0" fontId="12" fillId="20" borderId="34" xfId="14" applyFill="1" applyBorder="1" applyAlignment="1" applyProtection="1">
      <alignment vertical="center"/>
      <protection locked="0"/>
    </xf>
    <xf numFmtId="0" fontId="12" fillId="20" borderId="34" xfId="14" applyFill="1" applyAlignment="1">
      <alignment vertical="center"/>
    </xf>
    <xf numFmtId="0" fontId="12" fillId="0" borderId="34" xfId="14" applyAlignment="1">
      <alignment vertical="center"/>
    </xf>
    <xf numFmtId="0" fontId="12" fillId="20" borderId="34" xfId="14" applyFill="1" applyAlignment="1" applyProtection="1">
      <alignment vertical="center"/>
      <protection locked="0"/>
    </xf>
    <xf numFmtId="0" fontId="59" fillId="0" borderId="37" xfId="14" applyFont="1" applyFill="1" applyBorder="1" applyAlignment="1">
      <alignment horizontal="center" vertical="center" wrapText="1"/>
    </xf>
    <xf numFmtId="0" fontId="34" fillId="20" borderId="34" xfId="14" applyFont="1" applyFill="1" applyBorder="1" applyAlignment="1" applyProtection="1">
      <alignment horizontal="left" vertical="center" wrapText="1"/>
      <protection locked="0"/>
    </xf>
    <xf numFmtId="0" fontId="61" fillId="39" borderId="47" xfId="14" applyFont="1" applyFill="1" applyBorder="1" applyAlignment="1" applyProtection="1">
      <alignment horizontal="center" vertical="center" wrapText="1"/>
    </xf>
    <xf numFmtId="0" fontId="12" fillId="20" borderId="34" xfId="14" applyFill="1" applyAlignment="1" applyProtection="1">
      <alignment horizontal="center"/>
      <protection locked="0"/>
    </xf>
    <xf numFmtId="0" fontId="61" fillId="20" borderId="34" xfId="14" applyFont="1" applyFill="1" applyAlignment="1" applyProtection="1">
      <alignment vertical="center"/>
      <protection locked="0"/>
    </xf>
    <xf numFmtId="0" fontId="12" fillId="20" borderId="34" xfId="14" applyFont="1" applyFill="1" applyAlignment="1" applyProtection="1">
      <protection locked="0"/>
    </xf>
    <xf numFmtId="168" fontId="57" fillId="45" borderId="46" xfId="14" applyNumberFormat="1" applyFont="1" applyFill="1" applyBorder="1" applyAlignment="1" applyProtection="1">
      <alignment horizontal="center"/>
      <protection locked="0"/>
    </xf>
    <xf numFmtId="0" fontId="57" fillId="45" borderId="38" xfId="14" applyFont="1" applyFill="1" applyBorder="1" applyAlignment="1" applyProtection="1">
      <alignment horizontal="center" vertical="center"/>
      <protection locked="0"/>
    </xf>
    <xf numFmtId="0" fontId="34" fillId="0" borderId="37" xfId="14" applyFont="1" applyBorder="1" applyAlignment="1" applyProtection="1">
      <alignment horizontal="center" vertical="center"/>
      <protection locked="0"/>
    </xf>
    <xf numFmtId="0" fontId="34" fillId="0" borderId="48" xfId="14" applyFont="1" applyBorder="1" applyAlignment="1" applyProtection="1">
      <alignment horizontal="center" vertical="center"/>
      <protection locked="0"/>
    </xf>
    <xf numFmtId="0" fontId="34" fillId="0" borderId="44" xfId="14" applyFont="1" applyBorder="1" applyAlignment="1" applyProtection="1">
      <alignment horizontal="center" vertical="center"/>
      <protection locked="0"/>
    </xf>
    <xf numFmtId="0" fontId="12" fillId="20" borderId="57" xfId="14" applyFill="1" applyBorder="1"/>
    <xf numFmtId="0" fontId="12" fillId="20" borderId="34" xfId="14" applyFont="1" applyFill="1" applyBorder="1" applyAlignment="1" applyProtection="1">
      <protection locked="0"/>
    </xf>
    <xf numFmtId="0" fontId="12" fillId="20" borderId="88" xfId="14" applyFont="1" applyFill="1" applyBorder="1" applyAlignment="1" applyProtection="1">
      <protection locked="0"/>
    </xf>
    <xf numFmtId="0" fontId="12" fillId="20" borderId="34" xfId="14" applyFill="1" applyAlignment="1"/>
    <xf numFmtId="0" fontId="12" fillId="20" borderId="34" xfId="14" applyFill="1" applyAlignment="1" applyProtection="1"/>
    <xf numFmtId="0" fontId="12" fillId="20" borderId="34" xfId="14" applyFill="1" applyAlignment="1" applyProtection="1">
      <alignment wrapText="1"/>
    </xf>
    <xf numFmtId="0" fontId="12" fillId="20" borderId="34" xfId="14" applyFill="1" applyAlignment="1" applyProtection="1">
      <alignment horizontal="center"/>
    </xf>
    <xf numFmtId="0" fontId="61" fillId="20" borderId="34" xfId="14" applyFont="1" applyFill="1" applyAlignment="1" applyProtection="1">
      <alignment vertical="center"/>
    </xf>
    <xf numFmtId="0" fontId="34" fillId="20" borderId="37" xfId="14" applyFont="1" applyFill="1" applyBorder="1" applyAlignment="1" applyProtection="1">
      <alignment horizontal="center" vertical="center"/>
      <protection locked="0"/>
    </xf>
    <xf numFmtId="0" fontId="34" fillId="20" borderId="37" xfId="14" applyFont="1" applyFill="1" applyBorder="1" applyAlignment="1" applyProtection="1">
      <alignment horizontal="center" vertical="center" wrapText="1"/>
      <protection locked="0"/>
    </xf>
    <xf numFmtId="0" fontId="57" fillId="20" borderId="37" xfId="14" applyFont="1" applyFill="1" applyBorder="1" applyAlignment="1" applyProtection="1">
      <alignment horizontal="center" vertical="center" wrapText="1"/>
      <protection locked="0"/>
    </xf>
    <xf numFmtId="0" fontId="65" fillId="20" borderId="37" xfId="14" applyFont="1" applyFill="1" applyBorder="1" applyAlignment="1" applyProtection="1">
      <alignment horizontal="center" vertical="top"/>
      <protection locked="0"/>
    </xf>
    <xf numFmtId="166" fontId="61" fillId="20" borderId="37" xfId="15" applyNumberFormat="1" applyFont="1" applyFill="1" applyBorder="1" applyAlignment="1" applyProtection="1">
      <alignment horizontal="center" vertical="center" wrapText="1"/>
      <protection locked="0"/>
    </xf>
    <xf numFmtId="0" fontId="61" fillId="36" borderId="37" xfId="14" applyFont="1" applyFill="1" applyBorder="1" applyAlignment="1" applyProtection="1">
      <alignment horizontal="center" vertical="center" wrapText="1"/>
      <protection locked="0"/>
    </xf>
    <xf numFmtId="9" fontId="61" fillId="20" borderId="37" xfId="14" applyNumberFormat="1" applyFont="1" applyFill="1" applyBorder="1" applyAlignment="1" applyProtection="1">
      <alignment horizontal="center" vertical="center" wrapText="1"/>
      <protection locked="0"/>
    </xf>
    <xf numFmtId="0" fontId="61" fillId="0" borderId="37" xfId="14" applyFont="1" applyBorder="1" applyAlignment="1" applyProtection="1">
      <alignment horizontal="center" vertical="center"/>
      <protection locked="0"/>
    </xf>
    <xf numFmtId="166" fontId="62" fillId="20" borderId="37" xfId="15" applyNumberFormat="1" applyFont="1" applyFill="1" applyBorder="1" applyAlignment="1" applyProtection="1">
      <alignment horizontal="center" vertical="top" wrapText="1"/>
      <protection locked="0"/>
    </xf>
    <xf numFmtId="0" fontId="61" fillId="37" borderId="37" xfId="14" applyFont="1" applyFill="1" applyBorder="1" applyAlignment="1" applyProtection="1">
      <alignment horizontal="center" vertical="center" wrapText="1"/>
      <protection locked="0"/>
    </xf>
    <xf numFmtId="0" fontId="61" fillId="46" borderId="37" xfId="14" applyFont="1" applyFill="1" applyBorder="1" applyAlignment="1" applyProtection="1">
      <alignment horizontal="center" vertical="center" wrapText="1"/>
      <protection locked="0"/>
    </xf>
    <xf numFmtId="0" fontId="61" fillId="20" borderId="37" xfId="14" applyFont="1" applyFill="1" applyBorder="1" applyAlignment="1" applyProtection="1">
      <alignment horizontal="center" vertical="center" wrapText="1"/>
      <protection locked="0"/>
    </xf>
    <xf numFmtId="10" fontId="57" fillId="47" borderId="37" xfId="15" applyNumberFormat="1" applyFont="1" applyFill="1" applyBorder="1" applyAlignment="1" applyProtection="1">
      <alignment horizontal="center" vertical="center" wrapText="1"/>
      <protection locked="0"/>
    </xf>
    <xf numFmtId="0" fontId="57" fillId="47" borderId="37" xfId="14" applyFont="1" applyFill="1" applyBorder="1" applyAlignment="1" applyProtection="1">
      <alignment horizontal="center" vertical="center" wrapText="1"/>
      <protection locked="0"/>
    </xf>
    <xf numFmtId="0" fontId="57" fillId="47" borderId="37" xfId="14" applyFont="1" applyFill="1" applyBorder="1" applyAlignment="1" applyProtection="1">
      <alignment horizontal="center" vertical="center"/>
      <protection locked="0"/>
    </xf>
    <xf numFmtId="0" fontId="12" fillId="0" borderId="34" xfId="14" applyAlignment="1">
      <alignment horizontal="center"/>
    </xf>
    <xf numFmtId="0" fontId="61" fillId="0" borderId="34" xfId="14" applyFont="1" applyAlignment="1">
      <alignment vertical="center"/>
    </xf>
    <xf numFmtId="0" fontId="55" fillId="20" borderId="86" xfId="14" applyFont="1" applyFill="1" applyBorder="1" applyAlignment="1" applyProtection="1">
      <alignment horizontal="center" vertical="top"/>
      <protection locked="0"/>
    </xf>
    <xf numFmtId="0" fontId="55" fillId="20" borderId="103" xfId="14" applyFont="1" applyFill="1" applyBorder="1" applyAlignment="1" applyProtection="1">
      <alignment horizontal="center" vertical="top"/>
      <protection locked="0"/>
    </xf>
    <xf numFmtId="0" fontId="55" fillId="0" borderId="34" xfId="14" applyFont="1" applyBorder="1" applyAlignment="1" applyProtection="1">
      <alignment horizontal="center" vertical="top"/>
      <protection locked="0"/>
    </xf>
    <xf numFmtId="0" fontId="58" fillId="20" borderId="34" xfId="14" applyFont="1" applyFill="1" applyAlignment="1" applyProtection="1">
      <alignment horizontal="center" vertical="top"/>
      <protection locked="0"/>
    </xf>
    <xf numFmtId="0" fontId="58" fillId="20" borderId="34" xfId="14" applyFont="1" applyFill="1" applyAlignment="1" applyProtection="1">
      <alignment horizontal="center" vertical="top"/>
    </xf>
    <xf numFmtId="0" fontId="58" fillId="0" borderId="34" xfId="14" applyFont="1" applyAlignment="1">
      <alignment horizontal="center" vertical="top"/>
    </xf>
    <xf numFmtId="0" fontId="15" fillId="0" borderId="47" xfId="14" applyFont="1" applyFill="1" applyBorder="1" applyAlignment="1" applyProtection="1">
      <alignment horizontal="center" vertical="center" wrapText="1"/>
    </xf>
    <xf numFmtId="14" fontId="26" fillId="0" borderId="34" xfId="14" applyNumberFormat="1" applyFont="1" applyFill="1" applyBorder="1" applyAlignment="1" applyProtection="1">
      <alignment horizontal="center" vertical="top" wrapText="1"/>
    </xf>
    <xf numFmtId="0" fontId="26" fillId="20" borderId="34" xfId="14" applyFont="1" applyFill="1" applyAlignment="1" applyProtection="1">
      <alignment horizontal="center"/>
    </xf>
    <xf numFmtId="0" fontId="12" fillId="0" borderId="34" xfId="14" applyAlignment="1" applyProtection="1">
      <alignment horizontal="center"/>
    </xf>
    <xf numFmtId="0" fontId="27" fillId="6" borderId="11" xfId="2" applyFill="1" applyBorder="1" applyAlignment="1">
      <alignment horizontal="center" vertical="center" wrapText="1"/>
    </xf>
    <xf numFmtId="0" fontId="27" fillId="0" borderId="34" xfId="2" applyBorder="1"/>
    <xf numFmtId="0" fontId="11" fillId="20" borderId="37" xfId="14" applyFont="1" applyFill="1" applyBorder="1" applyAlignment="1">
      <alignment horizontal="center" vertical="center"/>
    </xf>
    <xf numFmtId="0" fontId="26" fillId="0" borderId="34" xfId="14" applyFont="1" applyFill="1" applyAlignment="1" applyProtection="1">
      <alignment horizontal="center"/>
    </xf>
    <xf numFmtId="0" fontId="67" fillId="0" borderId="34" xfId="14" applyFont="1" applyFill="1" applyBorder="1" applyAlignment="1" applyProtection="1">
      <alignment vertical="center" wrapText="1"/>
    </xf>
    <xf numFmtId="0" fontId="50" fillId="0" borderId="34" xfId="14" applyFont="1" applyFill="1" applyBorder="1" applyAlignment="1" applyProtection="1">
      <alignment horizontal="left" vertical="center" wrapText="1"/>
    </xf>
    <xf numFmtId="0" fontId="56" fillId="0" borderId="34" xfId="14" applyFont="1" applyFill="1" applyBorder="1" applyAlignment="1" applyProtection="1">
      <alignment vertical="center" wrapText="1"/>
      <protection locked="0"/>
    </xf>
    <xf numFmtId="0" fontId="31" fillId="0" borderId="34" xfId="14" applyFont="1" applyFill="1" applyBorder="1" applyAlignment="1" applyProtection="1">
      <alignment horizontal="center" vertical="center" wrapText="1"/>
      <protection locked="0"/>
    </xf>
    <xf numFmtId="0" fontId="34" fillId="0" borderId="34" xfId="14" applyFont="1" applyFill="1" applyBorder="1" applyAlignment="1" applyProtection="1">
      <alignment horizontal="left" vertical="center" wrapText="1"/>
      <protection locked="0"/>
    </xf>
    <xf numFmtId="0" fontId="57" fillId="0" borderId="34" xfId="14" applyFont="1" applyFill="1" applyBorder="1" applyAlignment="1" applyProtection="1">
      <alignment vertical="center" wrapText="1"/>
      <protection locked="0"/>
    </xf>
    <xf numFmtId="0" fontId="55" fillId="0" borderId="34" xfId="14" applyFont="1" applyFill="1" applyBorder="1" applyAlignment="1" applyProtection="1">
      <alignment horizontal="center" vertical="top"/>
      <protection locked="0"/>
    </xf>
    <xf numFmtId="0" fontId="34" fillId="0" borderId="104" xfId="14" applyFont="1" applyFill="1" applyBorder="1" applyAlignment="1" applyProtection="1">
      <alignment horizontal="center" vertical="center" wrapText="1"/>
      <protection locked="0"/>
    </xf>
    <xf numFmtId="0" fontId="34" fillId="0" borderId="101" xfId="14" applyFont="1" applyFill="1" applyBorder="1" applyAlignment="1" applyProtection="1">
      <alignment horizontal="left" vertical="center" wrapText="1"/>
      <protection locked="0"/>
    </xf>
    <xf numFmtId="14" fontId="12" fillId="0" borderId="34" xfId="14" applyNumberFormat="1" applyFill="1" applyBorder="1" applyAlignment="1" applyProtection="1">
      <alignment vertical="center" wrapText="1"/>
      <protection locked="0"/>
    </xf>
    <xf numFmtId="0" fontId="12" fillId="0" borderId="34" xfId="14" applyFill="1" applyAlignment="1" applyProtection="1">
      <alignment horizontal="center" vertical="center" wrapText="1"/>
      <protection locked="0"/>
    </xf>
    <xf numFmtId="0" fontId="12" fillId="0" borderId="34" xfId="14" applyFill="1" applyAlignment="1" applyProtection="1">
      <alignment vertical="center"/>
      <protection locked="0"/>
    </xf>
    <xf numFmtId="0" fontId="61" fillId="0" borderId="34" xfId="14" applyFont="1" applyFill="1" applyAlignment="1" applyProtection="1">
      <alignment vertical="center" wrapText="1"/>
      <protection locked="0"/>
    </xf>
    <xf numFmtId="0" fontId="13" fillId="0" borderId="34" xfId="11" applyFill="1"/>
    <xf numFmtId="49" fontId="26" fillId="50" borderId="37" xfId="14" applyNumberFormat="1" applyFont="1" applyFill="1" applyBorder="1" applyAlignment="1" applyProtection="1">
      <alignment horizontal="center" vertical="center" wrapText="1"/>
      <protection locked="0"/>
    </xf>
    <xf numFmtId="0" fontId="10" fillId="20" borderId="34" xfId="11" applyFont="1" applyFill="1"/>
    <xf numFmtId="0" fontId="10" fillId="0" borderId="34" xfId="11" applyFont="1"/>
    <xf numFmtId="14" fontId="71" fillId="51" borderId="110" xfId="14" applyNumberFormat="1" applyFont="1" applyFill="1" applyBorder="1" applyAlignment="1" applyProtection="1">
      <alignment horizontal="center" vertical="center" wrapText="1"/>
    </xf>
    <xf numFmtId="0" fontId="50" fillId="0" borderId="34" xfId="14" applyFont="1" applyFill="1" applyBorder="1" applyAlignment="1" applyProtection="1">
      <alignment horizontal="center" wrapText="1"/>
    </xf>
    <xf numFmtId="0" fontId="31" fillId="0" borderId="34" xfId="14" applyFont="1" applyFill="1" applyBorder="1" applyAlignment="1" applyProtection="1">
      <alignment horizontal="center" vertical="center" wrapText="1"/>
    </xf>
    <xf numFmtId="14" fontId="58" fillId="0" borderId="50" xfId="14" applyNumberFormat="1" applyFont="1" applyFill="1" applyBorder="1" applyAlignment="1" applyProtection="1">
      <alignment horizontal="center" vertical="center"/>
      <protection locked="0"/>
    </xf>
    <xf numFmtId="14" fontId="27" fillId="0" borderId="50" xfId="2" applyNumberFormat="1" applyFill="1" applyBorder="1" applyAlignment="1" applyProtection="1">
      <alignment horizontal="center" vertical="center"/>
      <protection locked="0"/>
    </xf>
    <xf numFmtId="0" fontId="50" fillId="0" borderId="57" xfId="14" applyFont="1" applyFill="1" applyBorder="1" applyAlignment="1" applyProtection="1">
      <alignment horizontal="center" vertical="center" wrapText="1"/>
    </xf>
    <xf numFmtId="0" fontId="50" fillId="0" borderId="88" xfId="14" applyFont="1" applyFill="1" applyBorder="1" applyAlignment="1" applyProtection="1">
      <alignment horizontal="center" vertical="center" wrapText="1"/>
    </xf>
    <xf numFmtId="0" fontId="20" fillId="0" borderId="37" xfId="14" applyFont="1" applyBorder="1" applyAlignment="1">
      <alignment horizontal="center" vertical="center" wrapText="1"/>
    </xf>
    <xf numFmtId="9" fontId="28" fillId="0" borderId="37" xfId="5" applyFont="1" applyFill="1" applyBorder="1" applyAlignment="1">
      <alignment horizontal="center" vertical="center"/>
    </xf>
    <xf numFmtId="49" fontId="26" fillId="50" borderId="37" xfId="14" applyNumberFormat="1" applyFont="1" applyFill="1" applyBorder="1" applyAlignment="1" applyProtection="1">
      <alignment horizontal="center" vertical="center"/>
      <protection locked="0"/>
    </xf>
    <xf numFmtId="49" fontId="26" fillId="50" borderId="48" xfId="14" applyNumberFormat="1" applyFont="1" applyFill="1" applyBorder="1" applyAlignment="1" applyProtection="1">
      <alignment horizontal="center" vertical="center"/>
      <protection locked="0"/>
    </xf>
    <xf numFmtId="9" fontId="28" fillId="0" borderId="48" xfId="5" applyFont="1" applyFill="1" applyBorder="1" applyAlignment="1">
      <alignment horizontal="center" vertical="center"/>
    </xf>
    <xf numFmtId="0" fontId="20" fillId="0" borderId="48" xfId="14" applyFont="1" applyBorder="1" applyAlignment="1">
      <alignment horizontal="center" vertical="center" wrapText="1"/>
    </xf>
    <xf numFmtId="166" fontId="81" fillId="0" borderId="37" xfId="0" applyNumberFormat="1" applyFont="1" applyBorder="1" applyAlignment="1">
      <alignment horizontal="center" vertical="center"/>
    </xf>
    <xf numFmtId="0" fontId="26" fillId="2" borderId="37" xfId="0" applyFont="1" applyFill="1" applyBorder="1" applyAlignment="1">
      <alignment vertical="center" wrapText="1"/>
    </xf>
    <xf numFmtId="0" fontId="26" fillId="2" borderId="37" xfId="0" applyFont="1" applyFill="1" applyBorder="1" applyAlignment="1">
      <alignment horizontal="left" vertical="center" wrapText="1"/>
    </xf>
    <xf numFmtId="0" fontId="9" fillId="20" borderId="37" xfId="14" applyFont="1" applyFill="1" applyBorder="1" applyAlignment="1">
      <alignment horizontal="center" vertical="center" wrapText="1"/>
    </xf>
    <xf numFmtId="0" fontId="50" fillId="2" borderId="37" xfId="0" applyFont="1" applyFill="1" applyBorder="1" applyAlignment="1">
      <alignment horizontal="left" vertical="center" wrapText="1"/>
    </xf>
    <xf numFmtId="0" fontId="46" fillId="2" borderId="37" xfId="0" applyFont="1" applyFill="1" applyBorder="1" applyAlignment="1">
      <alignment horizontal="left" vertical="center" wrapText="1"/>
    </xf>
    <xf numFmtId="0" fontId="82" fillId="56" borderId="37" xfId="0" applyFont="1" applyFill="1" applyBorder="1" applyAlignment="1">
      <alignment horizontal="left" vertical="center" wrapText="1"/>
    </xf>
    <xf numFmtId="0" fontId="44" fillId="0" borderId="37" xfId="0" applyFont="1" applyBorder="1" applyAlignment="1">
      <alignment vertical="center" wrapText="1"/>
    </xf>
    <xf numFmtId="0" fontId="26" fillId="2" borderId="37" xfId="0" applyFont="1" applyFill="1" applyBorder="1" applyAlignment="1">
      <alignment horizontal="center" vertical="center"/>
    </xf>
    <xf numFmtId="0" fontId="82" fillId="56" borderId="37" xfId="0" applyFont="1" applyFill="1" applyBorder="1" applyAlignment="1">
      <alignment vertical="center" wrapText="1"/>
    </xf>
    <xf numFmtId="0" fontId="82" fillId="56" borderId="37"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26" fillId="56" borderId="37" xfId="0" applyFont="1" applyFill="1" applyBorder="1" applyAlignment="1">
      <alignment horizontal="center" vertical="center" wrapText="1"/>
    </xf>
    <xf numFmtId="0" fontId="26" fillId="0" borderId="37" xfId="0" applyFont="1" applyBorder="1" applyAlignment="1">
      <alignment horizontal="center" vertical="center" wrapText="1"/>
    </xf>
    <xf numFmtId="0" fontId="83" fillId="2" borderId="37" xfId="0" applyFont="1" applyFill="1" applyBorder="1" applyAlignment="1">
      <alignment horizontal="center" vertical="center" wrapText="1"/>
    </xf>
    <xf numFmtId="0" fontId="26" fillId="0" borderId="37" xfId="0" applyFont="1" applyBorder="1" applyAlignment="1">
      <alignment vertical="center" wrapText="1"/>
    </xf>
    <xf numFmtId="0" fontId="26" fillId="56" borderId="37" xfId="0" applyFont="1" applyFill="1" applyBorder="1" applyAlignment="1">
      <alignment vertical="center" wrapText="1"/>
    </xf>
    <xf numFmtId="14" fontId="28" fillId="19" borderId="44" xfId="14" applyNumberFormat="1" applyFont="1" applyFill="1" applyBorder="1" applyAlignment="1">
      <alignment horizontal="center" vertical="center"/>
    </xf>
    <xf numFmtId="166" fontId="81" fillId="0" borderId="44" xfId="0" applyNumberFormat="1" applyFont="1" applyBorder="1" applyAlignment="1">
      <alignment horizontal="center" vertical="center"/>
    </xf>
    <xf numFmtId="49" fontId="26" fillId="50" borderId="44" xfId="14" applyNumberFormat="1" applyFont="1" applyFill="1" applyBorder="1" applyAlignment="1" applyProtection="1">
      <alignment horizontal="center" vertical="center"/>
      <protection locked="0"/>
    </xf>
    <xf numFmtId="0" fontId="26" fillId="20" borderId="44" xfId="14" applyFont="1" applyFill="1" applyBorder="1" applyAlignment="1">
      <alignment horizontal="center" vertical="center" wrapText="1"/>
    </xf>
    <xf numFmtId="0" fontId="15" fillId="0" borderId="46" xfId="14" applyFont="1" applyFill="1" applyBorder="1" applyAlignment="1" applyProtection="1">
      <alignment horizontal="center" vertical="center" wrapText="1"/>
    </xf>
    <xf numFmtId="0" fontId="26" fillId="56" borderId="48" xfId="0" applyFont="1" applyFill="1" applyBorder="1" applyAlignment="1">
      <alignment vertical="center" wrapText="1"/>
    </xf>
    <xf numFmtId="0" fontId="11" fillId="20" borderId="48" xfId="14" applyFont="1" applyFill="1" applyBorder="1" applyAlignment="1">
      <alignment horizontal="center" vertical="center"/>
    </xf>
    <xf numFmtId="0" fontId="15" fillId="0" borderId="50" xfId="14" applyFont="1" applyFill="1" applyBorder="1" applyAlignment="1" applyProtection="1">
      <alignment horizontal="center" vertical="center" wrapText="1"/>
    </xf>
    <xf numFmtId="9" fontId="73" fillId="47" borderId="39" xfId="15" applyNumberFormat="1" applyFont="1" applyFill="1" applyBorder="1" applyAlignment="1" applyProtection="1">
      <alignment horizontal="center" vertical="center"/>
    </xf>
    <xf numFmtId="9" fontId="77" fillId="20" borderId="37" xfId="12" applyNumberFormat="1" applyFont="1" applyFill="1" applyBorder="1" applyAlignment="1" applyProtection="1">
      <alignment horizontal="center" vertical="center"/>
    </xf>
    <xf numFmtId="9" fontId="77" fillId="0" borderId="41" xfId="12" applyNumberFormat="1" applyFont="1" applyBorder="1" applyAlignment="1" applyProtection="1">
      <alignment horizontal="center" vertical="center"/>
    </xf>
    <xf numFmtId="9" fontId="79" fillId="0" borderId="36" xfId="11" applyNumberFormat="1" applyFont="1" applyBorder="1" applyAlignment="1">
      <alignment horizontal="center" vertical="center"/>
    </xf>
    <xf numFmtId="0" fontId="26" fillId="2" borderId="44" xfId="0" applyFont="1" applyFill="1" applyBorder="1" applyAlignment="1">
      <alignment vertical="center" wrapText="1"/>
    </xf>
    <xf numFmtId="0" fontId="26" fillId="2" borderId="125" xfId="0" applyFont="1" applyFill="1" applyBorder="1" applyAlignment="1">
      <alignment horizontal="center" vertical="center" wrapText="1"/>
    </xf>
    <xf numFmtId="0" fontId="82" fillId="56" borderId="68" xfId="0" applyFont="1" applyFill="1" applyBorder="1" applyAlignment="1">
      <alignment horizontal="center" vertical="center"/>
    </xf>
    <xf numFmtId="0" fontId="26" fillId="2" borderId="126" xfId="0" applyFont="1" applyFill="1" applyBorder="1" applyAlignment="1">
      <alignment horizontal="center" vertical="center" wrapText="1"/>
    </xf>
    <xf numFmtId="0" fontId="27" fillId="2" borderId="127" xfId="0" applyFont="1" applyFill="1" applyBorder="1" applyAlignment="1">
      <alignment horizontal="center" vertical="center"/>
    </xf>
    <xf numFmtId="0" fontId="46" fillId="2" borderId="80" xfId="0" applyFont="1" applyFill="1" applyBorder="1" applyAlignment="1">
      <alignment horizontal="center" vertical="center" wrapText="1"/>
    </xf>
    <xf numFmtId="0" fontId="9" fillId="20" borderId="37" xfId="14" applyFont="1" applyFill="1" applyBorder="1" applyAlignment="1">
      <alignment horizontal="center" vertical="center"/>
    </xf>
    <xf numFmtId="0" fontId="77" fillId="0" borderId="37" xfId="11" applyFont="1" applyBorder="1" applyAlignment="1">
      <alignment horizontal="center"/>
    </xf>
    <xf numFmtId="0" fontId="77" fillId="0" borderId="37" xfId="11" applyFont="1" applyBorder="1" applyAlignment="1">
      <alignment horizontal="center" vertical="center"/>
    </xf>
    <xf numFmtId="9" fontId="13" fillId="0" borderId="37" xfId="11" applyNumberFormat="1" applyFont="1" applyBorder="1" applyAlignment="1">
      <alignment horizontal="center" vertical="center"/>
    </xf>
    <xf numFmtId="9" fontId="79" fillId="0" borderId="37" xfId="11" applyNumberFormat="1" applyFont="1" applyBorder="1" applyAlignment="1">
      <alignment horizontal="center" vertical="center"/>
    </xf>
    <xf numFmtId="10" fontId="79" fillId="0" borderId="37" xfId="11" applyNumberFormat="1" applyFont="1" applyBorder="1" applyAlignment="1">
      <alignment horizontal="center" vertical="center"/>
    </xf>
    <xf numFmtId="9" fontId="79" fillId="0" borderId="37" xfId="0" applyNumberFormat="1" applyFont="1" applyBorder="1" applyAlignment="1">
      <alignment horizontal="center" vertical="center"/>
    </xf>
    <xf numFmtId="9" fontId="13" fillId="0" borderId="36" xfId="11" applyNumberFormat="1" applyFont="1" applyBorder="1" applyAlignment="1">
      <alignment horizontal="center" vertical="center"/>
    </xf>
    <xf numFmtId="0" fontId="15" fillId="0" borderId="34" xfId="0" applyFont="1" applyBorder="1"/>
    <xf numFmtId="0" fontId="14" fillId="2" borderId="34" xfId="0" applyFont="1" applyFill="1" applyBorder="1" applyAlignment="1">
      <alignment horizontal="center" vertical="center" wrapText="1"/>
    </xf>
    <xf numFmtId="0" fontId="54" fillId="20" borderId="85" xfId="10" applyFill="1" applyBorder="1" applyAlignment="1">
      <alignment horizontal="center" vertical="center"/>
    </xf>
    <xf numFmtId="0" fontId="12" fillId="0" borderId="85" xfId="14" applyBorder="1" applyProtection="1"/>
    <xf numFmtId="0" fontId="12" fillId="0" borderId="57" xfId="14" applyBorder="1" applyProtection="1"/>
    <xf numFmtId="0" fontId="12" fillId="0" borderId="57" xfId="14" applyBorder="1" applyAlignment="1" applyProtection="1">
      <alignment horizontal="center"/>
    </xf>
    <xf numFmtId="0" fontId="12" fillId="0" borderId="86" xfId="14" applyBorder="1" applyAlignment="1" applyProtection="1">
      <alignment horizontal="center"/>
    </xf>
    <xf numFmtId="0" fontId="26" fillId="2" borderId="34" xfId="0" applyFont="1" applyFill="1" applyBorder="1" applyAlignment="1">
      <alignment horizontal="center" vertical="center"/>
    </xf>
    <xf numFmtId="0" fontId="0" fillId="0" borderId="0" xfId="0" applyFont="1" applyAlignment="1">
      <alignment horizontal="center" vertical="center"/>
    </xf>
    <xf numFmtId="0" fontId="16" fillId="4" borderId="14" xfId="0" applyFont="1" applyFill="1" applyBorder="1" applyAlignment="1">
      <alignment horizontal="center" vertical="center" wrapText="1"/>
    </xf>
    <xf numFmtId="0" fontId="16" fillId="4" borderId="14" xfId="0" applyFont="1" applyFill="1" applyBorder="1" applyAlignment="1">
      <alignment horizontal="left" vertical="center" wrapText="1"/>
    </xf>
    <xf numFmtId="0" fontId="16" fillId="4" borderId="32" xfId="0" applyFont="1" applyFill="1" applyBorder="1" applyAlignment="1">
      <alignment horizontal="center" vertical="center" wrapText="1"/>
    </xf>
    <xf numFmtId="0" fontId="38" fillId="4" borderId="83" xfId="0" applyFont="1" applyFill="1" applyBorder="1" applyAlignment="1">
      <alignment horizontal="center" vertical="center"/>
    </xf>
    <xf numFmtId="0" fontId="37" fillId="3" borderId="128" xfId="0" applyFont="1" applyFill="1" applyBorder="1" applyAlignment="1">
      <alignment horizontal="center" vertical="center" wrapText="1"/>
    </xf>
    <xf numFmtId="0" fontId="37" fillId="3" borderId="129" xfId="0" applyFont="1" applyFill="1" applyBorder="1" applyAlignment="1">
      <alignment horizontal="center" vertical="center" wrapText="1"/>
    </xf>
    <xf numFmtId="0" fontId="37" fillId="3" borderId="130" xfId="0" applyFont="1" applyFill="1" applyBorder="1" applyAlignment="1">
      <alignment horizontal="center" vertical="center" wrapText="1"/>
    </xf>
    <xf numFmtId="0" fontId="37" fillId="3" borderId="131" xfId="0" applyFont="1" applyFill="1" applyBorder="1" applyAlignment="1">
      <alignment horizontal="center" vertical="center" wrapText="1"/>
    </xf>
    <xf numFmtId="0" fontId="8" fillId="0" borderId="34" xfId="11" applyFont="1"/>
    <xf numFmtId="0" fontId="79" fillId="0" borderId="34" xfId="11" applyFont="1"/>
    <xf numFmtId="0" fontId="27" fillId="0" borderId="124" xfId="2" applyBorder="1"/>
    <xf numFmtId="0" fontId="79" fillId="0" borderId="124" xfId="11" applyFont="1" applyBorder="1" applyAlignment="1">
      <alignment horizontal="right"/>
    </xf>
    <xf numFmtId="49" fontId="26" fillId="50" borderId="37" xfId="14" applyNumberFormat="1" applyFont="1" applyFill="1" applyBorder="1" applyAlignment="1" applyProtection="1">
      <alignment horizontal="center" vertical="center"/>
      <protection locked="0"/>
    </xf>
    <xf numFmtId="49" fontId="26" fillId="50" borderId="48" xfId="14" applyNumberFormat="1" applyFont="1" applyFill="1" applyBorder="1" applyAlignment="1" applyProtection="1">
      <alignment horizontal="center" vertical="center"/>
      <protection locked="0"/>
    </xf>
    <xf numFmtId="0" fontId="22" fillId="0" borderId="37" xfId="14" applyFont="1" applyBorder="1" applyAlignment="1">
      <alignment horizontal="center" vertical="center" wrapText="1"/>
    </xf>
    <xf numFmtId="0" fontId="20" fillId="0" borderId="37" xfId="14" applyFont="1" applyBorder="1" applyAlignment="1">
      <alignment horizontal="center" vertical="center" wrapText="1"/>
    </xf>
    <xf numFmtId="9" fontId="28" fillId="0" borderId="37" xfId="5" applyFont="1" applyFill="1" applyBorder="1" applyAlignment="1">
      <alignment horizontal="center" vertical="center"/>
    </xf>
    <xf numFmtId="9" fontId="28" fillId="0" borderId="44" xfId="5" applyFont="1" applyFill="1" applyBorder="1" applyAlignment="1">
      <alignment horizontal="center" vertical="center"/>
    </xf>
    <xf numFmtId="9" fontId="28" fillId="0" borderId="48" xfId="5" applyFont="1" applyFill="1" applyBorder="1" applyAlignment="1">
      <alignment horizontal="center" vertical="center"/>
    </xf>
    <xf numFmtId="0" fontId="88" fillId="56" borderId="11" xfId="0" applyFont="1" applyFill="1" applyBorder="1" applyAlignment="1">
      <alignment horizontal="left" vertical="center" wrapText="1"/>
    </xf>
    <xf numFmtId="0" fontId="88" fillId="56" borderId="11" xfId="0" applyFont="1" applyFill="1" applyBorder="1" applyAlignment="1">
      <alignment horizontal="center" vertical="center" wrapText="1"/>
    </xf>
    <xf numFmtId="0" fontId="88" fillId="56" borderId="24" xfId="0" applyFont="1" applyFill="1" applyBorder="1" applyAlignment="1">
      <alignment horizontal="center" vertical="center" wrapText="1"/>
    </xf>
    <xf numFmtId="0" fontId="88" fillId="59" borderId="6" xfId="0" applyFont="1" applyFill="1" applyBorder="1" applyAlignment="1">
      <alignment horizontal="left" vertical="center" wrapText="1"/>
    </xf>
    <xf numFmtId="0" fontId="88" fillId="59" borderId="6" xfId="0" applyFont="1" applyFill="1" applyBorder="1" applyAlignment="1">
      <alignment horizontal="center" vertical="center" wrapText="1"/>
    </xf>
    <xf numFmtId="0" fontId="88" fillId="59" borderId="17" xfId="0" applyFont="1" applyFill="1" applyBorder="1" applyAlignment="1">
      <alignment horizontal="left" vertical="center" wrapText="1"/>
    </xf>
    <xf numFmtId="0" fontId="88" fillId="59" borderId="17" xfId="0" applyFont="1" applyFill="1" applyBorder="1" applyAlignment="1">
      <alignment horizontal="center" vertical="center" wrapText="1"/>
    </xf>
    <xf numFmtId="0" fontId="88" fillId="60" borderId="14" xfId="0" applyFont="1" applyFill="1" applyBorder="1" applyAlignment="1">
      <alignment horizontal="left" vertical="center" wrapText="1"/>
    </xf>
    <xf numFmtId="0" fontId="88" fillId="60" borderId="14" xfId="0" applyFont="1" applyFill="1" applyBorder="1" applyAlignment="1">
      <alignment horizontal="center" vertical="center" wrapText="1"/>
    </xf>
    <xf numFmtId="0" fontId="88" fillId="60" borderId="11" xfId="0" applyFont="1" applyFill="1" applyBorder="1" applyAlignment="1">
      <alignment horizontal="left" vertical="center" wrapText="1"/>
    </xf>
    <xf numFmtId="0" fontId="88" fillId="60" borderId="11" xfId="0" applyFont="1" applyFill="1" applyBorder="1" applyAlignment="1">
      <alignment horizontal="center" vertical="center" wrapText="1"/>
    </xf>
    <xf numFmtId="0" fontId="89" fillId="60" borderId="11" xfId="0" applyFont="1" applyFill="1" applyBorder="1" applyAlignment="1">
      <alignment horizontal="left" vertical="center" wrapText="1"/>
    </xf>
    <xf numFmtId="0" fontId="89" fillId="60" borderId="11" xfId="0" applyFont="1" applyFill="1" applyBorder="1" applyAlignment="1">
      <alignment horizontal="center" vertical="center" wrapText="1"/>
    </xf>
    <xf numFmtId="0" fontId="89" fillId="60" borderId="17" xfId="0" applyFont="1" applyFill="1" applyBorder="1" applyAlignment="1">
      <alignment horizontal="left" vertical="center" wrapText="1"/>
    </xf>
    <xf numFmtId="0" fontId="89" fillId="60" borderId="17" xfId="0" applyFont="1" applyFill="1" applyBorder="1" applyAlignment="1">
      <alignment horizontal="center" vertical="center" wrapText="1"/>
    </xf>
    <xf numFmtId="0" fontId="91" fillId="56" borderId="7" xfId="0" applyFont="1" applyFill="1" applyBorder="1" applyAlignment="1">
      <alignment horizontal="center" vertical="center" wrapText="1"/>
    </xf>
    <xf numFmtId="0" fontId="91" fillId="59" borderId="19" xfId="0" applyFont="1" applyFill="1" applyBorder="1" applyAlignment="1">
      <alignment horizontal="center" vertical="center" wrapText="1"/>
    </xf>
    <xf numFmtId="0" fontId="91" fillId="59" borderId="18" xfId="0" applyFont="1" applyFill="1" applyBorder="1" applyAlignment="1">
      <alignment horizontal="center" vertical="center" wrapText="1"/>
    </xf>
    <xf numFmtId="0" fontId="16" fillId="60" borderId="7" xfId="0" applyFont="1" applyFill="1" applyBorder="1" applyAlignment="1">
      <alignment horizontal="center" vertical="center" wrapText="1"/>
    </xf>
    <xf numFmtId="0" fontId="17" fillId="60" borderId="7" xfId="0" applyFont="1" applyFill="1" applyBorder="1" applyAlignment="1">
      <alignment horizontal="center" vertical="center" wrapText="1"/>
    </xf>
    <xf numFmtId="0" fontId="17" fillId="60" borderId="18" xfId="0" applyFont="1" applyFill="1" applyBorder="1" applyAlignment="1">
      <alignment horizontal="center" vertical="center" wrapText="1"/>
    </xf>
    <xf numFmtId="0" fontId="34" fillId="0" borderId="34" xfId="14" applyFont="1" applyFill="1" applyBorder="1" applyAlignment="1" applyProtection="1">
      <alignment horizontal="center" vertical="center" wrapText="1"/>
      <protection locked="0"/>
    </xf>
    <xf numFmtId="0" fontId="34" fillId="20" borderId="34" xfId="14" applyFont="1" applyFill="1" applyBorder="1" applyAlignment="1" applyProtection="1">
      <alignment horizontal="center" vertical="center" wrapText="1"/>
      <protection locked="0"/>
    </xf>
    <xf numFmtId="0" fontId="34" fillId="0" borderId="52" xfId="14" applyFont="1" applyBorder="1" applyAlignment="1" applyProtection="1">
      <alignment horizontal="center" vertical="center"/>
      <protection locked="0"/>
    </xf>
    <xf numFmtId="0" fontId="88" fillId="57" borderId="37" xfId="0" applyFont="1" applyFill="1" applyBorder="1" applyAlignment="1">
      <alignment horizontal="left" vertical="center" wrapText="1"/>
    </xf>
    <xf numFmtId="0" fontId="88" fillId="57" borderId="37" xfId="0" applyFont="1" applyFill="1" applyBorder="1" applyAlignment="1">
      <alignment horizontal="center" vertical="center" wrapText="1"/>
    </xf>
    <xf numFmtId="0" fontId="91" fillId="57" borderId="37" xfId="0" applyFont="1" applyFill="1" applyBorder="1" applyAlignment="1">
      <alignment horizontal="center" vertical="center" wrapText="1"/>
    </xf>
    <xf numFmtId="0" fontId="16" fillId="57" borderId="37" xfId="0" applyFont="1" applyFill="1" applyBorder="1" applyAlignment="1">
      <alignment horizontal="left" vertical="center" wrapText="1"/>
    </xf>
    <xf numFmtId="0" fontId="38" fillId="2" borderId="37" xfId="14" applyFont="1" applyFill="1" applyBorder="1" applyAlignment="1">
      <alignment horizontal="center" vertical="center" wrapText="1"/>
    </xf>
    <xf numFmtId="0" fontId="38" fillId="2" borderId="52" xfId="14" applyFont="1" applyFill="1" applyBorder="1" applyAlignment="1">
      <alignment horizontal="center" vertical="center" wrapText="1"/>
    </xf>
    <xf numFmtId="0" fontId="88" fillId="56" borderId="14" xfId="0" applyFont="1" applyFill="1" applyBorder="1" applyAlignment="1">
      <alignment horizontal="center" vertical="center" wrapText="1"/>
    </xf>
    <xf numFmtId="0" fontId="88" fillId="56" borderId="14" xfId="0" applyFont="1" applyFill="1" applyBorder="1" applyAlignment="1">
      <alignment horizontal="left" vertical="center" wrapText="1"/>
    </xf>
    <xf numFmtId="0" fontId="91" fillId="56" borderId="32" xfId="0" applyFont="1" applyFill="1" applyBorder="1" applyAlignment="1">
      <alignment horizontal="center" vertical="center" wrapText="1"/>
    </xf>
    <xf numFmtId="0" fontId="16" fillId="57" borderId="37" xfId="0" applyFont="1" applyFill="1" applyBorder="1" applyAlignment="1">
      <alignment horizontal="center" vertical="center" wrapText="1"/>
    </xf>
    <xf numFmtId="0" fontId="89" fillId="57" borderId="37" xfId="0" applyFont="1" applyFill="1" applyBorder="1" applyAlignment="1">
      <alignment horizontal="center" vertical="center" wrapText="1"/>
    </xf>
    <xf numFmtId="0" fontId="90" fillId="57" borderId="37" xfId="0" applyFont="1" applyFill="1" applyBorder="1" applyAlignment="1">
      <alignment horizontal="center" vertical="center" wrapText="1"/>
    </xf>
    <xf numFmtId="0" fontId="27" fillId="57" borderId="37" xfId="2" applyFill="1" applyBorder="1" applyAlignment="1">
      <alignment horizontal="center" vertical="center" wrapText="1"/>
    </xf>
    <xf numFmtId="0" fontId="92" fillId="57" borderId="37" xfId="10" applyFont="1" applyFill="1" applyBorder="1" applyAlignment="1">
      <alignment horizontal="center" vertical="center" wrapText="1"/>
    </xf>
    <xf numFmtId="0" fontId="89" fillId="57" borderId="37" xfId="0" applyFont="1" applyFill="1" applyBorder="1" applyAlignment="1">
      <alignment horizontal="left" vertical="center" wrapText="1"/>
    </xf>
    <xf numFmtId="0" fontId="16" fillId="57" borderId="37" xfId="0" applyFont="1" applyFill="1" applyBorder="1" applyAlignment="1">
      <alignment vertical="center" wrapText="1"/>
    </xf>
    <xf numFmtId="0" fontId="17" fillId="57" borderId="37" xfId="0" applyFont="1" applyFill="1" applyBorder="1" applyAlignment="1">
      <alignment horizontal="left" vertical="center" wrapText="1"/>
    </xf>
    <xf numFmtId="0" fontId="88" fillId="58" borderId="37" xfId="0" applyFont="1" applyFill="1" applyBorder="1" applyAlignment="1">
      <alignment horizontal="center" vertical="center" wrapText="1"/>
    </xf>
    <xf numFmtId="0" fontId="88" fillId="58" borderId="37" xfId="0" applyFont="1" applyFill="1" applyBorder="1" applyAlignment="1">
      <alignment horizontal="left" vertical="center" wrapText="1"/>
    </xf>
    <xf numFmtId="0" fontId="91" fillId="58" borderId="37" xfId="2" applyFont="1" applyFill="1" applyBorder="1" applyAlignment="1">
      <alignment horizontal="center" vertical="center" wrapText="1"/>
    </xf>
    <xf numFmtId="0" fontId="16" fillId="58" borderId="37" xfId="0" applyFont="1" applyFill="1" applyBorder="1" applyAlignment="1">
      <alignment horizontal="left" vertical="center" wrapText="1"/>
    </xf>
    <xf numFmtId="0" fontId="16" fillId="58" borderId="37" xfId="0" applyFont="1" applyFill="1" applyBorder="1" applyAlignment="1">
      <alignment horizontal="center" vertical="center" wrapText="1"/>
    </xf>
    <xf numFmtId="0" fontId="88" fillId="8" borderId="37" xfId="0" applyFont="1" applyFill="1" applyBorder="1" applyAlignment="1">
      <alignment horizontal="left" vertical="center" wrapText="1"/>
    </xf>
    <xf numFmtId="0" fontId="88" fillId="8" borderId="37" xfId="0" applyFont="1" applyFill="1" applyBorder="1" applyAlignment="1">
      <alignment horizontal="center" vertical="center" wrapText="1"/>
    </xf>
    <xf numFmtId="0" fontId="91" fillId="8" borderId="37"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89" fillId="8" borderId="37" xfId="0" applyFont="1" applyFill="1" applyBorder="1" applyAlignment="1">
      <alignment horizontal="left" vertical="center" wrapText="1"/>
    </xf>
    <xf numFmtId="0" fontId="16" fillId="8" borderId="37" xfId="0" applyFont="1" applyFill="1" applyBorder="1" applyAlignment="1">
      <alignment horizontal="left" vertical="center" wrapText="1"/>
    </xf>
    <xf numFmtId="0" fontId="27" fillId="8" borderId="37" xfId="2" applyFill="1" applyBorder="1" applyAlignment="1">
      <alignment horizontal="center" vertical="center" wrapText="1"/>
    </xf>
    <xf numFmtId="0" fontId="16" fillId="56" borderId="11" xfId="0" applyFont="1" applyFill="1" applyBorder="1" applyAlignment="1">
      <alignment horizontal="left" vertical="center" wrapText="1"/>
    </xf>
    <xf numFmtId="0" fontId="16" fillId="56" borderId="24" xfId="0" applyFont="1" applyFill="1" applyBorder="1" applyAlignment="1">
      <alignment horizontal="left" vertical="center" wrapText="1"/>
    </xf>
    <xf numFmtId="0" fontId="16" fillId="60" borderId="11" xfId="0" applyFont="1" applyFill="1" applyBorder="1" applyAlignment="1">
      <alignment horizontal="left" vertical="center" wrapText="1"/>
    </xf>
    <xf numFmtId="0" fontId="91" fillId="60" borderId="32" xfId="2" applyFont="1" applyFill="1" applyBorder="1" applyAlignment="1">
      <alignment horizontal="center" vertical="center" wrapText="1"/>
    </xf>
    <xf numFmtId="0" fontId="95" fillId="0" borderId="21" xfId="0" applyFont="1" applyBorder="1" applyAlignment="1">
      <alignment horizontal="left" vertical="center" wrapText="1"/>
    </xf>
    <xf numFmtId="49" fontId="26" fillId="50" borderId="36" xfId="14" applyNumberFormat="1" applyFont="1" applyFill="1" applyBorder="1" applyAlignment="1" applyProtection="1">
      <alignment horizontal="center" vertical="center"/>
      <protection locked="0"/>
    </xf>
    <xf numFmtId="49" fontId="26" fillId="50" borderId="52" xfId="14" applyNumberFormat="1" applyFont="1" applyFill="1" applyBorder="1" applyAlignment="1" applyProtection="1">
      <alignment horizontal="center" vertical="center"/>
      <protection locked="0"/>
    </xf>
    <xf numFmtId="0" fontId="26" fillId="0" borderId="48" xfId="0" applyFont="1" applyBorder="1" applyAlignment="1">
      <alignment horizontal="center" vertical="center"/>
    </xf>
    <xf numFmtId="10" fontId="26" fillId="0" borderId="116" xfId="14" applyNumberFormat="1" applyFont="1" applyBorder="1" applyAlignment="1" applyProtection="1">
      <alignment horizontal="center" vertical="center"/>
    </xf>
    <xf numFmtId="10" fontId="26" fillId="0" borderId="115" xfId="14" applyNumberFormat="1" applyFont="1" applyBorder="1" applyAlignment="1" applyProtection="1">
      <alignment horizontal="center" vertical="center"/>
    </xf>
    <xf numFmtId="166" fontId="28" fillId="0" borderId="37" xfId="5" applyNumberFormat="1" applyFont="1" applyFill="1" applyBorder="1" applyAlignment="1">
      <alignment horizontal="center" vertical="center"/>
    </xf>
    <xf numFmtId="0" fontId="20" fillId="0" borderId="52" xfId="14" applyFont="1" applyBorder="1" applyAlignment="1">
      <alignment horizontal="justify" vertical="center" wrapText="1"/>
    </xf>
    <xf numFmtId="0" fontId="20" fillId="0" borderId="52" xfId="14" applyFont="1" applyBorder="1" applyAlignment="1">
      <alignment horizontal="center" vertical="center" wrapText="1"/>
    </xf>
    <xf numFmtId="14" fontId="28" fillId="15" borderId="52" xfId="14" applyNumberFormat="1" applyFont="1" applyFill="1" applyBorder="1" applyAlignment="1">
      <alignment horizontal="center" vertical="center" wrapText="1"/>
    </xf>
    <xf numFmtId="14" fontId="28" fillId="15" borderId="52" xfId="14" applyNumberFormat="1" applyFont="1" applyFill="1" applyBorder="1" applyAlignment="1">
      <alignment horizontal="center" vertical="center"/>
    </xf>
    <xf numFmtId="9" fontId="28" fillId="0" borderId="52" xfId="5" applyFont="1" applyFill="1" applyBorder="1" applyAlignment="1">
      <alignment horizontal="center" vertical="center"/>
    </xf>
    <xf numFmtId="0" fontId="26" fillId="2" borderId="52" xfId="0" applyFont="1" applyFill="1" applyBorder="1" applyAlignment="1">
      <alignment horizontal="left" vertical="center" wrapText="1"/>
    </xf>
    <xf numFmtId="0" fontId="27" fillId="20" borderId="52" xfId="6" applyFill="1" applyBorder="1" applyAlignment="1">
      <alignment horizontal="center" vertical="center" wrapText="1"/>
    </xf>
    <xf numFmtId="0" fontId="11" fillId="20" borderId="52" xfId="14" applyFont="1" applyFill="1" applyBorder="1" applyAlignment="1">
      <alignment horizontal="center" vertical="center"/>
    </xf>
    <xf numFmtId="0" fontId="15" fillId="0" borderId="76" xfId="14" applyFont="1" applyFill="1" applyBorder="1" applyAlignment="1" applyProtection="1">
      <alignment horizontal="center" vertical="center" wrapText="1"/>
    </xf>
    <xf numFmtId="0" fontId="20" fillId="0" borderId="48" xfId="14" applyFont="1" applyFill="1" applyBorder="1" applyAlignment="1">
      <alignment horizontal="center" vertical="center" wrapText="1"/>
    </xf>
    <xf numFmtId="14" fontId="28" fillId="15" borderId="48" xfId="14" applyNumberFormat="1" applyFont="1" applyFill="1" applyBorder="1" applyAlignment="1">
      <alignment horizontal="center" vertical="center"/>
    </xf>
    <xf numFmtId="166" fontId="81" fillId="0" borderId="48" xfId="0" applyNumberFormat="1" applyFont="1" applyBorder="1" applyAlignment="1">
      <alignment horizontal="center" vertical="center"/>
    </xf>
    <xf numFmtId="0" fontId="26" fillId="2" borderId="48" xfId="0" applyFont="1" applyFill="1" applyBorder="1" applyAlignment="1">
      <alignment horizontal="left" vertical="center" wrapText="1"/>
    </xf>
    <xf numFmtId="0" fontId="26" fillId="0" borderId="133" xfId="0" applyFont="1" applyBorder="1" applyAlignment="1">
      <alignment horizontal="center" vertical="center" wrapText="1"/>
    </xf>
    <xf numFmtId="166" fontId="12" fillId="0" borderId="34" xfId="14" applyNumberFormat="1" applyAlignment="1" applyProtection="1">
      <alignment horizontal="center"/>
    </xf>
    <xf numFmtId="9" fontId="74" fillId="20" borderId="47" xfId="15" applyNumberFormat="1" applyFont="1" applyFill="1" applyBorder="1" applyAlignment="1" applyProtection="1">
      <alignment horizontal="center" vertical="center" wrapText="1"/>
    </xf>
    <xf numFmtId="0" fontId="98" fillId="0" borderId="0" xfId="0" applyFont="1" applyAlignment="1">
      <alignment horizontal="left" vertical="center"/>
    </xf>
    <xf numFmtId="166" fontId="77" fillId="20" borderId="37" xfId="12" applyNumberFormat="1" applyFont="1" applyFill="1" applyBorder="1" applyAlignment="1" applyProtection="1">
      <alignment horizontal="center" vertical="center"/>
    </xf>
    <xf numFmtId="0" fontId="12" fillId="0" borderId="34" xfId="14" applyBorder="1" applyProtection="1"/>
    <xf numFmtId="10" fontId="96" fillId="0" borderId="47" xfId="14" applyNumberFormat="1" applyFont="1" applyBorder="1" applyAlignment="1" applyProtection="1">
      <alignment horizontal="center" vertical="center"/>
    </xf>
    <xf numFmtId="10" fontId="96" fillId="0" borderId="50" xfId="14" applyNumberFormat="1" applyFont="1" applyBorder="1" applyAlignment="1" applyProtection="1">
      <alignment horizontal="center" vertical="center"/>
    </xf>
    <xf numFmtId="10" fontId="65" fillId="36" borderId="37" xfId="15" applyNumberFormat="1" applyFont="1" applyFill="1" applyBorder="1" applyAlignment="1" applyProtection="1">
      <alignment horizontal="center" vertical="center" wrapText="1"/>
      <protection locked="0"/>
    </xf>
    <xf numFmtId="0" fontId="7" fillId="20" borderId="37" xfId="14" applyFont="1" applyFill="1" applyBorder="1" applyAlignment="1">
      <alignment horizontal="center" vertical="center" wrapText="1"/>
    </xf>
    <xf numFmtId="0" fontId="20" fillId="0" borderId="61" xfId="0" applyFont="1" applyBorder="1" applyAlignment="1">
      <alignment horizontal="left" vertical="center" wrapText="1"/>
    </xf>
    <xf numFmtId="0" fontId="6" fillId="20" borderId="44" xfId="14" applyFont="1" applyFill="1" applyBorder="1" applyAlignment="1">
      <alignment horizontal="center" vertical="center" wrapText="1"/>
    </xf>
    <xf numFmtId="0" fontId="6" fillId="20" borderId="37" xfId="14" applyFont="1" applyFill="1" applyBorder="1" applyAlignment="1">
      <alignment horizontal="center" vertical="center" wrapText="1"/>
    </xf>
    <xf numFmtId="0" fontId="86" fillId="0" borderId="34" xfId="0" applyFont="1" applyBorder="1" applyAlignment="1">
      <alignment horizontal="left" vertical="top" wrapText="1"/>
    </xf>
    <xf numFmtId="0" fontId="88" fillId="57" borderId="37" xfId="0" applyFont="1" applyFill="1" applyBorder="1" applyAlignment="1">
      <alignment horizontal="center" vertical="center" wrapText="1"/>
    </xf>
    <xf numFmtId="0" fontId="89" fillId="57" borderId="37" xfId="0" applyFont="1" applyFill="1" applyBorder="1" applyAlignment="1">
      <alignment horizontal="center" vertical="center" wrapText="1"/>
    </xf>
    <xf numFmtId="0" fontId="88" fillId="58" borderId="37" xfId="0" applyFont="1" applyFill="1" applyBorder="1" applyAlignment="1">
      <alignment horizontal="center" vertical="center" wrapText="1"/>
    </xf>
    <xf numFmtId="0" fontId="88" fillId="8" borderId="37" xfId="0" applyFont="1" applyFill="1" applyBorder="1" applyAlignment="1">
      <alignment horizontal="center" vertical="center" wrapText="1"/>
    </xf>
    <xf numFmtId="0" fontId="88" fillId="56" borderId="24" xfId="0" applyFont="1" applyFill="1" applyBorder="1" applyAlignment="1">
      <alignment horizontal="center" vertical="center" wrapText="1"/>
    </xf>
    <xf numFmtId="0" fontId="88" fillId="56" borderId="14" xfId="0" applyFont="1" applyFill="1" applyBorder="1" applyAlignment="1">
      <alignment horizontal="center" vertical="center" wrapText="1"/>
    </xf>
    <xf numFmtId="49" fontId="26" fillId="50" borderId="52" xfId="14" applyNumberFormat="1" applyFont="1" applyFill="1" applyBorder="1" applyAlignment="1" applyProtection="1">
      <alignment horizontal="center" vertical="center"/>
      <protection locked="0"/>
    </xf>
    <xf numFmtId="49" fontId="26" fillId="50" borderId="36" xfId="14" applyNumberFormat="1" applyFont="1" applyFill="1" applyBorder="1" applyAlignment="1" applyProtection="1">
      <alignment horizontal="center" vertical="center"/>
      <protection locked="0"/>
    </xf>
    <xf numFmtId="0" fontId="31" fillId="0" borderId="34" xfId="14" applyFont="1" applyFill="1" applyBorder="1" applyAlignment="1" applyProtection="1">
      <alignment horizontal="center" vertical="center" wrapText="1"/>
    </xf>
    <xf numFmtId="0" fontId="50" fillId="0" borderId="34" xfId="14" applyFont="1" applyFill="1" applyBorder="1" applyAlignment="1" applyProtection="1">
      <alignment horizontal="center" wrapText="1"/>
    </xf>
    <xf numFmtId="14" fontId="71" fillId="51" borderId="110" xfId="14" applyNumberFormat="1" applyFont="1" applyFill="1" applyBorder="1" applyAlignment="1" applyProtection="1">
      <alignment horizontal="center" vertical="center" wrapText="1"/>
    </xf>
    <xf numFmtId="0" fontId="22" fillId="0" borderId="37" xfId="14" applyFont="1" applyBorder="1" applyAlignment="1">
      <alignment horizontal="center" vertical="center" wrapText="1"/>
    </xf>
    <xf numFmtId="0" fontId="20" fillId="0" borderId="37" xfId="14" applyFont="1" applyBorder="1" applyAlignment="1">
      <alignment horizontal="center" vertical="center" wrapText="1"/>
    </xf>
    <xf numFmtId="0" fontId="20" fillId="0" borderId="52" xfId="14" applyFont="1" applyBorder="1" applyAlignment="1">
      <alignment horizontal="center" vertical="center" wrapText="1"/>
    </xf>
    <xf numFmtId="0" fontId="20" fillId="0" borderId="48" xfId="14" applyFont="1" applyBorder="1" applyAlignment="1">
      <alignment horizontal="center" vertical="center" wrapText="1"/>
    </xf>
    <xf numFmtId="0" fontId="88" fillId="57" borderId="37" xfId="0" applyFont="1" applyFill="1" applyBorder="1" applyAlignment="1">
      <alignment horizontal="center" vertical="center" wrapText="1"/>
    </xf>
    <xf numFmtId="0" fontId="100" fillId="57" borderId="7" xfId="0" applyFont="1" applyFill="1" applyBorder="1" applyAlignment="1">
      <alignment horizontal="center" vertical="center" wrapText="1"/>
    </xf>
    <xf numFmtId="0" fontId="100" fillId="57" borderId="37" xfId="0" applyFont="1" applyFill="1" applyBorder="1" applyAlignment="1">
      <alignment horizontal="center" vertical="center" wrapText="1"/>
    </xf>
    <xf numFmtId="0" fontId="100" fillId="57" borderId="37" xfId="10" applyFont="1" applyFill="1" applyBorder="1" applyAlignment="1">
      <alignment horizontal="center" vertical="center" wrapText="1"/>
    </xf>
    <xf numFmtId="0" fontId="100" fillId="58" borderId="37" xfId="2" applyFont="1" applyFill="1" applyBorder="1" applyAlignment="1">
      <alignment horizontal="center" vertical="center" wrapText="1"/>
    </xf>
    <xf numFmtId="0" fontId="100" fillId="8" borderId="37" xfId="0" applyFont="1" applyFill="1" applyBorder="1" applyAlignment="1">
      <alignment horizontal="center" vertical="center" wrapText="1"/>
    </xf>
    <xf numFmtId="0" fontId="100" fillId="56" borderId="32" xfId="0" applyFont="1" applyFill="1" applyBorder="1" applyAlignment="1">
      <alignment horizontal="center" vertical="center" wrapText="1"/>
    </xf>
    <xf numFmtId="0" fontId="100" fillId="56" borderId="7" xfId="0" applyFont="1" applyFill="1" applyBorder="1" applyAlignment="1">
      <alignment horizontal="center" vertical="center" wrapText="1"/>
    </xf>
    <xf numFmtId="0" fontId="100" fillId="60" borderId="32" xfId="2" applyFont="1" applyFill="1" applyBorder="1" applyAlignment="1">
      <alignment horizontal="center" vertical="center" wrapText="1"/>
    </xf>
    <xf numFmtId="0" fontId="100" fillId="57" borderId="37" xfId="2" applyFont="1" applyFill="1" applyBorder="1" applyAlignment="1">
      <alignment horizontal="center" vertical="center" wrapText="1"/>
    </xf>
    <xf numFmtId="0" fontId="100" fillId="57" borderId="7" xfId="2" applyFont="1" applyFill="1" applyBorder="1" applyAlignment="1">
      <alignment horizontal="center" vertical="center" wrapText="1"/>
    </xf>
    <xf numFmtId="0" fontId="100" fillId="8" borderId="37" xfId="2" applyFont="1" applyFill="1" applyBorder="1" applyAlignment="1">
      <alignment horizontal="center" vertical="center" wrapText="1"/>
    </xf>
    <xf numFmtId="0" fontId="101" fillId="59" borderId="19" xfId="0" applyFont="1" applyFill="1" applyBorder="1" applyAlignment="1">
      <alignment horizontal="center" vertical="center" wrapText="1"/>
    </xf>
    <xf numFmtId="0" fontId="101" fillId="59" borderId="18" xfId="0" applyFont="1" applyFill="1" applyBorder="1" applyAlignment="1">
      <alignment horizontal="center" vertical="center" wrapText="1"/>
    </xf>
    <xf numFmtId="9" fontId="81" fillId="0" borderId="44" xfId="0" applyNumberFormat="1" applyFont="1" applyBorder="1" applyAlignment="1">
      <alignment horizontal="center" vertical="center"/>
    </xf>
    <xf numFmtId="9" fontId="81" fillId="0" borderId="37" xfId="0" applyNumberFormat="1" applyFont="1" applyBorder="1" applyAlignment="1">
      <alignment horizontal="center" vertical="center"/>
    </xf>
    <xf numFmtId="0" fontId="4" fillId="20" borderId="44" xfId="14" applyFont="1" applyFill="1" applyBorder="1" applyAlignment="1">
      <alignment horizontal="center" vertical="center" wrapText="1"/>
    </xf>
    <xf numFmtId="0" fontId="4" fillId="20" borderId="37" xfId="14" applyFont="1" applyFill="1" applyBorder="1" applyAlignment="1">
      <alignment horizontal="center" vertical="center" wrapText="1"/>
    </xf>
    <xf numFmtId="166" fontId="79" fillId="0" borderId="36" xfId="11" applyNumberFormat="1" applyFont="1" applyBorder="1" applyAlignment="1">
      <alignment horizontal="center" vertical="center"/>
    </xf>
    <xf numFmtId="166" fontId="77" fillId="0" borderId="39" xfId="12" applyNumberFormat="1" applyFont="1" applyBorder="1" applyAlignment="1" applyProtection="1">
      <alignment horizontal="center" vertical="center"/>
    </xf>
    <xf numFmtId="0" fontId="26" fillId="0" borderId="48" xfId="0" applyFont="1" applyBorder="1" applyAlignment="1">
      <alignment horizontal="center" vertical="center" wrapText="1"/>
    </xf>
    <xf numFmtId="9" fontId="81" fillId="0" borderId="48" xfId="0" applyNumberFormat="1" applyFont="1" applyBorder="1" applyAlignment="1">
      <alignment horizontal="center" vertical="center"/>
    </xf>
    <xf numFmtId="9" fontId="28" fillId="0" borderId="52" xfId="5" applyNumberFormat="1" applyFont="1" applyFill="1" applyBorder="1" applyAlignment="1">
      <alignment horizontal="center" vertical="center"/>
    </xf>
    <xf numFmtId="9" fontId="28" fillId="0" borderId="37" xfId="5" applyNumberFormat="1" applyFont="1" applyFill="1" applyBorder="1" applyAlignment="1">
      <alignment horizontal="center" vertical="center"/>
    </xf>
    <xf numFmtId="9" fontId="28" fillId="0" borderId="48" xfId="5" applyNumberFormat="1" applyFont="1" applyFill="1" applyBorder="1" applyAlignment="1">
      <alignment horizontal="center" vertical="center"/>
    </xf>
    <xf numFmtId="0" fontId="0" fillId="0" borderId="34" xfId="0" applyBorder="1"/>
    <xf numFmtId="0" fontId="103" fillId="0" borderId="150" xfId="0" applyFont="1" applyBorder="1" applyAlignment="1">
      <alignment horizontal="center" vertical="center" wrapText="1"/>
    </xf>
    <xf numFmtId="0" fontId="103" fillId="62" borderId="150" xfId="0" applyFont="1" applyFill="1" applyBorder="1" applyAlignment="1">
      <alignment horizontal="center" vertical="center" wrapText="1"/>
    </xf>
    <xf numFmtId="0" fontId="104" fillId="61" borderId="153" xfId="0" applyFont="1" applyFill="1" applyBorder="1" applyAlignment="1">
      <alignment horizontal="center" vertical="center" wrapText="1"/>
    </xf>
    <xf numFmtId="0" fontId="104" fillId="61" borderId="153" xfId="0" applyFont="1" applyFill="1" applyBorder="1" applyAlignment="1">
      <alignment horizontal="left" vertical="center" wrapText="1"/>
    </xf>
    <xf numFmtId="0" fontId="104" fillId="61" borderId="154" xfId="0" applyFont="1" applyFill="1" applyBorder="1" applyAlignment="1">
      <alignment horizontal="left" vertical="center" wrapText="1"/>
    </xf>
    <xf numFmtId="14" fontId="79" fillId="0" borderId="34" xfId="11" applyNumberFormat="1" applyFont="1"/>
    <xf numFmtId="0" fontId="2" fillId="0" borderId="34" xfId="11" applyFont="1"/>
    <xf numFmtId="0" fontId="105" fillId="0" borderId="0" xfId="0" applyFont="1" applyAlignment="1"/>
    <xf numFmtId="0" fontId="14" fillId="2" borderId="35" xfId="0" applyFont="1" applyFill="1" applyBorder="1" applyAlignment="1">
      <alignment horizontal="center" vertical="center" wrapText="1"/>
    </xf>
    <xf numFmtId="0" fontId="15" fillId="0" borderId="34" xfId="0" applyFont="1" applyBorder="1"/>
    <xf numFmtId="0" fontId="14" fillId="2" borderId="2" xfId="0" applyFont="1" applyFill="1" applyBorder="1" applyAlignment="1">
      <alignment horizontal="center" vertical="center" wrapText="1"/>
    </xf>
    <xf numFmtId="0" fontId="15" fillId="0" borderId="2" xfId="0" applyFont="1" applyBorder="1"/>
    <xf numFmtId="0" fontId="26" fillId="9" borderId="20" xfId="0" applyFont="1" applyFill="1" applyBorder="1" applyAlignment="1">
      <alignment horizontal="center" vertical="center" wrapText="1"/>
    </xf>
    <xf numFmtId="0" fontId="15" fillId="0" borderId="20" xfId="0" applyFont="1" applyBorder="1"/>
    <xf numFmtId="0" fontId="15" fillId="0" borderId="15" xfId="0" applyFont="1" applyBorder="1"/>
    <xf numFmtId="0" fontId="17" fillId="9" borderId="24" xfId="0" applyFont="1" applyFill="1" applyBorder="1" applyAlignment="1">
      <alignment horizontal="center" vertical="center" wrapText="1"/>
    </xf>
    <xf numFmtId="0" fontId="15" fillId="0" borderId="24" xfId="0" applyFont="1" applyBorder="1"/>
    <xf numFmtId="0" fontId="15" fillId="0" borderId="30" xfId="0" applyFont="1" applyBorder="1"/>
    <xf numFmtId="0" fontId="15" fillId="0" borderId="14" xfId="0" applyFont="1" applyBorder="1"/>
    <xf numFmtId="0" fontId="17" fillId="9" borderId="21"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16" fillId="7" borderId="5" xfId="0" applyFont="1" applyFill="1" applyBorder="1" applyAlignment="1">
      <alignment horizontal="center" vertical="center" wrapText="1"/>
    </xf>
    <xf numFmtId="0" fontId="16" fillId="7" borderId="21"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5" xfId="0" applyFont="1" applyFill="1" applyBorder="1" applyAlignment="1">
      <alignment horizontal="center" vertical="center"/>
    </xf>
    <xf numFmtId="0" fontId="48" fillId="27" borderId="7" xfId="0" applyFont="1" applyFill="1" applyBorder="1" applyAlignment="1">
      <alignment horizontal="center" vertical="center"/>
    </xf>
    <xf numFmtId="0" fontId="49" fillId="26" borderId="68" xfId="0" applyFont="1" applyFill="1" applyBorder="1"/>
    <xf numFmtId="0" fontId="20" fillId="0" borderId="100"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101" xfId="0" applyFont="1" applyBorder="1" applyAlignment="1">
      <alignment horizontal="center" vertical="center" wrapText="1"/>
    </xf>
    <xf numFmtId="0" fontId="20" fillId="0" borderId="65" xfId="0" applyFont="1" applyBorder="1" applyAlignment="1">
      <alignment horizontal="center" vertical="center" wrapText="1"/>
    </xf>
    <xf numFmtId="0" fontId="22" fillId="28" borderId="52" xfId="0" applyFont="1" applyFill="1" applyBorder="1" applyAlignment="1">
      <alignment horizontal="center" vertical="center" wrapText="1"/>
    </xf>
    <xf numFmtId="0" fontId="22" fillId="28" borderId="37" xfId="0" applyFont="1" applyFill="1" applyBorder="1" applyAlignment="1">
      <alignment horizontal="center" vertical="center" wrapText="1"/>
    </xf>
    <xf numFmtId="0" fontId="22" fillId="28" borderId="36" xfId="0" applyFont="1" applyFill="1" applyBorder="1" applyAlignment="1">
      <alignment horizontal="center" vertical="center" wrapText="1"/>
    </xf>
    <xf numFmtId="0" fontId="22" fillId="0" borderId="58"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90" xfId="0" applyFont="1" applyBorder="1" applyAlignment="1">
      <alignment horizontal="center" vertical="center" wrapText="1"/>
    </xf>
    <xf numFmtId="0" fontId="20" fillId="0" borderId="22" xfId="0" applyFont="1" applyBorder="1" applyAlignment="1">
      <alignment horizontal="center" vertical="center" wrapText="1"/>
    </xf>
    <xf numFmtId="0" fontId="15" fillId="0" borderId="29" xfId="0" applyFont="1" applyBorder="1"/>
    <xf numFmtId="0" fontId="15" fillId="0" borderId="32" xfId="0" applyFont="1" applyBorder="1"/>
    <xf numFmtId="0" fontId="20" fillId="2" borderId="97" xfId="0" applyFont="1" applyFill="1" applyBorder="1" applyAlignment="1">
      <alignment horizontal="center" vertical="center" wrapText="1"/>
    </xf>
    <xf numFmtId="0" fontId="20" fillId="0" borderId="98"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59" xfId="0" applyFont="1" applyBorder="1" applyAlignment="1">
      <alignment horizontal="center" vertical="center" wrapText="1"/>
    </xf>
    <xf numFmtId="0" fontId="15" fillId="0" borderId="64" xfId="0" applyFont="1" applyBorder="1"/>
    <xf numFmtId="0" fontId="20" fillId="27" borderId="39" xfId="0" applyFont="1" applyFill="1" applyBorder="1" applyAlignment="1">
      <alignment horizontal="center"/>
    </xf>
    <xf numFmtId="0" fontId="20" fillId="27" borderId="40" xfId="0" applyFont="1" applyFill="1" applyBorder="1" applyAlignment="1">
      <alignment horizontal="center"/>
    </xf>
    <xf numFmtId="0" fontId="20" fillId="27" borderId="41" xfId="0" applyFont="1" applyFill="1" applyBorder="1" applyAlignment="1">
      <alignment horizontal="center"/>
    </xf>
    <xf numFmtId="0" fontId="20" fillId="0" borderId="24" xfId="0" applyFont="1" applyBorder="1" applyAlignment="1">
      <alignment horizontal="center" vertical="center" wrapText="1"/>
    </xf>
    <xf numFmtId="0" fontId="15" fillId="0" borderId="66" xfId="0" applyFont="1" applyBorder="1"/>
    <xf numFmtId="0" fontId="22" fillId="25" borderId="24" xfId="0" applyFont="1" applyFill="1" applyBorder="1" applyAlignment="1">
      <alignment horizontal="center" vertical="center" wrapText="1"/>
    </xf>
    <xf numFmtId="0" fontId="15" fillId="26" borderId="66" xfId="0" applyFont="1" applyFill="1" applyBorder="1"/>
    <xf numFmtId="0" fontId="23" fillId="27" borderId="75" xfId="0" applyFont="1" applyFill="1" applyBorder="1" applyAlignment="1">
      <alignment horizontal="center" vertical="center"/>
    </xf>
    <xf numFmtId="0" fontId="23" fillId="27" borderId="62" xfId="0" applyFont="1" applyFill="1" applyBorder="1" applyAlignment="1">
      <alignment horizontal="center" vertical="center"/>
    </xf>
    <xf numFmtId="0" fontId="22" fillId="28" borderId="29" xfId="0" applyFont="1" applyFill="1" applyBorder="1" applyAlignment="1">
      <alignment horizontal="center" vertical="center" wrapText="1"/>
    </xf>
    <xf numFmtId="0" fontId="15" fillId="29" borderId="29" xfId="0" applyFont="1" applyFill="1" applyBorder="1"/>
    <xf numFmtId="0" fontId="15" fillId="29" borderId="28" xfId="0" applyFont="1" applyFill="1" applyBorder="1"/>
    <xf numFmtId="0" fontId="22" fillId="0" borderId="64" xfId="0" applyFont="1" applyBorder="1" applyAlignment="1">
      <alignment horizontal="center" vertical="center" wrapText="1"/>
    </xf>
    <xf numFmtId="0" fontId="20" fillId="0" borderId="29" xfId="0" applyFont="1" applyBorder="1" applyAlignment="1">
      <alignment horizontal="center" vertical="center"/>
    </xf>
    <xf numFmtId="0" fontId="22" fillId="25" borderId="64" xfId="0" applyFont="1" applyFill="1" applyBorder="1" applyAlignment="1">
      <alignment horizontal="center" vertical="center" wrapText="1"/>
    </xf>
    <xf numFmtId="0" fontId="22" fillId="25" borderId="65" xfId="0" applyFont="1" applyFill="1" applyBorder="1" applyAlignment="1">
      <alignment horizontal="center" vertical="center" wrapText="1"/>
    </xf>
    <xf numFmtId="0" fontId="20" fillId="0" borderId="60" xfId="0" applyFont="1" applyBorder="1" applyAlignment="1">
      <alignment horizontal="center" vertical="center" wrapText="1"/>
    </xf>
    <xf numFmtId="0" fontId="22" fillId="0" borderId="59" xfId="0" applyFont="1" applyBorder="1" applyAlignment="1">
      <alignment horizontal="center" vertical="center" wrapText="1"/>
    </xf>
    <xf numFmtId="0" fontId="15" fillId="0" borderId="65" xfId="0" applyFont="1" applyBorder="1"/>
    <xf numFmtId="0" fontId="22" fillId="2" borderId="64" xfId="0" applyFont="1" applyFill="1" applyBorder="1" applyAlignment="1">
      <alignment horizontal="center" vertical="center" wrapText="1"/>
    </xf>
    <xf numFmtId="0" fontId="0" fillId="26" borderId="39" xfId="0" applyFont="1" applyFill="1" applyBorder="1" applyAlignment="1">
      <alignment horizontal="center"/>
    </xf>
    <xf numFmtId="0" fontId="0" fillId="26" borderId="41" xfId="0" applyFont="1" applyFill="1" applyBorder="1" applyAlignment="1">
      <alignment horizontal="center"/>
    </xf>
    <xf numFmtId="0" fontId="29" fillId="34" borderId="85" xfId="0" applyFont="1" applyFill="1" applyBorder="1" applyAlignment="1">
      <alignment horizontal="center" vertical="center"/>
    </xf>
    <xf numFmtId="0" fontId="29" fillId="34" borderId="86" xfId="0" applyFont="1" applyFill="1" applyBorder="1" applyAlignment="1">
      <alignment horizontal="center" vertical="center"/>
    </xf>
    <xf numFmtId="0" fontId="29" fillId="34" borderId="87" xfId="0" applyFont="1" applyFill="1" applyBorder="1" applyAlignment="1">
      <alignment horizontal="center" vertical="center"/>
    </xf>
    <xf numFmtId="0" fontId="29" fillId="34" borderId="89" xfId="0" applyFont="1" applyFill="1" applyBorder="1" applyAlignment="1">
      <alignment horizontal="center" vertical="center"/>
    </xf>
    <xf numFmtId="0" fontId="39" fillId="24" borderId="85" xfId="0" applyFont="1" applyFill="1" applyBorder="1" applyAlignment="1">
      <alignment horizontal="center" vertical="center" wrapText="1"/>
    </xf>
    <xf numFmtId="0" fontId="39" fillId="24" borderId="57" xfId="0" applyFont="1" applyFill="1" applyBorder="1" applyAlignment="1">
      <alignment horizontal="center" vertical="center" wrapText="1"/>
    </xf>
    <xf numFmtId="0" fontId="39" fillId="24" borderId="86" xfId="0" applyFont="1" applyFill="1" applyBorder="1" applyAlignment="1">
      <alignment horizontal="center" vertical="center" wrapText="1"/>
    </xf>
    <xf numFmtId="0" fontId="39" fillId="24" borderId="87" xfId="0" applyFont="1" applyFill="1" applyBorder="1" applyAlignment="1">
      <alignment horizontal="center" vertical="center" wrapText="1"/>
    </xf>
    <xf numFmtId="0" fontId="39" fillId="24" borderId="88" xfId="0" applyFont="1" applyFill="1" applyBorder="1" applyAlignment="1">
      <alignment horizontal="center" vertical="center" wrapText="1"/>
    </xf>
    <xf numFmtId="0" fontId="39" fillId="24" borderId="89" xfId="0" applyFont="1" applyFill="1" applyBorder="1" applyAlignment="1">
      <alignment horizontal="center" vertical="center" wrapText="1"/>
    </xf>
    <xf numFmtId="0" fontId="23" fillId="27" borderId="39" xfId="0" applyFont="1" applyFill="1" applyBorder="1" applyAlignment="1">
      <alignment horizontal="center" vertical="center"/>
    </xf>
    <xf numFmtId="0" fontId="23" fillId="27" borderId="40" xfId="0" applyFont="1" applyFill="1" applyBorder="1" applyAlignment="1">
      <alignment horizontal="center" vertical="center"/>
    </xf>
    <xf numFmtId="0" fontId="23" fillId="27" borderId="41" xfId="0" applyFont="1" applyFill="1" applyBorder="1" applyAlignment="1">
      <alignment horizontal="center" vertical="center"/>
    </xf>
    <xf numFmtId="0" fontId="29" fillId="15" borderId="52" xfId="0" applyFont="1" applyFill="1" applyBorder="1" applyAlignment="1" applyProtection="1">
      <alignment horizontal="center" vertical="center" wrapText="1"/>
    </xf>
    <xf numFmtId="0" fontId="29" fillId="15" borderId="48" xfId="0" applyFont="1" applyFill="1" applyBorder="1" applyAlignment="1" applyProtection="1">
      <alignment horizontal="center" vertical="center" wrapText="1"/>
    </xf>
    <xf numFmtId="0" fontId="29" fillId="30" borderId="76" xfId="0" applyFont="1" applyFill="1" applyBorder="1" applyAlignment="1" applyProtection="1">
      <alignment horizontal="center" vertical="center" wrapText="1"/>
    </xf>
    <xf numFmtId="0" fontId="29" fillId="30" borderId="50" xfId="0" applyFont="1" applyFill="1" applyBorder="1" applyAlignment="1" applyProtection="1">
      <alignment horizontal="center" vertical="center" wrapText="1"/>
    </xf>
    <xf numFmtId="0" fontId="22" fillId="0" borderId="72" xfId="0" applyFont="1" applyBorder="1" applyAlignment="1">
      <alignment horizontal="center" vertical="center" wrapText="1"/>
    </xf>
    <xf numFmtId="0" fontId="22" fillId="0" borderId="73"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21" xfId="0" applyFont="1" applyBorder="1" applyAlignment="1">
      <alignment horizontal="center" vertical="center" wrapText="1"/>
    </xf>
    <xf numFmtId="9" fontId="28" fillId="0" borderId="45" xfId="1" applyFont="1" applyFill="1" applyBorder="1" applyAlignment="1">
      <alignment horizontal="center" vertical="center"/>
    </xf>
    <xf numFmtId="9" fontId="28" fillId="0" borderId="42" xfId="1" applyFont="1" applyFill="1" applyBorder="1" applyAlignment="1">
      <alignment horizontal="center" vertical="center"/>
    </xf>
    <xf numFmtId="9" fontId="28" fillId="0" borderId="49" xfId="1" applyFont="1" applyFill="1" applyBorder="1" applyAlignment="1">
      <alignment horizontal="center" vertical="center"/>
    </xf>
    <xf numFmtId="0" fontId="29" fillId="30" borderId="85" xfId="0" applyFont="1" applyFill="1" applyBorder="1" applyAlignment="1" applyProtection="1">
      <alignment horizontal="center" vertical="center" wrapText="1"/>
    </xf>
    <xf numFmtId="0" fontId="29" fillId="30" borderId="87" xfId="0" applyFont="1" applyFill="1" applyBorder="1" applyAlignment="1" applyProtection="1">
      <alignment horizontal="center" vertical="center" wrapText="1"/>
    </xf>
    <xf numFmtId="0" fontId="29" fillId="30" borderId="93" xfId="0" applyFont="1" applyFill="1" applyBorder="1" applyAlignment="1" applyProtection="1">
      <alignment horizontal="center" vertical="center" wrapText="1"/>
    </xf>
    <xf numFmtId="0" fontId="29" fillId="30" borderId="94" xfId="0" applyFont="1" applyFill="1" applyBorder="1" applyAlignment="1" applyProtection="1">
      <alignment horizontal="center" vertical="center" wrapText="1"/>
    </xf>
    <xf numFmtId="0" fontId="87" fillId="60" borderId="4" xfId="0" applyFont="1" applyFill="1" applyBorder="1" applyAlignment="1">
      <alignment horizontal="center" vertical="center" wrapText="1"/>
    </xf>
    <xf numFmtId="0" fontId="87" fillId="60" borderId="20" xfId="0" applyFont="1" applyFill="1" applyBorder="1" applyAlignment="1">
      <alignment horizontal="center" vertical="center" wrapText="1"/>
    </xf>
    <xf numFmtId="0" fontId="87" fillId="60" borderId="15" xfId="0" applyFont="1" applyFill="1" applyBorder="1" applyAlignment="1">
      <alignment horizontal="center" vertical="center" wrapText="1"/>
    </xf>
    <xf numFmtId="0" fontId="89" fillId="60" borderId="5" xfId="0" applyFont="1" applyFill="1" applyBorder="1" applyAlignment="1">
      <alignment horizontal="center" vertical="center" wrapText="1"/>
    </xf>
    <xf numFmtId="0" fontId="89" fillId="60" borderId="14" xfId="0" applyFont="1" applyFill="1" applyBorder="1" applyAlignment="1">
      <alignment horizontal="center" vertical="center" wrapText="1"/>
    </xf>
    <xf numFmtId="0" fontId="89" fillId="60" borderId="21" xfId="0" applyFont="1" applyFill="1" applyBorder="1" applyAlignment="1">
      <alignment horizontal="center" vertical="center" wrapText="1"/>
    </xf>
    <xf numFmtId="0" fontId="89" fillId="60" borderId="24" xfId="0" applyFont="1" applyFill="1" applyBorder="1" applyAlignment="1">
      <alignment horizontal="center" vertical="center" wrapText="1"/>
    </xf>
    <xf numFmtId="0" fontId="89" fillId="60" borderId="30" xfId="0" applyFont="1" applyFill="1" applyBorder="1" applyAlignment="1">
      <alignment horizontal="center" vertical="center" wrapText="1"/>
    </xf>
    <xf numFmtId="0" fontId="87" fillId="56" borderId="20" xfId="0" applyFont="1" applyFill="1" applyBorder="1" applyAlignment="1">
      <alignment horizontal="center" vertical="center" wrapText="1"/>
    </xf>
    <xf numFmtId="0" fontId="87" fillId="56" borderId="15" xfId="0" applyFont="1" applyFill="1" applyBorder="1" applyAlignment="1">
      <alignment horizontal="center" vertical="center" wrapText="1"/>
    </xf>
    <xf numFmtId="0" fontId="88" fillId="56" borderId="24" xfId="0" applyFont="1" applyFill="1" applyBorder="1" applyAlignment="1">
      <alignment horizontal="center" vertical="center" wrapText="1"/>
    </xf>
    <xf numFmtId="0" fontId="88" fillId="56" borderId="30" xfId="0" applyFont="1" applyFill="1" applyBorder="1" applyAlignment="1">
      <alignment horizontal="center" vertical="center" wrapText="1"/>
    </xf>
    <xf numFmtId="0" fontId="88" fillId="56" borderId="21" xfId="0" applyFont="1" applyFill="1" applyBorder="1" applyAlignment="1">
      <alignment horizontal="center" vertical="center" wrapText="1"/>
    </xf>
    <xf numFmtId="0" fontId="88" fillId="56" borderId="14" xfId="0" applyFont="1" applyFill="1" applyBorder="1" applyAlignment="1">
      <alignment horizontal="center" vertical="center" wrapText="1"/>
    </xf>
    <xf numFmtId="0" fontId="87" fillId="59" borderId="4" xfId="0" applyFont="1" applyFill="1" applyBorder="1" applyAlignment="1">
      <alignment horizontal="center" vertical="center" wrapText="1"/>
    </xf>
    <xf numFmtId="0" fontId="87" fillId="59" borderId="15" xfId="0" applyFont="1" applyFill="1" applyBorder="1" applyAlignment="1">
      <alignment horizontal="center" vertical="center" wrapText="1"/>
    </xf>
    <xf numFmtId="0" fontId="88" fillId="59" borderId="5" xfId="0" applyFont="1" applyFill="1" applyBorder="1" applyAlignment="1">
      <alignment horizontal="center" vertical="center" wrapText="1"/>
    </xf>
    <xf numFmtId="0" fontId="88" fillId="59" borderId="30" xfId="0" applyFont="1" applyFill="1" applyBorder="1" applyAlignment="1">
      <alignment horizontal="center" vertical="center" wrapText="1"/>
    </xf>
    <xf numFmtId="0" fontId="87" fillId="58" borderId="37" xfId="0" applyFont="1" applyFill="1" applyBorder="1" applyAlignment="1">
      <alignment horizontal="center" vertical="center" wrapText="1"/>
    </xf>
    <xf numFmtId="0" fontId="88" fillId="58" borderId="37" xfId="0" applyFont="1" applyFill="1" applyBorder="1" applyAlignment="1">
      <alignment horizontal="center" vertical="center" wrapText="1"/>
    </xf>
    <xf numFmtId="0" fontId="87" fillId="8" borderId="37" xfId="0" applyFont="1" applyFill="1" applyBorder="1" applyAlignment="1">
      <alignment horizontal="center" vertical="center" wrapText="1"/>
    </xf>
    <xf numFmtId="0" fontId="88" fillId="8" borderId="37" xfId="0" applyFont="1" applyFill="1" applyBorder="1" applyAlignment="1">
      <alignment horizontal="center" vertical="center" wrapText="1"/>
    </xf>
    <xf numFmtId="0" fontId="88" fillId="57" borderId="37" xfId="0" applyFont="1" applyFill="1" applyBorder="1" applyAlignment="1">
      <alignment horizontal="center" vertical="center" wrapText="1"/>
    </xf>
    <xf numFmtId="0" fontId="89" fillId="57" borderId="37" xfId="0" applyFont="1" applyFill="1" applyBorder="1" applyAlignment="1">
      <alignment horizontal="center" vertical="center" wrapText="1"/>
    </xf>
    <xf numFmtId="0" fontId="64" fillId="44" borderId="93" xfId="14" applyFont="1" applyFill="1" applyBorder="1" applyAlignment="1" applyProtection="1">
      <alignment horizontal="center" vertical="center" wrapText="1"/>
    </xf>
    <xf numFmtId="0" fontId="64" fillId="44" borderId="107" xfId="14" applyFont="1" applyFill="1" applyBorder="1" applyAlignment="1" applyProtection="1">
      <alignment horizontal="center" vertical="center" wrapText="1"/>
    </xf>
    <xf numFmtId="0" fontId="63" fillId="44" borderId="93" xfId="14" applyFont="1" applyFill="1" applyBorder="1" applyAlignment="1" applyProtection="1">
      <alignment horizontal="center" vertical="center" wrapText="1"/>
    </xf>
    <xf numFmtId="0" fontId="63" fillId="44" borderId="107" xfId="14" applyFont="1" applyFill="1" applyBorder="1" applyAlignment="1" applyProtection="1">
      <alignment horizontal="center" vertical="center" wrapText="1"/>
    </xf>
    <xf numFmtId="0" fontId="63" fillId="44" borderId="106" xfId="14" applyFont="1" applyFill="1" applyBorder="1" applyAlignment="1" applyProtection="1">
      <alignment horizontal="center" vertical="center" wrapText="1"/>
    </xf>
    <xf numFmtId="0" fontId="63" fillId="44" borderId="108" xfId="14" applyFont="1" applyFill="1" applyBorder="1" applyAlignment="1" applyProtection="1">
      <alignment horizontal="center" vertical="center" wrapText="1"/>
    </xf>
    <xf numFmtId="0" fontId="57" fillId="44" borderId="93" xfId="14" applyFont="1" applyFill="1" applyBorder="1" applyAlignment="1" applyProtection="1">
      <alignment horizontal="center" vertical="center" wrapText="1"/>
    </xf>
    <xf numFmtId="0" fontId="57" fillId="44" borderId="107" xfId="14" applyFont="1" applyFill="1" applyBorder="1" applyAlignment="1" applyProtection="1">
      <alignment horizontal="center" vertical="center" wrapText="1"/>
    </xf>
    <xf numFmtId="0" fontId="34" fillId="0" borderId="73" xfId="14" applyFont="1" applyFill="1" applyBorder="1" applyAlignment="1" applyProtection="1">
      <alignment horizontal="left" vertical="center" wrapText="1"/>
      <protection locked="0"/>
    </xf>
    <xf numFmtId="0" fontId="34" fillId="0" borderId="48" xfId="14" applyFont="1" applyFill="1" applyBorder="1" applyAlignment="1" applyProtection="1">
      <alignment horizontal="left" vertical="center" wrapText="1"/>
      <protection locked="0"/>
    </xf>
    <xf numFmtId="0" fontId="34" fillId="0" borderId="70" xfId="14" applyFont="1" applyFill="1" applyBorder="1" applyAlignment="1" applyProtection="1">
      <alignment horizontal="left" vertical="center" wrapText="1"/>
      <protection locked="0"/>
    </xf>
    <xf numFmtId="14" fontId="27" fillId="0" borderId="48" xfId="2" applyNumberFormat="1" applyFill="1" applyBorder="1" applyAlignment="1" applyProtection="1">
      <alignment horizontal="center" vertical="center" wrapText="1"/>
      <protection locked="0"/>
    </xf>
    <xf numFmtId="14" fontId="58" fillId="0" borderId="48" xfId="10" applyNumberFormat="1" applyFont="1" applyFill="1" applyBorder="1" applyAlignment="1" applyProtection="1">
      <alignment horizontal="center" vertical="center" wrapText="1"/>
      <protection locked="0"/>
    </xf>
    <xf numFmtId="14" fontId="58" fillId="0" borderId="48" xfId="10" applyNumberFormat="1" applyFont="1" applyFill="1" applyBorder="1" applyAlignment="1" applyProtection="1">
      <alignment vertical="center" wrapText="1"/>
      <protection locked="0"/>
    </xf>
    <xf numFmtId="14" fontId="55" fillId="0" borderId="50" xfId="10" applyNumberFormat="1" applyFont="1" applyFill="1" applyBorder="1" applyAlignment="1" applyProtection="1">
      <alignment horizontal="left" vertical="top" wrapText="1"/>
      <protection locked="0"/>
    </xf>
    <xf numFmtId="0" fontId="34" fillId="0" borderId="72" xfId="14" applyFont="1" applyBorder="1" applyAlignment="1" applyProtection="1">
      <alignment horizontal="center" vertical="center" wrapText="1"/>
      <protection locked="0"/>
    </xf>
    <xf numFmtId="0" fontId="34" fillId="0" borderId="78" xfId="14" applyFont="1" applyBorder="1" applyAlignment="1" applyProtection="1">
      <alignment horizontal="center" vertical="center" wrapText="1"/>
      <protection locked="0"/>
    </xf>
    <xf numFmtId="0" fontId="34" fillId="0" borderId="105" xfId="14" applyFont="1" applyBorder="1" applyAlignment="1" applyProtection="1">
      <alignment horizontal="center" vertical="center" wrapText="1"/>
      <protection locked="0"/>
    </xf>
    <xf numFmtId="0" fontId="34" fillId="0" borderId="58" xfId="14" applyFont="1" applyBorder="1" applyAlignment="1" applyProtection="1">
      <alignment horizontal="center" vertical="center" wrapText="1"/>
      <protection locked="0"/>
    </xf>
    <xf numFmtId="0" fontId="34" fillId="0" borderId="97" xfId="14" applyFont="1" applyBorder="1" applyAlignment="1" applyProtection="1">
      <alignment horizontal="center" vertical="center" wrapText="1"/>
      <protection locked="0"/>
    </xf>
    <xf numFmtId="0" fontId="34" fillId="0" borderId="55" xfId="14" applyFont="1" applyBorder="1" applyAlignment="1" applyProtection="1">
      <alignment horizontal="center" vertical="center" wrapText="1"/>
      <protection locked="0"/>
    </xf>
    <xf numFmtId="0" fontId="34" fillId="0" borderId="73" xfId="14" applyFont="1" applyBorder="1" applyAlignment="1" applyProtection="1">
      <alignment horizontal="center" vertical="center" wrapText="1"/>
      <protection locked="0"/>
    </xf>
    <xf numFmtId="0" fontId="34" fillId="0" borderId="70" xfId="14" applyFont="1" applyBorder="1" applyAlignment="1" applyProtection="1">
      <alignment horizontal="center" vertical="center" wrapText="1"/>
      <protection locked="0"/>
    </xf>
    <xf numFmtId="0" fontId="34" fillId="0" borderId="72" xfId="14" applyFont="1" applyBorder="1" applyAlignment="1" applyProtection="1">
      <alignment horizontal="left" wrapText="1"/>
      <protection locked="0"/>
    </xf>
    <xf numFmtId="0" fontId="34" fillId="0" borderId="44" xfId="14" applyFont="1" applyBorder="1" applyAlignment="1" applyProtection="1">
      <alignment horizontal="left" wrapText="1"/>
      <protection locked="0"/>
    </xf>
    <xf numFmtId="14" fontId="58" fillId="39" borderId="85" xfId="10" applyNumberFormat="1" applyFont="1" applyFill="1" applyBorder="1" applyAlignment="1" applyProtection="1">
      <alignment horizontal="center" vertical="center" wrapText="1"/>
      <protection locked="0"/>
    </xf>
    <xf numFmtId="14" fontId="58" fillId="39" borderId="57" xfId="10" applyNumberFormat="1" applyFont="1" applyFill="1" applyBorder="1" applyAlignment="1" applyProtection="1">
      <alignment vertical="top" wrapText="1"/>
      <protection locked="0"/>
    </xf>
    <xf numFmtId="14" fontId="58" fillId="39" borderId="86" xfId="10" applyNumberFormat="1" applyFont="1" applyFill="1" applyBorder="1" applyAlignment="1" applyProtection="1">
      <alignment horizontal="center" vertical="top" wrapText="1"/>
      <protection locked="0"/>
    </xf>
    <xf numFmtId="14" fontId="58" fillId="39" borderId="101" xfId="10" applyNumberFormat="1" applyFont="1" applyFill="1" applyBorder="1" applyAlignment="1" applyProtection="1">
      <alignment horizontal="center" vertical="center" wrapText="1"/>
      <protection locked="0"/>
    </xf>
    <xf numFmtId="14" fontId="58" fillId="39" borderId="34" xfId="10" applyNumberFormat="1" applyFont="1" applyFill="1" applyBorder="1" applyAlignment="1" applyProtection="1">
      <alignment vertical="top" wrapText="1"/>
      <protection locked="0"/>
    </xf>
    <xf numFmtId="14" fontId="58" fillId="39" borderId="103" xfId="10" applyNumberFormat="1" applyFont="1" applyFill="1" applyBorder="1" applyAlignment="1" applyProtection="1">
      <alignment horizontal="center" vertical="top" wrapText="1"/>
      <protection locked="0"/>
    </xf>
    <xf numFmtId="14" fontId="58" fillId="39" borderId="87" xfId="10" applyNumberFormat="1" applyFont="1" applyFill="1" applyBorder="1" applyAlignment="1" applyProtection="1">
      <alignment horizontal="center" vertical="center" wrapText="1"/>
      <protection locked="0"/>
    </xf>
    <xf numFmtId="14" fontId="58" fillId="39" borderId="88" xfId="10" applyNumberFormat="1" applyFont="1" applyFill="1" applyBorder="1" applyAlignment="1" applyProtection="1">
      <alignment vertical="top" wrapText="1"/>
      <protection locked="0"/>
    </xf>
    <xf numFmtId="14" fontId="58" fillId="39" borderId="89" xfId="10" applyNumberFormat="1" applyFont="1" applyFill="1" applyBorder="1" applyAlignment="1" applyProtection="1">
      <alignment horizontal="center" vertical="top" wrapText="1"/>
      <protection locked="0"/>
    </xf>
    <xf numFmtId="0" fontId="34" fillId="0" borderId="97" xfId="14" applyFont="1" applyBorder="1" applyAlignment="1" applyProtection="1">
      <alignment horizontal="left" wrapText="1"/>
      <protection locked="0"/>
    </xf>
    <xf numFmtId="0" fontId="34" fillId="0" borderId="37" xfId="14" applyFont="1" applyBorder="1" applyAlignment="1" applyProtection="1">
      <alignment horizontal="left" wrapText="1"/>
      <protection locked="0"/>
    </xf>
    <xf numFmtId="0" fontId="34" fillId="0" borderId="73" xfId="14" applyFont="1" applyBorder="1" applyAlignment="1" applyProtection="1">
      <alignment horizontal="left" wrapText="1"/>
      <protection locked="0"/>
    </xf>
    <xf numFmtId="0" fontId="34" fillId="0" borderId="48" xfId="14" applyFont="1" applyBorder="1" applyAlignment="1" applyProtection="1">
      <alignment horizontal="left" wrapText="1"/>
      <protection locked="0"/>
    </xf>
    <xf numFmtId="0" fontId="34" fillId="0" borderId="75" xfId="14" applyFont="1" applyFill="1" applyBorder="1" applyAlignment="1" applyProtection="1">
      <alignment horizontal="left" vertical="center" wrapText="1"/>
      <protection locked="0"/>
    </xf>
    <xf numFmtId="0" fontId="34" fillId="0" borderId="62" xfId="14" applyFont="1" applyFill="1" applyBorder="1" applyAlignment="1" applyProtection="1">
      <alignment horizontal="left" vertical="center" wrapText="1"/>
      <protection locked="0"/>
    </xf>
    <xf numFmtId="0" fontId="27" fillId="0" borderId="39" xfId="2" applyFill="1" applyBorder="1" applyAlignment="1" applyProtection="1">
      <alignment horizontal="center" vertical="center" wrapText="1"/>
      <protection locked="0"/>
    </xf>
    <xf numFmtId="0" fontId="54" fillId="0" borderId="40" xfId="10" applyFill="1" applyBorder="1" applyAlignment="1" applyProtection="1">
      <alignment vertical="center" wrapText="1"/>
      <protection locked="0"/>
    </xf>
    <xf numFmtId="0" fontId="60" fillId="0" borderId="41" xfId="10" applyFont="1" applyFill="1" applyBorder="1" applyAlignment="1" applyProtection="1">
      <alignment horizontal="left" vertical="top" wrapText="1"/>
      <protection locked="0"/>
    </xf>
    <xf numFmtId="0" fontId="34" fillId="0" borderId="72" xfId="14" applyFont="1" applyFill="1" applyBorder="1" applyAlignment="1" applyProtection="1">
      <alignment horizontal="left" vertical="center" wrapText="1"/>
      <protection locked="0"/>
    </xf>
    <xf numFmtId="0" fontId="34" fillId="0" borderId="44" xfId="14" applyFont="1" applyFill="1" applyBorder="1" applyAlignment="1" applyProtection="1">
      <alignment horizontal="left" vertical="center" wrapText="1"/>
      <protection locked="0"/>
    </xf>
    <xf numFmtId="0" fontId="34" fillId="0" borderId="78" xfId="14" applyFont="1" applyFill="1" applyBorder="1" applyAlignment="1" applyProtection="1">
      <alignment horizontal="left" vertical="center" wrapText="1"/>
      <protection locked="0"/>
    </xf>
    <xf numFmtId="14" fontId="58" fillId="0" borderId="44" xfId="10" applyNumberFormat="1" applyFont="1" applyFill="1" applyBorder="1" applyAlignment="1" applyProtection="1">
      <alignment horizontal="center" vertical="center" wrapText="1"/>
      <protection locked="0"/>
    </xf>
    <xf numFmtId="14" fontId="58" fillId="0" borderId="44" xfId="10" applyNumberFormat="1" applyFont="1" applyFill="1" applyBorder="1" applyAlignment="1" applyProtection="1">
      <alignment vertical="center" wrapText="1"/>
      <protection locked="0"/>
    </xf>
    <xf numFmtId="14" fontId="55" fillId="0" borderId="46" xfId="10" applyNumberFormat="1" applyFont="1" applyFill="1" applyBorder="1" applyAlignment="1" applyProtection="1">
      <alignment horizontal="left" vertical="top" wrapText="1"/>
      <protection locked="0"/>
    </xf>
    <xf numFmtId="0" fontId="34" fillId="0" borderId="97" xfId="14" applyFont="1" applyFill="1" applyBorder="1" applyAlignment="1" applyProtection="1">
      <alignment horizontal="left" vertical="center" wrapText="1"/>
      <protection locked="0"/>
    </xf>
    <xf numFmtId="0" fontId="34" fillId="0" borderId="37" xfId="14" applyFont="1" applyFill="1" applyBorder="1" applyAlignment="1" applyProtection="1">
      <alignment horizontal="left" vertical="center" wrapText="1"/>
      <protection locked="0"/>
    </xf>
    <xf numFmtId="0" fontId="34" fillId="0" borderId="55" xfId="14" applyFont="1" applyFill="1" applyBorder="1" applyAlignment="1" applyProtection="1">
      <alignment horizontal="left" vertical="center" wrapText="1"/>
      <protection locked="0"/>
    </xf>
    <xf numFmtId="14" fontId="27" fillId="0" borderId="37" xfId="2" applyNumberFormat="1" applyFill="1" applyBorder="1" applyAlignment="1" applyProtection="1">
      <alignment horizontal="center" vertical="center" wrapText="1"/>
      <protection locked="0"/>
    </xf>
    <xf numFmtId="14" fontId="58" fillId="0" borderId="37" xfId="10" applyNumberFormat="1" applyFont="1" applyFill="1" applyBorder="1" applyAlignment="1" applyProtection="1">
      <alignment horizontal="center" vertical="center" wrapText="1"/>
      <protection locked="0"/>
    </xf>
    <xf numFmtId="14" fontId="58" fillId="0" borderId="37" xfId="10" applyNumberFormat="1" applyFont="1" applyFill="1" applyBorder="1" applyAlignment="1" applyProtection="1">
      <alignment vertical="center" wrapText="1"/>
      <protection locked="0"/>
    </xf>
    <xf numFmtId="14" fontId="55" fillId="0" borderId="47" xfId="10" applyNumberFormat="1" applyFont="1" applyFill="1" applyBorder="1" applyAlignment="1" applyProtection="1">
      <alignment horizontal="left" vertical="top" wrapText="1"/>
      <protection locked="0"/>
    </xf>
    <xf numFmtId="14" fontId="8" fillId="0" borderId="44" xfId="14" applyNumberFormat="1" applyFont="1" applyFill="1" applyBorder="1" applyAlignment="1" applyProtection="1">
      <alignment horizontal="center" vertical="center" wrapText="1"/>
      <protection locked="0"/>
    </xf>
    <xf numFmtId="14" fontId="12" fillId="0" borderId="44" xfId="14" applyNumberFormat="1" applyFill="1" applyBorder="1" applyAlignment="1" applyProtection="1">
      <alignment horizontal="center" vertical="center" wrapText="1"/>
      <protection locked="0"/>
    </xf>
    <xf numFmtId="0" fontId="12" fillId="0" borderId="44" xfId="14" applyFill="1" applyBorder="1" applyAlignment="1" applyProtection="1">
      <alignment horizontal="center" vertical="center" wrapText="1"/>
      <protection locked="0"/>
    </xf>
    <xf numFmtId="0" fontId="57" fillId="0" borderId="48" xfId="14" applyFont="1" applyFill="1" applyBorder="1" applyAlignment="1" applyProtection="1">
      <alignment horizontal="center" vertical="center" wrapText="1"/>
      <protection locked="0"/>
    </xf>
    <xf numFmtId="0" fontId="57" fillId="0" borderId="48" xfId="14" applyFont="1" applyFill="1" applyBorder="1" applyAlignment="1" applyProtection="1">
      <alignment vertical="center" wrapText="1"/>
      <protection locked="0"/>
    </xf>
    <xf numFmtId="14" fontId="54" fillId="0" borderId="48" xfId="10" applyNumberFormat="1" applyFill="1" applyBorder="1" applyAlignment="1" applyProtection="1">
      <alignment horizontal="center" vertical="center" wrapText="1"/>
      <protection locked="0"/>
    </xf>
    <xf numFmtId="0" fontId="56" fillId="20" borderId="39" xfId="14" applyFont="1" applyFill="1" applyBorder="1" applyAlignment="1" applyProtection="1">
      <alignment horizontal="center" vertical="center" wrapText="1"/>
      <protection locked="0"/>
    </xf>
    <xf numFmtId="0" fontId="56" fillId="20" borderId="40" xfId="14" applyFont="1" applyFill="1" applyBorder="1" applyAlignment="1" applyProtection="1">
      <alignment horizontal="center" vertical="center" wrapText="1"/>
      <protection locked="0"/>
    </xf>
    <xf numFmtId="0" fontId="56" fillId="20" borderId="41" xfId="14" applyFont="1" applyFill="1" applyBorder="1" applyAlignment="1" applyProtection="1">
      <alignment vertical="top" wrapText="1"/>
      <protection locked="0"/>
    </xf>
    <xf numFmtId="0" fontId="31" fillId="20" borderId="57" xfId="14" applyFont="1" applyFill="1" applyBorder="1" applyAlignment="1" applyProtection="1">
      <alignment horizontal="center" vertical="center" wrapText="1"/>
      <protection locked="0"/>
    </xf>
    <xf numFmtId="0" fontId="31" fillId="20" borderId="57" xfId="14" applyFont="1" applyFill="1" applyBorder="1" applyAlignment="1" applyProtection="1">
      <alignment vertical="top" wrapText="1"/>
      <protection locked="0"/>
    </xf>
    <xf numFmtId="0" fontId="31" fillId="20" borderId="34" xfId="14" applyFont="1" applyFill="1" applyBorder="1" applyAlignment="1" applyProtection="1">
      <alignment horizontal="center" vertical="center" wrapText="1"/>
      <protection locked="0"/>
    </xf>
    <xf numFmtId="0" fontId="31" fillId="20" borderId="34" xfId="14" applyFont="1" applyFill="1" applyBorder="1" applyAlignment="1" applyProtection="1">
      <alignment vertical="top" wrapText="1"/>
      <protection locked="0"/>
    </xf>
    <xf numFmtId="0" fontId="31" fillId="20" borderId="101" xfId="14" applyFont="1" applyFill="1" applyBorder="1" applyAlignment="1" applyProtection="1">
      <alignment horizontal="center" vertical="center" wrapText="1"/>
      <protection locked="0"/>
    </xf>
    <xf numFmtId="0" fontId="31" fillId="20" borderId="103" xfId="14" applyFont="1" applyFill="1" applyBorder="1" applyAlignment="1" applyProtection="1">
      <alignment horizontal="center" vertical="center" wrapText="1"/>
      <protection locked="0"/>
    </xf>
    <xf numFmtId="0" fontId="31" fillId="20" borderId="87" xfId="14" applyFont="1" applyFill="1" applyBorder="1" applyAlignment="1" applyProtection="1">
      <alignment horizontal="center" vertical="center" wrapText="1"/>
      <protection locked="0"/>
    </xf>
    <xf numFmtId="0" fontId="31" fillId="20" borderId="88" xfId="14" applyFont="1" applyFill="1" applyBorder="1" applyAlignment="1" applyProtection="1">
      <alignment horizontal="center" vertical="center" wrapText="1"/>
      <protection locked="0"/>
    </xf>
    <xf numFmtId="0" fontId="31" fillId="20" borderId="89" xfId="14" applyFont="1" applyFill="1" applyBorder="1" applyAlignment="1" applyProtection="1">
      <alignment horizontal="center" vertical="center" wrapText="1"/>
      <protection locked="0"/>
    </xf>
    <xf numFmtId="0" fontId="20" fillId="0" borderId="44" xfId="14" applyFont="1" applyBorder="1" applyAlignment="1">
      <alignment horizontal="center" vertical="center"/>
    </xf>
    <xf numFmtId="0" fontId="20" fillId="0" borderId="37" xfId="14" applyFont="1" applyBorder="1" applyAlignment="1">
      <alignment horizontal="center" vertical="center"/>
    </xf>
    <xf numFmtId="14" fontId="97" fillId="51" borderId="39" xfId="14" applyNumberFormat="1" applyFont="1" applyFill="1" applyBorder="1" applyAlignment="1" applyProtection="1">
      <alignment horizontal="center" vertical="center" wrapText="1"/>
    </xf>
    <xf numFmtId="14" fontId="97" fillId="51" borderId="40" xfId="14" applyNumberFormat="1" applyFont="1" applyFill="1" applyBorder="1" applyAlignment="1" applyProtection="1">
      <alignment horizontal="center" vertical="center" wrapText="1"/>
    </xf>
    <xf numFmtId="14" fontId="97" fillId="51" borderId="134" xfId="14" applyNumberFormat="1" applyFont="1" applyFill="1" applyBorder="1" applyAlignment="1" applyProtection="1">
      <alignment horizontal="center" vertical="center" wrapText="1"/>
    </xf>
    <xf numFmtId="0" fontId="34" fillId="0" borderId="72" xfId="14" applyFont="1" applyFill="1" applyBorder="1" applyAlignment="1" applyProtection="1">
      <alignment horizontal="center" vertical="center" wrapText="1"/>
    </xf>
    <xf numFmtId="0" fontId="34" fillId="0" borderId="44" xfId="14" applyFont="1" applyFill="1" applyBorder="1" applyAlignment="1" applyProtection="1">
      <alignment horizontal="center" vertical="center" wrapText="1"/>
    </xf>
    <xf numFmtId="0" fontId="34" fillId="0" borderId="46" xfId="14" applyFont="1" applyFill="1" applyBorder="1" applyAlignment="1" applyProtection="1">
      <alignment horizontal="center" vertical="center" wrapText="1"/>
    </xf>
    <xf numFmtId="0" fontId="61" fillId="0" borderId="97" xfId="14" applyFont="1" applyBorder="1" applyAlignment="1" applyProtection="1">
      <alignment horizontal="center" vertical="center" wrapText="1"/>
    </xf>
    <xf numFmtId="0" fontId="61" fillId="0" borderId="37" xfId="14" applyFont="1" applyBorder="1" applyAlignment="1" applyProtection="1">
      <alignment horizontal="center" vertical="center" wrapText="1"/>
    </xf>
    <xf numFmtId="0" fontId="61" fillId="0" borderId="47" xfId="14" applyFont="1" applyBorder="1" applyAlignment="1" applyProtection="1">
      <alignment horizontal="center" vertical="center" wrapText="1"/>
    </xf>
    <xf numFmtId="0" fontId="20" fillId="0" borderId="37" xfId="14" applyFont="1" applyBorder="1" applyAlignment="1">
      <alignment horizontal="center" vertical="center" wrapText="1"/>
    </xf>
    <xf numFmtId="166" fontId="28" fillId="0" borderId="37" xfId="5" applyNumberFormat="1" applyFont="1" applyFill="1" applyBorder="1" applyAlignment="1">
      <alignment horizontal="center" vertical="center"/>
    </xf>
    <xf numFmtId="166" fontId="28" fillId="0" borderId="48" xfId="5" applyNumberFormat="1" applyFont="1" applyFill="1" applyBorder="1" applyAlignment="1">
      <alignment horizontal="center" vertical="center"/>
    </xf>
    <xf numFmtId="0" fontId="20" fillId="2" borderId="37" xfId="14" applyFont="1" applyFill="1" applyBorder="1" applyAlignment="1">
      <alignment horizontal="center" vertical="center" wrapText="1"/>
    </xf>
    <xf numFmtId="0" fontId="20" fillId="0" borderId="48" xfId="14" applyFont="1" applyBorder="1" applyAlignment="1">
      <alignment horizontal="center" vertical="center" wrapText="1"/>
    </xf>
    <xf numFmtId="0" fontId="22" fillId="11" borderId="119" xfId="14" applyFont="1" applyFill="1" applyBorder="1" applyAlignment="1">
      <alignment horizontal="center" vertical="center" wrapText="1"/>
    </xf>
    <xf numFmtId="0" fontId="22" fillId="11" borderId="108" xfId="14" applyFont="1" applyFill="1" applyBorder="1" applyAlignment="1">
      <alignment horizontal="center" vertical="center" wrapText="1"/>
    </xf>
    <xf numFmtId="0" fontId="22" fillId="11" borderId="115" xfId="14" applyFont="1" applyFill="1" applyBorder="1" applyAlignment="1">
      <alignment horizontal="center" vertical="center" wrapText="1"/>
    </xf>
    <xf numFmtId="14" fontId="71" fillId="51" borderId="110" xfId="14" applyNumberFormat="1" applyFont="1" applyFill="1" applyBorder="1" applyAlignment="1" applyProtection="1">
      <alignment horizontal="center" vertical="center" wrapText="1"/>
    </xf>
    <xf numFmtId="14" fontId="71" fillId="51" borderId="132" xfId="14" applyNumberFormat="1" applyFont="1" applyFill="1" applyBorder="1" applyAlignment="1" applyProtection="1">
      <alignment horizontal="center" vertical="center" wrapText="1"/>
    </xf>
    <xf numFmtId="14" fontId="71" fillId="51" borderId="113" xfId="14" applyNumberFormat="1" applyFont="1" applyFill="1" applyBorder="1" applyAlignment="1" applyProtection="1">
      <alignment horizontal="center" vertical="center" wrapText="1"/>
    </xf>
    <xf numFmtId="0" fontId="74" fillId="0" borderId="112" xfId="14" applyFont="1" applyBorder="1" applyAlignment="1" applyProtection="1">
      <alignment horizontal="center" vertical="center" wrapText="1"/>
    </xf>
    <xf numFmtId="0" fontId="74" fillId="0" borderId="135" xfId="14" applyFont="1" applyBorder="1" applyAlignment="1" applyProtection="1">
      <alignment horizontal="center" vertical="center" wrapText="1"/>
    </xf>
    <xf numFmtId="0" fontId="74" fillId="0" borderId="136" xfId="14" applyFont="1" applyBorder="1" applyAlignment="1" applyProtection="1">
      <alignment horizontal="center" vertical="center" wrapText="1"/>
    </xf>
    <xf numFmtId="0" fontId="74" fillId="0" borderId="109" xfId="14" applyFont="1" applyBorder="1" applyAlignment="1" applyProtection="1">
      <alignment horizontal="center" vertical="center" wrapText="1"/>
    </xf>
    <xf numFmtId="0" fontId="74" fillId="0" borderId="137" xfId="14" applyFont="1" applyBorder="1" applyAlignment="1" applyProtection="1">
      <alignment horizontal="center" vertical="center" wrapText="1"/>
    </xf>
    <xf numFmtId="0" fontId="74" fillId="0" borderId="138" xfId="14" applyFont="1" applyBorder="1" applyAlignment="1" applyProtection="1">
      <alignment horizontal="center" vertical="center" wrapText="1"/>
    </xf>
    <xf numFmtId="0" fontId="22" fillId="11" borderId="106" xfId="14" applyFont="1" applyFill="1" applyBorder="1" applyAlignment="1">
      <alignment horizontal="center" vertical="center" wrapText="1"/>
    </xf>
    <xf numFmtId="0" fontId="22" fillId="11" borderId="105" xfId="14" applyFont="1" applyFill="1" applyBorder="1" applyAlignment="1">
      <alignment horizontal="center" vertical="center" wrapText="1"/>
    </xf>
    <xf numFmtId="0" fontId="22" fillId="2" borderId="37" xfId="14" applyFont="1" applyFill="1" applyBorder="1" applyAlignment="1">
      <alignment horizontal="center" vertical="center" wrapText="1"/>
    </xf>
    <xf numFmtId="0" fontId="22" fillId="2" borderId="48" xfId="14" applyFont="1" applyFill="1" applyBorder="1" applyAlignment="1">
      <alignment horizontal="center" vertical="center" wrapText="1"/>
    </xf>
    <xf numFmtId="166" fontId="28" fillId="0" borderId="44" xfId="5" applyNumberFormat="1" applyFont="1" applyFill="1" applyBorder="1" applyAlignment="1">
      <alignment horizontal="center" vertical="center"/>
    </xf>
    <xf numFmtId="0" fontId="22" fillId="0" borderId="44" xfId="14" applyFont="1" applyBorder="1" applyAlignment="1">
      <alignment horizontal="center" vertical="center" wrapText="1"/>
    </xf>
    <xf numFmtId="0" fontId="22" fillId="0" borderId="37" xfId="14" applyFont="1" applyBorder="1" applyAlignment="1">
      <alignment horizontal="center" vertical="center" wrapText="1"/>
    </xf>
    <xf numFmtId="0" fontId="20" fillId="0" borderId="44" xfId="14" applyFont="1" applyBorder="1" applyAlignment="1">
      <alignment horizontal="center" vertical="center" wrapText="1"/>
    </xf>
    <xf numFmtId="0" fontId="12" fillId="0" borderId="44" xfId="14" applyBorder="1" applyAlignment="1" applyProtection="1">
      <alignment horizontal="center" vertical="center"/>
    </xf>
    <xf numFmtId="9" fontId="74" fillId="20" borderId="112" xfId="14" applyNumberFormat="1" applyFont="1" applyFill="1" applyBorder="1" applyAlignment="1" applyProtection="1">
      <alignment horizontal="center" vertical="center"/>
    </xf>
    <xf numFmtId="9" fontId="74" fillId="20" borderId="111" xfId="14" applyNumberFormat="1" applyFont="1" applyFill="1" applyBorder="1" applyAlignment="1" applyProtection="1">
      <alignment horizontal="center" vertical="center"/>
    </xf>
    <xf numFmtId="0" fontId="22" fillId="0" borderId="48" xfId="14" applyFont="1" applyBorder="1" applyAlignment="1">
      <alignment horizontal="center" vertical="center" wrapText="1"/>
    </xf>
    <xf numFmtId="0" fontId="22" fillId="0" borderId="52" xfId="14" applyFont="1" applyBorder="1" applyAlignment="1">
      <alignment horizontal="center" vertical="center" wrapText="1"/>
    </xf>
    <xf numFmtId="0" fontId="20" fillId="0" borderId="52" xfId="14" applyFont="1" applyBorder="1" applyAlignment="1">
      <alignment horizontal="center" vertical="center" wrapText="1"/>
    </xf>
    <xf numFmtId="166" fontId="28" fillId="0" borderId="52" xfId="5" applyNumberFormat="1" applyFont="1" applyFill="1" applyBorder="1" applyAlignment="1">
      <alignment horizontal="center" vertical="center"/>
    </xf>
    <xf numFmtId="49" fontId="26" fillId="50" borderId="36" xfId="14" applyNumberFormat="1" applyFont="1" applyFill="1" applyBorder="1" applyAlignment="1" applyProtection="1">
      <alignment horizontal="center" vertical="center"/>
      <protection locked="0"/>
    </xf>
    <xf numFmtId="49" fontId="26" fillId="50" borderId="42" xfId="14" applyNumberFormat="1" applyFont="1" applyFill="1" applyBorder="1" applyAlignment="1" applyProtection="1">
      <alignment horizontal="center" vertical="center"/>
      <protection locked="0"/>
    </xf>
    <xf numFmtId="49" fontId="26" fillId="50" borderId="49" xfId="14" applyNumberFormat="1" applyFont="1" applyFill="1" applyBorder="1" applyAlignment="1" applyProtection="1">
      <alignment horizontal="center" vertical="center"/>
      <protection locked="0"/>
    </xf>
    <xf numFmtId="49" fontId="26" fillId="50" borderId="52" xfId="14" applyNumberFormat="1" applyFont="1" applyFill="1" applyBorder="1" applyAlignment="1" applyProtection="1">
      <alignment horizontal="center" vertical="center"/>
      <protection locked="0"/>
    </xf>
    <xf numFmtId="49" fontId="26" fillId="50" borderId="36" xfId="14" applyNumberFormat="1" applyFont="1" applyFill="1" applyBorder="1" applyAlignment="1" applyProtection="1">
      <alignment horizontal="center" vertical="center" wrapText="1"/>
      <protection locked="0"/>
    </xf>
    <xf numFmtId="49" fontId="26" fillId="50" borderId="52" xfId="14" applyNumberFormat="1" applyFont="1" applyFill="1" applyBorder="1" applyAlignment="1" applyProtection="1">
      <alignment horizontal="center" vertical="center" wrapText="1"/>
      <protection locked="0"/>
    </xf>
    <xf numFmtId="0" fontId="61" fillId="0" borderId="73" xfId="14" applyFont="1" applyBorder="1" applyAlignment="1" applyProtection="1">
      <alignment horizontal="center" vertical="center" wrapText="1"/>
    </xf>
    <xf numFmtId="0" fontId="61" fillId="0" borderId="48" xfId="14" applyFont="1" applyBorder="1" applyAlignment="1" applyProtection="1">
      <alignment horizontal="center" vertical="center" wrapText="1"/>
    </xf>
    <xf numFmtId="0" fontId="61" fillId="0" borderId="50" xfId="14" applyFont="1" applyBorder="1" applyAlignment="1" applyProtection="1">
      <alignment horizontal="center" vertical="center" wrapText="1"/>
    </xf>
    <xf numFmtId="0" fontId="12" fillId="0" borderId="36" xfId="14" applyBorder="1" applyAlignment="1" applyProtection="1">
      <alignment horizontal="center" vertical="center" wrapText="1"/>
    </xf>
    <xf numFmtId="9" fontId="74" fillId="20" borderId="109" xfId="14" applyNumberFormat="1" applyFont="1" applyFill="1" applyBorder="1" applyAlignment="1" applyProtection="1">
      <alignment horizontal="center" vertical="center"/>
    </xf>
    <xf numFmtId="9" fontId="74" fillId="20" borderId="114" xfId="14" applyNumberFormat="1" applyFont="1" applyFill="1" applyBorder="1" applyAlignment="1" applyProtection="1">
      <alignment horizontal="center" vertical="center"/>
    </xf>
    <xf numFmtId="0" fontId="75" fillId="29" borderId="75" xfId="14" applyFont="1" applyFill="1" applyBorder="1" applyAlignment="1" applyProtection="1">
      <alignment horizontal="center" vertical="center" wrapText="1" readingOrder="1"/>
    </xf>
    <xf numFmtId="0" fontId="75" fillId="29" borderId="62" xfId="14" applyFont="1" applyFill="1" applyBorder="1" applyAlignment="1" applyProtection="1">
      <alignment horizontal="center" vertical="center" wrapText="1" readingOrder="1"/>
    </xf>
    <xf numFmtId="0" fontId="74" fillId="54" borderId="39" xfId="14" applyFont="1" applyFill="1" applyBorder="1" applyAlignment="1" applyProtection="1">
      <alignment horizontal="center"/>
    </xf>
    <xf numFmtId="0" fontId="74" fillId="54" borderId="41" xfId="14" applyFont="1" applyFill="1" applyBorder="1" applyAlignment="1" applyProtection="1">
      <alignment horizontal="center"/>
    </xf>
    <xf numFmtId="0" fontId="34" fillId="0" borderId="85" xfId="14" applyFont="1" applyBorder="1" applyAlignment="1" applyProtection="1">
      <alignment horizontal="left" wrapText="1"/>
    </xf>
    <xf numFmtId="0" fontId="34" fillId="0" borderId="57" xfId="14" applyFont="1" applyBorder="1" applyAlignment="1" applyProtection="1">
      <alignment horizontal="left"/>
    </xf>
    <xf numFmtId="0" fontId="34" fillId="0" borderId="86" xfId="14" applyFont="1" applyBorder="1" applyAlignment="1" applyProtection="1">
      <alignment horizontal="left"/>
    </xf>
    <xf numFmtId="0" fontId="12" fillId="0" borderId="87" xfId="14" applyBorder="1" applyAlignment="1" applyProtection="1">
      <alignment horizontal="left" vertical="top" wrapText="1"/>
    </xf>
    <xf numFmtId="0" fontId="12" fillId="0" borderId="88" xfId="14" applyBorder="1" applyAlignment="1" applyProtection="1">
      <alignment horizontal="left" vertical="top" wrapText="1"/>
    </xf>
    <xf numFmtId="0" fontId="12" fillId="0" borderId="89" xfId="14" applyBorder="1" applyAlignment="1" applyProtection="1">
      <alignment horizontal="left" vertical="top" wrapText="1"/>
    </xf>
    <xf numFmtId="0" fontId="12" fillId="0" borderId="37" xfId="14" applyBorder="1" applyAlignment="1" applyProtection="1">
      <alignment horizontal="center" vertical="center" wrapText="1"/>
    </xf>
    <xf numFmtId="0" fontId="69" fillId="49" borderId="44" xfId="14" applyFont="1" applyFill="1" applyBorder="1" applyAlignment="1" applyProtection="1">
      <alignment horizontal="center" vertical="center" wrapText="1"/>
    </xf>
    <xf numFmtId="0" fontId="69" fillId="49" borderId="36" xfId="14" applyFont="1" applyFill="1" applyBorder="1" applyAlignment="1" applyProtection="1">
      <alignment horizontal="center" vertical="center" wrapText="1"/>
    </xf>
    <xf numFmtId="0" fontId="50" fillId="0" borderId="73" xfId="14" applyFont="1" applyFill="1" applyBorder="1" applyAlignment="1" applyProtection="1">
      <alignment horizontal="left" vertical="center" wrapText="1"/>
    </xf>
    <xf numFmtId="0" fontId="50" fillId="0" borderId="48" xfId="14" applyFont="1" applyFill="1" applyBorder="1" applyAlignment="1" applyProtection="1">
      <alignment horizontal="left" vertical="center" wrapText="1"/>
    </xf>
    <xf numFmtId="14" fontId="27" fillId="0" borderId="48" xfId="2" applyNumberFormat="1" applyFill="1" applyBorder="1" applyAlignment="1" applyProtection="1">
      <alignment horizontal="center" vertical="center" wrapText="1"/>
    </xf>
    <xf numFmtId="14" fontId="68" fillId="0" borderId="48" xfId="10" applyNumberFormat="1" applyFont="1" applyFill="1" applyBorder="1" applyAlignment="1" applyProtection="1">
      <alignment horizontal="center" vertical="center" wrapText="1"/>
    </xf>
    <xf numFmtId="14" fontId="68" fillId="0" borderId="70" xfId="10" applyNumberFormat="1" applyFont="1" applyFill="1" applyBorder="1" applyAlignment="1" applyProtection="1">
      <alignment horizontal="center" vertical="center" wrapText="1"/>
    </xf>
    <xf numFmtId="14" fontId="68" fillId="0" borderId="50" xfId="10" applyNumberFormat="1" applyFont="1" applyFill="1" applyBorder="1" applyAlignment="1" applyProtection="1">
      <alignment horizontal="center" vertical="center" wrapText="1"/>
    </xf>
    <xf numFmtId="0" fontId="48" fillId="48" borderId="72" xfId="14" applyFont="1" applyFill="1" applyBorder="1" applyAlignment="1" applyProtection="1">
      <alignment horizontal="center" vertical="center" wrapText="1"/>
    </xf>
    <xf numFmtId="0" fontId="48" fillId="48" borderId="119" xfId="14" applyFont="1" applyFill="1" applyBorder="1" applyAlignment="1" applyProtection="1">
      <alignment horizontal="center" vertical="center" wrapText="1"/>
    </xf>
    <xf numFmtId="0" fontId="48" fillId="48" borderId="44" xfId="14" applyFont="1" applyFill="1" applyBorder="1" applyAlignment="1" applyProtection="1">
      <alignment horizontal="center" vertical="center" wrapText="1"/>
    </xf>
    <xf numFmtId="0" fontId="48" fillId="48" borderId="36" xfId="14" applyFont="1" applyFill="1" applyBorder="1" applyAlignment="1" applyProtection="1">
      <alignment horizontal="center" vertical="center" wrapText="1"/>
    </xf>
    <xf numFmtId="0" fontId="69" fillId="49" borderId="46" xfId="14" applyFont="1" applyFill="1" applyBorder="1" applyAlignment="1" applyProtection="1">
      <alignment horizontal="center" vertical="center" wrapText="1"/>
    </xf>
    <xf numFmtId="0" fontId="69" fillId="49" borderId="38" xfId="14" applyFont="1" applyFill="1" applyBorder="1" applyAlignment="1" applyProtection="1">
      <alignment horizontal="center" vertical="center" wrapText="1"/>
    </xf>
    <xf numFmtId="0" fontId="69" fillId="49" borderId="45" xfId="14" applyFont="1" applyFill="1" applyBorder="1" applyAlignment="1" applyProtection="1">
      <alignment horizontal="center" vertical="center" wrapText="1"/>
    </xf>
    <xf numFmtId="0" fontId="69" fillId="49" borderId="42" xfId="14" applyFont="1" applyFill="1" applyBorder="1" applyAlignment="1" applyProtection="1">
      <alignment horizontal="center" vertical="center" wrapText="1"/>
    </xf>
    <xf numFmtId="0" fontId="69" fillId="48" borderId="44" xfId="14" applyFont="1" applyFill="1" applyBorder="1" applyAlignment="1" applyProtection="1">
      <alignment horizontal="center" vertical="center" wrapText="1"/>
    </xf>
    <xf numFmtId="0" fontId="69" fillId="48" borderId="36" xfId="14" applyFont="1" applyFill="1" applyBorder="1" applyAlignment="1" applyProtection="1">
      <alignment horizontal="center" vertical="center" wrapText="1"/>
    </xf>
    <xf numFmtId="0" fontId="50" fillId="0" borderId="72" xfId="14" applyFont="1" applyFill="1" applyBorder="1" applyAlignment="1" applyProtection="1">
      <alignment horizontal="left" vertical="center" wrapText="1"/>
    </xf>
    <xf numFmtId="0" fontId="50" fillId="0" borderId="44" xfId="14" applyFont="1" applyFill="1" applyBorder="1" applyAlignment="1" applyProtection="1">
      <alignment horizontal="left" vertical="center" wrapText="1"/>
    </xf>
    <xf numFmtId="14" fontId="15" fillId="0" borderId="44" xfId="10" applyNumberFormat="1" applyFont="1" applyFill="1" applyBorder="1" applyAlignment="1" applyProtection="1">
      <alignment horizontal="center" vertical="center" wrapText="1"/>
    </xf>
    <xf numFmtId="0" fontId="66" fillId="0" borderId="44" xfId="14" applyFont="1" applyFill="1" applyBorder="1" applyAlignment="1" applyProtection="1">
      <alignment horizontal="center" vertical="center" wrapText="1"/>
    </xf>
    <xf numFmtId="0" fontId="27" fillId="0" borderId="51" xfId="2" applyFill="1" applyBorder="1" applyAlignment="1" applyProtection="1">
      <alignment horizontal="center" vertical="center" wrapText="1"/>
    </xf>
    <xf numFmtId="0" fontId="38" fillId="0" borderId="57" xfId="14" applyFont="1" applyFill="1" applyBorder="1" applyAlignment="1" applyProtection="1">
      <alignment horizontal="center" vertical="center" wrapText="1"/>
    </xf>
    <xf numFmtId="0" fontId="38" fillId="0" borderId="86" xfId="14" applyFont="1" applyFill="1" applyBorder="1" applyAlignment="1" applyProtection="1">
      <alignment horizontal="center" vertical="center" wrapText="1"/>
    </xf>
    <xf numFmtId="0" fontId="56" fillId="0" borderId="101" xfId="14" applyFont="1" applyFill="1" applyBorder="1" applyAlignment="1" applyProtection="1">
      <alignment horizontal="center" vertical="center" wrapText="1"/>
    </xf>
    <xf numFmtId="0" fontId="56" fillId="0" borderId="34" xfId="14" applyFont="1" applyFill="1" applyBorder="1" applyAlignment="1" applyProtection="1">
      <alignment horizontal="center" vertical="center" wrapText="1"/>
    </xf>
    <xf numFmtId="0" fontId="56" fillId="0" borderId="103" xfId="14" applyFont="1" applyFill="1" applyBorder="1" applyAlignment="1" applyProtection="1">
      <alignment horizontal="center" vertical="center" wrapText="1"/>
    </xf>
    <xf numFmtId="0" fontId="50" fillId="0" borderId="85" xfId="14" applyFont="1" applyFill="1" applyBorder="1" applyAlignment="1" applyProtection="1">
      <alignment horizontal="left" vertical="center" wrapText="1"/>
    </xf>
    <xf numFmtId="0" fontId="50" fillId="0" borderId="57" xfId="14" applyFont="1" applyFill="1" applyBorder="1" applyAlignment="1" applyProtection="1">
      <alignment horizontal="left" vertical="center" wrapText="1"/>
    </xf>
    <xf numFmtId="14" fontId="26" fillId="0" borderId="57" xfId="14" applyNumberFormat="1" applyFont="1" applyFill="1" applyBorder="1" applyAlignment="1" applyProtection="1">
      <alignment horizontal="center" vertical="center" wrapText="1"/>
    </xf>
    <xf numFmtId="14" fontId="26" fillId="0" borderId="86" xfId="14" applyNumberFormat="1" applyFont="1" applyFill="1" applyBorder="1" applyAlignment="1" applyProtection="1">
      <alignment horizontal="center" vertical="center" wrapText="1"/>
    </xf>
    <xf numFmtId="14" fontId="26" fillId="0" borderId="57" xfId="14" applyNumberFormat="1" applyFont="1" applyFill="1" applyBorder="1" applyAlignment="1" applyProtection="1">
      <alignment horizontal="left" vertical="center" wrapText="1"/>
    </xf>
    <xf numFmtId="14" fontId="26" fillId="0" borderId="86" xfId="14" applyNumberFormat="1" applyFont="1" applyFill="1" applyBorder="1" applyAlignment="1" applyProtection="1">
      <alignment horizontal="left" vertical="center" wrapText="1"/>
    </xf>
    <xf numFmtId="0" fontId="50" fillId="0" borderId="87" xfId="14" applyFont="1" applyFill="1" applyBorder="1" applyAlignment="1" applyProtection="1">
      <alignment horizontal="left" vertical="center" wrapText="1"/>
    </xf>
    <xf numFmtId="0" fontId="50" fillId="0" borderId="88" xfId="14" applyFont="1" applyFill="1" applyBorder="1" applyAlignment="1" applyProtection="1">
      <alignment horizontal="left" vertical="center" wrapText="1"/>
    </xf>
    <xf numFmtId="14" fontId="27" fillId="0" borderId="88" xfId="2" applyNumberFormat="1" applyFill="1" applyBorder="1" applyAlignment="1" applyProtection="1">
      <alignment horizontal="center" vertical="center" wrapText="1"/>
    </xf>
    <xf numFmtId="14" fontId="27" fillId="0" borderId="89" xfId="2" applyNumberFormat="1" applyFill="1" applyBorder="1" applyAlignment="1" applyProtection="1">
      <alignment horizontal="center" vertical="center" wrapText="1"/>
    </xf>
    <xf numFmtId="14" fontId="27" fillId="0" borderId="88" xfId="2" applyNumberFormat="1" applyFill="1" applyBorder="1" applyAlignment="1" applyProtection="1">
      <alignment horizontal="left" vertical="center" wrapText="1"/>
    </xf>
    <xf numFmtId="14" fontId="27" fillId="0" borderId="89" xfId="2" applyNumberFormat="1" applyFill="1" applyBorder="1" applyAlignment="1" applyProtection="1">
      <alignment horizontal="left" vertical="center" wrapText="1"/>
    </xf>
    <xf numFmtId="0" fontId="54" fillId="0" borderId="85" xfId="10" applyFill="1" applyBorder="1" applyAlignment="1" applyProtection="1">
      <alignment horizontal="center" vertical="center"/>
    </xf>
    <xf numFmtId="0" fontId="54" fillId="0" borderId="57" xfId="10" applyFill="1" applyBorder="1" applyAlignment="1" applyProtection="1">
      <alignment horizontal="center" vertical="center"/>
    </xf>
    <xf numFmtId="0" fontId="31" fillId="0" borderId="57" xfId="14" applyFont="1" applyFill="1" applyBorder="1" applyAlignment="1" applyProtection="1">
      <alignment horizontal="center" vertical="center" wrapText="1"/>
    </xf>
    <xf numFmtId="0" fontId="31" fillId="0" borderId="86" xfId="14" applyFont="1" applyFill="1" applyBorder="1" applyAlignment="1" applyProtection="1">
      <alignment horizontal="center" vertical="center" wrapText="1"/>
    </xf>
    <xf numFmtId="0" fontId="31" fillId="0" borderId="87" xfId="14" applyFont="1" applyFill="1" applyBorder="1" applyAlignment="1" applyProtection="1">
      <alignment horizontal="center" vertical="center" wrapText="1"/>
    </xf>
    <xf numFmtId="0" fontId="31" fillId="0" borderId="88" xfId="14" applyFont="1" applyFill="1" applyBorder="1" applyAlignment="1" applyProtection="1">
      <alignment horizontal="center" vertical="center" wrapText="1"/>
    </xf>
    <xf numFmtId="0" fontId="31" fillId="0" borderId="89" xfId="14" applyFont="1" applyFill="1" applyBorder="1" applyAlignment="1" applyProtection="1">
      <alignment horizontal="center" vertical="center" wrapText="1"/>
    </xf>
    <xf numFmtId="0" fontId="50" fillId="0" borderId="75" xfId="14" applyFont="1" applyFill="1" applyBorder="1" applyAlignment="1" applyProtection="1">
      <alignment horizontal="left" vertical="center" wrapText="1"/>
    </xf>
    <xf numFmtId="0" fontId="50" fillId="0" borderId="62" xfId="14" applyFont="1" applyFill="1" applyBorder="1" applyAlignment="1" applyProtection="1">
      <alignment horizontal="left" vertical="center" wrapText="1"/>
    </xf>
    <xf numFmtId="0" fontId="50" fillId="0" borderId="104" xfId="14" applyFont="1" applyFill="1" applyBorder="1" applyAlignment="1" applyProtection="1">
      <alignment horizontal="center" vertical="center" wrapText="1"/>
    </xf>
    <xf numFmtId="0" fontId="50" fillId="0" borderId="40" xfId="14" applyFont="1" applyFill="1" applyBorder="1" applyAlignment="1" applyProtection="1">
      <alignment horizontal="center" vertical="center" wrapText="1"/>
    </xf>
    <xf numFmtId="14" fontId="27" fillId="0" borderId="104" xfId="2" applyNumberFormat="1" applyFill="1" applyBorder="1" applyAlignment="1" applyProtection="1">
      <alignment horizontal="center" vertical="center" wrapText="1"/>
    </xf>
    <xf numFmtId="14" fontId="54" fillId="0" borderId="40" xfId="10" applyNumberFormat="1" applyFill="1" applyBorder="1" applyAlignment="1" applyProtection="1">
      <alignment horizontal="center" vertical="center" wrapText="1"/>
    </xf>
    <xf numFmtId="14" fontId="26" fillId="0" borderId="40" xfId="14" applyNumberFormat="1" applyFont="1" applyFill="1" applyBorder="1" applyAlignment="1" applyProtection="1">
      <alignment horizontal="center" vertical="center" wrapText="1"/>
    </xf>
    <xf numFmtId="14" fontId="26" fillId="0" borderId="41" xfId="14" applyNumberFormat="1" applyFont="1" applyFill="1" applyBorder="1" applyAlignment="1" applyProtection="1">
      <alignment horizontal="center" vertical="center" wrapText="1"/>
    </xf>
    <xf numFmtId="0" fontId="31" fillId="0" borderId="101" xfId="14" applyFont="1" applyFill="1" applyBorder="1" applyAlignment="1" applyProtection="1">
      <alignment horizontal="center" vertical="center" wrapText="1"/>
    </xf>
    <xf numFmtId="0" fontId="31" fillId="0" borderId="34" xfId="14" applyFont="1" applyFill="1" applyBorder="1" applyAlignment="1" applyProtection="1">
      <alignment horizontal="center" vertical="center" wrapText="1"/>
    </xf>
    <xf numFmtId="0" fontId="31" fillId="0" borderId="103" xfId="14" applyFont="1" applyFill="1" applyBorder="1" applyAlignment="1" applyProtection="1">
      <alignment horizontal="center" vertical="center" wrapText="1"/>
    </xf>
    <xf numFmtId="0" fontId="50" fillId="0" borderId="101" xfId="14" applyFont="1" applyFill="1" applyBorder="1" applyAlignment="1" applyProtection="1">
      <alignment horizontal="center" wrapText="1"/>
    </xf>
    <xf numFmtId="0" fontId="50" fillId="0" borderId="34" xfId="14" applyFont="1" applyFill="1" applyBorder="1" applyAlignment="1" applyProtection="1">
      <alignment horizontal="center" wrapText="1"/>
    </xf>
    <xf numFmtId="49" fontId="26" fillId="50" borderId="45" xfId="14" applyNumberFormat="1" applyFont="1" applyFill="1" applyBorder="1" applyAlignment="1" applyProtection="1">
      <alignment horizontal="center" vertical="center"/>
      <protection locked="0"/>
    </xf>
    <xf numFmtId="49" fontId="26" fillId="50" borderId="53" xfId="14" applyNumberFormat="1" applyFont="1" applyFill="1" applyBorder="1" applyAlignment="1" applyProtection="1">
      <alignment horizontal="center" vertical="center"/>
      <protection locked="0"/>
    </xf>
    <xf numFmtId="49" fontId="26" fillId="50" borderId="58" xfId="14" applyNumberFormat="1" applyFont="1" applyFill="1" applyBorder="1" applyAlignment="1" applyProtection="1">
      <alignment horizontal="center" vertical="center"/>
      <protection locked="0"/>
    </xf>
    <xf numFmtId="14" fontId="5" fillId="0" borderId="44" xfId="14" applyNumberFormat="1" applyFont="1" applyFill="1" applyBorder="1" applyAlignment="1" applyProtection="1">
      <alignment horizontal="center" vertical="center" wrapText="1"/>
      <protection locked="0"/>
    </xf>
    <xf numFmtId="0" fontId="16" fillId="57" borderId="37" xfId="0" applyFont="1" applyFill="1" applyBorder="1" applyAlignment="1">
      <alignment horizontal="center" vertical="center" wrapText="1"/>
    </xf>
    <xf numFmtId="0" fontId="17" fillId="57" borderId="36" xfId="0" applyFont="1" applyFill="1" applyBorder="1" applyAlignment="1">
      <alignment horizontal="center" vertical="center" wrapText="1"/>
    </xf>
    <xf numFmtId="0" fontId="89" fillId="57" borderId="52" xfId="0" applyFont="1" applyFill="1" applyBorder="1" applyAlignment="1">
      <alignment horizontal="center" vertical="center" wrapText="1"/>
    </xf>
    <xf numFmtId="9" fontId="28" fillId="0" borderId="44" xfId="5" applyNumberFormat="1" applyFont="1" applyFill="1" applyBorder="1" applyAlignment="1">
      <alignment horizontal="center" vertical="center"/>
    </xf>
    <xf numFmtId="9" fontId="28" fillId="0" borderId="37" xfId="5" applyNumberFormat="1" applyFont="1" applyFill="1" applyBorder="1" applyAlignment="1">
      <alignment horizontal="center" vertical="center"/>
    </xf>
    <xf numFmtId="9" fontId="28" fillId="0" borderId="48" xfId="5" applyNumberFormat="1" applyFont="1" applyFill="1" applyBorder="1" applyAlignment="1">
      <alignment horizontal="center" vertical="center"/>
    </xf>
    <xf numFmtId="9" fontId="28" fillId="0" borderId="52" xfId="5" applyNumberFormat="1" applyFont="1" applyFill="1" applyBorder="1" applyAlignment="1">
      <alignment horizontal="center" vertical="center"/>
    </xf>
    <xf numFmtId="0" fontId="34" fillId="20" borderId="87" xfId="11" applyFont="1" applyFill="1" applyBorder="1" applyAlignment="1">
      <alignment horizontal="left" vertical="center" wrapText="1"/>
    </xf>
    <xf numFmtId="0" fontId="34" fillId="20" borderId="88" xfId="11" applyFont="1" applyFill="1" applyBorder="1" applyAlignment="1">
      <alignment horizontal="left" vertical="center" wrapText="1"/>
    </xf>
    <xf numFmtId="0" fontId="34" fillId="20" borderId="89" xfId="11" applyFont="1" applyFill="1" applyBorder="1" applyAlignment="1">
      <alignment horizontal="left" vertical="center" wrapText="1"/>
    </xf>
    <xf numFmtId="0" fontId="3" fillId="0" borderId="101" xfId="11" applyFont="1" applyBorder="1" applyAlignment="1">
      <alignment horizontal="left" vertical="center" wrapText="1"/>
    </xf>
    <xf numFmtId="0" fontId="9" fillId="0" borderId="34" xfId="11" applyFont="1" applyBorder="1" applyAlignment="1">
      <alignment horizontal="left" vertical="center" wrapText="1"/>
    </xf>
    <xf numFmtId="0" fontId="9" fillId="0" borderId="103" xfId="11" applyFont="1" applyBorder="1" applyAlignment="1">
      <alignment horizontal="left" vertical="center" wrapText="1"/>
    </xf>
    <xf numFmtId="0" fontId="70" fillId="55" borderId="85" xfId="11" applyFont="1" applyFill="1" applyBorder="1" applyAlignment="1">
      <alignment horizontal="center" vertical="center"/>
    </xf>
    <xf numFmtId="0" fontId="70" fillId="55" borderId="57" xfId="11" applyFont="1" applyFill="1" applyBorder="1" applyAlignment="1">
      <alignment horizontal="center" vertical="center"/>
    </xf>
    <xf numFmtId="0" fontId="70" fillId="55" borderId="86" xfId="11" applyFont="1" applyFill="1" applyBorder="1" applyAlignment="1">
      <alignment horizontal="center" vertical="center"/>
    </xf>
    <xf numFmtId="0" fontId="58" fillId="0" borderId="101" xfId="11" applyFont="1" applyFill="1" applyBorder="1" applyAlignment="1">
      <alignment horizontal="left" vertical="center" wrapText="1"/>
    </xf>
    <xf numFmtId="0" fontId="58" fillId="0" borderId="34" xfId="11" applyFont="1" applyFill="1" applyBorder="1" applyAlignment="1">
      <alignment horizontal="left" vertical="center" wrapText="1"/>
    </xf>
    <xf numFmtId="0" fontId="58" fillId="0" borderId="103" xfId="11" applyFont="1" applyFill="1" applyBorder="1" applyAlignment="1">
      <alignment horizontal="left" vertical="center" wrapText="1"/>
    </xf>
    <xf numFmtId="0" fontId="73" fillId="46" borderId="101" xfId="11" applyFont="1" applyFill="1" applyBorder="1" applyAlignment="1" applyProtection="1">
      <alignment horizontal="center" vertical="center" wrapText="1"/>
    </xf>
    <xf numFmtId="0" fontId="73" fillId="46" borderId="124" xfId="11" applyFont="1" applyFill="1" applyBorder="1" applyAlignment="1" applyProtection="1">
      <alignment horizontal="center" vertical="center" wrapText="1"/>
    </xf>
    <xf numFmtId="0" fontId="73" fillId="37" borderId="101" xfId="11" applyFont="1" applyFill="1" applyBorder="1" applyAlignment="1" applyProtection="1">
      <alignment horizontal="center" vertical="center" wrapText="1"/>
    </xf>
    <xf numFmtId="0" fontId="73" fillId="37" borderId="124" xfId="11" applyFont="1" applyFill="1" applyBorder="1" applyAlignment="1" applyProtection="1">
      <alignment horizontal="center" vertical="center" wrapText="1"/>
    </xf>
    <xf numFmtId="0" fontId="73" fillId="36" borderId="87" xfId="11" applyFont="1" applyFill="1" applyBorder="1" applyAlignment="1" applyProtection="1">
      <alignment horizontal="center" vertical="center" wrapText="1"/>
    </xf>
    <xf numFmtId="0" fontId="73" fillId="36" borderId="56" xfId="11" applyFont="1" applyFill="1" applyBorder="1" applyAlignment="1" applyProtection="1">
      <alignment horizontal="center" vertical="center" wrapText="1"/>
    </xf>
    <xf numFmtId="0" fontId="70" fillId="55" borderId="85" xfId="11" applyFont="1" applyFill="1" applyBorder="1" applyAlignment="1">
      <alignment horizontal="center"/>
    </xf>
    <xf numFmtId="0" fontId="70" fillId="55" borderId="57" xfId="11" applyFont="1" applyFill="1" applyBorder="1" applyAlignment="1">
      <alignment horizontal="center"/>
    </xf>
    <xf numFmtId="0" fontId="70" fillId="55" borderId="86" xfId="11" applyFont="1" applyFill="1" applyBorder="1" applyAlignment="1">
      <alignment horizontal="center"/>
    </xf>
    <xf numFmtId="0" fontId="56" fillId="0" borderId="101" xfId="11" applyFont="1" applyBorder="1" applyAlignment="1" applyProtection="1">
      <alignment horizontal="center" vertical="center" wrapText="1"/>
    </xf>
    <xf numFmtId="0" fontId="56" fillId="0" borderId="34" xfId="11" applyFont="1" applyBorder="1" applyAlignment="1" applyProtection="1">
      <alignment horizontal="center" vertical="center" wrapText="1"/>
    </xf>
    <xf numFmtId="0" fontId="56" fillId="0" borderId="103" xfId="11" applyFont="1" applyBorder="1" applyAlignment="1" applyProtection="1">
      <alignment horizontal="center" vertical="center" wrapText="1"/>
    </xf>
    <xf numFmtId="0" fontId="56" fillId="0" borderId="87" xfId="11" applyFont="1" applyBorder="1" applyAlignment="1" applyProtection="1">
      <alignment horizontal="center" vertical="center" wrapText="1"/>
    </xf>
    <xf numFmtId="0" fontId="56" fillId="0" borderId="88" xfId="11" applyFont="1" applyBorder="1" applyAlignment="1" applyProtection="1">
      <alignment horizontal="center" vertical="center" wrapText="1"/>
    </xf>
    <xf numFmtId="0" fontId="56" fillId="0" borderId="89" xfId="11" applyFont="1" applyBorder="1" applyAlignment="1" applyProtection="1">
      <alignment horizontal="center" vertical="center" wrapText="1"/>
    </xf>
    <xf numFmtId="0" fontId="4" fillId="0" borderId="101" xfId="11" applyFont="1" applyBorder="1" applyAlignment="1">
      <alignment horizontal="left" vertical="center" wrapText="1"/>
    </xf>
    <xf numFmtId="0" fontId="73" fillId="0" borderId="85" xfId="11" applyFont="1" applyBorder="1" applyAlignment="1" applyProtection="1">
      <alignment horizontal="center" vertical="center" wrapText="1"/>
    </xf>
    <xf numFmtId="0" fontId="73" fillId="0" borderId="122" xfId="11" applyFont="1" applyBorder="1" applyAlignment="1" applyProtection="1">
      <alignment horizontal="center" vertical="center" wrapText="1"/>
    </xf>
    <xf numFmtId="0" fontId="27" fillId="35" borderId="39" xfId="2" applyFill="1" applyBorder="1" applyAlignment="1">
      <alignment horizontal="center" vertical="center"/>
    </xf>
    <xf numFmtId="0" fontId="27" fillId="35" borderId="41" xfId="2" applyFill="1" applyBorder="1" applyAlignment="1">
      <alignment horizontal="center" vertical="center"/>
    </xf>
    <xf numFmtId="0" fontId="78" fillId="55" borderId="85" xfId="11" applyFont="1" applyFill="1" applyBorder="1" applyAlignment="1">
      <alignment horizontal="center"/>
    </xf>
    <xf numFmtId="0" fontId="78" fillId="55" borderId="57" xfId="11" applyFont="1" applyFill="1" applyBorder="1" applyAlignment="1">
      <alignment horizontal="center"/>
    </xf>
    <xf numFmtId="0" fontId="78" fillId="55" borderId="86" xfId="11" applyFont="1" applyFill="1" applyBorder="1" applyAlignment="1">
      <alignment horizontal="center"/>
    </xf>
    <xf numFmtId="0" fontId="79" fillId="0" borderId="37" xfId="11" applyFont="1" applyBorder="1" applyAlignment="1">
      <alignment horizontal="left" vertical="center"/>
    </xf>
    <xf numFmtId="0" fontId="79" fillId="0" borderId="55" xfId="11" applyFont="1" applyBorder="1" applyAlignment="1">
      <alignment horizontal="left" vertical="center"/>
    </xf>
    <xf numFmtId="0" fontId="79" fillId="0" borderId="108" xfId="11" applyFont="1" applyBorder="1" applyAlignment="1">
      <alignment horizontal="left" vertical="center"/>
    </xf>
    <xf numFmtId="0" fontId="79" fillId="0" borderId="53" xfId="11" applyFont="1" applyBorder="1" applyAlignment="1">
      <alignment horizontal="left" vertical="center"/>
    </xf>
    <xf numFmtId="0" fontId="77" fillId="54" borderId="39" xfId="11" applyFont="1" applyFill="1" applyBorder="1" applyAlignment="1">
      <alignment horizontal="center"/>
    </xf>
    <xf numFmtId="0" fontId="77" fillId="54" borderId="41" xfId="11" applyFont="1" applyFill="1" applyBorder="1" applyAlignment="1">
      <alignment horizontal="center"/>
    </xf>
    <xf numFmtId="0" fontId="84" fillId="0" borderId="34" xfId="0" applyFont="1" applyBorder="1" applyAlignment="1">
      <alignment horizontal="center" vertical="center" wrapText="1"/>
    </xf>
    <xf numFmtId="0" fontId="0" fillId="0" borderId="34" xfId="0" applyBorder="1"/>
    <xf numFmtId="0" fontId="102" fillId="0" borderId="34" xfId="0" applyFont="1" applyBorder="1" applyAlignment="1">
      <alignment horizontal="left" vertical="center" wrapText="1"/>
    </xf>
    <xf numFmtId="0" fontId="102" fillId="0" borderId="139" xfId="0" applyFont="1" applyBorder="1" applyAlignment="1">
      <alignment horizontal="left" vertical="center" wrapText="1"/>
    </xf>
    <xf numFmtId="0" fontId="102" fillId="0" borderId="140" xfId="0" applyFont="1" applyBorder="1" applyAlignment="1">
      <alignment horizontal="left" vertical="center" wrapText="1"/>
    </xf>
    <xf numFmtId="0" fontId="102" fillId="0" borderId="141" xfId="0" applyFont="1" applyBorder="1" applyAlignment="1">
      <alignment horizontal="left" vertical="center" wrapText="1"/>
    </xf>
    <xf numFmtId="0" fontId="102" fillId="0" borderId="142" xfId="0" applyFont="1" applyBorder="1" applyAlignment="1">
      <alignment horizontal="left" vertical="center" wrapText="1"/>
    </xf>
    <xf numFmtId="0" fontId="102" fillId="0" borderId="143" xfId="0" applyFont="1" applyBorder="1" applyAlignment="1">
      <alignment horizontal="left" vertical="center" wrapText="1"/>
    </xf>
    <xf numFmtId="0" fontId="102" fillId="0" borderId="144" xfId="0" applyFont="1" applyBorder="1" applyAlignment="1">
      <alignment horizontal="left" vertical="center" wrapText="1"/>
    </xf>
    <xf numFmtId="0" fontId="102" fillId="0" borderId="145" xfId="0" applyFont="1" applyBorder="1" applyAlignment="1">
      <alignment horizontal="left" vertical="center" wrapText="1"/>
    </xf>
    <xf numFmtId="0" fontId="102" fillId="0" borderId="146" xfId="0" applyFont="1" applyBorder="1" applyAlignment="1">
      <alignment horizontal="left" vertical="center" wrapText="1"/>
    </xf>
    <xf numFmtId="0" fontId="102" fillId="0" borderId="147" xfId="0" applyFont="1" applyBorder="1" applyAlignment="1">
      <alignment horizontal="left" vertical="center" wrapText="1"/>
    </xf>
    <xf numFmtId="0" fontId="102" fillId="0" borderId="148" xfId="0" applyFont="1" applyBorder="1" applyAlignment="1">
      <alignment horizontal="left" vertical="center" wrapText="1"/>
    </xf>
    <xf numFmtId="0" fontId="102" fillId="0" borderId="149" xfId="0" applyFont="1" applyBorder="1" applyAlignment="1">
      <alignment horizontal="left" vertical="center" wrapText="1"/>
    </xf>
    <xf numFmtId="0" fontId="103" fillId="0" borderId="139" xfId="0" applyFont="1" applyBorder="1" applyAlignment="1">
      <alignment horizontal="center" vertical="center" wrapText="1"/>
    </xf>
    <xf numFmtId="0" fontId="103" fillId="0" borderId="140" xfId="0" applyFont="1" applyBorder="1" applyAlignment="1">
      <alignment horizontal="center" vertical="center" wrapText="1"/>
    </xf>
    <xf numFmtId="0" fontId="103" fillId="0" borderId="141" xfId="0" applyFont="1" applyBorder="1" applyAlignment="1">
      <alignment horizontal="center" vertical="center" wrapText="1"/>
    </xf>
    <xf numFmtId="0" fontId="104" fillId="61" borderId="151" xfId="0" applyFont="1" applyFill="1" applyBorder="1" applyAlignment="1">
      <alignment horizontal="center" vertical="center" wrapText="1"/>
    </xf>
    <xf numFmtId="0" fontId="104" fillId="61" borderId="152" xfId="0" applyFont="1" applyFill="1" applyBorder="1" applyAlignment="1">
      <alignment horizontal="center" vertical="center" wrapText="1"/>
    </xf>
    <xf numFmtId="0" fontId="104" fillId="61" borderId="155" xfId="0" applyFont="1" applyFill="1" applyBorder="1" applyAlignment="1">
      <alignment horizontal="center" vertical="center" wrapText="1"/>
    </xf>
    <xf numFmtId="0" fontId="104" fillId="61" borderId="142" xfId="0" applyFont="1" applyFill="1" applyBorder="1" applyAlignment="1">
      <alignment horizontal="center" vertical="center" wrapText="1"/>
    </xf>
    <xf numFmtId="0" fontId="104" fillId="61" borderId="144" xfId="0" applyFont="1" applyFill="1" applyBorder="1" applyAlignment="1">
      <alignment horizontal="center" vertical="center" wrapText="1"/>
    </xf>
    <xf numFmtId="0" fontId="104" fillId="61" borderId="148" xfId="0" applyFont="1" applyFill="1" applyBorder="1" applyAlignment="1">
      <alignment horizontal="center" vertical="center" wrapText="1"/>
    </xf>
    <xf numFmtId="0" fontId="104" fillId="61" borderId="149" xfId="0" applyFont="1" applyFill="1" applyBorder="1" applyAlignment="1">
      <alignment horizontal="center" vertical="center" wrapText="1"/>
    </xf>
    <xf numFmtId="0" fontId="104" fillId="61" borderId="145" xfId="0" applyFont="1" applyFill="1" applyBorder="1" applyAlignment="1">
      <alignment horizontal="center" vertical="center" wrapText="1"/>
    </xf>
    <xf numFmtId="0" fontId="104" fillId="61" borderId="147" xfId="0" applyFont="1" applyFill="1" applyBorder="1" applyAlignment="1">
      <alignment horizontal="center" vertical="center" wrapText="1"/>
    </xf>
    <xf numFmtId="0" fontId="104" fillId="61" borderId="143" xfId="0" applyFont="1" applyFill="1" applyBorder="1" applyAlignment="1">
      <alignment horizontal="center" vertical="center" wrapText="1"/>
    </xf>
    <xf numFmtId="0" fontId="0" fillId="0" borderId="34" xfId="0" applyBorder="1" applyAlignment="1">
      <alignment horizontal="center"/>
    </xf>
    <xf numFmtId="0" fontId="104" fillId="61" borderId="146" xfId="0" applyFont="1" applyFill="1" applyBorder="1" applyAlignment="1">
      <alignment horizontal="center" vertical="center" wrapText="1"/>
    </xf>
    <xf numFmtId="0" fontId="104" fillId="0" borderId="151" xfId="0" applyFont="1" applyBorder="1" applyAlignment="1">
      <alignment horizontal="left" vertical="center" wrapText="1"/>
    </xf>
    <xf numFmtId="0" fontId="104" fillId="0" borderId="152" xfId="0" applyFont="1" applyBorder="1" applyAlignment="1">
      <alignment horizontal="left" vertical="center" wrapText="1"/>
    </xf>
    <xf numFmtId="0" fontId="104" fillId="0" borderId="155" xfId="0" applyFont="1" applyBorder="1" applyAlignment="1">
      <alignment horizontal="left" vertical="center" wrapText="1"/>
    </xf>
    <xf numFmtId="0" fontId="104" fillId="61" borderId="142" xfId="0" applyFont="1" applyFill="1" applyBorder="1" applyAlignment="1">
      <alignment horizontal="left" vertical="center" wrapText="1"/>
    </xf>
    <xf numFmtId="0" fontId="104" fillId="61" borderId="144" xfId="0" applyFont="1" applyFill="1" applyBorder="1" applyAlignment="1">
      <alignment horizontal="left" vertical="center" wrapText="1"/>
    </xf>
    <xf numFmtId="0" fontId="104" fillId="61" borderId="148" xfId="0" applyFont="1" applyFill="1" applyBorder="1" applyAlignment="1">
      <alignment horizontal="left" vertical="center" wrapText="1"/>
    </xf>
    <xf numFmtId="0" fontId="104" fillId="61" borderId="149" xfId="0" applyFont="1" applyFill="1" applyBorder="1" applyAlignment="1">
      <alignment horizontal="left" vertical="center" wrapText="1"/>
    </xf>
    <xf numFmtId="0" fontId="104" fillId="61" borderId="145" xfId="0" applyFont="1" applyFill="1" applyBorder="1" applyAlignment="1">
      <alignment horizontal="left" vertical="center" wrapText="1"/>
    </xf>
    <xf numFmtId="0" fontId="104" fillId="61" borderId="147" xfId="0" applyFont="1" applyFill="1" applyBorder="1" applyAlignment="1">
      <alignment horizontal="left" vertical="center" wrapText="1"/>
    </xf>
    <xf numFmtId="0" fontId="104" fillId="61" borderId="151" xfId="0" applyFont="1" applyFill="1" applyBorder="1" applyAlignment="1">
      <alignment horizontal="justify" vertical="center" wrapText="1"/>
    </xf>
    <xf numFmtId="0" fontId="104" fillId="61" borderId="152" xfId="0" applyFont="1" applyFill="1" applyBorder="1" applyAlignment="1">
      <alignment horizontal="justify" vertical="center" wrapText="1"/>
    </xf>
    <xf numFmtId="0" fontId="104" fillId="61" borderId="155" xfId="0" applyFont="1" applyFill="1" applyBorder="1" applyAlignment="1">
      <alignment horizontal="justify" vertical="center" wrapText="1"/>
    </xf>
    <xf numFmtId="0" fontId="104" fillId="61" borderId="151" xfId="0" applyFont="1" applyFill="1" applyBorder="1" applyAlignment="1">
      <alignment horizontal="left" vertical="center" wrapText="1"/>
    </xf>
    <xf numFmtId="0" fontId="104" fillId="61" borderId="152" xfId="0" applyFont="1" applyFill="1" applyBorder="1" applyAlignment="1">
      <alignment horizontal="left" vertical="center" wrapText="1"/>
    </xf>
    <xf numFmtId="0" fontId="104" fillId="61" borderId="155" xfId="0" applyFont="1" applyFill="1" applyBorder="1" applyAlignment="1">
      <alignment horizontal="left" vertical="center" wrapText="1"/>
    </xf>
    <xf numFmtId="166" fontId="28" fillId="0" borderId="58" xfId="1" applyNumberFormat="1" applyFont="1" applyFill="1" applyBorder="1" applyAlignment="1">
      <alignment horizontal="center" vertical="center"/>
    </xf>
    <xf numFmtId="166" fontId="28" fillId="0" borderId="55" xfId="1" applyNumberFormat="1" applyFont="1" applyFill="1" applyBorder="1" applyAlignment="1">
      <alignment horizontal="center" vertical="center"/>
    </xf>
    <xf numFmtId="166" fontId="28" fillId="0" borderId="70" xfId="1" applyNumberFormat="1" applyFont="1" applyFill="1" applyBorder="1" applyAlignment="1">
      <alignment horizontal="center" vertical="center"/>
    </xf>
    <xf numFmtId="0" fontId="22" fillId="12" borderId="24" xfId="0" applyFont="1" applyFill="1" applyBorder="1" applyAlignment="1">
      <alignment horizontal="center" vertical="center" wrapText="1"/>
    </xf>
    <xf numFmtId="0" fontId="15" fillId="0" borderId="13" xfId="0" applyFont="1" applyBorder="1"/>
    <xf numFmtId="0" fontId="29" fillId="15" borderId="37" xfId="0" applyFont="1" applyFill="1" applyBorder="1" applyAlignment="1" applyProtection="1">
      <alignment horizontal="center" vertical="center" wrapText="1"/>
    </xf>
    <xf numFmtId="0" fontId="29" fillId="15" borderId="36" xfId="0" applyFont="1" applyFill="1" applyBorder="1" applyAlignment="1" applyProtection="1">
      <alignment horizontal="center" vertical="center" wrapText="1"/>
    </xf>
    <xf numFmtId="0" fontId="29" fillId="16" borderId="37" xfId="0" applyFont="1" applyFill="1" applyBorder="1" applyAlignment="1" applyProtection="1">
      <alignment horizontal="center" vertical="center" wrapText="1"/>
    </xf>
    <xf numFmtId="0" fontId="29" fillId="16" borderId="36" xfId="0" applyFont="1" applyFill="1" applyBorder="1" applyAlignment="1" applyProtection="1">
      <alignment horizontal="center" vertical="center" wrapText="1"/>
    </xf>
    <xf numFmtId="0" fontId="14" fillId="11" borderId="25" xfId="0" applyFont="1" applyFill="1" applyBorder="1" applyAlignment="1">
      <alignment horizontal="center" vertical="center"/>
    </xf>
    <xf numFmtId="0" fontId="15" fillId="0" borderId="26" xfId="0" applyFont="1" applyBorder="1"/>
    <xf numFmtId="0" fontId="22" fillId="11" borderId="27" xfId="0" applyFont="1" applyFill="1" applyBorder="1" applyAlignment="1">
      <alignment horizontal="center" vertical="center" wrapText="1"/>
    </xf>
    <xf numFmtId="0" fontId="15" fillId="0" borderId="28" xfId="0" applyFont="1" applyBorder="1"/>
    <xf numFmtId="0" fontId="22" fillId="0" borderId="4" xfId="0" applyFont="1" applyBorder="1" applyAlignment="1">
      <alignment horizontal="center" vertical="center" wrapText="1"/>
    </xf>
    <xf numFmtId="0" fontId="15" fillId="0" borderId="8" xfId="0" applyFont="1" applyBorder="1"/>
    <xf numFmtId="0" fontId="20" fillId="0" borderId="5" xfId="0" applyFont="1" applyBorder="1" applyAlignment="1">
      <alignment horizontal="center" vertical="center" wrapText="1"/>
    </xf>
    <xf numFmtId="0" fontId="15" fillId="0" borderId="9" xfId="0" applyFont="1" applyBorder="1"/>
    <xf numFmtId="0" fontId="15" fillId="0" borderId="16" xfId="0" applyFont="1" applyBorder="1"/>
    <xf numFmtId="0" fontId="20" fillId="0" borderId="5" xfId="0" applyFont="1" applyBorder="1" applyAlignment="1">
      <alignment horizontal="center" vertical="center"/>
    </xf>
    <xf numFmtId="0" fontId="28" fillId="14" borderId="54" xfId="0" applyFont="1" applyFill="1" applyBorder="1" applyAlignment="1">
      <alignment horizontal="center"/>
    </xf>
    <xf numFmtId="0" fontId="28" fillId="14" borderId="56" xfId="0" applyFont="1" applyFill="1" applyBorder="1" applyAlignment="1">
      <alignment horizontal="center"/>
    </xf>
    <xf numFmtId="0" fontId="35" fillId="12" borderId="7" xfId="0" applyFont="1" applyFill="1" applyBorder="1" applyAlignment="1">
      <alignment horizontal="center" vertical="center"/>
    </xf>
    <xf numFmtId="0" fontId="36" fillId="0" borderId="69" xfId="0" applyFont="1" applyBorder="1"/>
    <xf numFmtId="0" fontId="36" fillId="0" borderId="68" xfId="0" applyFont="1" applyBorder="1"/>
    <xf numFmtId="0" fontId="22" fillId="2" borderId="20" xfId="0" applyFont="1" applyFill="1" applyBorder="1" applyAlignment="1">
      <alignment horizontal="center" vertical="center" wrapText="1"/>
    </xf>
    <xf numFmtId="0" fontId="15" fillId="0" borderId="31" xfId="0" applyFont="1" applyBorder="1"/>
    <xf numFmtId="0" fontId="15" fillId="0" borderId="12" xfId="0" applyFont="1" applyBorder="1"/>
    <xf numFmtId="9" fontId="28" fillId="0" borderId="53" xfId="0" applyNumberFormat="1" applyFont="1" applyFill="1" applyBorder="1" applyAlignment="1">
      <alignment horizontal="center" vertical="center"/>
    </xf>
    <xf numFmtId="9" fontId="28" fillId="0" borderId="54" xfId="0" applyNumberFormat="1" applyFont="1" applyFill="1" applyBorder="1" applyAlignment="1">
      <alignment horizontal="center" vertical="center"/>
    </xf>
    <xf numFmtId="0" fontId="23" fillId="11" borderId="25" xfId="0" applyFont="1" applyFill="1" applyBorder="1" applyAlignment="1">
      <alignment horizontal="center" vertical="center"/>
    </xf>
    <xf numFmtId="0" fontId="20" fillId="2" borderId="10" xfId="0" applyFont="1" applyFill="1" applyBorder="1" applyAlignment="1">
      <alignment horizontal="center" vertical="center" wrapText="1"/>
    </xf>
    <xf numFmtId="0" fontId="20" fillId="0" borderId="10" xfId="0" applyFont="1" applyBorder="1" applyAlignment="1">
      <alignment horizontal="center" vertical="center" wrapText="1"/>
    </xf>
    <xf numFmtId="0" fontId="22" fillId="2" borderId="4" xfId="0" applyFont="1" applyFill="1" applyBorder="1" applyAlignment="1">
      <alignment horizontal="center" vertical="center" wrapText="1"/>
    </xf>
    <xf numFmtId="9" fontId="28" fillId="0" borderId="51" xfId="1" applyFont="1" applyFill="1" applyBorder="1" applyAlignment="1">
      <alignment horizontal="center" vertical="center"/>
    </xf>
    <xf numFmtId="9" fontId="28" fillId="0" borderId="53" xfId="1" applyFont="1" applyFill="1" applyBorder="1" applyAlignment="1">
      <alignment horizontal="center" vertical="center"/>
    </xf>
    <xf numFmtId="0" fontId="23" fillId="11" borderId="39" xfId="0" applyFont="1" applyFill="1" applyBorder="1" applyAlignment="1">
      <alignment horizontal="center" vertical="center"/>
    </xf>
    <xf numFmtId="0" fontId="15" fillId="0" borderId="40" xfId="0" applyFont="1" applyBorder="1"/>
    <xf numFmtId="0" fontId="21" fillId="11" borderId="35" xfId="0" applyFont="1" applyFill="1" applyBorder="1" applyAlignment="1">
      <alignment horizontal="center" vertical="center" wrapText="1"/>
    </xf>
    <xf numFmtId="0" fontId="21" fillId="11" borderId="34" xfId="0" applyFont="1" applyFill="1" applyBorder="1" applyAlignment="1">
      <alignment horizontal="center" vertical="center" wrapText="1"/>
    </xf>
    <xf numFmtId="0" fontId="19" fillId="2" borderId="35" xfId="0" applyFont="1" applyFill="1" applyBorder="1" applyAlignment="1">
      <alignment horizontal="center" vertical="center"/>
    </xf>
    <xf numFmtId="0" fontId="19" fillId="2" borderId="34" xfId="0" applyFont="1" applyFill="1" applyBorder="1" applyAlignment="1">
      <alignment horizontal="center" vertical="center"/>
    </xf>
    <xf numFmtId="0" fontId="0" fillId="23" borderId="39" xfId="0" applyFont="1" applyFill="1" applyBorder="1" applyAlignment="1">
      <alignment horizontal="center"/>
    </xf>
    <xf numFmtId="0" fontId="0" fillId="23" borderId="40" xfId="0" applyFont="1" applyFill="1" applyBorder="1" applyAlignment="1">
      <alignment horizontal="center"/>
    </xf>
    <xf numFmtId="0" fontId="0" fillId="23" borderId="41" xfId="0" applyFont="1" applyFill="1" applyBorder="1" applyAlignment="1">
      <alignment horizontal="center"/>
    </xf>
    <xf numFmtId="166" fontId="28" fillId="0" borderId="51" xfId="0" applyNumberFormat="1" applyFont="1" applyFill="1" applyBorder="1" applyAlignment="1">
      <alignment horizontal="center" vertical="center"/>
    </xf>
    <xf numFmtId="166" fontId="28" fillId="0" borderId="53" xfId="0" applyNumberFormat="1" applyFont="1" applyFill="1" applyBorder="1" applyAlignment="1">
      <alignment horizontal="center" vertical="center"/>
    </xf>
    <xf numFmtId="166" fontId="28" fillId="0" borderId="54" xfId="0" applyNumberFormat="1" applyFont="1" applyFill="1" applyBorder="1" applyAlignment="1">
      <alignment horizontal="center" vertical="center"/>
    </xf>
    <xf numFmtId="0" fontId="20" fillId="0" borderId="14" xfId="0" applyFont="1" applyBorder="1" applyAlignment="1">
      <alignment horizontal="center" vertical="center" wrapText="1"/>
    </xf>
    <xf numFmtId="0" fontId="22" fillId="11" borderId="29" xfId="0" applyFont="1" applyFill="1" applyBorder="1" applyAlignment="1">
      <alignment horizontal="center" vertical="center" wrapText="1"/>
    </xf>
    <xf numFmtId="0" fontId="33" fillId="17" borderId="36" xfId="3" applyFont="1" applyFill="1" applyBorder="1" applyAlignment="1">
      <alignment horizontal="center" vertical="center" wrapText="1"/>
    </xf>
    <xf numFmtId="0" fontId="33" fillId="17" borderId="42" xfId="3" applyFont="1" applyFill="1" applyBorder="1" applyAlignment="1">
      <alignment horizontal="center" vertical="center" wrapText="1"/>
    </xf>
    <xf numFmtId="0" fontId="33" fillId="17" borderId="38" xfId="3" applyFont="1" applyFill="1" applyBorder="1" applyAlignment="1">
      <alignment horizontal="center" vertical="center" wrapText="1"/>
    </xf>
    <xf numFmtId="0" fontId="33" fillId="17" borderId="43" xfId="3" applyFont="1" applyFill="1" applyBorder="1" applyAlignment="1">
      <alignment horizontal="center" vertical="center" wrapText="1"/>
    </xf>
  </cellXfs>
  <cellStyles count="16">
    <cellStyle name="Hipervínculo" xfId="2" builtinId="8"/>
    <cellStyle name="Hipervínculo 2" xfId="6" xr:uid="{00000000-0005-0000-0000-000001000000}"/>
    <cellStyle name="Hipervínculo 3" xfId="10" xr:uid="{00000000-0005-0000-0000-000002000000}"/>
    <cellStyle name="Moneda [0] 2" xfId="8" xr:uid="{00000000-0005-0000-0000-000003000000}"/>
    <cellStyle name="Moneda 2" xfId="7" xr:uid="{00000000-0005-0000-0000-000004000000}"/>
    <cellStyle name="Normal" xfId="0" builtinId="0"/>
    <cellStyle name="Normal 10" xfId="3" xr:uid="{00000000-0005-0000-0000-000006000000}"/>
    <cellStyle name="Normal 2" xfId="4" xr:uid="{00000000-0005-0000-0000-000007000000}"/>
    <cellStyle name="Normal 2 2" xfId="13" xr:uid="{00000000-0005-0000-0000-000008000000}"/>
    <cellStyle name="Normal 3" xfId="9" xr:uid="{00000000-0005-0000-0000-000009000000}"/>
    <cellStyle name="Normal 4" xfId="11" xr:uid="{00000000-0005-0000-0000-00000A000000}"/>
    <cellStyle name="Normal 5" xfId="14" xr:uid="{00000000-0005-0000-0000-00000B000000}"/>
    <cellStyle name="Porcentaje" xfId="1" builtinId="5"/>
    <cellStyle name="Porcentaje 2" xfId="5" xr:uid="{00000000-0005-0000-0000-00000D000000}"/>
    <cellStyle name="Porcentaje 3" xfId="12" xr:uid="{00000000-0005-0000-0000-00000E000000}"/>
    <cellStyle name="Porcentaje 4" xfId="15" xr:uid="{00000000-0005-0000-0000-00000F000000}"/>
  </cellStyles>
  <dxfs count="1252">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5DE"/>
      <color rgb="FF3767FF"/>
      <color rgb="FF3337E9"/>
      <color rgb="FFEAB200"/>
      <color rgb="FF1D22E7"/>
      <color rgb="FF57A545"/>
      <color rgb="FF68A0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814-4735-A667-CE7EE17A4B2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814-4735-A667-CE7EE17A4B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101</c:v>
                </c:pt>
                <c:pt idx="1">
                  <c:v>5</c:v>
                </c:pt>
                <c:pt idx="2">
                  <c:v>0</c:v>
                </c:pt>
              </c:numCache>
            </c:numRef>
          </c:val>
          <c:extLst>
            <c:ext xmlns:c16="http://schemas.microsoft.com/office/drawing/2014/chart" uri="{C3380CC4-5D6E-409C-BE32-E72D297353CC}">
              <c16:uniqueId val="{00000004-7814-4735-A667-CE7EE17A4B2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EA8B-40A8-B266-9F241D402F6D}"/>
              </c:ext>
            </c:extLst>
          </c:dPt>
          <c:val>
            <c:numRef>
              <c:f>'Sgto PA AGOSTO'!$R$62</c:f>
              <c:numCache>
                <c:formatCode>0%</c:formatCode>
                <c:ptCount val="1"/>
                <c:pt idx="0">
                  <c:v>1</c:v>
                </c:pt>
              </c:numCache>
            </c:numRef>
          </c:val>
          <c:extLst>
            <c:ext xmlns:c16="http://schemas.microsoft.com/office/drawing/2014/chart" uri="{C3380CC4-5D6E-409C-BE32-E72D297353CC}">
              <c16:uniqueId val="{00000002-EA8B-40A8-B266-9F241D402F6D}"/>
            </c:ext>
          </c:extLst>
        </c:ser>
        <c:ser>
          <c:idx val="0"/>
          <c:order val="1"/>
          <c:tx>
            <c:strRef>
              <c:f>'Sgto PA AGOSTO'!$M$59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EA8B-40A8-B266-9F241D402F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EA8B-40A8-B266-9F241D402F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AGOSTO'!$R$59</c:f>
              <c:numCache>
                <c:formatCode>0%</c:formatCode>
                <c:ptCount val="1"/>
                <c:pt idx="0">
                  <c:v>0</c:v>
                </c:pt>
              </c:numCache>
            </c:numRef>
          </c:val>
          <c:extLst>
            <c:ext xmlns:c16="http://schemas.microsoft.com/office/drawing/2014/chart" uri="{C3380CC4-5D6E-409C-BE32-E72D297353CC}">
              <c16:uniqueId val="{00000005-EA8B-40A8-B266-9F241D402F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1951-4222-9E3F-F63A10D45668}"/>
              </c:ext>
            </c:extLst>
          </c:dPt>
          <c:val>
            <c:numRef>
              <c:f>'Sgto PA AGOSTO'!$R$62</c:f>
              <c:numCache>
                <c:formatCode>0%</c:formatCode>
                <c:ptCount val="1"/>
                <c:pt idx="0">
                  <c:v>1</c:v>
                </c:pt>
              </c:numCache>
            </c:numRef>
          </c:val>
          <c:extLst>
            <c:ext xmlns:c16="http://schemas.microsoft.com/office/drawing/2014/chart" uri="{C3380CC4-5D6E-409C-BE32-E72D297353CC}">
              <c16:uniqueId val="{00000002-1951-4222-9E3F-F63A10D45668}"/>
            </c:ext>
          </c:extLst>
        </c:ser>
        <c:ser>
          <c:idx val="0"/>
          <c:order val="1"/>
          <c:tx>
            <c:strRef>
              <c:f>'Sgto PA AGOSTO'!$M$60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1951-4222-9E3F-F63A10D45668}"/>
              </c:ext>
            </c:extLst>
          </c:dPt>
          <c:dLbls>
            <c:dLbl>
              <c:idx val="0"/>
              <c:layout>
                <c:manualLayout>
                  <c:x val="-9.1055738496175175E-3"/>
                  <c:y val="-3.114987911663046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51-4222-9E3F-F63A10D45668}"/>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AGOSTO'!$R$60</c:f>
              <c:numCache>
                <c:formatCode>0%</c:formatCode>
                <c:ptCount val="1"/>
                <c:pt idx="0">
                  <c:v>3.125E-2</c:v>
                </c:pt>
              </c:numCache>
            </c:numRef>
          </c:val>
          <c:extLst>
            <c:ext xmlns:c16="http://schemas.microsoft.com/office/drawing/2014/chart" uri="{C3380CC4-5D6E-409C-BE32-E72D297353CC}">
              <c16:uniqueId val="{00000005-1951-4222-9E3F-F63A10D45668}"/>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46DD-4FDE-89D4-307C3678638B}"/>
              </c:ext>
            </c:extLst>
          </c:dPt>
          <c:val>
            <c:numRef>
              <c:f>'Sgto PA AGOSTO'!$R$62</c:f>
              <c:numCache>
                <c:formatCode>0%</c:formatCode>
                <c:ptCount val="1"/>
                <c:pt idx="0">
                  <c:v>1</c:v>
                </c:pt>
              </c:numCache>
            </c:numRef>
          </c:val>
          <c:extLst>
            <c:ext xmlns:c16="http://schemas.microsoft.com/office/drawing/2014/chart" uri="{C3380CC4-5D6E-409C-BE32-E72D297353CC}">
              <c16:uniqueId val="{00000002-46DD-4FDE-89D4-307C3678638B}"/>
            </c:ext>
          </c:extLst>
        </c:ser>
        <c:ser>
          <c:idx val="0"/>
          <c:order val="1"/>
          <c:tx>
            <c:strRef>
              <c:f>'Sgto PA AGOSTO'!$M$61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46DD-4FDE-89D4-307C3678638B}"/>
              </c:ext>
            </c:extLst>
          </c:dPt>
          <c:dLbls>
            <c:dLbl>
              <c:idx val="0"/>
              <c:layout>
                <c:manualLayout>
                  <c:x val="5.2358783223813814E-3"/>
                  <c:y val="2.7006853786594818E-2"/>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D-4FDE-89D4-307C3678638B}"/>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AGOSTO'!$R$61</c:f>
              <c:numCache>
                <c:formatCode>0%</c:formatCode>
                <c:ptCount val="1"/>
                <c:pt idx="0">
                  <c:v>3.125E-2</c:v>
                </c:pt>
              </c:numCache>
            </c:numRef>
          </c:val>
          <c:extLst>
            <c:ext xmlns:c16="http://schemas.microsoft.com/office/drawing/2014/chart" uri="{C3380CC4-5D6E-409C-BE32-E72D297353CC}">
              <c16:uniqueId val="{00000005-46DD-4FDE-89D4-307C3678638B}"/>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0B1-40BE-B5D3-9D3231B27D35}"/>
              </c:ext>
            </c:extLst>
          </c:dPt>
          <c:val>
            <c:numRef>
              <c:f>'Sgto PA ABRIL'!$R$62</c:f>
              <c:numCache>
                <c:formatCode>0%</c:formatCode>
                <c:ptCount val="1"/>
                <c:pt idx="0">
                  <c:v>1</c:v>
                </c:pt>
              </c:numCache>
            </c:numRef>
          </c:val>
          <c:extLst>
            <c:ext xmlns:c16="http://schemas.microsoft.com/office/drawing/2014/chart" uri="{C3380CC4-5D6E-409C-BE32-E72D297353CC}">
              <c16:uniqueId val="{00000002-30B1-40BE-B5D3-9D3231B27D35}"/>
            </c:ext>
          </c:extLst>
        </c:ser>
        <c:ser>
          <c:idx val="0"/>
          <c:order val="1"/>
          <c:tx>
            <c:strRef>
              <c:f>'Sgto PA ABRIL'!$M$57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0B1-40BE-B5D3-9D3231B27D35}"/>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0B1-40BE-B5D3-9D3231B27D35}"/>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ABRIL'!$R$57</c:f>
              <c:numCache>
                <c:formatCode>0%</c:formatCode>
                <c:ptCount val="1"/>
                <c:pt idx="0">
                  <c:v>0</c:v>
                </c:pt>
              </c:numCache>
            </c:numRef>
          </c:val>
          <c:extLst>
            <c:ext xmlns:c16="http://schemas.microsoft.com/office/drawing/2014/chart" uri="{C3380CC4-5D6E-409C-BE32-E72D297353CC}">
              <c16:uniqueId val="{00000005-30B1-40BE-B5D3-9D3231B27D35}"/>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64B5-404C-83B7-BA1310E17674}"/>
              </c:ext>
            </c:extLst>
          </c:dPt>
          <c:val>
            <c:numRef>
              <c:f>'Sgto PA ABRIL'!$R$62</c:f>
              <c:numCache>
                <c:formatCode>0%</c:formatCode>
                <c:ptCount val="1"/>
                <c:pt idx="0">
                  <c:v>1</c:v>
                </c:pt>
              </c:numCache>
            </c:numRef>
          </c:val>
          <c:extLst>
            <c:ext xmlns:c16="http://schemas.microsoft.com/office/drawing/2014/chart" uri="{C3380CC4-5D6E-409C-BE32-E72D297353CC}">
              <c16:uniqueId val="{00000002-64B5-404C-83B7-BA1310E17674}"/>
            </c:ext>
          </c:extLst>
        </c:ser>
        <c:ser>
          <c:idx val="0"/>
          <c:order val="1"/>
          <c:tx>
            <c:strRef>
              <c:f>'Sgto PA ABRIL'!$M$58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64B5-404C-83B7-BA1310E17674}"/>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64B5-404C-83B7-BA1310E17674}"/>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ABRIL'!$R$58</c:f>
              <c:numCache>
                <c:formatCode>0%</c:formatCode>
                <c:ptCount val="1"/>
                <c:pt idx="0">
                  <c:v>0.75</c:v>
                </c:pt>
              </c:numCache>
            </c:numRef>
          </c:val>
          <c:extLst>
            <c:ext xmlns:c16="http://schemas.microsoft.com/office/drawing/2014/chart" uri="{C3380CC4-5D6E-409C-BE32-E72D297353CC}">
              <c16:uniqueId val="{00000005-64B5-404C-83B7-BA1310E17674}"/>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544-48A5-BC70-DDC6F2871DDD}"/>
              </c:ext>
            </c:extLst>
          </c:dPt>
          <c:val>
            <c:numRef>
              <c:f>'Sgto PA ABRIL'!$R$62</c:f>
              <c:numCache>
                <c:formatCode>0%</c:formatCode>
                <c:ptCount val="1"/>
                <c:pt idx="0">
                  <c:v>1</c:v>
                </c:pt>
              </c:numCache>
            </c:numRef>
          </c:val>
          <c:extLst>
            <c:ext xmlns:c16="http://schemas.microsoft.com/office/drawing/2014/chart" uri="{C3380CC4-5D6E-409C-BE32-E72D297353CC}">
              <c16:uniqueId val="{00000002-3544-48A5-BC70-DDC6F2871DDD}"/>
            </c:ext>
          </c:extLst>
        </c:ser>
        <c:ser>
          <c:idx val="0"/>
          <c:order val="1"/>
          <c:tx>
            <c:strRef>
              <c:f>'Sgto PA ABRIL'!$M$59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544-48A5-BC70-DDC6F2871DD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544-48A5-BC70-DDC6F2871DD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ABRIL'!$R$59</c:f>
              <c:numCache>
                <c:formatCode>0%</c:formatCode>
                <c:ptCount val="1"/>
                <c:pt idx="0">
                  <c:v>0</c:v>
                </c:pt>
              </c:numCache>
            </c:numRef>
          </c:val>
          <c:extLst>
            <c:ext xmlns:c16="http://schemas.microsoft.com/office/drawing/2014/chart" uri="{C3380CC4-5D6E-409C-BE32-E72D297353CC}">
              <c16:uniqueId val="{00000005-3544-48A5-BC70-DDC6F2871DD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E98-4E35-B656-A622B9E12FE3}"/>
              </c:ext>
            </c:extLst>
          </c:dPt>
          <c:val>
            <c:numRef>
              <c:f>'Sgto PA ABRIL'!$R$62</c:f>
              <c:numCache>
                <c:formatCode>0%</c:formatCode>
                <c:ptCount val="1"/>
                <c:pt idx="0">
                  <c:v>1</c:v>
                </c:pt>
              </c:numCache>
            </c:numRef>
          </c:val>
          <c:extLst>
            <c:ext xmlns:c16="http://schemas.microsoft.com/office/drawing/2014/chart" uri="{C3380CC4-5D6E-409C-BE32-E72D297353CC}">
              <c16:uniqueId val="{00000002-DE98-4E35-B656-A622B9E12FE3}"/>
            </c:ext>
          </c:extLst>
        </c:ser>
        <c:ser>
          <c:idx val="0"/>
          <c:order val="1"/>
          <c:tx>
            <c:strRef>
              <c:f>'Sgto PA ABRIL'!$M$60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E98-4E35-B656-A622B9E12FE3}"/>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E98-4E35-B656-A622B9E12FE3}"/>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ABRIL'!$R$60</c:f>
              <c:numCache>
                <c:formatCode>0%</c:formatCode>
                <c:ptCount val="1"/>
                <c:pt idx="0">
                  <c:v>0</c:v>
                </c:pt>
              </c:numCache>
            </c:numRef>
          </c:val>
          <c:extLst>
            <c:ext xmlns:c16="http://schemas.microsoft.com/office/drawing/2014/chart" uri="{C3380CC4-5D6E-409C-BE32-E72D297353CC}">
              <c16:uniqueId val="{00000005-DE98-4E35-B656-A622B9E12FE3}"/>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2C55-4ADA-943A-5985E244D37A}"/>
              </c:ext>
            </c:extLst>
          </c:dPt>
          <c:val>
            <c:numRef>
              <c:f>'Sgto PA ABRIL'!$R$62</c:f>
              <c:numCache>
                <c:formatCode>0%</c:formatCode>
                <c:ptCount val="1"/>
                <c:pt idx="0">
                  <c:v>1</c:v>
                </c:pt>
              </c:numCache>
            </c:numRef>
          </c:val>
          <c:extLst>
            <c:ext xmlns:c16="http://schemas.microsoft.com/office/drawing/2014/chart" uri="{C3380CC4-5D6E-409C-BE32-E72D297353CC}">
              <c16:uniqueId val="{00000002-2C55-4ADA-943A-5985E244D37A}"/>
            </c:ext>
          </c:extLst>
        </c:ser>
        <c:ser>
          <c:idx val="0"/>
          <c:order val="1"/>
          <c:tx>
            <c:strRef>
              <c:f>'Sgto PA ABRIL'!$M$61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2C55-4ADA-943A-5985E244D37A}"/>
              </c:ext>
            </c:extLst>
          </c:dPt>
          <c:dLbls>
            <c:dLbl>
              <c:idx val="0"/>
              <c:layout>
                <c:manualLayout>
                  <c:x val="-0.21976252552678255"/>
                  <c:y val="-6.1727681978278747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55-4ADA-943A-5985E244D37A}"/>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ABRIL'!$R$61</c:f>
              <c:numCache>
                <c:formatCode>0%</c:formatCode>
                <c:ptCount val="1"/>
                <c:pt idx="0">
                  <c:v>0.25</c:v>
                </c:pt>
              </c:numCache>
            </c:numRef>
          </c:val>
          <c:extLst>
            <c:ext xmlns:c16="http://schemas.microsoft.com/office/drawing/2014/chart" uri="{C3380CC4-5D6E-409C-BE32-E72D297353CC}">
              <c16:uniqueId val="{00000005-2C55-4ADA-943A-5985E244D37A}"/>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E15-4411-9509-150A4524CAB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E15-4411-9509-150A4524CAB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AGOSTO'!$F$139:$F$141</c:f>
              <c:strCache>
                <c:ptCount val="3"/>
                <c:pt idx="0">
                  <c:v>CUMPLE</c:v>
                </c:pt>
                <c:pt idx="1">
                  <c:v>PARCIAL</c:v>
                </c:pt>
                <c:pt idx="2">
                  <c:v>NO CUMPLE</c:v>
                </c:pt>
              </c:strCache>
            </c:strRef>
          </c:cat>
          <c:val>
            <c:numRef>
              <c:f>'Sgto AP AGOSTO'!$H$139:$H$141</c:f>
              <c:numCache>
                <c:formatCode>General</c:formatCode>
                <c:ptCount val="3"/>
                <c:pt idx="0">
                  <c:v>109</c:v>
                </c:pt>
                <c:pt idx="1">
                  <c:v>0</c:v>
                </c:pt>
                <c:pt idx="2">
                  <c:v>0</c:v>
                </c:pt>
              </c:numCache>
            </c:numRef>
          </c:val>
          <c:extLst>
            <c:ext xmlns:c16="http://schemas.microsoft.com/office/drawing/2014/chart" uri="{C3380CC4-5D6E-409C-BE32-E72D297353CC}">
              <c16:uniqueId val="{00000004-7E15-4411-9509-150A4524CAB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AA4B-4AEF-A23A-BCC5FB1113F7}"/>
              </c:ext>
            </c:extLst>
          </c:dPt>
          <c:val>
            <c:numRef>
              <c:f>'Sgto PA AGOSTO'!$R$62</c:f>
              <c:numCache>
                <c:formatCode>0%</c:formatCode>
                <c:ptCount val="1"/>
                <c:pt idx="0">
                  <c:v>1</c:v>
                </c:pt>
              </c:numCache>
            </c:numRef>
          </c:val>
          <c:extLst>
            <c:ext xmlns:c16="http://schemas.microsoft.com/office/drawing/2014/chart" uri="{C3380CC4-5D6E-409C-BE32-E72D297353CC}">
              <c16:uniqueId val="{00000002-AA4B-4AEF-A23A-BCC5FB1113F7}"/>
            </c:ext>
          </c:extLst>
        </c:ser>
        <c:ser>
          <c:idx val="0"/>
          <c:order val="1"/>
          <c:tx>
            <c:strRef>
              <c:f>'Sgto PA AGOSTO'!$M$57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AA4B-4AEF-A23A-BCC5FB1113F7}"/>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AA4B-4AEF-A23A-BCC5FB1113F7}"/>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AGOSTO'!$R$57</c:f>
              <c:numCache>
                <c:formatCode>0%</c:formatCode>
                <c:ptCount val="1"/>
                <c:pt idx="0">
                  <c:v>0</c:v>
                </c:pt>
              </c:numCache>
            </c:numRef>
          </c:val>
          <c:extLst>
            <c:ext xmlns:c16="http://schemas.microsoft.com/office/drawing/2014/chart" uri="{C3380CC4-5D6E-409C-BE32-E72D297353CC}">
              <c16:uniqueId val="{00000005-AA4B-4AEF-A23A-BCC5FB1113F7}"/>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60F-4574-80D4-05C6E70BFC6D}"/>
              </c:ext>
            </c:extLst>
          </c:dPt>
          <c:val>
            <c:numRef>
              <c:f>'Sgto PA AGOSTO'!$R$62</c:f>
              <c:numCache>
                <c:formatCode>0%</c:formatCode>
                <c:ptCount val="1"/>
                <c:pt idx="0">
                  <c:v>1</c:v>
                </c:pt>
              </c:numCache>
            </c:numRef>
          </c:val>
          <c:extLst>
            <c:ext xmlns:c16="http://schemas.microsoft.com/office/drawing/2014/chart" uri="{C3380CC4-5D6E-409C-BE32-E72D297353CC}">
              <c16:uniqueId val="{00000002-D60F-4574-80D4-05C6E70BFC6D}"/>
            </c:ext>
          </c:extLst>
        </c:ser>
        <c:ser>
          <c:idx val="0"/>
          <c:order val="1"/>
          <c:tx>
            <c:strRef>
              <c:f>'Sgto PA AGOSTO'!$M$58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60F-4574-80D4-05C6E70BFC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60F-4574-80D4-05C6E70BFC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AGOSTO'!$R$58</c:f>
              <c:numCache>
                <c:formatCode>0%</c:formatCode>
                <c:ptCount val="1"/>
                <c:pt idx="0">
                  <c:v>0.9375</c:v>
                </c:pt>
              </c:numCache>
            </c:numRef>
          </c:val>
          <c:extLst>
            <c:ext xmlns:c16="http://schemas.microsoft.com/office/drawing/2014/chart" uri="{C3380CC4-5D6E-409C-BE32-E72D297353CC}">
              <c16:uniqueId val="{00000005-D60F-4574-80D4-05C6E70BFC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image" Target="../media/image3.png"/><Relationship Id="rId7" Type="http://schemas.openxmlformats.org/officeDocument/2006/relationships/hyperlink" Target="#'Sgto PA ABRIL'!&#193;rea_de_impresi&#243;n"/><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Sgto AP ABRIL'!&#193;rea_de_impresi&#243;n"/><Relationship Id="rId5" Type="http://schemas.openxmlformats.org/officeDocument/2006/relationships/hyperlink" Target="#'Acciones Permanentes AP'!A1"/><Relationship Id="rId4" Type="http://schemas.openxmlformats.org/officeDocument/2006/relationships/hyperlink" Target="#'Plan de acci&#243;n PA'!A1"/></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634126</xdr:colOff>
      <xdr:row>0</xdr:row>
      <xdr:rowOff>0</xdr:rowOff>
    </xdr:from>
    <xdr:ext cx="6307303" cy="523336"/>
    <xdr:sp macro="" textlink="">
      <xdr:nvSpPr>
        <xdr:cNvPr id="6" name="10 Rectángulo">
          <a:extLst>
            <a:ext uri="{FF2B5EF4-FFF2-40B4-BE49-F238E27FC236}">
              <a16:creationId xmlns:a16="http://schemas.microsoft.com/office/drawing/2014/main" id="{00000000-0008-0000-0000-000006000000}"/>
            </a:ext>
          </a:extLst>
        </xdr:cNvPr>
        <xdr:cNvSpPr/>
      </xdr:nvSpPr>
      <xdr:spPr>
        <a:xfrm>
          <a:off x="1396126" y="5402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7" name="Picture 3" descr="D:\Escritorio\Alejo archivos vega corp\Clientes (Alejo)\Pereira Capital del Eje\papeleria corporativa\tarjetas-04.png">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371679</xdr:colOff>
      <xdr:row>0</xdr:row>
      <xdr:rowOff>0</xdr:rowOff>
    </xdr:from>
    <xdr:to>
      <xdr:col>0</xdr:col>
      <xdr:colOff>371679</xdr:colOff>
      <xdr:row>7</xdr:row>
      <xdr:rowOff>166802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371679" y="161924"/>
          <a:ext cx="0" cy="1028535"/>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141113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7876023" y="95251"/>
          <a:ext cx="1717014" cy="1183820"/>
        </a:xfrm>
        <a:prstGeom prst="rect">
          <a:avLst/>
        </a:prstGeom>
        <a:solidFill>
          <a:srgbClr val="9999FF"/>
        </a:solidFill>
      </xdr:spPr>
    </xdr:pic>
    <xdr:clientData/>
  </xdr:twoCellAnchor>
  <xdr:twoCellAnchor>
    <xdr:from>
      <xdr:col>6</xdr:col>
      <xdr:colOff>662828</xdr:colOff>
      <xdr:row>13</xdr:row>
      <xdr:rowOff>122142</xdr:rowOff>
    </xdr:from>
    <xdr:to>
      <xdr:col>11</xdr:col>
      <xdr:colOff>739028</xdr:colOff>
      <xdr:row>18</xdr:row>
      <xdr:rowOff>45944</xdr:rowOff>
    </xdr:to>
    <xdr:sp macro="" textlink="">
      <xdr:nvSpPr>
        <xdr:cNvPr id="19" name="6 Rectángulo redondeado">
          <a:hlinkClick xmlns:r="http://schemas.openxmlformats.org/officeDocument/2006/relationships" r:id="rId4"/>
          <a:extLst>
            <a:ext uri="{FF2B5EF4-FFF2-40B4-BE49-F238E27FC236}">
              <a16:creationId xmlns:a16="http://schemas.microsoft.com/office/drawing/2014/main" id="{00000000-0008-0000-0000-000013000000}"/>
            </a:ext>
          </a:extLst>
        </xdr:cNvPr>
        <xdr:cNvSpPr/>
      </xdr:nvSpPr>
      <xdr:spPr>
        <a:xfrm>
          <a:off x="5234828" y="2452966"/>
          <a:ext cx="3886200" cy="8202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2. PLAN DE ACCIÓN </a:t>
          </a:r>
        </a:p>
      </xdr:txBody>
    </xdr:sp>
    <xdr:clientData/>
  </xdr:twoCellAnchor>
  <xdr:twoCellAnchor>
    <xdr:from>
      <xdr:col>1</xdr:col>
      <xdr:colOff>110378</xdr:colOff>
      <xdr:row>13</xdr:row>
      <xdr:rowOff>169767</xdr:rowOff>
    </xdr:from>
    <xdr:to>
      <xdr:col>6</xdr:col>
      <xdr:colOff>148478</xdr:colOff>
      <xdr:row>18</xdr:row>
      <xdr:rowOff>55469</xdr:rowOff>
    </xdr:to>
    <xdr:sp macro="" textlink="">
      <xdr:nvSpPr>
        <xdr:cNvPr id="20" name="3 Rectángulo redondeado">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872378" y="2500591"/>
          <a:ext cx="3848100" cy="7821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xdr:from>
      <xdr:col>1</xdr:col>
      <xdr:colOff>129428</xdr:colOff>
      <xdr:row>21</xdr:row>
      <xdr:rowOff>150717</xdr:rowOff>
    </xdr:from>
    <xdr:to>
      <xdr:col>6</xdr:col>
      <xdr:colOff>119903</xdr:colOff>
      <xdr:row>26</xdr:row>
      <xdr:rowOff>147543</xdr:rowOff>
    </xdr:to>
    <xdr:sp macro="" textlink="">
      <xdr:nvSpPr>
        <xdr:cNvPr id="21" name="4 Rectángulo redondeado">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891428" y="3915893"/>
          <a:ext cx="3800475" cy="893297"/>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3.</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ACTIVIDADES 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oneCellAnchor>
    <xdr:from>
      <xdr:col>1</xdr:col>
      <xdr:colOff>346982</xdr:colOff>
      <xdr:row>5</xdr:row>
      <xdr:rowOff>64276</xdr:rowOff>
    </xdr:from>
    <xdr:ext cx="7558768" cy="1089929"/>
    <xdr:sp macro="" textlink="">
      <xdr:nvSpPr>
        <xdr:cNvPr id="22" name="13 Rectángulo">
          <a:extLst>
            <a:ext uri="{FF2B5EF4-FFF2-40B4-BE49-F238E27FC236}">
              <a16:creationId xmlns:a16="http://schemas.microsoft.com/office/drawing/2014/main" id="{00000000-0008-0000-0000-000016000000}"/>
            </a:ext>
          </a:extLst>
        </xdr:cNvPr>
        <xdr:cNvSpPr/>
      </xdr:nvSpPr>
      <xdr:spPr>
        <a:xfrm>
          <a:off x="1108982" y="960747"/>
          <a:ext cx="7558768" cy="1089929"/>
        </a:xfrm>
        <a:prstGeom prst="rect">
          <a:avLst/>
        </a:prstGeom>
        <a:noFill/>
      </xdr:spPr>
      <xdr:txBody>
        <a:bodyPr wrap="none" lIns="91440" tIns="45720" rIns="91440" bIns="45720">
          <a:noAutofit/>
        </a:bodyPr>
        <a:lstStyle/>
        <a:p>
          <a:pPr algn="ctr"/>
          <a: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PROGRAMA DE TRANSPARENCIA Y ÉTICA PÚBLICA </a:t>
          </a:r>
          <a:b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br>
          <a:r>
            <a:rPr lang="es-E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PACTO 2024 </a:t>
          </a: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oneCellAnchor>
  <xdr:oneCellAnchor>
    <xdr:from>
      <xdr:col>1</xdr:col>
      <xdr:colOff>634126</xdr:colOff>
      <xdr:row>0</xdr:row>
      <xdr:rowOff>0</xdr:rowOff>
    </xdr:from>
    <xdr:ext cx="6307303" cy="523336"/>
    <xdr:sp macro="" textlink="">
      <xdr:nvSpPr>
        <xdr:cNvPr id="23" name="10 Rectángulo">
          <a:extLst>
            <a:ext uri="{FF2B5EF4-FFF2-40B4-BE49-F238E27FC236}">
              <a16:creationId xmlns:a16="http://schemas.microsoft.com/office/drawing/2014/main" id="{00000000-0008-0000-0000-000017000000}"/>
            </a:ext>
          </a:extLst>
        </xdr:cNvPr>
        <xdr:cNvSpPr/>
      </xdr:nvSpPr>
      <xdr:spPr>
        <a:xfrm>
          <a:off x="1396126" y="5529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24" name="Picture 3" descr="D:\Escritorio\Alejo archivos vega corp\Clientes (Alejo)\Pereira Capital del Eje\papeleria corporativa\tarjetas-04.png">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653303</xdr:colOff>
      <xdr:row>21</xdr:row>
      <xdr:rowOff>84043</xdr:rowOff>
    </xdr:from>
    <xdr:to>
      <xdr:col>11</xdr:col>
      <xdr:colOff>758078</xdr:colOff>
      <xdr:row>26</xdr:row>
      <xdr:rowOff>84044</xdr:rowOff>
    </xdr:to>
    <xdr:sp macro="" textlink="">
      <xdr:nvSpPr>
        <xdr:cNvPr id="25" name="4 Rectángulo redondeado">
          <a:hlinkClick xmlns:r="http://schemas.openxmlformats.org/officeDocument/2006/relationships" r:id="rId7"/>
          <a:extLst>
            <a:ext uri="{FF2B5EF4-FFF2-40B4-BE49-F238E27FC236}">
              <a16:creationId xmlns:a16="http://schemas.microsoft.com/office/drawing/2014/main" id="{00000000-0008-0000-0000-000019000000}"/>
            </a:ext>
          </a:extLst>
        </xdr:cNvPr>
        <xdr:cNvSpPr/>
      </xdr:nvSpPr>
      <xdr:spPr>
        <a:xfrm>
          <a:off x="5225303" y="3849219"/>
          <a:ext cx="3914775" cy="8964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4.</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PLAN DE ACCIÓN </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371679</xdr:colOff>
      <xdr:row>0</xdr:row>
      <xdr:rowOff>0</xdr:rowOff>
    </xdr:from>
    <xdr:to>
      <xdr:col>0</xdr:col>
      <xdr:colOff>371679</xdr:colOff>
      <xdr:row>7</xdr:row>
      <xdr:rowOff>155597</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371679" y="161924"/>
          <a:ext cx="0" cy="1276185"/>
        </a:xfrm>
        <a:prstGeom prst="rect">
          <a:avLst/>
        </a:prstGeom>
      </xdr:spPr>
    </xdr:pic>
    <xdr:clientData/>
  </xdr:twoCellAnchor>
  <xdr:twoCellAnchor>
    <xdr:from>
      <xdr:col>4</xdr:col>
      <xdr:colOff>62753</xdr:colOff>
      <xdr:row>29</xdr:row>
      <xdr:rowOff>55469</xdr:rowOff>
    </xdr:from>
    <xdr:to>
      <xdr:col>9</xdr:col>
      <xdr:colOff>167528</xdr:colOff>
      <xdr:row>33</xdr:row>
      <xdr:rowOff>103094</xdr:rowOff>
    </xdr:to>
    <xdr:sp macro="" textlink="">
      <xdr:nvSpPr>
        <xdr:cNvPr id="27" name="4 Rectángulo redondeado">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3110753" y="5254998"/>
          <a:ext cx="3914775" cy="764802"/>
        </a:xfrm>
        <a:prstGeom prst="roundRect">
          <a:avLst/>
        </a:prstGeom>
        <a:solidFill>
          <a:schemeClr val="accent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5.</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RESUMEN DE RESULTADOS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0</xdr:rowOff>
    </xdr:from>
    <xdr:to>
      <xdr:col>0</xdr:col>
      <xdr:colOff>95250</xdr:colOff>
      <xdr:row>7</xdr:row>
      <xdr:rowOff>40839</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
        <a:srcRect l="11038" t="1" b="4526"/>
        <a:stretch/>
      </xdr:blipFill>
      <xdr:spPr>
        <a:xfrm>
          <a:off x="95250" y="142875"/>
          <a:ext cx="0" cy="1150222"/>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129907</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a:stretch>
          <a:fillRect/>
        </a:stretch>
      </xdr:blipFill>
      <xdr:spPr>
        <a:xfrm>
          <a:off x="7876023" y="95251"/>
          <a:ext cx="0" cy="1440995"/>
        </a:xfrm>
        <a:prstGeom prst="rect">
          <a:avLst/>
        </a:prstGeom>
        <a:solidFill>
          <a:srgbClr val="9999FF"/>
        </a:solidFill>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104774</xdr:colOff>
      <xdr:row>0</xdr:row>
      <xdr:rowOff>47625</xdr:rowOff>
    </xdr:from>
    <xdr:ext cx="1609725" cy="18192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57374" y="47625"/>
          <a:ext cx="1609725" cy="18192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130630</xdr:rowOff>
    </xdr:from>
    <xdr:ext cx="1140279" cy="753836"/>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152400" y="130630"/>
          <a:ext cx="1140279" cy="75383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1595437</xdr:colOff>
      <xdr:row>1</xdr:row>
      <xdr:rowOff>667531</xdr:rowOff>
    </xdr:to>
    <xdr:pic>
      <xdr:nvPicPr>
        <xdr:cNvPr id="3" name="Imagen 2">
          <a:extLst>
            <a:ext uri="{FF2B5EF4-FFF2-40B4-BE49-F238E27FC236}">
              <a16:creationId xmlns:a16="http://schemas.microsoft.com/office/drawing/2014/main" id="{BCC66F52-180E-403E-B854-7D54DC10983B}"/>
            </a:ext>
          </a:extLst>
        </xdr:cNvPr>
        <xdr:cNvPicPr>
          <a:picLocks noChangeAspect="1"/>
        </xdr:cNvPicPr>
      </xdr:nvPicPr>
      <xdr:blipFill rotWithShape="1">
        <a:blip xmlns:r="http://schemas.openxmlformats.org/officeDocument/2006/relationships" r:embed="rId1"/>
        <a:srcRect l="6897" t="6012" r="4138" b="20518"/>
        <a:stretch/>
      </xdr:blipFill>
      <xdr:spPr>
        <a:xfrm>
          <a:off x="0" y="0"/>
          <a:ext cx="1595437" cy="1352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8"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49413868" y="80514516"/>
          <a:ext cx="1437408"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41" name="Rectángulo 40">
          <a:extLst>
            <a:ext uri="{FF2B5EF4-FFF2-40B4-BE49-F238E27FC236}">
              <a16:creationId xmlns:a16="http://schemas.microsoft.com/office/drawing/2014/main" id="{EBFB2BF5-911B-44FE-9656-52A2944219B8}"/>
            </a:ext>
          </a:extLst>
        </xdr:cNvPr>
        <xdr:cNvSpPr/>
      </xdr:nvSpPr>
      <xdr:spPr>
        <a:xfrm>
          <a:off x="49070560" y="76212147"/>
          <a:ext cx="1479981" cy="19350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24</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206" y="61481"/>
          <a:ext cx="1167688" cy="777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3" name="Rectángulo 2">
          <a:extLst>
            <a:ext uri="{FF2B5EF4-FFF2-40B4-BE49-F238E27FC236}">
              <a16:creationId xmlns:a16="http://schemas.microsoft.com/office/drawing/2014/main" id="{00000000-0008-0000-0700-000003000000}"/>
            </a:ext>
          </a:extLst>
        </xdr:cNvPr>
        <xdr:cNvSpPr/>
      </xdr:nvSpPr>
      <xdr:spPr>
        <a:xfrm>
          <a:off x="27420085" y="93490257"/>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8</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27424860" y="93525976"/>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5" name="Rectángulo 4">
          <a:extLst>
            <a:ext uri="{FF2B5EF4-FFF2-40B4-BE49-F238E27FC236}">
              <a16:creationId xmlns:a16="http://schemas.microsoft.com/office/drawing/2014/main" id="{00000000-0008-0000-0700-000005000000}"/>
            </a:ext>
          </a:extLst>
        </xdr:cNvPr>
        <xdr:cNvSpPr/>
      </xdr:nvSpPr>
      <xdr:spPr>
        <a:xfrm>
          <a:off x="27419855" y="95039090"/>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45%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27425197" y="95821654"/>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16" name="Rectángulo 15">
          <a:extLst>
            <a:ext uri="{FF2B5EF4-FFF2-40B4-BE49-F238E27FC236}">
              <a16:creationId xmlns:a16="http://schemas.microsoft.com/office/drawing/2014/main" id="{00000000-0008-0000-0700-000010000000}"/>
            </a:ext>
          </a:extLst>
        </xdr:cNvPr>
        <xdr:cNvSpPr/>
      </xdr:nvSpPr>
      <xdr:spPr>
        <a:xfrm>
          <a:off x="49522871" y="79932948"/>
          <a:ext cx="1005327"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50618879" y="80543741"/>
          <a:ext cx="2738435"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23" name="Rectángulo 22">
          <a:extLst>
            <a:ext uri="{FF2B5EF4-FFF2-40B4-BE49-F238E27FC236}">
              <a16:creationId xmlns:a16="http://schemas.microsoft.com/office/drawing/2014/main" id="{00000000-0008-0000-0700-000017000000}"/>
            </a:ext>
          </a:extLst>
        </xdr:cNvPr>
        <xdr:cNvSpPr/>
      </xdr:nvSpPr>
      <xdr:spPr>
        <a:xfrm>
          <a:off x="42263497" y="76226660"/>
          <a:ext cx="1541101" cy="17280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52982297" y="80613395"/>
          <a:ext cx="2094615" cy="93022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8">
      <xdr:nvSpPr>
        <xdr:cNvPr id="34" name="Rectángulo 33">
          <a:extLst>
            <a:ext uri="{FF2B5EF4-FFF2-40B4-BE49-F238E27FC236}">
              <a16:creationId xmlns:a16="http://schemas.microsoft.com/office/drawing/2014/main" id="{00000000-0008-0000-0700-000022000000}"/>
            </a:ext>
          </a:extLst>
        </xdr:cNvPr>
        <xdr:cNvSpPr/>
      </xdr:nvSpPr>
      <xdr:spPr>
        <a:xfrm>
          <a:off x="53085325" y="80068268"/>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E829337-CD71-4E38-B6C5-B5BFD93DDEBA}" type="TxLink">
            <a:rPr lang="en-US" sz="5400" b="0" i="0" u="none" strike="noStrike">
              <a:solidFill>
                <a:srgbClr val="000000"/>
              </a:solidFill>
              <a:latin typeface="Calibri"/>
              <a:ea typeface="+mn-ea"/>
              <a:cs typeface="Calibri"/>
            </a:rPr>
            <a:pPr marL="0" indent="0" algn="ctr"/>
            <a:t>100%</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35" name="Rectángulo 34">
          <a:extLst>
            <a:ext uri="{FF2B5EF4-FFF2-40B4-BE49-F238E27FC236}">
              <a16:creationId xmlns:a16="http://schemas.microsoft.com/office/drawing/2014/main" id="{4791FF88-BF68-4F4F-86C0-2D4ECA1E0F60}"/>
            </a:ext>
          </a:extLst>
        </xdr:cNvPr>
        <xdr:cNvSpPr/>
      </xdr:nvSpPr>
      <xdr:spPr>
        <a:xfrm>
          <a:off x="50946021" y="79934616"/>
          <a:ext cx="2164773"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45%</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36" name="Gráfico 35">
          <a:extLst>
            <a:ext uri="{FF2B5EF4-FFF2-40B4-BE49-F238E27FC236}">
              <a16:creationId xmlns:a16="http://schemas.microsoft.com/office/drawing/2014/main" id="{19E15F0D-E162-4F82-9200-8BB82E8E2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37" name="Gráfico 36">
          <a:extLst>
            <a:ext uri="{FF2B5EF4-FFF2-40B4-BE49-F238E27FC236}">
              <a16:creationId xmlns:a16="http://schemas.microsoft.com/office/drawing/2014/main" id="{1847A203-E245-46A1-A44B-FC3E831F9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38" name="Gráfico 37">
          <a:extLst>
            <a:ext uri="{FF2B5EF4-FFF2-40B4-BE49-F238E27FC236}">
              <a16:creationId xmlns:a16="http://schemas.microsoft.com/office/drawing/2014/main" id="{5A80CB8E-A1A1-4859-AD86-91FD74F15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39" name="Gráfico 38">
          <a:extLst>
            <a:ext uri="{FF2B5EF4-FFF2-40B4-BE49-F238E27FC236}">
              <a16:creationId xmlns:a16="http://schemas.microsoft.com/office/drawing/2014/main" id="{D69C7781-FEA1-4BC2-BC67-9685C97B9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40" name="Gráfico 39">
          <a:extLst>
            <a:ext uri="{FF2B5EF4-FFF2-40B4-BE49-F238E27FC236}">
              <a16:creationId xmlns:a16="http://schemas.microsoft.com/office/drawing/2014/main" id="{D41808F0-84F2-48E1-8EED-3CC553659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43852715" y="76860434"/>
          <a:ext cx="3006578" cy="29665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42" name="CuadroTexto 41">
          <a:extLst>
            <a:ext uri="{FF2B5EF4-FFF2-40B4-BE49-F238E27FC236}">
              <a16:creationId xmlns:a16="http://schemas.microsoft.com/office/drawing/2014/main" id="{628D73FE-A238-4102-BE7F-9BD701BFE5DA}"/>
            </a:ext>
          </a:extLst>
        </xdr:cNvPr>
        <xdr:cNvSpPr txBox="1"/>
      </xdr:nvSpPr>
      <xdr:spPr>
        <a:xfrm>
          <a:off x="50574165" y="76570200"/>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43" name="Rectángulo 42">
          <a:extLst>
            <a:ext uri="{FF2B5EF4-FFF2-40B4-BE49-F238E27FC236}">
              <a16:creationId xmlns:a16="http://schemas.microsoft.com/office/drawing/2014/main" id="{6800AC69-285F-46C8-ADE8-B3B73CD5A790}"/>
            </a:ext>
          </a:extLst>
        </xdr:cNvPr>
        <xdr:cNvSpPr/>
      </xdr:nvSpPr>
      <xdr:spPr>
        <a:xfrm>
          <a:off x="42232572" y="77994250"/>
          <a:ext cx="1541101"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44" name="CuadroTexto 43">
          <a:extLst>
            <a:ext uri="{FF2B5EF4-FFF2-40B4-BE49-F238E27FC236}">
              <a16:creationId xmlns:a16="http://schemas.microsoft.com/office/drawing/2014/main" id="{D096E1F1-3F95-4534-B6BF-222660D025F4}"/>
            </a:ext>
          </a:extLst>
        </xdr:cNvPr>
        <xdr:cNvSpPr txBox="1"/>
      </xdr:nvSpPr>
      <xdr:spPr>
        <a:xfrm>
          <a:off x="43821790" y="78661058"/>
          <a:ext cx="4297291"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45" name="CuadroTexto 44">
          <a:extLst>
            <a:ext uri="{FF2B5EF4-FFF2-40B4-BE49-F238E27FC236}">
              <a16:creationId xmlns:a16="http://schemas.microsoft.com/office/drawing/2014/main" id="{3EA03AD1-B410-43A1-8E56-77F6705D03DF}"/>
            </a:ext>
          </a:extLst>
        </xdr:cNvPr>
        <xdr:cNvSpPr txBox="1"/>
      </xdr:nvSpPr>
      <xdr:spPr>
        <a:xfrm>
          <a:off x="50603732" y="78300595"/>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46" name="Rectángulo 45">
          <a:extLst>
            <a:ext uri="{FF2B5EF4-FFF2-40B4-BE49-F238E27FC236}">
              <a16:creationId xmlns:a16="http://schemas.microsoft.com/office/drawing/2014/main" id="{B757FF65-3B73-4769-AE84-3BAC8151FF1F}"/>
            </a:ext>
          </a:extLst>
        </xdr:cNvPr>
        <xdr:cNvSpPr/>
      </xdr:nvSpPr>
      <xdr:spPr>
        <a:xfrm>
          <a:off x="49028023" y="77973468"/>
          <a:ext cx="1540083"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47" name="CuadroTexto 46">
          <a:extLst>
            <a:ext uri="{FF2B5EF4-FFF2-40B4-BE49-F238E27FC236}">
              <a16:creationId xmlns:a16="http://schemas.microsoft.com/office/drawing/2014/main" id="{D306E883-EBD4-4C46-9F9C-3A29425B43BB}"/>
            </a:ext>
          </a:extLst>
        </xdr:cNvPr>
        <xdr:cNvSpPr txBox="1"/>
      </xdr:nvSpPr>
      <xdr:spPr>
        <a:xfrm>
          <a:off x="43788517" y="80439897"/>
          <a:ext cx="4031334"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48" name="Rectángulo 47">
          <a:extLst>
            <a:ext uri="{FF2B5EF4-FFF2-40B4-BE49-F238E27FC236}">
              <a16:creationId xmlns:a16="http://schemas.microsoft.com/office/drawing/2014/main" id="{6A441BAA-8E30-466A-8956-EC3B8EC9BBDE}"/>
            </a:ext>
          </a:extLst>
        </xdr:cNvPr>
        <xdr:cNvSpPr/>
      </xdr:nvSpPr>
      <xdr:spPr>
        <a:xfrm>
          <a:off x="42246180" y="79813387"/>
          <a:ext cx="1541101" cy="1711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8</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7" name="Elipse 6">
          <a:extLst>
            <a:ext uri="{FF2B5EF4-FFF2-40B4-BE49-F238E27FC236}">
              <a16:creationId xmlns:a16="http://schemas.microsoft.com/office/drawing/2014/main" id="{8C4D79A6-C92C-448A-A5B9-6E9F6E89A306}"/>
            </a:ext>
          </a:extLst>
        </xdr:cNvPr>
        <xdr:cNvSpPr/>
      </xdr:nvSpPr>
      <xdr:spPr>
        <a:xfrm>
          <a:off x="42403058" y="77051650"/>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F15A4A9B-2966-4629-B689-A46EAEC85CD3}"/>
            </a:ext>
          </a:extLst>
        </xdr:cNvPr>
        <xdr:cNvSpPr/>
      </xdr:nvSpPr>
      <xdr:spPr>
        <a:xfrm>
          <a:off x="42403058" y="78810973"/>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1E340A04-A601-4977-87DB-1B46A911AF3F}"/>
            </a:ext>
          </a:extLst>
        </xdr:cNvPr>
        <xdr:cNvSpPr/>
      </xdr:nvSpPr>
      <xdr:spPr>
        <a:xfrm>
          <a:off x="42420988" y="80588226"/>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10B5D6A8-9404-4A30-898F-8EA3CF22779D}"/>
            </a:ext>
          </a:extLst>
        </xdr:cNvPr>
        <xdr:cNvSpPr/>
      </xdr:nvSpPr>
      <xdr:spPr>
        <a:xfrm>
          <a:off x="49081768" y="77118884"/>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6E49A04C-0AE4-42DC-A329-2410ECA54F64}"/>
            </a:ext>
          </a:extLst>
        </xdr:cNvPr>
        <xdr:cNvSpPr/>
      </xdr:nvSpPr>
      <xdr:spPr>
        <a:xfrm>
          <a:off x="49133315" y="78828902"/>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587149C3-4D45-4C1E-8D66-2ECD7A62C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569"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134</xdr:row>
      <xdr:rowOff>1</xdr:rowOff>
    </xdr:from>
    <xdr:to>
      <xdr:col>3</xdr:col>
      <xdr:colOff>1365251</xdr:colOff>
      <xdr:row>145</xdr:row>
      <xdr:rowOff>21167</xdr:rowOff>
    </xdr:to>
    <xdr:graphicFrame macro="">
      <xdr:nvGraphicFramePr>
        <xdr:cNvPr id="3" name="Gráfico 2">
          <a:extLst>
            <a:ext uri="{FF2B5EF4-FFF2-40B4-BE49-F238E27FC236}">
              <a16:creationId xmlns:a16="http://schemas.microsoft.com/office/drawing/2014/main" id="{4B7FE220-CFE9-4F29-B2D6-1B60251A2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2" name="CuadroTexto 1">
          <a:extLst>
            <a:ext uri="{FF2B5EF4-FFF2-40B4-BE49-F238E27FC236}">
              <a16:creationId xmlns:a16="http://schemas.microsoft.com/office/drawing/2014/main" id="{6DFC6E27-8957-476E-8CDB-20B875FCCA05}"/>
            </a:ext>
          </a:extLst>
        </xdr:cNvPr>
        <xdr:cNvSpPr txBox="1"/>
      </xdr:nvSpPr>
      <xdr:spPr>
        <a:xfrm>
          <a:off x="49397059" y="44405801"/>
          <a:ext cx="1437408"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3" name="Rectángulo 2">
          <a:extLst>
            <a:ext uri="{FF2B5EF4-FFF2-40B4-BE49-F238E27FC236}">
              <a16:creationId xmlns:a16="http://schemas.microsoft.com/office/drawing/2014/main" id="{AD0C269F-5884-4E3B-AD18-C0364C40CD04}"/>
            </a:ext>
          </a:extLst>
        </xdr:cNvPr>
        <xdr:cNvSpPr/>
      </xdr:nvSpPr>
      <xdr:spPr>
        <a:xfrm>
          <a:off x="49053751" y="40098390"/>
          <a:ext cx="1479981" cy="19361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30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4" name="3 Imagen">
          <a:extLst>
            <a:ext uri="{FF2B5EF4-FFF2-40B4-BE49-F238E27FC236}">
              <a16:creationId xmlns:a16="http://schemas.microsoft.com/office/drawing/2014/main" id="{AE940A32-DA1C-45C7-AC9F-B09C8D75E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02" y="61481"/>
          <a:ext cx="1167688" cy="7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5" name="Rectángulo 4">
          <a:extLst>
            <a:ext uri="{FF2B5EF4-FFF2-40B4-BE49-F238E27FC236}">
              <a16:creationId xmlns:a16="http://schemas.microsoft.com/office/drawing/2014/main" id="{0B5908DB-1391-4EC2-B881-878164380592}"/>
            </a:ext>
          </a:extLst>
        </xdr:cNvPr>
        <xdr:cNvSpPr/>
      </xdr:nvSpPr>
      <xdr:spPr>
        <a:xfrm>
          <a:off x="29029810" y="44607957"/>
          <a:ext cx="7143" cy="8524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6" name="CuadroTexto 5">
          <a:extLst>
            <a:ext uri="{FF2B5EF4-FFF2-40B4-BE49-F238E27FC236}">
              <a16:creationId xmlns:a16="http://schemas.microsoft.com/office/drawing/2014/main" id="{4EFA4327-50F7-4771-8318-CCC367D0DB61}"/>
            </a:ext>
          </a:extLst>
        </xdr:cNvPr>
        <xdr:cNvSpPr txBox="1"/>
      </xdr:nvSpPr>
      <xdr:spPr>
        <a:xfrm>
          <a:off x="29034585" y="44643676"/>
          <a:ext cx="0" cy="9120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7" name="Rectángulo 6">
          <a:extLst>
            <a:ext uri="{FF2B5EF4-FFF2-40B4-BE49-F238E27FC236}">
              <a16:creationId xmlns:a16="http://schemas.microsoft.com/office/drawing/2014/main" id="{30AC7271-4406-49BB-9E1C-B5E300A3EB64}"/>
            </a:ext>
          </a:extLst>
        </xdr:cNvPr>
        <xdr:cNvSpPr/>
      </xdr:nvSpPr>
      <xdr:spPr>
        <a:xfrm>
          <a:off x="29029580" y="460710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8" name="CuadroTexto 7">
          <a:extLst>
            <a:ext uri="{FF2B5EF4-FFF2-40B4-BE49-F238E27FC236}">
              <a16:creationId xmlns:a16="http://schemas.microsoft.com/office/drawing/2014/main" id="{EC31C558-8783-460A-84B9-AF27B34006C4}"/>
            </a:ext>
          </a:extLst>
        </xdr:cNvPr>
        <xdr:cNvSpPr txBox="1"/>
      </xdr:nvSpPr>
      <xdr:spPr>
        <a:xfrm>
          <a:off x="29034922" y="468536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9" name="Rectángulo 8">
          <a:extLst>
            <a:ext uri="{FF2B5EF4-FFF2-40B4-BE49-F238E27FC236}">
              <a16:creationId xmlns:a16="http://schemas.microsoft.com/office/drawing/2014/main" id="{0F4A11DB-C516-4494-BE58-7297A6BF1418}"/>
            </a:ext>
          </a:extLst>
        </xdr:cNvPr>
        <xdr:cNvSpPr/>
      </xdr:nvSpPr>
      <xdr:spPr>
        <a:xfrm>
          <a:off x="49506062" y="43821992"/>
          <a:ext cx="1005327"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10" name="CuadroTexto 9">
          <a:extLst>
            <a:ext uri="{FF2B5EF4-FFF2-40B4-BE49-F238E27FC236}">
              <a16:creationId xmlns:a16="http://schemas.microsoft.com/office/drawing/2014/main" id="{435F2CDB-F7E8-4A0B-A3FB-13E033E6302F}"/>
            </a:ext>
          </a:extLst>
        </xdr:cNvPr>
        <xdr:cNvSpPr txBox="1"/>
      </xdr:nvSpPr>
      <xdr:spPr>
        <a:xfrm>
          <a:off x="50602070" y="44435026"/>
          <a:ext cx="2738435"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11" name="Rectángulo 10">
          <a:extLst>
            <a:ext uri="{FF2B5EF4-FFF2-40B4-BE49-F238E27FC236}">
              <a16:creationId xmlns:a16="http://schemas.microsoft.com/office/drawing/2014/main" id="{2BE741EE-6053-4F5F-BA9F-4A7385A304AD}"/>
            </a:ext>
          </a:extLst>
        </xdr:cNvPr>
        <xdr:cNvSpPr/>
      </xdr:nvSpPr>
      <xdr:spPr>
        <a:xfrm>
          <a:off x="42246128" y="40112903"/>
          <a:ext cx="1536619" cy="17285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12" name="CuadroTexto 11">
          <a:extLst>
            <a:ext uri="{FF2B5EF4-FFF2-40B4-BE49-F238E27FC236}">
              <a16:creationId xmlns:a16="http://schemas.microsoft.com/office/drawing/2014/main" id="{6656BC11-4731-435F-9CFD-4FB075DF5EFD}"/>
            </a:ext>
          </a:extLst>
        </xdr:cNvPr>
        <xdr:cNvSpPr txBox="1"/>
      </xdr:nvSpPr>
      <xdr:spPr>
        <a:xfrm>
          <a:off x="52965488" y="44504680"/>
          <a:ext cx="2094615" cy="92966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9">
      <xdr:nvSpPr>
        <xdr:cNvPr id="13" name="Rectángulo 12">
          <a:extLst>
            <a:ext uri="{FF2B5EF4-FFF2-40B4-BE49-F238E27FC236}">
              <a16:creationId xmlns:a16="http://schemas.microsoft.com/office/drawing/2014/main" id="{FB051461-A88D-4931-8748-D534DC1D8817}"/>
            </a:ext>
          </a:extLst>
        </xdr:cNvPr>
        <xdr:cNvSpPr/>
      </xdr:nvSpPr>
      <xdr:spPr>
        <a:xfrm>
          <a:off x="53068516" y="43959553"/>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FABFCC9-BFD9-499A-BB2B-FA2387712F62}" type="TxLink">
            <a:rPr lang="en-US" sz="5400" b="0" i="0" u="none" strike="noStrike">
              <a:solidFill>
                <a:srgbClr val="000000"/>
              </a:solidFill>
              <a:latin typeface="Calibri"/>
              <a:ea typeface="+mn-ea"/>
              <a:cs typeface="Calibri"/>
            </a:rPr>
            <a:pPr marL="0" indent="0" algn="ctr"/>
            <a:t>84.4%</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14" name="Rectángulo 13">
          <a:extLst>
            <a:ext uri="{FF2B5EF4-FFF2-40B4-BE49-F238E27FC236}">
              <a16:creationId xmlns:a16="http://schemas.microsoft.com/office/drawing/2014/main" id="{7739166A-6C28-4779-96EF-568B482DB206}"/>
            </a:ext>
          </a:extLst>
        </xdr:cNvPr>
        <xdr:cNvSpPr/>
      </xdr:nvSpPr>
      <xdr:spPr>
        <a:xfrm>
          <a:off x="50929212" y="43823660"/>
          <a:ext cx="2164773"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56%</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15" name="Gráfico 14">
          <a:extLst>
            <a:ext uri="{FF2B5EF4-FFF2-40B4-BE49-F238E27FC236}">
              <a16:creationId xmlns:a16="http://schemas.microsoft.com/office/drawing/2014/main" id="{D6C7585E-9F3A-4D77-83CC-FC27035FE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16" name="Gráfico 15">
          <a:extLst>
            <a:ext uri="{FF2B5EF4-FFF2-40B4-BE49-F238E27FC236}">
              <a16:creationId xmlns:a16="http://schemas.microsoft.com/office/drawing/2014/main" id="{DB485A09-7F58-404F-9BAD-981C64B21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17" name="Gráfico 16">
          <a:extLst>
            <a:ext uri="{FF2B5EF4-FFF2-40B4-BE49-F238E27FC236}">
              <a16:creationId xmlns:a16="http://schemas.microsoft.com/office/drawing/2014/main" id="{C1B181A2-A6BA-4E93-962D-E3D801476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18" name="Gráfico 17">
          <a:extLst>
            <a:ext uri="{FF2B5EF4-FFF2-40B4-BE49-F238E27FC236}">
              <a16:creationId xmlns:a16="http://schemas.microsoft.com/office/drawing/2014/main" id="{C1499210-FD27-4382-914E-7929F5AFE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19" name="Gráfico 18">
          <a:extLst>
            <a:ext uri="{FF2B5EF4-FFF2-40B4-BE49-F238E27FC236}">
              <a16:creationId xmlns:a16="http://schemas.microsoft.com/office/drawing/2014/main" id="{FE12C135-3F3D-4D3B-8AE6-B86F8EC4E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0" name="CuadroTexto 19">
          <a:extLst>
            <a:ext uri="{FF2B5EF4-FFF2-40B4-BE49-F238E27FC236}">
              <a16:creationId xmlns:a16="http://schemas.microsoft.com/office/drawing/2014/main" id="{815AD9BB-BA0B-409C-BB94-58D02665C2C6}"/>
            </a:ext>
          </a:extLst>
        </xdr:cNvPr>
        <xdr:cNvSpPr txBox="1"/>
      </xdr:nvSpPr>
      <xdr:spPr>
        <a:xfrm>
          <a:off x="43830864" y="40389769"/>
          <a:ext cx="3011620" cy="2949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21" name="CuadroTexto 20">
          <a:extLst>
            <a:ext uri="{FF2B5EF4-FFF2-40B4-BE49-F238E27FC236}">
              <a16:creationId xmlns:a16="http://schemas.microsoft.com/office/drawing/2014/main" id="{3A488A46-9563-4BFF-9B54-B9825D5638E6}"/>
            </a:ext>
          </a:extLst>
        </xdr:cNvPr>
        <xdr:cNvSpPr txBox="1"/>
      </xdr:nvSpPr>
      <xdr:spPr>
        <a:xfrm>
          <a:off x="50557356" y="40456443"/>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22" name="Rectángulo 21">
          <a:extLst>
            <a:ext uri="{FF2B5EF4-FFF2-40B4-BE49-F238E27FC236}">
              <a16:creationId xmlns:a16="http://schemas.microsoft.com/office/drawing/2014/main" id="{ED76C647-9D02-405B-BB7A-8D8B3C7BFED9}"/>
            </a:ext>
          </a:extLst>
        </xdr:cNvPr>
        <xdr:cNvSpPr/>
      </xdr:nvSpPr>
      <xdr:spPr>
        <a:xfrm>
          <a:off x="42215203" y="41881053"/>
          <a:ext cx="1536619"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23" name="CuadroTexto 22">
          <a:extLst>
            <a:ext uri="{FF2B5EF4-FFF2-40B4-BE49-F238E27FC236}">
              <a16:creationId xmlns:a16="http://schemas.microsoft.com/office/drawing/2014/main" id="{83AA2471-CE84-4A7A-8C24-B39926D0558A}"/>
            </a:ext>
          </a:extLst>
        </xdr:cNvPr>
        <xdr:cNvSpPr txBox="1"/>
      </xdr:nvSpPr>
      <xdr:spPr>
        <a:xfrm>
          <a:off x="43799939" y="42189833"/>
          <a:ext cx="4302333"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24" name="CuadroTexto 23">
          <a:extLst>
            <a:ext uri="{FF2B5EF4-FFF2-40B4-BE49-F238E27FC236}">
              <a16:creationId xmlns:a16="http://schemas.microsoft.com/office/drawing/2014/main" id="{B2B1340C-8886-4F56-8EED-618625025059}"/>
            </a:ext>
          </a:extLst>
        </xdr:cNvPr>
        <xdr:cNvSpPr txBox="1"/>
      </xdr:nvSpPr>
      <xdr:spPr>
        <a:xfrm>
          <a:off x="50586923" y="42187958"/>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25" name="Rectángulo 24">
          <a:extLst>
            <a:ext uri="{FF2B5EF4-FFF2-40B4-BE49-F238E27FC236}">
              <a16:creationId xmlns:a16="http://schemas.microsoft.com/office/drawing/2014/main" id="{2833C689-F607-4EA8-97B2-8E13E55B76A6}"/>
            </a:ext>
          </a:extLst>
        </xdr:cNvPr>
        <xdr:cNvSpPr/>
      </xdr:nvSpPr>
      <xdr:spPr>
        <a:xfrm>
          <a:off x="49011214" y="41860271"/>
          <a:ext cx="1540083"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26" name="CuadroTexto 25">
          <a:extLst>
            <a:ext uri="{FF2B5EF4-FFF2-40B4-BE49-F238E27FC236}">
              <a16:creationId xmlns:a16="http://schemas.microsoft.com/office/drawing/2014/main" id="{DFD8BCB2-3082-4C78-A93D-8B273BFAFA30}"/>
            </a:ext>
          </a:extLst>
        </xdr:cNvPr>
        <xdr:cNvSpPr txBox="1"/>
      </xdr:nvSpPr>
      <xdr:spPr>
        <a:xfrm>
          <a:off x="43766666" y="43972594"/>
          <a:ext cx="4036376"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27" name="Rectángulo 26">
          <a:extLst>
            <a:ext uri="{FF2B5EF4-FFF2-40B4-BE49-F238E27FC236}">
              <a16:creationId xmlns:a16="http://schemas.microsoft.com/office/drawing/2014/main" id="{FE962369-9A69-416E-8967-EB050E4EB4F6}"/>
            </a:ext>
          </a:extLst>
        </xdr:cNvPr>
        <xdr:cNvSpPr/>
      </xdr:nvSpPr>
      <xdr:spPr>
        <a:xfrm>
          <a:off x="42228811" y="43702431"/>
          <a:ext cx="1536619" cy="17127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28" name="Elipse 27">
          <a:extLst>
            <a:ext uri="{FF2B5EF4-FFF2-40B4-BE49-F238E27FC236}">
              <a16:creationId xmlns:a16="http://schemas.microsoft.com/office/drawing/2014/main" id="{6075E0A7-1842-4862-AE77-600D842EA6CF}"/>
            </a:ext>
          </a:extLst>
        </xdr:cNvPr>
        <xdr:cNvSpPr/>
      </xdr:nvSpPr>
      <xdr:spPr>
        <a:xfrm>
          <a:off x="42385689" y="40937893"/>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CFEE77CD-3BD1-48C2-8C22-B4850CF1E70A}"/>
            </a:ext>
          </a:extLst>
        </xdr:cNvPr>
        <xdr:cNvSpPr/>
      </xdr:nvSpPr>
      <xdr:spPr>
        <a:xfrm>
          <a:off x="42385689" y="42698897"/>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DBFEECE9-57A1-4EA5-B157-099AC7D4ACD2}"/>
            </a:ext>
          </a:extLst>
        </xdr:cNvPr>
        <xdr:cNvSpPr/>
      </xdr:nvSpPr>
      <xdr:spPr>
        <a:xfrm>
          <a:off x="42403619" y="44479511"/>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C20E7993-0D94-4B6C-A1BE-0E90EBD11962}"/>
            </a:ext>
          </a:extLst>
        </xdr:cNvPr>
        <xdr:cNvSpPr/>
      </xdr:nvSpPr>
      <xdr:spPr>
        <a:xfrm>
          <a:off x="49064959" y="41005127"/>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010B3B1F-D9AE-42D5-B215-F93943B8A763}"/>
            </a:ext>
          </a:extLst>
        </xdr:cNvPr>
        <xdr:cNvSpPr/>
      </xdr:nvSpPr>
      <xdr:spPr>
        <a:xfrm>
          <a:off x="49116506" y="42716826"/>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40283</xdr:colOff>
      <xdr:row>9</xdr:row>
      <xdr:rowOff>47625</xdr:rowOff>
    </xdr:from>
    <xdr:to>
      <xdr:col>11</xdr:col>
      <xdr:colOff>657224</xdr:colOff>
      <xdr:row>31</xdr:row>
      <xdr:rowOff>73863</xdr:rowOff>
    </xdr:to>
    <xdr:pic>
      <xdr:nvPicPr>
        <xdr:cNvPr id="9" name="Imagen 8">
          <a:extLst>
            <a:ext uri="{FF2B5EF4-FFF2-40B4-BE49-F238E27FC236}">
              <a16:creationId xmlns:a16="http://schemas.microsoft.com/office/drawing/2014/main" id="{518BA3A6-F018-44D3-966B-30F60E480A3C}"/>
            </a:ext>
          </a:extLst>
        </xdr:cNvPr>
        <xdr:cNvPicPr>
          <a:picLocks noChangeAspect="1"/>
        </xdr:cNvPicPr>
      </xdr:nvPicPr>
      <xdr:blipFill>
        <a:blip xmlns:r="http://schemas.openxmlformats.org/officeDocument/2006/relationships" r:embed="rId1"/>
        <a:stretch>
          <a:fillRect/>
        </a:stretch>
      </xdr:blipFill>
      <xdr:spPr>
        <a:xfrm>
          <a:off x="1716683" y="1762125"/>
          <a:ext cx="8160741" cy="4217238"/>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12</xdr:col>
      <xdr:colOff>61592</xdr:colOff>
      <xdr:row>9</xdr:row>
      <xdr:rowOff>76200</xdr:rowOff>
    </xdr:from>
    <xdr:to>
      <xdr:col>21</xdr:col>
      <xdr:colOff>685800</xdr:colOff>
      <xdr:row>31</xdr:row>
      <xdr:rowOff>99869</xdr:rowOff>
    </xdr:to>
    <xdr:pic>
      <xdr:nvPicPr>
        <xdr:cNvPr id="10" name="Imagen 9">
          <a:extLst>
            <a:ext uri="{FF2B5EF4-FFF2-40B4-BE49-F238E27FC236}">
              <a16:creationId xmlns:a16="http://schemas.microsoft.com/office/drawing/2014/main" id="{7158B3C5-5D04-470D-8909-0E0DEE3E6714}"/>
            </a:ext>
          </a:extLst>
        </xdr:cNvPr>
        <xdr:cNvPicPr>
          <a:picLocks noChangeAspect="1"/>
        </xdr:cNvPicPr>
      </xdr:nvPicPr>
      <xdr:blipFill rotWithShape="1">
        <a:blip xmlns:r="http://schemas.openxmlformats.org/officeDocument/2006/relationships" r:embed="rId2"/>
        <a:srcRect t="3633"/>
        <a:stretch/>
      </xdr:blipFill>
      <xdr:spPr>
        <a:xfrm>
          <a:off x="10119992" y="1790700"/>
          <a:ext cx="8168008" cy="4214669"/>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266700</xdr:colOff>
      <xdr:row>151</xdr:row>
      <xdr:rowOff>18356</xdr:rowOff>
    </xdr:from>
    <xdr:to>
      <xdr:col>17</xdr:col>
      <xdr:colOff>533400</xdr:colOff>
      <xdr:row>187</xdr:row>
      <xdr:rowOff>29943</xdr:rowOff>
    </xdr:to>
    <xdr:pic>
      <xdr:nvPicPr>
        <xdr:cNvPr id="6" name="Imagen 5">
          <a:extLst>
            <a:ext uri="{FF2B5EF4-FFF2-40B4-BE49-F238E27FC236}">
              <a16:creationId xmlns:a16="http://schemas.microsoft.com/office/drawing/2014/main" id="{B8883AA6-597B-46FC-9A31-B237BC0FD923}"/>
            </a:ext>
          </a:extLst>
        </xdr:cNvPr>
        <xdr:cNvPicPr>
          <a:picLocks noChangeAspect="1"/>
        </xdr:cNvPicPr>
      </xdr:nvPicPr>
      <xdr:blipFill>
        <a:blip xmlns:r="http://schemas.openxmlformats.org/officeDocument/2006/relationships" r:embed="rId1"/>
        <a:stretch>
          <a:fillRect/>
        </a:stretch>
      </xdr:blipFill>
      <xdr:spPr>
        <a:xfrm>
          <a:off x="2781300" y="28240931"/>
          <a:ext cx="12001500" cy="6526687"/>
        </a:xfrm>
        <a:prstGeom prst="rect">
          <a:avLst/>
        </a:prstGeom>
      </xdr:spPr>
    </xdr:pic>
    <xdr:clientData/>
  </xdr:twoCellAnchor>
  <xdr:twoCellAnchor editAs="oneCell">
    <xdr:from>
      <xdr:col>1</xdr:col>
      <xdr:colOff>840440</xdr:colOff>
      <xdr:row>7</xdr:row>
      <xdr:rowOff>157674</xdr:rowOff>
    </xdr:from>
    <xdr:to>
      <xdr:col>19</xdr:col>
      <xdr:colOff>217116</xdr:colOff>
      <xdr:row>51</xdr:row>
      <xdr:rowOff>158815</xdr:rowOff>
    </xdr:to>
    <xdr:pic>
      <xdr:nvPicPr>
        <xdr:cNvPr id="7" name="Imagen 6">
          <a:extLst>
            <a:ext uri="{FF2B5EF4-FFF2-40B4-BE49-F238E27FC236}">
              <a16:creationId xmlns:a16="http://schemas.microsoft.com/office/drawing/2014/main" id="{D672CAD6-99BE-4CB7-858F-1AE8B4C7B11E}"/>
            </a:ext>
          </a:extLst>
        </xdr:cNvPr>
        <xdr:cNvPicPr>
          <a:picLocks noChangeAspect="1"/>
        </xdr:cNvPicPr>
      </xdr:nvPicPr>
      <xdr:blipFill>
        <a:blip xmlns:r="http://schemas.openxmlformats.org/officeDocument/2006/relationships" r:embed="rId2"/>
        <a:stretch>
          <a:fillRect/>
        </a:stretch>
      </xdr:blipFill>
      <xdr:spPr>
        <a:xfrm>
          <a:off x="1680881" y="1636850"/>
          <a:ext cx="14504617" cy="7890083"/>
        </a:xfrm>
        <a:prstGeom prst="rect">
          <a:avLst/>
        </a:prstGeom>
      </xdr:spPr>
    </xdr:pic>
    <xdr:clientData/>
  </xdr:twoCellAnchor>
  <xdr:twoCellAnchor editAs="oneCell">
    <xdr:from>
      <xdr:col>2</xdr:col>
      <xdr:colOff>46338</xdr:colOff>
      <xdr:row>55</xdr:row>
      <xdr:rowOff>0</xdr:rowOff>
    </xdr:from>
    <xdr:to>
      <xdr:col>19</xdr:col>
      <xdr:colOff>231131</xdr:colOff>
      <xdr:row>98</xdr:row>
      <xdr:rowOff>164983</xdr:rowOff>
    </xdr:to>
    <xdr:pic>
      <xdr:nvPicPr>
        <xdr:cNvPr id="8" name="Imagen 7">
          <a:extLst>
            <a:ext uri="{FF2B5EF4-FFF2-40B4-BE49-F238E27FC236}">
              <a16:creationId xmlns:a16="http://schemas.microsoft.com/office/drawing/2014/main" id="{0B3EDE13-400D-4436-A77E-015A48C9BED7}"/>
            </a:ext>
          </a:extLst>
        </xdr:cNvPr>
        <xdr:cNvPicPr>
          <a:picLocks noChangeAspect="1"/>
        </xdr:cNvPicPr>
      </xdr:nvPicPr>
      <xdr:blipFill>
        <a:blip xmlns:r="http://schemas.openxmlformats.org/officeDocument/2006/relationships" r:embed="rId3"/>
        <a:stretch>
          <a:fillRect/>
        </a:stretch>
      </xdr:blipFill>
      <xdr:spPr>
        <a:xfrm>
          <a:off x="1727220" y="10085294"/>
          <a:ext cx="14472293" cy="7874630"/>
        </a:xfrm>
        <a:prstGeom prst="rect">
          <a:avLst/>
        </a:prstGeom>
      </xdr:spPr>
    </xdr:pic>
    <xdr:clientData/>
  </xdr:twoCellAnchor>
  <xdr:twoCellAnchor editAs="oneCell">
    <xdr:from>
      <xdr:col>1</xdr:col>
      <xdr:colOff>818029</xdr:colOff>
      <xdr:row>101</xdr:row>
      <xdr:rowOff>101445</xdr:rowOff>
    </xdr:from>
    <xdr:to>
      <xdr:col>19</xdr:col>
      <xdr:colOff>232504</xdr:colOff>
      <xdr:row>133</xdr:row>
      <xdr:rowOff>22412</xdr:rowOff>
    </xdr:to>
    <xdr:pic>
      <xdr:nvPicPr>
        <xdr:cNvPr id="9" name="Imagen 8">
          <a:extLst>
            <a:ext uri="{FF2B5EF4-FFF2-40B4-BE49-F238E27FC236}">
              <a16:creationId xmlns:a16="http://schemas.microsoft.com/office/drawing/2014/main" id="{2E33BE72-E50F-4AEC-BF86-730E26F442D3}"/>
            </a:ext>
          </a:extLst>
        </xdr:cNvPr>
        <xdr:cNvPicPr>
          <a:picLocks noChangeAspect="1"/>
        </xdr:cNvPicPr>
      </xdr:nvPicPr>
      <xdr:blipFill>
        <a:blip xmlns:r="http://schemas.openxmlformats.org/officeDocument/2006/relationships" r:embed="rId4"/>
        <a:stretch>
          <a:fillRect/>
        </a:stretch>
      </xdr:blipFill>
      <xdr:spPr>
        <a:xfrm>
          <a:off x="1658470" y="18434269"/>
          <a:ext cx="14542416" cy="565837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2.utp.edu.co/vicerrectoria/administrativa/informacion-sobre-matriculas-y-derechos-pecuniario.html" TargetMode="External"/><Relationship Id="rId21" Type="http://schemas.openxmlformats.org/officeDocument/2006/relationships/hyperlink" Target="https://www2.utp.edu.co/meci/que-es-el-meci.html" TargetMode="External"/><Relationship Id="rId34" Type="http://schemas.openxmlformats.org/officeDocument/2006/relationships/hyperlink" Target="https://www2.utp.edu.co/controlinterno/rendicion-de-la-cuenta/23/informes-rendicion-de-cuenta-anual" TargetMode="External"/><Relationship Id="rId42" Type="http://schemas.openxmlformats.org/officeDocument/2006/relationships/hyperlink" Target="https://www2.utp.edu.co/gestioncalidad/sin-categoria/167/mapa-institucional-de-procesos" TargetMode="External"/><Relationship Id="rId47" Type="http://schemas.openxmlformats.org/officeDocument/2006/relationships/hyperlink" Target="https://www2.utp.edu.co/gestioncalidad/" TargetMode="External"/><Relationship Id="rId50" Type="http://schemas.openxmlformats.org/officeDocument/2006/relationships/hyperlink" Target="https://pqrs.utp.edu.co/" TargetMode="External"/><Relationship Id="rId55" Type="http://schemas.openxmlformats.org/officeDocument/2006/relationships/hyperlink" Target="https://www2.utp.edu.co/vicerrectoria/administrativa/gestion-de-tecnologias/informacion-general-de-interes.html" TargetMode="External"/><Relationship Id="rId63" Type="http://schemas.openxmlformats.org/officeDocument/2006/relationships/hyperlink" Target="https://www2.utp.edu.co/secretaria/Ver%20Consejo%20SuperiorVer%20Consejo%20Acad&#233;mico" TargetMode="External"/><Relationship Id="rId68" Type="http://schemas.openxmlformats.org/officeDocument/2006/relationships/drawing" Target="../drawings/drawing2.xml"/><Relationship Id="rId7" Type="http://schemas.openxmlformats.org/officeDocument/2006/relationships/hyperlink" Target="https://www2.utp.edu.co/secretaria/circulares-y-documentos-de-interes/6064/enlaces-de-interes" TargetMode="External"/><Relationship Id="rId2" Type="http://schemas.openxmlformats.org/officeDocument/2006/relationships/hyperlink" Target="https://www2.utp.edu.co/contratacion/sitio/5/plan-de-compras" TargetMode="External"/><Relationship Id="rId16" Type="http://schemas.openxmlformats.org/officeDocument/2006/relationships/hyperlink" Target="https://www2.utp.edu.co/vicerrectoria/administrativa/gestion-talento-humano/desarrollo-humano.html" TargetMode="External"/><Relationship Id="rId29" Type="http://schemas.openxmlformats.org/officeDocument/2006/relationships/hyperlink" Target="https://www2.utp.edu.co/vicerrectoria/responsabilidad-social/apoyos-socioeconomicos.html" TargetMode="External"/><Relationship Id="rId11" Type="http://schemas.openxmlformats.org/officeDocument/2006/relationships/hyperlink" Target="https://www2.utp.edu.co/secretaria/25/estatuto-general" TargetMode="External"/><Relationship Id="rId24" Type="http://schemas.openxmlformats.org/officeDocument/2006/relationships/hyperlink" Target="https://programasacademicos.utp.edu.co/" TargetMode="External"/><Relationship Id="rId32" Type="http://schemas.openxmlformats.org/officeDocument/2006/relationships/hyperlink" Target="https://www2.utp.edu.co/controlinterno/rendicion-de-la-cuenta/131/informe-de-gestion-contractual" TargetMode="External"/><Relationship Id="rId37" Type="http://schemas.openxmlformats.org/officeDocument/2006/relationships/hyperlink" Target="https://pqrs.utp.edu.co/" TargetMode="External"/><Relationship Id="rId40" Type="http://schemas.openxmlformats.org/officeDocument/2006/relationships/hyperlink" Target="https://www2.utp.edu.co/gestioncalidad/documentos-procesos/4/1/Financiera" TargetMode="External"/><Relationship Id="rId45" Type="http://schemas.openxmlformats.org/officeDocument/2006/relationships/hyperlink" Target="https://www.utp.edu.co/controlinterno/informes/129/informes-plan-de-mejoramiento" TargetMode="External"/><Relationship Id="rId53" Type="http://schemas.openxmlformats.org/officeDocument/2006/relationships/hyperlink" Target="http://www.utp.edu.co/atencionalciudadano/transparencia-y-acceso-a-informacion-publica.html" TargetMode="External"/><Relationship Id="rId58" Type="http://schemas.openxmlformats.org/officeDocument/2006/relationships/hyperlink" Target="https://www2.utp.edu.co/gestioncalidad/documentos-procesos/4/1/Planeacion" TargetMode="External"/><Relationship Id="rId66" Type="http://schemas.openxmlformats.org/officeDocument/2006/relationships/hyperlink" Target="https://planea.utp.edu.co/pacto/" TargetMode="External"/><Relationship Id="rId5" Type="http://schemas.openxmlformats.org/officeDocument/2006/relationships/hyperlink" Target="https://www2.utp.edu.co/secretaria/gestion-documentos/noticias/plan-institucional-de-archivos-2020-2028.html" TargetMode="External"/><Relationship Id="rId61" Type="http://schemas.openxmlformats.org/officeDocument/2006/relationships/hyperlink" Target="https://www2.utp.edu.co/meci/gestion-de-riesgos.html" TargetMode="External"/><Relationship Id="rId19" Type="http://schemas.openxmlformats.org/officeDocument/2006/relationships/hyperlink" Target="https://www2.utp.edu.co/controlinterno/sin-categoria/7/comite-institucional-de-control-interno" TargetMode="External"/><Relationship Id="rId14" Type="http://schemas.openxmlformats.org/officeDocument/2006/relationships/hyperlink" Target="https://estadisticas.utp.edu.co/" TargetMode="External"/><Relationship Id="rId22" Type="http://schemas.openxmlformats.org/officeDocument/2006/relationships/hyperlink" Target="https://www2.utp.edu.co/controlinterno/sin-categoria/137/entes-de-control" TargetMode="External"/><Relationship Id="rId27" Type="http://schemas.openxmlformats.org/officeDocument/2006/relationships/hyperlink" Target="https://www2.utp.edu.co/vicerrectoria/investigaciones/" TargetMode="External"/><Relationship Id="rId30" Type="http://schemas.openxmlformats.org/officeDocument/2006/relationships/hyperlink" Target="http://www.utp.edu.co/contratacion/" TargetMode="External"/><Relationship Id="rId35" Type="http://schemas.openxmlformats.org/officeDocument/2006/relationships/hyperlink" Target="https://www2.utp.edu.co/controlinterno/informes/208/contraloria-general-de-la-republica" TargetMode="External"/><Relationship Id="rId43" Type="http://schemas.openxmlformats.org/officeDocument/2006/relationships/hyperlink" Target="https://www2.utp.edu.co/secretaria/7/regimen-electoral" TargetMode="External"/><Relationship Id="rId48" Type="http://schemas.openxmlformats.org/officeDocument/2006/relationships/hyperlink" Target="https://www2.utp.edu.co/controlinterno/sin-categoria/3/planes" TargetMode="External"/><Relationship Id="rId56" Type="http://schemas.openxmlformats.org/officeDocument/2006/relationships/hyperlink" Target="https://pdi.utp.edu.co/informes-de-gestion/" TargetMode="External"/><Relationship Id="rId64" Type="http://schemas.openxmlformats.org/officeDocument/2006/relationships/hyperlink" Target="https://pdi.utp.edu.co/resultados/" TargetMode="External"/><Relationship Id="rId8" Type="http://schemas.openxmlformats.org/officeDocument/2006/relationships/hyperlink" Target="http://www.utp.edu.co/secretaria/25/estatuto-general" TargetMode="External"/><Relationship Id="rId51" Type="http://schemas.openxmlformats.org/officeDocument/2006/relationships/hyperlink" Target="http://www.utp.edu.co/gestioncalidad/" TargetMode="External"/><Relationship Id="rId3" Type="http://schemas.openxmlformats.org/officeDocument/2006/relationships/hyperlink" Target="https://www2.utp.edu.co/gestioncalidad/sin-categoria/391/activos-de-informacion-e-indice-de-informacion-clasificada-y-reservada-utp" TargetMode="External"/><Relationship Id="rId12" Type="http://schemas.openxmlformats.org/officeDocument/2006/relationships/hyperlink" Target="http://www.utp.edu.co/audienciapublica/informe-de-gestion.html" TargetMode="External"/><Relationship Id="rId17" Type="http://schemas.openxmlformats.org/officeDocument/2006/relationships/hyperlink" Target="https://www2.utp.edu.co/contratacion/sitio/7/convocatorias-personal" TargetMode="External"/><Relationship Id="rId25" Type="http://schemas.openxmlformats.org/officeDocument/2006/relationships/hyperlink" Target="https://www2.utp.edu.co/vicerrectoria/administrativa/informacion-sobre-matriculas-y-derechos-pecuniario.html" TargetMode="External"/><Relationship Id="rId33" Type="http://schemas.openxmlformats.org/officeDocument/2006/relationships/hyperlink" Target="https://www2.utp.edu.co/vicerrectoria/administrativa/gestion-financiera/contabilidad/gestion-contable.html" TargetMode="External"/><Relationship Id="rId38" Type="http://schemas.openxmlformats.org/officeDocument/2006/relationships/hyperlink" Target="https://www2.utp.edu.co/secretaria/29/estatuto-contratacion" TargetMode="External"/><Relationship Id="rId46" Type="http://schemas.openxmlformats.org/officeDocument/2006/relationships/hyperlink" Target="https://www2.utp.edu.co/controlinterno/informes/203/seguimiento-pacto" TargetMode="External"/><Relationship Id="rId59" Type="http://schemas.openxmlformats.org/officeDocument/2006/relationships/hyperlink" Target="https://rindecuentas.utp.edu.co/" TargetMode="External"/><Relationship Id="rId67" Type="http://schemas.openxmlformats.org/officeDocument/2006/relationships/hyperlink" Target="https://www2.utp.edu.co/atencionalciudadano/portal-infantil" TargetMode="External"/><Relationship Id="rId20" Type="http://schemas.openxmlformats.org/officeDocument/2006/relationships/hyperlink" Target="https://www2.utp.edu.co/gestioncalidad/sin-categoria/186/rectoria" TargetMode="External"/><Relationship Id="rId41" Type="http://schemas.openxmlformats.org/officeDocument/2006/relationships/hyperlink" Target="https://www2.utp.edu.co/contratacion/sitio/5/plan-de-compras" TargetMode="External"/><Relationship Id="rId54" Type="http://schemas.openxmlformats.org/officeDocument/2006/relationships/hyperlink" Target="http://www.utp.edu.co/auditorios/calendario-de-eventos" TargetMode="External"/><Relationship Id="rId62" Type="http://schemas.openxmlformats.org/officeDocument/2006/relationships/hyperlink" Target="https://www2.utp.edu.co/meci/plan-de-manejo-de-riesgos.html" TargetMode="External"/><Relationship Id="rId1" Type="http://schemas.openxmlformats.org/officeDocument/2006/relationships/hyperlink" Target="https://pdi.utp.edu.co/conoce/" TargetMode="External"/><Relationship Id="rId6" Type="http://schemas.openxmlformats.org/officeDocument/2006/relationships/hyperlink" Target="http://www.utp.edu.co/institucional/" TargetMode="External"/><Relationship Id="rId15" Type="http://schemas.openxmlformats.org/officeDocument/2006/relationships/hyperlink" Target="https://www2.utp.edu.co/vicerrectoria/administrativa/gestion-talento-humano/evaluacion-de-competencias.html" TargetMode="External"/><Relationship Id="rId23" Type="http://schemas.openxmlformats.org/officeDocument/2006/relationships/hyperlink" Target="https://www2.utp.edu.co/vicerrectoria/academica/" TargetMode="External"/><Relationship Id="rId28" Type="http://schemas.openxmlformats.org/officeDocument/2006/relationships/hyperlink" Target="https://www2.utp.edu.co/vicerrectoria/responsabilidad-social/inicio.html" TargetMode="External"/><Relationship Id="rId36" Type="http://schemas.openxmlformats.org/officeDocument/2006/relationships/hyperlink" Target="https://www2.utp.edu.co/meci/plan-de-manejo-de-riesgos.html" TargetMode="External"/><Relationship Id="rId49" Type="http://schemas.openxmlformats.org/officeDocument/2006/relationships/hyperlink" Target="https://www2.utp.edu.co/controlinterno/informes/206/auditorias-control-interno" TargetMode="External"/><Relationship Id="rId57" Type="http://schemas.openxmlformats.org/officeDocument/2006/relationships/hyperlink" Target="http://www.utp.edu.co/utprindecuentas/reglamento-de-audiencia.html" TargetMode="External"/><Relationship Id="rId10" Type="http://schemas.openxmlformats.org/officeDocument/2006/relationships/hyperlink" Target="http://www.utp.edu.co/secretaria/2/reglamento-estudian" TargetMode="External"/><Relationship Id="rId31" Type="http://schemas.openxmlformats.org/officeDocument/2006/relationships/hyperlink" Target="https://www.colombiacompra.gov.co/" TargetMode="External"/><Relationship Id="rId44" Type="http://schemas.openxmlformats.org/officeDocument/2006/relationships/hyperlink" Target="https://www2.utp.edu.co/gestioncalidad/documentos-procesos/4/1/Rectoria" TargetMode="External"/><Relationship Id="rId52" Type="http://schemas.openxmlformats.org/officeDocument/2006/relationships/hyperlink" Target="http://www.utp.edu.co/gestioncalidad/documentacion/7/satisfaccion-de-los-usuarios" TargetMode="External"/><Relationship Id="rId60" Type="http://schemas.openxmlformats.org/officeDocument/2006/relationships/hyperlink" Target="https://www2.utp.edu.co/meci/directrices-para-la-gestion-de-riesgos.html" TargetMode="External"/><Relationship Id="rId65" Type="http://schemas.openxmlformats.org/officeDocument/2006/relationships/hyperlink" Target="https://www2.utp.edu.co/gestioncalidad/sin-categoria/167/mapa-institucional-de-procesos" TargetMode="External"/><Relationship Id="rId4" Type="http://schemas.openxmlformats.org/officeDocument/2006/relationships/hyperlink" Target="https://www2.utp.edu.co/atencionalciudadano/transparencia-y-acceso-a-informacion-publica.html" TargetMode="External"/><Relationship Id="rId9" Type="http://schemas.openxmlformats.org/officeDocument/2006/relationships/hyperlink" Target="http://www.utp.edu.co/secretaria/3/estatuto-docente" TargetMode="External"/><Relationship Id="rId13" Type="http://schemas.openxmlformats.org/officeDocument/2006/relationships/hyperlink" Target="https://pdi.utp.edu.co/resultados/" TargetMode="External"/><Relationship Id="rId18" Type="http://schemas.openxmlformats.org/officeDocument/2006/relationships/hyperlink" Target="https://www2.utp.edu.co/gestioncalidad/documentos-procesos/4/1/Control-Interno" TargetMode="External"/><Relationship Id="rId39" Type="http://schemas.openxmlformats.org/officeDocument/2006/relationships/hyperlink" Target="http://www.utp.edu.co/gestioncalidad/documentos-procesos/4/1/Rectori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x0B43AYv5HgV0bLKgEGVA44cmgwli7Cb?usp=sharingJUSTIFICACI&#211;NSe%20anexa%20documento%20con%20explicaci&#243;n%20del%20nivel%20de%20cumplimiento%20y%20limitantes%20presentadas%20en%20la%20ejecuci&#243;n" TargetMode="External"/><Relationship Id="rId7" Type="http://schemas.openxmlformats.org/officeDocument/2006/relationships/drawing" Target="../drawings/drawing3.xml"/><Relationship Id="rId2" Type="http://schemas.openxmlformats.org/officeDocument/2006/relationships/hyperlink" Target="https://www.utp.edu.co/anexo:%201.3.2" TargetMode="External"/><Relationship Id="rId1" Type="http://schemas.openxmlformats.org/officeDocument/2006/relationships/hyperlink" Target="https://www2.utp.edu.co/gestioncalidad/" TargetMode="External"/><Relationship Id="rId6" Type="http://schemas.openxmlformats.org/officeDocument/2006/relationships/printerSettings" Target="../printerSettings/printerSettings1.bin"/><Relationship Id="rId5" Type="http://schemas.openxmlformats.org/officeDocument/2006/relationships/hyperlink" Target="https://www2.utp.edu.co/gestioncalidad/" TargetMode="External"/><Relationship Id="rId4" Type="http://schemas.openxmlformats.org/officeDocument/2006/relationships/hyperlink" Target="https://drive.google.com/drive/u/2/folders/1_W8juc_TvdDsPr99k-aUVZp3uiye8alW"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www2.utp.edu.co/controlinterno/rendicion-de-la-cuenta/23/informes-rendicion-de-cuenta-anual" TargetMode="External"/><Relationship Id="rId47" Type="http://schemas.openxmlformats.org/officeDocument/2006/relationships/hyperlink" Target="https://www2.utp.edu.co/secretaria/Ver%20Consejo%20SuperiorVer%20Consejo%20Acad%C3%A9mico" TargetMode="External"/><Relationship Id="rId63" Type="http://schemas.openxmlformats.org/officeDocument/2006/relationships/hyperlink" Target="http://www.utp.edu.co/gestioncalidad/" TargetMode="External"/><Relationship Id="rId68" Type="http://schemas.openxmlformats.org/officeDocument/2006/relationships/hyperlink" Target="https://pdi.utp.edu.co/informes-de-gestion/"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programasacademicos.utp.edu.co/" TargetMode="External"/><Relationship Id="rId37" Type="http://schemas.openxmlformats.org/officeDocument/2006/relationships/hyperlink" Target="https://www2.utp.edu.co/vicerrectoria/responsabilidad-social/apoyos-socioeconomicos.html" TargetMode="External"/><Relationship Id="rId53" Type="http://schemas.openxmlformats.org/officeDocument/2006/relationships/hyperlink" Target="https://www2.utp.edu.co/gestioncalidad/sin-categoria/167/mapa-institucional-de-procesos" TargetMode="External"/><Relationship Id="rId58" Type="http://schemas.openxmlformats.org/officeDocument/2006/relationships/hyperlink" Target="https://www2.utp.edu.co/gestioncalidad/" TargetMode="External"/><Relationship Id="rId74" Type="http://schemas.openxmlformats.org/officeDocument/2006/relationships/hyperlink" Target="https://www2.utp.edu.co/gestioncalidad/documentos-procesos/8/1/Planeacion" TargetMode="External"/><Relationship Id="rId79" Type="http://schemas.openxmlformats.org/officeDocument/2006/relationships/hyperlink" Target="https://media.utp.edu.co/archivos/CO%CC%81DIGO%20DE%20INTEGRIDAD.pdf"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qrs.utp.edu.co/" TargetMode="External"/><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investigaciones/" TargetMode="External"/><Relationship Id="rId43" Type="http://schemas.openxmlformats.org/officeDocument/2006/relationships/hyperlink" Target="https://www2.utp.edu.co/controlinterno/informes/208/contraloria-general-de-la-republica" TargetMode="External"/><Relationship Id="rId48" Type="http://schemas.openxmlformats.org/officeDocument/2006/relationships/hyperlink" Target="https://www2.utp.edu.co/meci/plan-de-manejo-de-riesgos.html" TargetMode="External"/><Relationship Id="rId56" Type="http://schemas.openxmlformats.org/officeDocument/2006/relationships/hyperlink" Target="https://www.utp.edu.co/controlinterno/informes/129/informes-plan-de-mejoramiento" TargetMode="External"/><Relationship Id="rId64" Type="http://schemas.openxmlformats.org/officeDocument/2006/relationships/hyperlink" Target="http://www.utp.edu.co/gestioncalidad/documentacion/7/satisfaccion-de-los-usuarios" TargetMode="External"/><Relationship Id="rId69" Type="http://schemas.openxmlformats.org/officeDocument/2006/relationships/hyperlink" Target="http://www.utp.edu.co/utprindecuentas/reglamento-de-audiencia.html" TargetMode="External"/><Relationship Id="rId77" Type="http://schemas.openxmlformats.org/officeDocument/2006/relationships/hyperlink" Target="https://pqrs.utp.edu.co/%20,%20en%20el%20men&#250;%20%22Consultar%20solicitud%22"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2.utp.edu.co/gestioncalidad/documentos-procesos/4/1/Financiera" TargetMode="External"/><Relationship Id="rId72" Type="http://schemas.openxmlformats.org/officeDocument/2006/relationships/hyperlink" Target="https://www2.utp.edu.co/meci/directrices-para-la-gestion-de-riesgos.html" TargetMode="External"/><Relationship Id="rId80" Type="http://schemas.openxmlformats.org/officeDocument/2006/relationships/printerSettings" Target="../printerSettings/printerSettings2.bin"/><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www.utp.edu.co/contratacion/" TargetMode="External"/><Relationship Id="rId46" Type="http://schemas.openxmlformats.org/officeDocument/2006/relationships/hyperlink" Target="https://pqrs.utp.edu.co/" TargetMode="External"/><Relationship Id="rId59" Type="http://schemas.openxmlformats.org/officeDocument/2006/relationships/hyperlink" Target="https://www2.utp.edu.co/controlinterno/sin-categoria/3/planes" TargetMode="External"/><Relationship Id="rId67" Type="http://schemas.openxmlformats.org/officeDocument/2006/relationships/hyperlink" Target="https://www2.utp.edu.co/vicerrectoria/administrativa/gestion-de-tecnologias/informacion-general-de-interes.html" TargetMode="External"/><Relationship Id="rId20" Type="http://schemas.openxmlformats.org/officeDocument/2006/relationships/hyperlink" Target="https://estadisticas.utp.edu.co/" TargetMode="External"/><Relationship Id="rId41" Type="http://schemas.openxmlformats.org/officeDocument/2006/relationships/hyperlink" Target="https://www2.utp.edu.co/vicerrectoria/administrativa/gestion-financiera/contabilidad/gestion-contable.html" TargetMode="External"/><Relationship Id="rId54" Type="http://schemas.openxmlformats.org/officeDocument/2006/relationships/hyperlink" Target="https://www2.utp.edu.co/secretaria/7/regimen-electoral" TargetMode="External"/><Relationship Id="rId62" Type="http://schemas.openxmlformats.org/officeDocument/2006/relationships/hyperlink" Target="http://www.utp.edu.co/registro/index.php/31/tramites-y-formularios" TargetMode="External"/><Relationship Id="rId70" Type="http://schemas.openxmlformats.org/officeDocument/2006/relationships/hyperlink" Target="https://www2.utp.edu.co/gestioncalidad/documentos-procesos/4/1/Planeacion" TargetMode="External"/><Relationship Id="rId75" Type="http://schemas.openxmlformats.org/officeDocument/2006/relationships/hyperlink" Target="https://www.colombiacompra.gov.co/"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s://www2.utp.edu.co/vicerrectoria/responsabilidad-social/inicio.html" TargetMode="External"/><Relationship Id="rId49" Type="http://schemas.openxmlformats.org/officeDocument/2006/relationships/hyperlink" Target="https://www2.utp.edu.co/secretaria/29/estatuto-contratacion" TargetMode="External"/><Relationship Id="rId57" Type="http://schemas.openxmlformats.org/officeDocument/2006/relationships/hyperlink" Target="https://www2.utp.edu.co/controlinterno/informes/203/seguimiento-pacto"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www2.utp.edu.co/vicerrectoria/academica/" TargetMode="External"/><Relationship Id="rId44" Type="http://schemas.openxmlformats.org/officeDocument/2006/relationships/hyperlink" Target="https://www2.utp.edu.co/meci/plan-de-manejo-de-riesgos.html" TargetMode="External"/><Relationship Id="rId52" Type="http://schemas.openxmlformats.org/officeDocument/2006/relationships/hyperlink" Target="https://www2.utp.edu.co/contratacion/sitio/5/plan-de-compras" TargetMode="External"/><Relationship Id="rId60" Type="http://schemas.openxmlformats.org/officeDocument/2006/relationships/hyperlink" Target="https://www2.utp.edu.co/controlinterno/informes/206/auditorias-control-interno" TargetMode="External"/><Relationship Id="rId65" Type="http://schemas.openxmlformats.org/officeDocument/2006/relationships/hyperlink" Target="http://www.utp.edu.co/atencionalciudadano/transparencia-y-acceso-a-informacion-publica.html" TargetMode="External"/><Relationship Id="rId73" Type="http://schemas.openxmlformats.org/officeDocument/2006/relationships/hyperlink" Target="https://www2.utp.edu.co/meci/gestion-de-riesgos.html" TargetMode="External"/><Relationship Id="rId78" Type="http://schemas.openxmlformats.org/officeDocument/2006/relationships/hyperlink" Target="https://atencionalciudadano.utp.edu.co/portal-infantil/" TargetMode="External"/><Relationship Id="rId81" Type="http://schemas.openxmlformats.org/officeDocument/2006/relationships/drawing" Target="../drawings/drawing4.xm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colombiacompra.gov.co/" TargetMode="External"/><Relationship Id="rId34" Type="http://schemas.openxmlformats.org/officeDocument/2006/relationships/hyperlink" Target="https://www2.utp.edu.co/vicerrectoria/administrativa/informacion-sobre-matriculas-y-derechos-pecuniario.html" TargetMode="External"/><Relationship Id="rId50" Type="http://schemas.openxmlformats.org/officeDocument/2006/relationships/hyperlink" Target="http://www.utp.edu.co/gestioncalidad/documentos-procesos/4/1/Rectoria" TargetMode="External"/><Relationship Id="rId55" Type="http://schemas.openxmlformats.org/officeDocument/2006/relationships/hyperlink" Target="https://www2.utp.edu.co/gestioncalidad/documentos-procesos/4/1/Rectoria" TargetMode="External"/><Relationship Id="rId76" Type="http://schemas.openxmlformats.org/officeDocument/2006/relationships/hyperlink" Target="https://gestioncalidad.utp.edu.co/sin-categoria/7/satisfaccion-de-los-usuarios/" TargetMode="External"/><Relationship Id="rId7" Type="http://schemas.openxmlformats.org/officeDocument/2006/relationships/hyperlink" Target="https://pdi.utp.edu.co/conoce/" TargetMode="External"/><Relationship Id="rId71" Type="http://schemas.openxmlformats.org/officeDocument/2006/relationships/hyperlink" Target="https://rindecuentas.utp.edu.co/"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controlinterno/rendicion-de-la-cuenta/131/informe-de-gestion-contractual" TargetMode="External"/><Relationship Id="rId45" Type="http://schemas.openxmlformats.org/officeDocument/2006/relationships/hyperlink" Target="http://planea.utp.edu.co/oficina-de-planeacion/plan-de-atencion-al-ciudadano-y-transparencia-organizacional.html" TargetMode="External"/><Relationship Id="rId66" Type="http://schemas.openxmlformats.org/officeDocument/2006/relationships/hyperlink" Target="http://www.utp.edu.co/auditorios/calendario-de-evento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pqrs.utp.edu.co/" TargetMode="External"/><Relationship Id="rId47" Type="http://schemas.openxmlformats.org/officeDocument/2006/relationships/hyperlink" Target="https://www2.utp.edu.co/contratacion/sitio/5/plan-de-compras" TargetMode="External"/><Relationship Id="rId63" Type="http://schemas.openxmlformats.org/officeDocument/2006/relationships/hyperlink" Target="https://www2.utp.edu.co/gestioncalidad/documentos-procesos/4/1/Planeacion" TargetMode="External"/><Relationship Id="rId68" Type="http://schemas.openxmlformats.org/officeDocument/2006/relationships/hyperlink" Target="https://atencionalciudadano.utp.edu.co/portal-infantil/"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www2.utp.edu.co/vicerrectoria/administrativa/informacion-sobre-matriculas-y-derechos-pecuniario.html" TargetMode="External"/><Relationship Id="rId37" Type="http://schemas.openxmlformats.org/officeDocument/2006/relationships/hyperlink" Target="https://www.colombiacompra.gov.co/" TargetMode="External"/><Relationship Id="rId53" Type="http://schemas.openxmlformats.org/officeDocument/2006/relationships/hyperlink" Target="https://www2.utp.edu.co/gestioncalidad/" TargetMode="External"/><Relationship Id="rId58" Type="http://schemas.openxmlformats.org/officeDocument/2006/relationships/hyperlink" Target="http://www.utp.edu.co/gestioncalidad/documentacion/7/satisfaccion-de-los-usuarios" TargetMode="External"/><Relationship Id="rId74" Type="http://schemas.openxmlformats.org/officeDocument/2006/relationships/hyperlink" Target="https://gestionfinanciera.utp.edu.co/gestion-contable/sin-categoria/estados-financieros/" TargetMode="External"/><Relationship Id="rId79" Type="http://schemas.openxmlformats.org/officeDocument/2006/relationships/hyperlink" Target="https://gtisi.utp.edu.co/sin-categoria/proceso-dos/"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di.utp.edu.co/informes-de-gestion/" TargetMode="External"/><Relationship Id="rId82" Type="http://schemas.openxmlformats.org/officeDocument/2006/relationships/printerSettings" Target="../printerSettings/printerSettings4.bin"/><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responsabilidad-social/inicio.html" TargetMode="External"/><Relationship Id="rId43" Type="http://schemas.openxmlformats.org/officeDocument/2006/relationships/hyperlink" Target="https://www2.utp.edu.co/secretaria/Ver%20Consejo%20SuperiorVer%20Consejo%20Acad%C3%A9mico" TargetMode="External"/><Relationship Id="rId48" Type="http://schemas.openxmlformats.org/officeDocument/2006/relationships/hyperlink" Target="https://www2.utp.edu.co/gestioncalidad/sin-categoria/167/mapa-institucional-de-procesos" TargetMode="External"/><Relationship Id="rId56" Type="http://schemas.openxmlformats.org/officeDocument/2006/relationships/hyperlink" Target="http://www.utp.edu.co/registro/index.php/31/tramites-y-formularios" TargetMode="External"/><Relationship Id="rId64" Type="http://schemas.openxmlformats.org/officeDocument/2006/relationships/hyperlink" Target="https://rindecuentas.utp.edu.co/" TargetMode="External"/><Relationship Id="rId69" Type="http://schemas.openxmlformats.org/officeDocument/2006/relationships/hyperlink" Target="https://media.utp.edu.co/archivos/CO%CC%81DIGO%20DE%20INTEGRIDAD.pdf" TargetMode="External"/><Relationship Id="rId77" Type="http://schemas.openxmlformats.org/officeDocument/2006/relationships/hyperlink" Target="https://gestioncalidad.utp.edu.co/documentacion/33/procedimientos-generales-gestion-del-sistema-ntegral-de-calidad/"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utp.edu.co/controlinterno/informes/129/informes-plan-de-mejoramiento" TargetMode="External"/><Relationship Id="rId72" Type="http://schemas.openxmlformats.org/officeDocument/2006/relationships/hyperlink" Target="https://www2.utp.edu.co/vicerrectoria/responsabilidad-social/apoyos-socioeconomicos.html" TargetMode="External"/><Relationship Id="rId80" Type="http://schemas.openxmlformats.org/officeDocument/2006/relationships/hyperlink" Target="https://www2.utp.edu.co/meci/directrices-para-la-gestion-de-riesgos.html" TargetMode="External"/><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s://www2.utp.edu.co/controlinterno/rendicion-de-la-cuenta/23/informes-rendicion-de-cuenta-anual" TargetMode="External"/><Relationship Id="rId46" Type="http://schemas.openxmlformats.org/officeDocument/2006/relationships/hyperlink" Target="https://www2.utp.edu.co/gestioncalidad/documentos-procesos/4/1/Financiera" TargetMode="External"/><Relationship Id="rId59" Type="http://schemas.openxmlformats.org/officeDocument/2006/relationships/hyperlink" Target="http://www.utp.edu.co/atencionalciudadano/transparencia-y-acceso-a-informacion-publica.html" TargetMode="External"/><Relationship Id="rId67" Type="http://schemas.openxmlformats.org/officeDocument/2006/relationships/hyperlink" Target="https://gestioncalidad.utp.edu.co/sin-categoria/7/satisfaccion-de-los-usuarios/" TargetMode="External"/><Relationship Id="rId20" Type="http://schemas.openxmlformats.org/officeDocument/2006/relationships/hyperlink" Target="https://estadisticas.utp.edu.co/" TargetMode="External"/><Relationship Id="rId41" Type="http://schemas.openxmlformats.org/officeDocument/2006/relationships/hyperlink" Target="http://planea.utp.edu.co/oficina-de-planeacion/plan-de-atencion-al-ciudadano-y-transparencia-organizacional.html" TargetMode="External"/><Relationship Id="rId54" Type="http://schemas.openxmlformats.org/officeDocument/2006/relationships/hyperlink" Target="https://www2.utp.edu.co/controlinterno/sin-categoria/3/planes" TargetMode="External"/><Relationship Id="rId62" Type="http://schemas.openxmlformats.org/officeDocument/2006/relationships/hyperlink" Target="http://www.utp.edu.co/utprindecuentas/reglamento-de-audiencia.html" TargetMode="External"/><Relationship Id="rId70" Type="http://schemas.openxmlformats.org/officeDocument/2006/relationships/hyperlink" Target="https://www.suin-juriscol.gov.co/viewDocument.asp?ruta=Leyes/1596419" TargetMode="External"/><Relationship Id="rId75" Type="http://schemas.openxmlformats.org/officeDocument/2006/relationships/hyperlink" Target="https://www2.utp.edu.co/meci/plan-de-manejo-de-riesgos.html" TargetMode="External"/><Relationship Id="rId83" Type="http://schemas.openxmlformats.org/officeDocument/2006/relationships/drawing" Target="../drawings/drawing6.xm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www.utp.edu.co/contratacion/" TargetMode="External"/><Relationship Id="rId49" Type="http://schemas.openxmlformats.org/officeDocument/2006/relationships/hyperlink" Target="https://www2.utp.edu.co/secretaria/7/regimen-electoral" TargetMode="External"/><Relationship Id="rId57" Type="http://schemas.openxmlformats.org/officeDocument/2006/relationships/hyperlink" Target="http://www.utp.edu.co/gestioncalidad/"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programasacademicos.utp.edu.co/" TargetMode="External"/><Relationship Id="rId44" Type="http://schemas.openxmlformats.org/officeDocument/2006/relationships/hyperlink" Target="https://www2.utp.edu.co/secretaria/29/estatuto-contratacion" TargetMode="External"/><Relationship Id="rId52" Type="http://schemas.openxmlformats.org/officeDocument/2006/relationships/hyperlink" Target="https://www2.utp.edu.co/controlinterno/informes/203/seguimiento-pacto" TargetMode="External"/><Relationship Id="rId60" Type="http://schemas.openxmlformats.org/officeDocument/2006/relationships/hyperlink" Target="http://www.utp.edu.co/auditorios/calendario-de-eventos" TargetMode="External"/><Relationship Id="rId65" Type="http://schemas.openxmlformats.org/officeDocument/2006/relationships/hyperlink" Target="https://www2.utp.edu.co/gestioncalidad/documentos-procesos/8/1/Planeacion" TargetMode="External"/><Relationship Id="rId73" Type="http://schemas.openxmlformats.org/officeDocument/2006/relationships/hyperlink" Target="https://www2.utp.edu.co/controlinterno/rendicion-de-la-cuenta/131/informe-de-gestion-contractual" TargetMode="External"/><Relationship Id="rId78" Type="http://schemas.openxmlformats.org/officeDocument/2006/relationships/hyperlink" Target="https://pqrs.utp.edu.co/" TargetMode="External"/><Relationship Id="rId81" Type="http://schemas.openxmlformats.org/officeDocument/2006/relationships/hyperlink" Target="https://www2.utp.edu.co/meci/gestion-de-riesgos.html" TargetMode="Externa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2.utp.edu.co/controlinterno/informes/208/contraloria-general-de-la-republica" TargetMode="External"/><Relationship Id="rId34" Type="http://schemas.openxmlformats.org/officeDocument/2006/relationships/hyperlink" Target="https://www2.utp.edu.co/vicerrectoria/investigaciones/" TargetMode="External"/><Relationship Id="rId50" Type="http://schemas.openxmlformats.org/officeDocument/2006/relationships/hyperlink" Target="https://www2.utp.edu.co/gestioncalidad/documentos-procesos/4/1/Rectoria" TargetMode="External"/><Relationship Id="rId55" Type="http://schemas.openxmlformats.org/officeDocument/2006/relationships/hyperlink" Target="https://www2.utp.edu.co/controlinterno/informes/206/auditorias-control-interno" TargetMode="External"/><Relationship Id="rId76" Type="http://schemas.openxmlformats.org/officeDocument/2006/relationships/hyperlink" Target="https://gestioncalidad.utp.edu.co/documentacion/33/procedimientos-generales-gestion-del-sistema-ntegral-de-calidad/" TargetMode="External"/><Relationship Id="rId7" Type="http://schemas.openxmlformats.org/officeDocument/2006/relationships/hyperlink" Target="https://pdi.utp.edu.co/conoce/" TargetMode="External"/><Relationship Id="rId71" Type="http://schemas.openxmlformats.org/officeDocument/2006/relationships/hyperlink" Target="https://vicerrectorias.utp.edu.co/academica/"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meci/plan-de-manejo-de-riesgos.html" TargetMode="External"/><Relationship Id="rId45" Type="http://schemas.openxmlformats.org/officeDocument/2006/relationships/hyperlink" Target="http://www.utp.edu.co/gestioncalidad/documentos-procesos/4/1/Rectoria" TargetMode="External"/><Relationship Id="rId66" Type="http://schemas.openxmlformats.org/officeDocument/2006/relationships/hyperlink" Target="https://www.colombiacompra.gov.co/"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zoomScale="55" zoomScaleNormal="55" workbookViewId="0">
      <selection activeCell="L7" sqref="L7"/>
    </sheetView>
  </sheetViews>
  <sheetFormatPr baseColWidth="10" defaultColWidth="0" defaultRowHeight="15" customHeight="1" zeroHeight="1"/>
  <cols>
    <col min="1" max="13" width="10" style="79" customWidth="1"/>
    <col min="14" max="16384" width="10" style="80" hidden="1"/>
  </cols>
  <sheetData>
    <row r="1" spans="2:2" ht="14.25">
      <c r="B1" s="81"/>
    </row>
    <row r="2" spans="2:2" ht="14.25"/>
    <row r="3" spans="2:2" ht="14.25"/>
    <row r="4" spans="2:2" ht="14.25"/>
    <row r="5" spans="2:2" ht="14.25"/>
    <row r="6" spans="2:2" ht="14.25"/>
    <row r="7" spans="2:2" ht="14.25"/>
    <row r="8" spans="2:2" ht="14.25"/>
    <row r="9" spans="2:2" ht="14.25"/>
    <row r="10" spans="2:2" ht="14.25"/>
    <row r="11" spans="2:2" ht="14.25"/>
    <row r="12" spans="2:2" ht="14.25"/>
    <row r="13" spans="2:2" ht="14.25"/>
    <row r="14" spans="2:2" ht="14.25"/>
    <row r="15" spans="2:2" ht="14.25"/>
    <row r="16" spans="2:2" ht="14.25"/>
    <row r="17" ht="14.25"/>
    <row r="18" ht="14.25"/>
    <row r="19" ht="14.25"/>
    <row r="20" ht="14.25"/>
    <row r="21" ht="14.25"/>
    <row r="22" ht="14.25"/>
    <row r="23" ht="14.25"/>
    <row r="24" ht="14.25"/>
    <row r="25" ht="14.25"/>
    <row r="26" ht="14.25"/>
    <row r="27" ht="14.25"/>
    <row r="28" ht="14.25"/>
    <row r="29" ht="14.25"/>
    <row r="30" ht="14.25"/>
    <row r="31" ht="14.25"/>
    <row r="32" ht="14.25"/>
    <row r="33" ht="14.25"/>
    <row r="34" ht="15" customHeight="1"/>
    <row r="35" ht="15" customHeight="1"/>
    <row r="36" ht="15" customHeight="1"/>
    <row r="37" ht="15" customHeight="1"/>
    <row r="38" ht="15" customHeight="1"/>
    <row r="39" ht="15" customHeight="1"/>
    <row r="40" ht="15"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M9"/>
  <sheetViews>
    <sheetView showGridLines="0" zoomScale="85" zoomScaleNormal="85" workbookViewId="0">
      <selection activeCell="D5" sqref="D5"/>
    </sheetView>
  </sheetViews>
  <sheetFormatPr baseColWidth="10" defaultRowHeight="15"/>
  <cols>
    <col min="1" max="1" width="4.5" style="271" customWidth="1"/>
    <col min="2" max="16384" width="11" style="271"/>
  </cols>
  <sheetData>
    <row r="4" spans="1:13" ht="18.75">
      <c r="A4" s="537"/>
      <c r="B4" s="540" t="s">
        <v>619</v>
      </c>
      <c r="C4" s="538" t="s">
        <v>622</v>
      </c>
    </row>
    <row r="5" spans="1:13" ht="18.75">
      <c r="B5" s="539"/>
      <c r="C5" s="538" t="s">
        <v>623</v>
      </c>
    </row>
    <row r="6" spans="1:13" ht="18.75">
      <c r="B6" s="539"/>
      <c r="C6" s="538" t="s">
        <v>626</v>
      </c>
    </row>
    <row r="7" spans="1:13">
      <c r="B7" s="443"/>
    </row>
    <row r="8" spans="1:13">
      <c r="B8" s="443"/>
    </row>
    <row r="9" spans="1:13" s="538" customFormat="1" ht="18.75">
      <c r="C9" s="538" t="s">
        <v>620</v>
      </c>
      <c r="M9" s="538" t="s">
        <v>621</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L7"/>
  <sheetViews>
    <sheetView showGridLines="0" zoomScale="85" zoomScaleNormal="85" workbookViewId="0">
      <selection activeCell="V20" sqref="V20"/>
    </sheetView>
  </sheetViews>
  <sheetFormatPr baseColWidth="10" defaultRowHeight="14.25"/>
  <sheetData>
    <row r="4" spans="2:12" ht="18.75">
      <c r="B4" s="540" t="s">
        <v>627</v>
      </c>
      <c r="C4" s="538" t="s">
        <v>884</v>
      </c>
      <c r="D4" s="271"/>
      <c r="E4" s="271"/>
      <c r="F4" s="271"/>
      <c r="G4" s="271"/>
      <c r="H4" s="271"/>
      <c r="I4" s="271"/>
      <c r="J4" s="271"/>
      <c r="K4" s="271"/>
      <c r="L4" s="271"/>
    </row>
    <row r="5" spans="2:12" ht="18.75">
      <c r="B5" s="539"/>
      <c r="C5" s="538" t="s">
        <v>743</v>
      </c>
      <c r="D5" s="271"/>
      <c r="E5" s="271"/>
      <c r="F5" s="271"/>
      <c r="G5" s="271"/>
      <c r="H5" s="271"/>
      <c r="I5" s="271"/>
      <c r="J5" s="271"/>
      <c r="K5" s="271"/>
      <c r="L5" s="271"/>
    </row>
    <row r="6" spans="2:12" ht="18.75">
      <c r="B6" s="539"/>
      <c r="C6" s="538" t="s">
        <v>628</v>
      </c>
      <c r="D6" s="271"/>
      <c r="E6" s="271"/>
      <c r="F6" s="271"/>
      <c r="G6" s="271"/>
      <c r="H6" s="271"/>
      <c r="I6" s="271"/>
      <c r="J6" s="271"/>
      <c r="K6" s="271"/>
      <c r="L6" s="271"/>
    </row>
    <row r="7" spans="2:12" ht="18.75">
      <c r="C7" s="687" t="s">
        <v>883</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B14"/>
  <sheetViews>
    <sheetView workbookViewId="0">
      <selection activeCell="E29" sqref="E29"/>
    </sheetView>
  </sheetViews>
  <sheetFormatPr baseColWidth="10" defaultRowHeight="14.25"/>
  <cols>
    <col min="2" max="2" width="49.875" customWidth="1"/>
  </cols>
  <sheetData>
    <row r="3" spans="2:2" ht="15">
      <c r="B3" s="23" t="s">
        <v>193</v>
      </c>
    </row>
    <row r="4" spans="2:2" ht="15">
      <c r="B4" s="23" t="s">
        <v>194</v>
      </c>
    </row>
    <row r="5" spans="2:2" ht="15">
      <c r="B5" s="23" t="s">
        <v>195</v>
      </c>
    </row>
    <row r="6" spans="2:2" ht="15">
      <c r="B6" s="23" t="s">
        <v>196</v>
      </c>
    </row>
    <row r="7" spans="2:2" ht="15">
      <c r="B7" s="23" t="s">
        <v>197</v>
      </c>
    </row>
    <row r="10" spans="2:2" ht="15">
      <c r="B10" s="24" t="s">
        <v>163</v>
      </c>
    </row>
    <row r="11" spans="2:2" ht="15">
      <c r="B11" s="24" t="s">
        <v>198</v>
      </c>
    </row>
    <row r="12" spans="2:2" ht="15">
      <c r="B12" s="24" t="s">
        <v>199</v>
      </c>
    </row>
    <row r="13" spans="2:2" ht="15">
      <c r="B13" s="24" t="s">
        <v>200</v>
      </c>
    </row>
    <row r="14" spans="2:2" ht="15">
      <c r="B14" s="24" t="s">
        <v>201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998"/>
  <sheetViews>
    <sheetView zoomScale="60" zoomScaleNormal="60" workbookViewId="0">
      <selection activeCell="E7" sqref="E7:E10"/>
    </sheetView>
  </sheetViews>
  <sheetFormatPr baseColWidth="10" defaultColWidth="12.625" defaultRowHeight="15"/>
  <cols>
    <col min="1" max="1" width="23" customWidth="1"/>
    <col min="2" max="2" width="26.625" customWidth="1"/>
    <col min="3" max="3" width="27" customWidth="1"/>
    <col min="4" max="4" width="40.5" customWidth="1"/>
    <col min="5" max="5" width="32.875" customWidth="1"/>
    <col min="6" max="6" width="16.25" style="28" customWidth="1"/>
    <col min="7" max="7" width="22.5" style="28" customWidth="1"/>
    <col min="8" max="8" width="21.5" style="28" customWidth="1"/>
    <col min="9" max="9" width="15.125" style="28" hidden="1" customWidth="1"/>
    <col min="10" max="10" width="17.875" style="28" hidden="1" customWidth="1"/>
    <col min="11" max="11" width="23.25" style="28" hidden="1" customWidth="1"/>
    <col min="12" max="12" width="35.25" style="72" customWidth="1"/>
    <col min="13" max="13" width="30.125" style="72" customWidth="1"/>
    <col min="14" max="14" width="20.375" style="72" customWidth="1"/>
    <col min="15" max="16384" width="12.625" style="72"/>
  </cols>
  <sheetData>
    <row r="1" spans="1:14" ht="49.5" customHeight="1">
      <c r="A1" s="12" t="s">
        <v>148</v>
      </c>
      <c r="B1" s="1145" t="s">
        <v>202</v>
      </c>
      <c r="C1" s="1146"/>
      <c r="D1" s="1146"/>
      <c r="E1" s="1146"/>
      <c r="F1" s="1146"/>
      <c r="G1" s="1146"/>
      <c r="H1" s="1146"/>
      <c r="I1" s="1146"/>
      <c r="J1" s="1146"/>
      <c r="K1" s="1146"/>
      <c r="L1" s="1146"/>
      <c r="M1" s="1146"/>
      <c r="N1" s="1146"/>
    </row>
    <row r="2" spans="1:14" ht="49.5" customHeight="1">
      <c r="A2" s="1143" t="s">
        <v>203</v>
      </c>
      <c r="B2" s="1144"/>
      <c r="C2" s="1144"/>
      <c r="D2" s="1144"/>
      <c r="E2" s="1144"/>
      <c r="F2" s="1144"/>
      <c r="G2" s="1144"/>
      <c r="H2" s="1144"/>
      <c r="I2" s="1144"/>
      <c r="J2" s="1144"/>
      <c r="K2" s="1144"/>
      <c r="L2" s="1144"/>
      <c r="M2" s="1144"/>
      <c r="N2" s="1144"/>
    </row>
    <row r="3" spans="1:14" ht="48" customHeight="1">
      <c r="A3" s="1143"/>
      <c r="B3" s="1144"/>
      <c r="C3" s="1144"/>
      <c r="D3" s="1144"/>
      <c r="E3" s="1144"/>
      <c r="F3" s="1144"/>
      <c r="G3" s="1144"/>
      <c r="H3" s="1144"/>
      <c r="I3" s="1144"/>
      <c r="J3" s="1144"/>
      <c r="K3" s="1144"/>
      <c r="L3" s="1144"/>
      <c r="M3" s="1144"/>
      <c r="N3" s="1144"/>
    </row>
    <row r="4" spans="1:14" ht="21.75" customHeight="1">
      <c r="A4" s="1109" t="s">
        <v>149</v>
      </c>
      <c r="B4" s="1109" t="s">
        <v>150</v>
      </c>
      <c r="C4" s="1109" t="s">
        <v>151</v>
      </c>
      <c r="D4" s="1109" t="s">
        <v>152</v>
      </c>
      <c r="E4" s="1109" t="s">
        <v>153</v>
      </c>
      <c r="F4" s="1111" t="s">
        <v>154</v>
      </c>
      <c r="G4" s="1111" t="s">
        <v>155</v>
      </c>
      <c r="H4" s="1113" t="s">
        <v>204</v>
      </c>
      <c r="I4" s="1155" t="s">
        <v>156</v>
      </c>
      <c r="J4" s="1155" t="s">
        <v>157</v>
      </c>
      <c r="K4" s="1157" t="s">
        <v>158</v>
      </c>
      <c r="L4" s="1127" t="s">
        <v>239</v>
      </c>
      <c r="M4" s="1128"/>
      <c r="N4" s="1129"/>
    </row>
    <row r="5" spans="1:14" ht="28.5" customHeight="1" thickBot="1">
      <c r="A5" s="1110"/>
      <c r="B5" s="1110"/>
      <c r="C5" s="1110"/>
      <c r="D5" s="1110"/>
      <c r="E5" s="1110"/>
      <c r="F5" s="1112"/>
      <c r="G5" s="1112"/>
      <c r="H5" s="1114"/>
      <c r="I5" s="1156"/>
      <c r="J5" s="1156"/>
      <c r="K5" s="1158"/>
      <c r="L5" s="82" t="s">
        <v>240</v>
      </c>
      <c r="M5" s="82" t="s">
        <v>241</v>
      </c>
      <c r="N5" s="82" t="s">
        <v>242</v>
      </c>
    </row>
    <row r="6" spans="1:14" ht="18.75" thickBot="1">
      <c r="A6" s="1115" t="s">
        <v>159</v>
      </c>
      <c r="B6" s="1116"/>
      <c r="C6" s="1116"/>
      <c r="D6" s="1116"/>
      <c r="E6" s="1116"/>
      <c r="F6" s="29"/>
      <c r="G6" s="29"/>
      <c r="H6" s="84"/>
      <c r="I6" s="85"/>
      <c r="J6" s="85"/>
      <c r="K6" s="85"/>
      <c r="L6" s="1147"/>
      <c r="M6" s="1148"/>
      <c r="N6" s="1149"/>
    </row>
    <row r="7" spans="1:14" ht="176.25" customHeight="1">
      <c r="A7" s="1117" t="s">
        <v>160</v>
      </c>
      <c r="B7" s="1119" t="s">
        <v>161</v>
      </c>
      <c r="C7" s="1121" t="s">
        <v>162</v>
      </c>
      <c r="D7" s="49" t="s">
        <v>205</v>
      </c>
      <c r="E7" s="1124" t="s">
        <v>14</v>
      </c>
      <c r="F7" s="52">
        <v>44593</v>
      </c>
      <c r="G7" s="52">
        <v>44911</v>
      </c>
      <c r="H7" s="36">
        <v>1</v>
      </c>
      <c r="I7" s="83"/>
      <c r="J7" s="83"/>
      <c r="K7" s="1106" t="e">
        <f>AVERAGE(J7:J10)</f>
        <v>#DIV/0!</v>
      </c>
      <c r="L7" s="88"/>
      <c r="M7" s="88"/>
      <c r="N7" s="88"/>
    </row>
    <row r="8" spans="1:14" ht="103.5" customHeight="1">
      <c r="A8" s="1118"/>
      <c r="B8" s="1120"/>
      <c r="C8" s="1122"/>
      <c r="D8" s="50" t="s">
        <v>206</v>
      </c>
      <c r="E8" s="1122"/>
      <c r="F8" s="53">
        <v>44593</v>
      </c>
      <c r="G8" s="53">
        <v>44911</v>
      </c>
      <c r="H8" s="26">
        <v>1</v>
      </c>
      <c r="I8" s="76"/>
      <c r="J8" s="76"/>
      <c r="K8" s="1107"/>
      <c r="L8" s="86"/>
      <c r="M8" s="86"/>
      <c r="N8" s="86"/>
    </row>
    <row r="9" spans="1:14" ht="103.5" customHeight="1">
      <c r="A9" s="728"/>
      <c r="B9" s="693"/>
      <c r="C9" s="696"/>
      <c r="D9" s="50" t="s">
        <v>207</v>
      </c>
      <c r="E9" s="696"/>
      <c r="F9" s="53">
        <v>44593</v>
      </c>
      <c r="G9" s="53">
        <v>44911</v>
      </c>
      <c r="H9" s="26">
        <v>1</v>
      </c>
      <c r="I9" s="26"/>
      <c r="J9" s="26"/>
      <c r="K9" s="1107"/>
      <c r="L9" s="86"/>
      <c r="M9" s="86"/>
      <c r="N9" s="86"/>
    </row>
    <row r="10" spans="1:14" ht="102" customHeight="1" thickBot="1">
      <c r="A10" s="1118"/>
      <c r="B10" s="694"/>
      <c r="C10" s="1123"/>
      <c r="D10" s="51" t="s">
        <v>208</v>
      </c>
      <c r="E10" s="1123"/>
      <c r="F10" s="54">
        <v>44773</v>
      </c>
      <c r="G10" s="54">
        <v>44895</v>
      </c>
      <c r="H10" s="27">
        <v>1</v>
      </c>
      <c r="I10" s="77"/>
      <c r="J10" s="77"/>
      <c r="K10" s="1108"/>
      <c r="L10" s="86"/>
      <c r="M10" s="86"/>
      <c r="N10" s="86"/>
    </row>
    <row r="11" spans="1:14" ht="162.75" customHeight="1" thickBot="1">
      <c r="A11" s="1118"/>
      <c r="B11" s="73" t="s">
        <v>164</v>
      </c>
      <c r="C11" s="74" t="s">
        <v>165</v>
      </c>
      <c r="D11" s="16" t="s">
        <v>227</v>
      </c>
      <c r="E11" s="18" t="s">
        <v>133</v>
      </c>
      <c r="F11" s="33">
        <v>44578</v>
      </c>
      <c r="G11" s="33">
        <v>44911</v>
      </c>
      <c r="H11" s="25"/>
      <c r="I11" s="25"/>
      <c r="J11" s="25"/>
      <c r="K11" s="87" t="e">
        <f>AVERAGE(J11:J11)</f>
        <v>#DIV/0!</v>
      </c>
      <c r="L11" s="86"/>
      <c r="M11" s="86"/>
      <c r="N11" s="86"/>
    </row>
    <row r="12" spans="1:14" ht="183" customHeight="1">
      <c r="A12" s="1118"/>
      <c r="B12" s="1138" t="s">
        <v>166</v>
      </c>
      <c r="C12" s="1121" t="s">
        <v>167</v>
      </c>
      <c r="D12" s="14" t="s">
        <v>209</v>
      </c>
      <c r="E12" s="17" t="s">
        <v>168</v>
      </c>
      <c r="F12" s="30">
        <v>44578</v>
      </c>
      <c r="G12" s="30">
        <v>44911</v>
      </c>
      <c r="H12" s="25">
        <v>1</v>
      </c>
      <c r="I12" s="25">
        <v>0.65</v>
      </c>
      <c r="J12" s="25">
        <f t="shared" ref="J12:J15" si="0">+I12/H12</f>
        <v>0.65</v>
      </c>
      <c r="K12" s="1139">
        <f>AVERAGE(J12:J15)</f>
        <v>0.6166666666666667</v>
      </c>
      <c r="L12" s="86"/>
      <c r="M12" s="86"/>
      <c r="N12" s="86"/>
    </row>
    <row r="13" spans="1:14" ht="123.75" customHeight="1">
      <c r="A13" s="1118"/>
      <c r="B13" s="1120"/>
      <c r="C13" s="1122"/>
      <c r="D13" s="15" t="s">
        <v>210</v>
      </c>
      <c r="E13" s="19" t="s">
        <v>169</v>
      </c>
      <c r="F13" s="62">
        <v>44599</v>
      </c>
      <c r="G13" s="62">
        <v>44181</v>
      </c>
      <c r="H13" s="26">
        <v>1</v>
      </c>
      <c r="I13" s="26">
        <v>0.55000000000000004</v>
      </c>
      <c r="J13" s="26">
        <f t="shared" si="0"/>
        <v>0.55000000000000004</v>
      </c>
      <c r="K13" s="1140"/>
      <c r="L13" s="86"/>
      <c r="M13" s="86"/>
      <c r="N13" s="86"/>
    </row>
    <row r="14" spans="1:14" ht="123.75" customHeight="1">
      <c r="A14" s="728"/>
      <c r="B14" s="693"/>
      <c r="C14" s="696"/>
      <c r="D14" s="69" t="s">
        <v>217</v>
      </c>
      <c r="E14" s="70" t="s">
        <v>64</v>
      </c>
      <c r="F14" s="71">
        <v>36892</v>
      </c>
      <c r="G14" s="71">
        <v>44561</v>
      </c>
      <c r="H14" s="68">
        <v>1</v>
      </c>
      <c r="I14" s="68"/>
      <c r="J14" s="68"/>
      <c r="K14" s="1140"/>
      <c r="L14" s="86"/>
      <c r="M14" s="86"/>
      <c r="N14" s="86"/>
    </row>
    <row r="15" spans="1:14" ht="102" customHeight="1" thickBot="1">
      <c r="A15" s="728"/>
      <c r="B15" s="693"/>
      <c r="C15" s="696"/>
      <c r="D15" s="89" t="s">
        <v>218</v>
      </c>
      <c r="E15" s="75" t="s">
        <v>170</v>
      </c>
      <c r="F15" s="71">
        <v>44578</v>
      </c>
      <c r="G15" s="71">
        <v>44911</v>
      </c>
      <c r="H15" s="68">
        <v>1</v>
      </c>
      <c r="I15" s="90">
        <v>0.65</v>
      </c>
      <c r="J15" s="90">
        <f t="shared" si="0"/>
        <v>0.65</v>
      </c>
      <c r="K15" s="1140"/>
      <c r="L15" s="91"/>
      <c r="M15" s="91"/>
      <c r="N15" s="91"/>
    </row>
    <row r="16" spans="1:14" ht="21" thickBot="1">
      <c r="A16" s="1141" t="s">
        <v>171</v>
      </c>
      <c r="B16" s="1142"/>
      <c r="C16" s="1142"/>
      <c r="D16" s="1142"/>
      <c r="E16" s="1142"/>
      <c r="F16" s="66"/>
      <c r="G16" s="66"/>
      <c r="H16" s="66"/>
      <c r="I16" s="66"/>
      <c r="J16" s="66"/>
      <c r="K16" s="66"/>
      <c r="L16" s="66"/>
      <c r="M16" s="66"/>
      <c r="N16" s="67"/>
    </row>
    <row r="17" spans="1:14" ht="117" customHeight="1">
      <c r="A17" s="1154" t="s">
        <v>172</v>
      </c>
      <c r="B17" s="747" t="s">
        <v>173</v>
      </c>
      <c r="C17" s="738" t="s">
        <v>174</v>
      </c>
      <c r="D17" s="55" t="s">
        <v>211</v>
      </c>
      <c r="E17" s="56" t="s">
        <v>175</v>
      </c>
      <c r="F17" s="57">
        <v>44578</v>
      </c>
      <c r="G17" s="57">
        <v>44911</v>
      </c>
      <c r="H17" s="36">
        <v>1</v>
      </c>
      <c r="I17" s="36">
        <v>0.65</v>
      </c>
      <c r="J17" s="36">
        <f t="shared" ref="J17:J25" si="1">+I17/H17</f>
        <v>0.65</v>
      </c>
      <c r="K17" s="1133">
        <f>AVERAGE(J17:J21)</f>
        <v>0.57000000000000006</v>
      </c>
      <c r="L17" s="88"/>
      <c r="M17" s="88"/>
      <c r="N17" s="88"/>
    </row>
    <row r="18" spans="1:14" ht="278.25" customHeight="1">
      <c r="A18" s="1118"/>
      <c r="B18" s="734"/>
      <c r="C18" s="698"/>
      <c r="D18" s="15" t="s">
        <v>226</v>
      </c>
      <c r="E18" s="61" t="s">
        <v>176</v>
      </c>
      <c r="F18" s="35">
        <v>44593</v>
      </c>
      <c r="G18" s="35">
        <v>44911</v>
      </c>
      <c r="H18" s="36">
        <v>1</v>
      </c>
      <c r="I18" s="26">
        <v>0.6</v>
      </c>
      <c r="J18" s="26">
        <f t="shared" si="1"/>
        <v>0.6</v>
      </c>
      <c r="K18" s="1133"/>
      <c r="L18" s="86"/>
      <c r="M18" s="86"/>
      <c r="N18" s="86"/>
    </row>
    <row r="19" spans="1:14" ht="114.75" customHeight="1">
      <c r="A19" s="1118"/>
      <c r="B19" s="734"/>
      <c r="C19" s="75" t="s">
        <v>135</v>
      </c>
      <c r="D19" s="15" t="s">
        <v>228</v>
      </c>
      <c r="E19" s="75" t="s">
        <v>177</v>
      </c>
      <c r="F19" s="35">
        <v>44572</v>
      </c>
      <c r="G19" s="35">
        <v>44895</v>
      </c>
      <c r="H19" s="36">
        <v>1</v>
      </c>
      <c r="I19" s="26">
        <v>0.6</v>
      </c>
      <c r="J19" s="26">
        <f t="shared" si="1"/>
        <v>0.6</v>
      </c>
      <c r="K19" s="1133"/>
      <c r="L19" s="86"/>
      <c r="M19" s="86"/>
      <c r="N19" s="86"/>
    </row>
    <row r="20" spans="1:14" ht="112.5" customHeight="1">
      <c r="A20" s="1118"/>
      <c r="B20" s="734"/>
      <c r="C20" s="778" t="s">
        <v>178</v>
      </c>
      <c r="D20" s="15" t="s">
        <v>212</v>
      </c>
      <c r="E20" s="19" t="s">
        <v>43</v>
      </c>
      <c r="F20" s="35">
        <v>44844</v>
      </c>
      <c r="G20" s="32">
        <v>44864</v>
      </c>
      <c r="H20" s="36">
        <v>1</v>
      </c>
      <c r="I20" s="37">
        <v>1</v>
      </c>
      <c r="J20" s="37">
        <f t="shared" si="1"/>
        <v>1</v>
      </c>
      <c r="K20" s="1133"/>
      <c r="L20" s="86"/>
      <c r="M20" s="86"/>
      <c r="N20" s="86"/>
    </row>
    <row r="21" spans="1:14" ht="77.25" customHeight="1" thickBot="1">
      <c r="A21" s="1118"/>
      <c r="B21" s="753"/>
      <c r="C21" s="739"/>
      <c r="D21" s="59" t="s">
        <v>213</v>
      </c>
      <c r="E21" s="60" t="s">
        <v>38</v>
      </c>
      <c r="F21" s="38">
        <v>44572</v>
      </c>
      <c r="G21" s="38">
        <v>44895</v>
      </c>
      <c r="H21" s="78">
        <v>1</v>
      </c>
      <c r="I21" s="39">
        <v>0</v>
      </c>
      <c r="J21" s="39">
        <f t="shared" si="1"/>
        <v>0</v>
      </c>
      <c r="K21" s="1134"/>
      <c r="L21" s="86"/>
      <c r="M21" s="86"/>
      <c r="N21" s="86"/>
    </row>
    <row r="22" spans="1:14" ht="164.25" customHeight="1">
      <c r="A22" s="1118"/>
      <c r="B22" s="1130" t="s">
        <v>179</v>
      </c>
      <c r="C22" s="738" t="s">
        <v>180</v>
      </c>
      <c r="D22" s="55" t="s">
        <v>214</v>
      </c>
      <c r="E22" s="56" t="s">
        <v>181</v>
      </c>
      <c r="F22" s="57">
        <v>44578</v>
      </c>
      <c r="G22" s="57">
        <v>44911</v>
      </c>
      <c r="H22" s="36">
        <v>1</v>
      </c>
      <c r="I22" s="58">
        <v>0</v>
      </c>
      <c r="J22" s="58">
        <f t="shared" si="1"/>
        <v>0</v>
      </c>
      <c r="K22" s="1133" t="e">
        <f>AVERAGE(J22:J27)</f>
        <v>#REF!</v>
      </c>
      <c r="L22" s="86"/>
      <c r="M22" s="86"/>
      <c r="N22" s="86"/>
    </row>
    <row r="23" spans="1:14" ht="118.5" customHeight="1">
      <c r="A23" s="1118"/>
      <c r="B23" s="1120"/>
      <c r="C23" s="1122"/>
      <c r="D23" s="15" t="s">
        <v>229</v>
      </c>
      <c r="E23" s="19" t="s">
        <v>169</v>
      </c>
      <c r="F23" s="41">
        <v>44641</v>
      </c>
      <c r="G23" s="41">
        <v>44911</v>
      </c>
      <c r="H23" s="36">
        <v>1</v>
      </c>
      <c r="I23" s="40">
        <v>0.15</v>
      </c>
      <c r="J23" s="40">
        <f t="shared" si="1"/>
        <v>0.15</v>
      </c>
      <c r="K23" s="1133"/>
      <c r="L23" s="86"/>
      <c r="M23" s="86"/>
      <c r="N23" s="86"/>
    </row>
    <row r="24" spans="1:14" ht="98.25" customHeight="1">
      <c r="A24" s="1118"/>
      <c r="B24" s="1120"/>
      <c r="C24" s="1122"/>
      <c r="D24" s="15" t="s">
        <v>215</v>
      </c>
      <c r="E24" s="19" t="s">
        <v>182</v>
      </c>
      <c r="F24" s="35"/>
      <c r="G24" s="35"/>
      <c r="H24" s="36">
        <v>1</v>
      </c>
      <c r="I24" s="40">
        <v>0.2</v>
      </c>
      <c r="J24" s="40">
        <f t="shared" si="1"/>
        <v>0.2</v>
      </c>
      <c r="K24" s="1133"/>
      <c r="L24" s="86"/>
      <c r="M24" s="86"/>
      <c r="N24" s="86"/>
    </row>
    <row r="25" spans="1:14" ht="166.5" customHeight="1" thickBot="1">
      <c r="A25" s="729"/>
      <c r="B25" s="1131"/>
      <c r="C25" s="1132"/>
      <c r="D25" s="15" t="s">
        <v>216</v>
      </c>
      <c r="E25" s="19" t="s">
        <v>183</v>
      </c>
      <c r="F25" s="31" t="s">
        <v>219</v>
      </c>
      <c r="G25" s="35" t="s">
        <v>220</v>
      </c>
      <c r="H25" s="36">
        <v>1</v>
      </c>
      <c r="I25" s="26">
        <v>0.5</v>
      </c>
      <c r="J25" s="26">
        <f t="shared" si="1"/>
        <v>0.5</v>
      </c>
      <c r="K25" s="1133"/>
      <c r="L25" s="91"/>
      <c r="M25" s="91"/>
      <c r="N25" s="91"/>
    </row>
    <row r="26" spans="1:14" ht="34.5" customHeight="1" thickBot="1">
      <c r="A26" s="1135" t="s">
        <v>184</v>
      </c>
      <c r="B26" s="1116"/>
      <c r="C26" s="1116"/>
      <c r="D26" s="1116"/>
      <c r="E26" s="1116"/>
      <c r="F26" s="63"/>
      <c r="G26" s="64"/>
      <c r="H26" s="34"/>
      <c r="I26" s="26">
        <v>0.4</v>
      </c>
      <c r="J26" s="26" t="e">
        <f>+I26/#REF!</f>
        <v>#REF!</v>
      </c>
      <c r="K26" s="1133"/>
      <c r="L26" s="65"/>
      <c r="M26" s="66"/>
      <c r="N26" s="67"/>
    </row>
    <row r="27" spans="1:14" ht="177" customHeight="1" thickBot="1">
      <c r="A27" s="1117" t="s">
        <v>185</v>
      </c>
      <c r="B27" s="1119" t="s">
        <v>186</v>
      </c>
      <c r="C27" s="1121" t="s">
        <v>187</v>
      </c>
      <c r="D27" s="14" t="s">
        <v>221</v>
      </c>
      <c r="E27" s="1121" t="s">
        <v>188</v>
      </c>
      <c r="F27" s="30">
        <v>44581</v>
      </c>
      <c r="G27" s="30">
        <v>44915</v>
      </c>
      <c r="H27" s="25">
        <v>1</v>
      </c>
      <c r="I27" s="39">
        <v>0</v>
      </c>
      <c r="J27" s="39" t="e">
        <f>+I27/#REF!</f>
        <v>#REF!</v>
      </c>
      <c r="K27" s="1134"/>
      <c r="L27" s="88"/>
      <c r="M27" s="88"/>
      <c r="N27" s="88"/>
    </row>
    <row r="28" spans="1:14" ht="190.5" customHeight="1" thickBot="1">
      <c r="A28" s="1118"/>
      <c r="B28" s="1120"/>
      <c r="C28" s="1132"/>
      <c r="D28" s="15" t="s">
        <v>230</v>
      </c>
      <c r="E28" s="1132"/>
      <c r="F28" s="30">
        <v>44581</v>
      </c>
      <c r="G28" s="30">
        <v>44915</v>
      </c>
      <c r="H28" s="26">
        <v>1</v>
      </c>
      <c r="I28" s="34"/>
      <c r="J28" s="34"/>
      <c r="K28" s="34"/>
      <c r="L28" s="86"/>
      <c r="M28" s="86"/>
      <c r="N28" s="86"/>
    </row>
    <row r="29" spans="1:14" ht="197.25" customHeight="1">
      <c r="A29" s="1118"/>
      <c r="B29" s="1120"/>
      <c r="C29" s="1136" t="s">
        <v>189</v>
      </c>
      <c r="D29" s="15" t="s">
        <v>222</v>
      </c>
      <c r="E29" s="1137" t="s">
        <v>18</v>
      </c>
      <c r="F29" s="32">
        <v>44578</v>
      </c>
      <c r="G29" s="32">
        <v>44911</v>
      </c>
      <c r="H29" s="26">
        <v>1</v>
      </c>
      <c r="I29" s="25">
        <v>0.7</v>
      </c>
      <c r="J29" s="25">
        <f t="shared" ref="J29:J38" si="2">+I29/H27</f>
        <v>0.7</v>
      </c>
      <c r="K29" s="1150" t="e">
        <f>AVERAGE(J29:J44)</f>
        <v>#REF!</v>
      </c>
      <c r="L29" s="86"/>
      <c r="M29" s="86"/>
      <c r="N29" s="86"/>
    </row>
    <row r="30" spans="1:14" ht="197.25" customHeight="1">
      <c r="A30" s="1118"/>
      <c r="B30" s="1120"/>
      <c r="C30" s="1122"/>
      <c r="D30" s="15" t="s">
        <v>224</v>
      </c>
      <c r="E30" s="1122"/>
      <c r="F30" s="32">
        <v>44578</v>
      </c>
      <c r="G30" s="32">
        <v>44911</v>
      </c>
      <c r="H30" s="26">
        <v>1</v>
      </c>
      <c r="I30" s="26">
        <v>0.8</v>
      </c>
      <c r="J30" s="26">
        <f t="shared" si="2"/>
        <v>0.8</v>
      </c>
      <c r="K30" s="1151"/>
      <c r="L30" s="86"/>
      <c r="M30" s="86"/>
      <c r="N30" s="86"/>
    </row>
    <row r="31" spans="1:14" ht="197.25" customHeight="1">
      <c r="A31" s="1118"/>
      <c r="B31" s="1120"/>
      <c r="C31" s="1122"/>
      <c r="D31" s="15" t="s">
        <v>225</v>
      </c>
      <c r="E31" s="1122"/>
      <c r="F31" s="32">
        <v>44578</v>
      </c>
      <c r="G31" s="32">
        <v>44911</v>
      </c>
      <c r="H31" s="26">
        <v>1</v>
      </c>
      <c r="I31" s="26">
        <v>0.4</v>
      </c>
      <c r="J31" s="26">
        <f t="shared" si="2"/>
        <v>0.4</v>
      </c>
      <c r="K31" s="1151"/>
      <c r="L31" s="86"/>
      <c r="M31" s="86"/>
      <c r="N31" s="86"/>
    </row>
    <row r="32" spans="1:14" ht="197.25" customHeight="1">
      <c r="A32" s="1118"/>
      <c r="B32" s="1120"/>
      <c r="C32" s="1132"/>
      <c r="D32" s="15" t="s">
        <v>223</v>
      </c>
      <c r="E32" s="1132"/>
      <c r="F32" s="32">
        <v>44578</v>
      </c>
      <c r="G32" s="32">
        <v>44911</v>
      </c>
      <c r="H32" s="26">
        <v>1</v>
      </c>
      <c r="I32" s="26">
        <v>0.6</v>
      </c>
      <c r="J32" s="26">
        <f t="shared" si="2"/>
        <v>0.6</v>
      </c>
      <c r="K32" s="1151"/>
      <c r="L32" s="86"/>
      <c r="M32" s="86"/>
      <c r="N32" s="86"/>
    </row>
    <row r="33" spans="1:14" ht="168" customHeight="1">
      <c r="A33" s="1118"/>
      <c r="B33" s="1120"/>
      <c r="C33" s="778" t="s">
        <v>190</v>
      </c>
      <c r="D33" s="15" t="s">
        <v>234</v>
      </c>
      <c r="E33" s="19" t="s">
        <v>41</v>
      </c>
      <c r="F33" s="32">
        <v>44652</v>
      </c>
      <c r="G33" s="32">
        <v>44865</v>
      </c>
      <c r="H33" s="26">
        <v>1</v>
      </c>
      <c r="I33" s="26">
        <v>0.5</v>
      </c>
      <c r="J33" s="26">
        <f>+I33/H32</f>
        <v>0.5</v>
      </c>
      <c r="K33" s="1151"/>
      <c r="L33" s="86"/>
      <c r="M33" s="86"/>
      <c r="N33" s="86"/>
    </row>
    <row r="34" spans="1:14" ht="60" customHeight="1">
      <c r="A34" s="1118"/>
      <c r="B34" s="1120"/>
      <c r="C34" s="738"/>
      <c r="D34" s="15" t="s">
        <v>231</v>
      </c>
      <c r="E34" s="1137" t="s">
        <v>38</v>
      </c>
      <c r="F34" s="41">
        <v>44572</v>
      </c>
      <c r="G34" s="41">
        <v>44912</v>
      </c>
      <c r="H34" s="26">
        <v>1</v>
      </c>
      <c r="I34" s="26">
        <v>0.5</v>
      </c>
      <c r="J34" s="26" t="e">
        <f>+I34/#REF!</f>
        <v>#REF!</v>
      </c>
      <c r="K34" s="1151"/>
      <c r="L34" s="86"/>
      <c r="M34" s="86"/>
      <c r="N34" s="86"/>
    </row>
    <row r="35" spans="1:14" ht="51" customHeight="1">
      <c r="A35" s="1118"/>
      <c r="B35" s="1120"/>
      <c r="C35" s="738"/>
      <c r="D35" s="15" t="s">
        <v>232</v>
      </c>
      <c r="E35" s="1122"/>
      <c r="F35" s="41">
        <v>44572</v>
      </c>
      <c r="G35" s="41">
        <v>44912</v>
      </c>
      <c r="H35" s="26">
        <v>1</v>
      </c>
      <c r="I35" s="26">
        <v>0.6</v>
      </c>
      <c r="J35" s="26">
        <f t="shared" si="2"/>
        <v>0.6</v>
      </c>
      <c r="K35" s="1151"/>
      <c r="L35" s="86"/>
      <c r="M35" s="86"/>
      <c r="N35" s="86"/>
    </row>
    <row r="36" spans="1:14" ht="55.5" customHeight="1">
      <c r="A36" s="1118"/>
      <c r="B36" s="1120"/>
      <c r="C36" s="1153"/>
      <c r="D36" s="15" t="s">
        <v>233</v>
      </c>
      <c r="E36" s="1132"/>
      <c r="F36" s="41">
        <v>44572</v>
      </c>
      <c r="G36" s="41">
        <v>44895</v>
      </c>
      <c r="H36" s="26">
        <v>1</v>
      </c>
      <c r="I36" s="26">
        <v>0.4</v>
      </c>
      <c r="J36" s="26">
        <f t="shared" si="2"/>
        <v>0.4</v>
      </c>
      <c r="K36" s="1151"/>
      <c r="L36" s="86"/>
      <c r="M36" s="86"/>
      <c r="N36" s="86"/>
    </row>
    <row r="37" spans="1:14" ht="70.5" customHeight="1">
      <c r="A37" s="1118"/>
      <c r="B37" s="1120"/>
      <c r="C37" s="19" t="s">
        <v>191</v>
      </c>
      <c r="D37" s="15" t="s">
        <v>235</v>
      </c>
      <c r="E37" s="19" t="s">
        <v>38</v>
      </c>
      <c r="F37" s="41">
        <v>44572</v>
      </c>
      <c r="G37" s="41">
        <v>44895</v>
      </c>
      <c r="H37" s="26">
        <v>1</v>
      </c>
      <c r="I37" s="40">
        <v>0</v>
      </c>
      <c r="J37" s="40">
        <f t="shared" si="2"/>
        <v>0</v>
      </c>
      <c r="K37" s="1151"/>
      <c r="L37" s="86"/>
      <c r="M37" s="86"/>
      <c r="N37" s="86"/>
    </row>
    <row r="38" spans="1:14" ht="90.75" customHeight="1">
      <c r="A38" s="1118"/>
      <c r="B38" s="1120"/>
      <c r="C38" s="1137" t="s">
        <v>192</v>
      </c>
      <c r="D38" s="15" t="s">
        <v>236</v>
      </c>
      <c r="E38" s="19" t="s">
        <v>169</v>
      </c>
      <c r="F38" s="41">
        <v>44635</v>
      </c>
      <c r="G38" s="41">
        <v>44911</v>
      </c>
      <c r="H38" s="26">
        <v>1</v>
      </c>
      <c r="I38" s="42">
        <v>0.52500000000000002</v>
      </c>
      <c r="J38" s="26">
        <f t="shared" si="2"/>
        <v>0.52500000000000002</v>
      </c>
      <c r="K38" s="1151"/>
      <c r="L38" s="86"/>
      <c r="M38" s="86"/>
      <c r="N38" s="86"/>
    </row>
    <row r="39" spans="1:14" ht="124.5" customHeight="1">
      <c r="A39" s="1118"/>
      <c r="B39" s="1120"/>
      <c r="C39" s="1122"/>
      <c r="D39" s="15" t="s">
        <v>237</v>
      </c>
      <c r="E39" s="19" t="s">
        <v>169</v>
      </c>
      <c r="F39" s="32">
        <v>44606</v>
      </c>
      <c r="G39" s="32">
        <v>44911</v>
      </c>
      <c r="H39" s="26">
        <v>1</v>
      </c>
      <c r="I39" s="26">
        <v>0.59</v>
      </c>
      <c r="J39" s="26">
        <f>+I39/H38</f>
        <v>0.59</v>
      </c>
      <c r="K39" s="1151"/>
      <c r="L39" s="86"/>
      <c r="M39" s="86"/>
      <c r="N39" s="86"/>
    </row>
    <row r="40" spans="1:14" ht="90.75" customHeight="1" thickBot="1">
      <c r="A40" s="728"/>
      <c r="B40" s="694"/>
      <c r="C40" s="1123"/>
      <c r="D40" s="16" t="s">
        <v>238</v>
      </c>
      <c r="E40" s="18" t="s">
        <v>182</v>
      </c>
      <c r="F40" s="38"/>
      <c r="G40" s="38"/>
      <c r="H40" s="27">
        <v>1</v>
      </c>
      <c r="I40" s="26">
        <v>0.6</v>
      </c>
      <c r="J40" s="26" t="e">
        <f>+I40/#REF!</f>
        <v>#REF!</v>
      </c>
      <c r="K40" s="1151"/>
      <c r="L40" s="91"/>
      <c r="M40" s="91"/>
      <c r="N40" s="91"/>
    </row>
    <row r="41" spans="1:14" ht="15.75" customHeight="1" thickBot="1">
      <c r="A41" s="20"/>
      <c r="B41" s="21"/>
      <c r="C41" s="21"/>
      <c r="D41" s="21"/>
      <c r="E41" s="21"/>
      <c r="F41" s="43"/>
      <c r="G41" s="43"/>
      <c r="H41" s="44">
        <v>1</v>
      </c>
      <c r="I41" s="26">
        <v>0.5</v>
      </c>
      <c r="J41" s="26" t="e">
        <f>+I41/#REF!</f>
        <v>#REF!</v>
      </c>
      <c r="K41" s="1151"/>
      <c r="L41" s="1147"/>
      <c r="M41" s="1148"/>
      <c r="N41" s="1149"/>
    </row>
    <row r="42" spans="1:14" ht="15.75" customHeight="1">
      <c r="A42" s="13"/>
      <c r="B42" s="13"/>
      <c r="C42" s="13"/>
      <c r="D42" s="13"/>
      <c r="E42" s="13"/>
      <c r="I42" s="40">
        <v>0.3</v>
      </c>
      <c r="J42" s="40" t="e">
        <f>+I42/#REF!</f>
        <v>#REF!</v>
      </c>
      <c r="K42" s="1151"/>
    </row>
    <row r="43" spans="1:14" ht="15.75" customHeight="1">
      <c r="A43" s="13"/>
      <c r="B43" s="13"/>
      <c r="C43" s="13"/>
      <c r="D43" s="13"/>
      <c r="E43" s="13"/>
      <c r="I43" s="26">
        <v>0.5</v>
      </c>
      <c r="J43" s="26">
        <f>+I43/H39</f>
        <v>0.5</v>
      </c>
      <c r="K43" s="1151"/>
    </row>
    <row r="44" spans="1:14" ht="15.75" customHeight="1" thickBot="1">
      <c r="A44" s="13"/>
      <c r="B44" s="13"/>
      <c r="C44" s="13"/>
      <c r="D44" s="13"/>
      <c r="E44" s="13"/>
      <c r="I44" s="27">
        <v>0.4</v>
      </c>
      <c r="J44" s="27">
        <f>+I44/H40</f>
        <v>0.4</v>
      </c>
      <c r="K44" s="1152"/>
    </row>
    <row r="45" spans="1:14" ht="15.75" customHeight="1" thickBot="1">
      <c r="A45" s="13"/>
      <c r="B45" s="13"/>
      <c r="C45" s="13"/>
      <c r="D45" s="13"/>
      <c r="E45" s="13"/>
      <c r="I45" s="1125"/>
      <c r="J45" s="1126"/>
      <c r="K45" s="45" t="e">
        <f>(K29+K22+K17+K12+K11+K7)/6</f>
        <v>#REF!</v>
      </c>
    </row>
    <row r="46" spans="1:14" ht="15.75" customHeight="1">
      <c r="A46" s="13"/>
      <c r="B46" s="13"/>
      <c r="C46" s="13"/>
      <c r="D46" s="13"/>
      <c r="E46" s="13"/>
    </row>
    <row r="47" spans="1:14" ht="15.75" customHeight="1">
      <c r="A47" s="13"/>
      <c r="B47" s="13"/>
      <c r="C47" s="13"/>
      <c r="D47" s="13"/>
      <c r="E47" s="13"/>
    </row>
    <row r="48" spans="1:14" ht="15.75" customHeight="1">
      <c r="A48" s="13"/>
      <c r="B48" s="13"/>
      <c r="C48" s="13"/>
      <c r="D48" s="13"/>
      <c r="E48" s="13"/>
    </row>
    <row r="49" spans="1:5" ht="15.75" customHeight="1">
      <c r="A49" s="13"/>
      <c r="B49" s="13"/>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22"/>
    </row>
    <row r="57" spans="1:5" ht="15.75" customHeight="1">
      <c r="A57" s="13"/>
      <c r="B57" s="13"/>
      <c r="C57" s="13"/>
      <c r="D57" s="13"/>
      <c r="E57" s="22"/>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13"/>
    </row>
    <row r="64" spans="1:5" ht="15.75" customHeight="1">
      <c r="A64" s="13"/>
      <c r="B64" s="13"/>
      <c r="C64" s="13"/>
      <c r="D64" s="13"/>
      <c r="E64" s="13"/>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c r="F68" s="46"/>
      <c r="G68" s="46"/>
    </row>
    <row r="69" spans="1:7" ht="15.75" customHeight="1">
      <c r="A69" s="13"/>
      <c r="B69" s="13"/>
      <c r="C69" s="13"/>
      <c r="D69" s="13"/>
      <c r="E69" s="13"/>
      <c r="F69" s="46"/>
      <c r="G69" s="46"/>
    </row>
    <row r="70" spans="1:7" ht="15.75" customHeight="1">
      <c r="A70" s="13"/>
      <c r="B70" s="13"/>
      <c r="C70" s="13"/>
      <c r="D70" s="13"/>
      <c r="E70" s="13"/>
      <c r="F70" s="46"/>
      <c r="G70" s="46"/>
    </row>
    <row r="71" spans="1:7" ht="15.75" customHeight="1">
      <c r="A71" s="13"/>
      <c r="B71" s="13"/>
      <c r="C71" s="13"/>
      <c r="D71" s="13"/>
      <c r="E71" s="13"/>
      <c r="F71" s="46"/>
      <c r="G71" s="46"/>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row>
    <row r="76" spans="1:7" ht="15.75" customHeight="1">
      <c r="A76" s="13"/>
      <c r="B76" s="13"/>
      <c r="C76" s="13"/>
      <c r="D76" s="13"/>
      <c r="E76" s="13"/>
    </row>
    <row r="77" spans="1:7" ht="15.75" customHeight="1">
      <c r="A77" s="13"/>
      <c r="B77" s="13"/>
      <c r="C77" s="13"/>
      <c r="D77" s="13"/>
      <c r="E77" s="13"/>
    </row>
    <row r="78" spans="1:7" ht="15.75" customHeight="1">
      <c r="A78" s="13"/>
      <c r="B78" s="13"/>
      <c r="C78" s="13"/>
      <c r="D78" s="13"/>
      <c r="E78" s="13"/>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sheetData>
  <mergeCells count="46">
    <mergeCell ref="A2:N3"/>
    <mergeCell ref="B1:N1"/>
    <mergeCell ref="L6:N6"/>
    <mergeCell ref="L41:N41"/>
    <mergeCell ref="K29:K44"/>
    <mergeCell ref="C33:C36"/>
    <mergeCell ref="E34:E36"/>
    <mergeCell ref="C38:C40"/>
    <mergeCell ref="A17:A25"/>
    <mergeCell ref="B17:B21"/>
    <mergeCell ref="C17:C18"/>
    <mergeCell ref="K17:K21"/>
    <mergeCell ref="C20:C21"/>
    <mergeCell ref="I4:I5"/>
    <mergeCell ref="J4:J5"/>
    <mergeCell ref="K4:K5"/>
    <mergeCell ref="I45:J45"/>
    <mergeCell ref="L4:N4"/>
    <mergeCell ref="B22:B25"/>
    <mergeCell ref="C22:C25"/>
    <mergeCell ref="K22:K27"/>
    <mergeCell ref="A26:E26"/>
    <mergeCell ref="A27:A40"/>
    <mergeCell ref="B27:B40"/>
    <mergeCell ref="C27:C28"/>
    <mergeCell ref="E27:E28"/>
    <mergeCell ref="C29:C32"/>
    <mergeCell ref="E29:E32"/>
    <mergeCell ref="B12:B15"/>
    <mergeCell ref="C12:C15"/>
    <mergeCell ref="K12:K15"/>
    <mergeCell ref="A16:E16"/>
    <mergeCell ref="K7:K10"/>
    <mergeCell ref="A4:A5"/>
    <mergeCell ref="B4:B5"/>
    <mergeCell ref="C4:C5"/>
    <mergeCell ref="D4:D5"/>
    <mergeCell ref="E4:E5"/>
    <mergeCell ref="F4:F5"/>
    <mergeCell ref="G4:G5"/>
    <mergeCell ref="H4:H5"/>
    <mergeCell ref="A6:E6"/>
    <mergeCell ref="A7:A15"/>
    <mergeCell ref="B7:B10"/>
    <mergeCell ref="C7:C10"/>
    <mergeCell ref="E7:E10"/>
  </mergeCells>
  <hyperlinks>
    <hyperlink ref="A1" location="null!A1" display="INICIO" xr:uid="{00000000-0004-0000-0E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4:B15"/>
  <sheetViews>
    <sheetView workbookViewId="0">
      <selection activeCell="D23" sqref="D23"/>
    </sheetView>
  </sheetViews>
  <sheetFormatPr baseColWidth="10" defaultRowHeight="14.25"/>
  <cols>
    <col min="2" max="2" width="32.625" customWidth="1"/>
  </cols>
  <sheetData>
    <row r="4" spans="2:2" ht="15">
      <c r="B4" s="47" t="s">
        <v>193</v>
      </c>
    </row>
    <row r="5" spans="2:2" ht="15">
      <c r="B5" s="47" t="s">
        <v>194</v>
      </c>
    </row>
    <row r="6" spans="2:2" ht="15">
      <c r="B6" s="47" t="s">
        <v>195</v>
      </c>
    </row>
    <row r="7" spans="2:2" ht="15">
      <c r="B7" s="47" t="s">
        <v>196</v>
      </c>
    </row>
    <row r="8" spans="2:2" ht="15">
      <c r="B8" s="47" t="s">
        <v>197</v>
      </c>
    </row>
    <row r="9" spans="2:2">
      <c r="B9" s="48"/>
    </row>
    <row r="10" spans="2:2">
      <c r="B10" s="48"/>
    </row>
    <row r="11" spans="2:2">
      <c r="B11" s="48" t="s">
        <v>163</v>
      </c>
    </row>
    <row r="12" spans="2:2">
      <c r="B12" s="48" t="s">
        <v>198</v>
      </c>
    </row>
    <row r="13" spans="2:2">
      <c r="B13" s="48" t="s">
        <v>199</v>
      </c>
    </row>
    <row r="14" spans="2:2">
      <c r="B14" s="48" t="s">
        <v>200</v>
      </c>
    </row>
    <row r="15" spans="2:2">
      <c r="B15" s="48" t="s">
        <v>201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2:C1000"/>
  <sheetViews>
    <sheetView workbookViewId="0"/>
  </sheetViews>
  <sheetFormatPr baseColWidth="10" defaultColWidth="12.625" defaultRowHeight="15" customHeight="1"/>
  <cols>
    <col min="1" max="2" width="9.375" customWidth="1"/>
    <col min="3" max="3" width="42.5" customWidth="1"/>
    <col min="4" max="26" width="9.375" customWidth="1"/>
  </cols>
  <sheetData>
    <row r="2" spans="3:3">
      <c r="C2" s="23" t="s">
        <v>193</v>
      </c>
    </row>
    <row r="3" spans="3:3">
      <c r="C3" s="23" t="s">
        <v>194</v>
      </c>
    </row>
    <row r="4" spans="3:3">
      <c r="C4" s="23" t="s">
        <v>195</v>
      </c>
    </row>
    <row r="5" spans="3:3">
      <c r="C5" s="23" t="s">
        <v>196</v>
      </c>
    </row>
    <row r="6" spans="3:3">
      <c r="C6" s="23" t="s">
        <v>197</v>
      </c>
    </row>
    <row r="9" spans="3:3">
      <c r="C9" s="24" t="s">
        <v>163</v>
      </c>
    </row>
    <row r="10" spans="3:3">
      <c r="C10" s="24" t="s">
        <v>198</v>
      </c>
    </row>
    <row r="11" spans="3:3">
      <c r="C11" s="24" t="s">
        <v>199</v>
      </c>
    </row>
    <row r="12" spans="3:3">
      <c r="C12" s="24" t="s">
        <v>200</v>
      </c>
    </row>
    <row r="13" spans="3:3">
      <c r="C13" s="24" t="s">
        <v>201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zoomScale="70" zoomScaleNormal="70" workbookViewId="0">
      <selection activeCell="S15" sqref="S15"/>
    </sheetView>
  </sheetViews>
  <sheetFormatPr baseColWidth="10" defaultColWidth="12.625" defaultRowHeight="15" customHeight="1"/>
  <cols>
    <col min="1" max="1" width="18.75" customWidth="1"/>
    <col min="2" max="2" width="10.75" customWidth="1"/>
    <col min="3" max="3" width="20" customWidth="1"/>
    <col min="4" max="4" width="42.625" customWidth="1"/>
    <col min="5" max="5" width="18.625" customWidth="1"/>
    <col min="6" max="6" width="50.5" customWidth="1"/>
    <col min="7" max="7" width="29.375" customWidth="1"/>
    <col min="8" max="27" width="8" customWidth="1"/>
  </cols>
  <sheetData>
    <row r="1" spans="1:27" ht="14.25" customHeight="1">
      <c r="A1" s="114"/>
      <c r="B1" s="690"/>
      <c r="C1" s="691"/>
      <c r="D1" s="691"/>
      <c r="E1" s="691"/>
      <c r="F1" s="691"/>
      <c r="G1" s="691"/>
      <c r="H1" s="115"/>
      <c r="I1" s="115"/>
      <c r="J1" s="115"/>
      <c r="K1" s="115"/>
      <c r="L1" s="115"/>
      <c r="M1" s="115"/>
      <c r="N1" s="115"/>
      <c r="O1" s="115"/>
      <c r="P1" s="115"/>
      <c r="Q1" s="115"/>
      <c r="R1" s="115"/>
      <c r="S1" s="115"/>
      <c r="T1" s="115"/>
      <c r="U1" s="115"/>
      <c r="V1" s="115"/>
      <c r="W1" s="115"/>
      <c r="X1" s="115"/>
      <c r="Y1" s="115"/>
      <c r="Z1" s="115"/>
      <c r="AA1" s="115"/>
    </row>
    <row r="2" spans="1:27" ht="17.25" customHeight="1">
      <c r="A2" s="688" t="s">
        <v>0</v>
      </c>
      <c r="B2" s="689"/>
      <c r="C2" s="689"/>
      <c r="D2" s="689"/>
      <c r="E2" s="689"/>
      <c r="F2" s="689"/>
      <c r="G2" s="689"/>
      <c r="H2" s="115"/>
      <c r="I2" s="115"/>
      <c r="J2" s="115"/>
      <c r="K2" s="115"/>
      <c r="L2" s="115"/>
      <c r="M2" s="115"/>
      <c r="N2" s="115"/>
      <c r="O2" s="115"/>
      <c r="P2" s="115"/>
      <c r="Q2" s="115"/>
      <c r="R2" s="115"/>
      <c r="S2" s="115"/>
      <c r="T2" s="115"/>
      <c r="U2" s="115"/>
      <c r="V2" s="115"/>
      <c r="W2" s="115"/>
      <c r="X2" s="115"/>
      <c r="Y2" s="115"/>
      <c r="Z2" s="115"/>
      <c r="AA2" s="115"/>
    </row>
    <row r="3" spans="1:27" s="528" customFormat="1" ht="20.25" customHeight="1">
      <c r="A3" s="688" t="s">
        <v>618</v>
      </c>
      <c r="B3" s="689"/>
      <c r="C3" s="689"/>
      <c r="D3" s="689"/>
      <c r="E3" s="689"/>
      <c r="F3" s="689"/>
      <c r="G3" s="689"/>
      <c r="H3" s="527"/>
      <c r="I3" s="527"/>
      <c r="J3" s="527"/>
      <c r="K3" s="527"/>
      <c r="L3" s="527"/>
      <c r="M3" s="527"/>
      <c r="N3" s="527"/>
      <c r="O3" s="527"/>
      <c r="P3" s="527"/>
      <c r="Q3" s="527"/>
      <c r="R3" s="527"/>
      <c r="S3" s="527"/>
      <c r="T3" s="527"/>
      <c r="U3" s="527"/>
      <c r="V3" s="527"/>
      <c r="W3" s="527"/>
      <c r="X3" s="527"/>
      <c r="Y3" s="527"/>
      <c r="Z3" s="527"/>
      <c r="AA3" s="527"/>
    </row>
    <row r="4" spans="1:27" s="528" customFormat="1" ht="18" customHeight="1">
      <c r="A4" s="688" t="s">
        <v>615</v>
      </c>
      <c r="B4" s="689"/>
      <c r="C4" s="689"/>
      <c r="D4" s="689"/>
      <c r="E4" s="689"/>
      <c r="F4" s="689"/>
      <c r="G4" s="689"/>
      <c r="H4" s="527"/>
      <c r="I4" s="527"/>
      <c r="J4" s="527"/>
      <c r="K4" s="527"/>
      <c r="L4" s="527"/>
      <c r="M4" s="527"/>
      <c r="N4" s="527"/>
      <c r="O4" s="527"/>
      <c r="P4" s="527"/>
      <c r="Q4" s="527"/>
      <c r="R4" s="527"/>
      <c r="S4" s="527"/>
      <c r="T4" s="527"/>
      <c r="U4" s="527"/>
      <c r="V4" s="527"/>
      <c r="W4" s="527"/>
      <c r="X4" s="527"/>
      <c r="Y4" s="527"/>
      <c r="Z4" s="527"/>
      <c r="AA4" s="527"/>
    </row>
    <row r="5" spans="1:27" s="528" customFormat="1" ht="18" customHeight="1" thickBot="1">
      <c r="A5" s="521"/>
      <c r="B5" s="520"/>
      <c r="C5" s="520"/>
      <c r="D5" s="520"/>
      <c r="E5" s="520"/>
      <c r="F5" s="520"/>
      <c r="G5" s="520"/>
      <c r="H5" s="527"/>
      <c r="I5" s="527"/>
      <c r="J5" s="527"/>
      <c r="K5" s="527"/>
      <c r="L5" s="527"/>
      <c r="M5" s="527"/>
      <c r="N5" s="527"/>
      <c r="O5" s="527"/>
      <c r="P5" s="527"/>
      <c r="Q5" s="527"/>
      <c r="R5" s="527"/>
      <c r="S5" s="527"/>
      <c r="T5" s="527"/>
      <c r="U5" s="527"/>
      <c r="V5" s="527"/>
      <c r="W5" s="527"/>
      <c r="X5" s="527"/>
      <c r="Y5" s="527"/>
      <c r="Z5" s="527"/>
      <c r="AA5" s="527"/>
    </row>
    <row r="6" spans="1:27" ht="24.75" customHeight="1" thickBot="1">
      <c r="A6" s="533" t="s">
        <v>1</v>
      </c>
      <c r="B6" s="534" t="s">
        <v>2</v>
      </c>
      <c r="C6" s="534" t="s">
        <v>3</v>
      </c>
      <c r="D6" s="534" t="s">
        <v>4</v>
      </c>
      <c r="E6" s="534" t="s">
        <v>5</v>
      </c>
      <c r="F6" s="535" t="s">
        <v>273</v>
      </c>
      <c r="G6" s="536" t="s">
        <v>6</v>
      </c>
      <c r="H6" s="115"/>
      <c r="I6" s="115"/>
      <c r="J6" s="115"/>
      <c r="K6" s="115"/>
      <c r="L6" s="115"/>
      <c r="M6" s="115"/>
      <c r="N6" s="115"/>
      <c r="O6" s="115"/>
      <c r="P6" s="115"/>
      <c r="Q6" s="115"/>
      <c r="R6" s="115"/>
      <c r="S6" s="115"/>
      <c r="T6" s="115"/>
      <c r="U6" s="115"/>
      <c r="V6" s="115"/>
      <c r="W6" s="115"/>
      <c r="X6" s="115"/>
      <c r="Y6" s="115"/>
      <c r="Z6" s="115"/>
      <c r="AA6" s="115"/>
    </row>
    <row r="7" spans="1:27" ht="52.5" customHeight="1">
      <c r="A7" s="708" t="s">
        <v>7</v>
      </c>
      <c r="B7" s="707" t="s">
        <v>8</v>
      </c>
      <c r="C7" s="529" t="s">
        <v>9</v>
      </c>
      <c r="D7" s="530" t="s">
        <v>10</v>
      </c>
      <c r="E7" s="529" t="s">
        <v>11</v>
      </c>
      <c r="F7" s="531" t="s">
        <v>12</v>
      </c>
      <c r="G7" s="532" t="s">
        <v>12</v>
      </c>
      <c r="H7" s="115"/>
      <c r="I7" s="115"/>
      <c r="J7" s="115"/>
      <c r="K7" s="115"/>
      <c r="L7" s="115"/>
      <c r="M7" s="115"/>
      <c r="N7" s="115"/>
      <c r="O7" s="115"/>
      <c r="P7" s="115"/>
      <c r="Q7" s="115"/>
      <c r="R7" s="115"/>
      <c r="S7" s="115"/>
      <c r="T7" s="115"/>
      <c r="U7" s="115"/>
      <c r="V7" s="115"/>
      <c r="W7" s="115"/>
      <c r="X7" s="115"/>
      <c r="Y7" s="115"/>
      <c r="Z7" s="115"/>
      <c r="AA7" s="115"/>
    </row>
    <row r="8" spans="1:27" ht="74.25" customHeight="1">
      <c r="A8" s="693"/>
      <c r="B8" s="696"/>
      <c r="C8" s="705" t="s">
        <v>13</v>
      </c>
      <c r="D8" s="125" t="s">
        <v>274</v>
      </c>
      <c r="E8" s="1" t="s">
        <v>14</v>
      </c>
      <c r="F8" s="107" t="s">
        <v>297</v>
      </c>
      <c r="G8" s="126" t="s">
        <v>12</v>
      </c>
      <c r="H8" s="115"/>
      <c r="I8" s="115"/>
      <c r="J8" s="115"/>
      <c r="K8" s="115"/>
      <c r="L8" s="115"/>
      <c r="M8" s="115"/>
      <c r="N8" s="115"/>
      <c r="O8" s="115"/>
      <c r="P8" s="115"/>
      <c r="Q8" s="115"/>
      <c r="R8" s="115"/>
      <c r="S8" s="115"/>
      <c r="T8" s="115"/>
      <c r="U8" s="115"/>
      <c r="V8" s="115"/>
      <c r="W8" s="115"/>
      <c r="X8" s="115"/>
      <c r="Y8" s="115"/>
      <c r="Z8" s="115"/>
      <c r="AA8" s="115"/>
    </row>
    <row r="9" spans="1:27" ht="36" customHeight="1">
      <c r="A9" s="693"/>
      <c r="B9" s="696"/>
      <c r="C9" s="696"/>
      <c r="D9" s="125" t="s">
        <v>275</v>
      </c>
      <c r="E9" s="1" t="s">
        <v>14</v>
      </c>
      <c r="F9" s="127" t="s">
        <v>276</v>
      </c>
      <c r="G9" s="126" t="s">
        <v>12</v>
      </c>
      <c r="H9" s="115"/>
      <c r="I9" s="115"/>
      <c r="J9" s="115"/>
      <c r="K9" s="115"/>
      <c r="L9" s="115"/>
      <c r="M9" s="115"/>
      <c r="N9" s="115"/>
      <c r="O9" s="115"/>
      <c r="P9" s="115"/>
      <c r="Q9" s="115"/>
      <c r="R9" s="115"/>
      <c r="S9" s="115"/>
      <c r="T9" s="115"/>
      <c r="U9" s="115"/>
      <c r="V9" s="115"/>
      <c r="W9" s="115"/>
      <c r="X9" s="115"/>
      <c r="Y9" s="115"/>
      <c r="Z9" s="115"/>
      <c r="AA9" s="115"/>
    </row>
    <row r="10" spans="1:27" ht="36" customHeight="1">
      <c r="A10" s="693"/>
      <c r="B10" s="696"/>
      <c r="C10" s="698"/>
      <c r="D10" s="125" t="s">
        <v>277</v>
      </c>
      <c r="E10" s="1" t="s">
        <v>15</v>
      </c>
      <c r="F10" s="128" t="s">
        <v>278</v>
      </c>
      <c r="G10" s="126" t="s">
        <v>12</v>
      </c>
      <c r="H10" s="115"/>
      <c r="I10" s="115"/>
      <c r="J10" s="115"/>
      <c r="K10" s="115"/>
      <c r="L10" s="115"/>
      <c r="M10" s="115"/>
      <c r="N10" s="115"/>
      <c r="O10" s="115"/>
      <c r="P10" s="115"/>
      <c r="Q10" s="115"/>
      <c r="R10" s="115"/>
      <c r="S10" s="115"/>
      <c r="T10" s="115"/>
      <c r="U10" s="115"/>
      <c r="V10" s="115"/>
      <c r="W10" s="115"/>
      <c r="X10" s="115"/>
      <c r="Y10" s="115"/>
      <c r="Z10" s="115"/>
      <c r="AA10" s="115"/>
    </row>
    <row r="11" spans="1:27" ht="162" customHeight="1">
      <c r="A11" s="693"/>
      <c r="B11" s="696"/>
      <c r="C11" s="1" t="s">
        <v>16</v>
      </c>
      <c r="D11" s="125" t="s">
        <v>17</v>
      </c>
      <c r="E11" s="1" t="s">
        <v>18</v>
      </c>
      <c r="F11" s="127" t="s">
        <v>279</v>
      </c>
      <c r="G11" s="126" t="s">
        <v>12</v>
      </c>
      <c r="H11" s="115"/>
      <c r="I11" s="115"/>
      <c r="J11" s="115"/>
      <c r="K11" s="115"/>
      <c r="L11" s="115"/>
      <c r="M11" s="115"/>
      <c r="N11" s="115"/>
      <c r="O11" s="115"/>
      <c r="P11" s="115"/>
      <c r="Q11" s="115"/>
      <c r="R11" s="115"/>
      <c r="S11" s="115"/>
      <c r="T11" s="115"/>
      <c r="U11" s="115"/>
      <c r="V11" s="115"/>
      <c r="W11" s="115"/>
      <c r="X11" s="115"/>
      <c r="Y11" s="115"/>
      <c r="Z11" s="115"/>
      <c r="AA11" s="115"/>
    </row>
    <row r="12" spans="1:27" ht="117.75" customHeight="1">
      <c r="A12" s="693"/>
      <c r="B12" s="696"/>
      <c r="C12" s="705" t="s">
        <v>19</v>
      </c>
      <c r="D12" s="125" t="s">
        <v>280</v>
      </c>
      <c r="E12" s="2" t="s">
        <v>20</v>
      </c>
      <c r="F12" s="94" t="s">
        <v>407</v>
      </c>
      <c r="G12" s="126" t="s">
        <v>12</v>
      </c>
      <c r="H12" s="115"/>
      <c r="I12" s="115"/>
      <c r="J12" s="115"/>
      <c r="K12" s="115"/>
      <c r="L12" s="115"/>
      <c r="M12" s="115"/>
      <c r="N12" s="115"/>
      <c r="O12" s="115"/>
      <c r="P12" s="115"/>
      <c r="Q12" s="115"/>
      <c r="R12" s="115"/>
      <c r="S12" s="115"/>
      <c r="T12" s="115"/>
      <c r="U12" s="115"/>
      <c r="V12" s="115"/>
      <c r="W12" s="115"/>
      <c r="X12" s="115"/>
      <c r="Y12" s="115"/>
      <c r="Z12" s="115"/>
      <c r="AA12" s="115"/>
    </row>
    <row r="13" spans="1:27" ht="66.75" customHeight="1">
      <c r="A13" s="693"/>
      <c r="B13" s="696"/>
      <c r="C13" s="696"/>
      <c r="D13" s="125" t="s">
        <v>281</v>
      </c>
      <c r="E13" s="2" t="s">
        <v>21</v>
      </c>
      <c r="F13" s="129" t="s">
        <v>282</v>
      </c>
      <c r="G13" s="126" t="s">
        <v>12</v>
      </c>
      <c r="H13" s="115"/>
      <c r="I13" s="115"/>
      <c r="J13" s="115"/>
      <c r="K13" s="115"/>
      <c r="L13" s="115"/>
      <c r="M13" s="115"/>
      <c r="N13" s="115"/>
      <c r="O13" s="115"/>
      <c r="P13" s="115"/>
      <c r="Q13" s="115"/>
      <c r="R13" s="115"/>
      <c r="S13" s="115"/>
      <c r="T13" s="115"/>
      <c r="U13" s="115"/>
      <c r="V13" s="115"/>
      <c r="W13" s="115"/>
      <c r="X13" s="115"/>
      <c r="Y13" s="115"/>
      <c r="Z13" s="115"/>
      <c r="AA13" s="115"/>
    </row>
    <row r="14" spans="1:27" ht="107.25" customHeight="1">
      <c r="A14" s="693"/>
      <c r="B14" s="698"/>
      <c r="C14" s="698"/>
      <c r="D14" s="125" t="s">
        <v>408</v>
      </c>
      <c r="E14" s="95" t="s">
        <v>21</v>
      </c>
      <c r="F14" s="94" t="s">
        <v>283</v>
      </c>
      <c r="G14" s="126" t="s">
        <v>12</v>
      </c>
      <c r="H14" s="115"/>
      <c r="I14" s="115"/>
      <c r="J14" s="115"/>
      <c r="K14" s="115"/>
      <c r="L14" s="115"/>
      <c r="M14" s="115"/>
      <c r="N14" s="115"/>
      <c r="O14" s="115"/>
      <c r="P14" s="115"/>
      <c r="Q14" s="115"/>
      <c r="R14" s="115"/>
      <c r="S14" s="115"/>
      <c r="T14" s="115"/>
      <c r="U14" s="115"/>
      <c r="V14" s="115"/>
      <c r="W14" s="115"/>
      <c r="X14" s="115"/>
      <c r="Y14" s="115"/>
      <c r="Z14" s="115"/>
      <c r="AA14" s="115"/>
    </row>
    <row r="15" spans="1:27" ht="72.75" customHeight="1">
      <c r="A15" s="693"/>
      <c r="B15" s="130" t="s">
        <v>22</v>
      </c>
      <c r="C15" s="1" t="s">
        <v>23</v>
      </c>
      <c r="D15" s="125" t="s">
        <v>24</v>
      </c>
      <c r="E15" s="1" t="s">
        <v>25</v>
      </c>
      <c r="F15" s="129" t="s">
        <v>284</v>
      </c>
      <c r="G15" s="126" t="s">
        <v>12</v>
      </c>
      <c r="H15" s="115"/>
      <c r="I15" s="115"/>
      <c r="J15" s="115"/>
      <c r="K15" s="115"/>
      <c r="L15" s="115"/>
      <c r="M15" s="115"/>
      <c r="N15" s="115"/>
      <c r="O15" s="115"/>
      <c r="P15" s="115"/>
      <c r="Q15" s="115"/>
      <c r="R15" s="115"/>
      <c r="S15" s="115"/>
      <c r="T15" s="115"/>
      <c r="U15" s="115"/>
      <c r="V15" s="115"/>
      <c r="W15" s="115"/>
      <c r="X15" s="115"/>
      <c r="Y15" s="115"/>
      <c r="Z15" s="115"/>
      <c r="AA15" s="115"/>
    </row>
    <row r="16" spans="1:27" ht="66" customHeight="1">
      <c r="A16" s="693"/>
      <c r="B16" s="705" t="s">
        <v>26</v>
      </c>
      <c r="C16" s="705" t="s">
        <v>27</v>
      </c>
      <c r="D16" s="125" t="s">
        <v>409</v>
      </c>
      <c r="E16" s="1" t="s">
        <v>21</v>
      </c>
      <c r="F16" s="129" t="s">
        <v>285</v>
      </c>
      <c r="G16" s="131" t="s">
        <v>28</v>
      </c>
      <c r="H16" s="115"/>
      <c r="I16" s="115"/>
      <c r="J16" s="115"/>
      <c r="K16" s="115"/>
      <c r="L16" s="115"/>
      <c r="M16" s="115"/>
      <c r="N16" s="115"/>
      <c r="O16" s="115"/>
      <c r="P16" s="115"/>
      <c r="Q16" s="115"/>
      <c r="R16" s="115"/>
      <c r="S16" s="115"/>
      <c r="T16" s="115"/>
      <c r="U16" s="115"/>
      <c r="V16" s="115"/>
      <c r="W16" s="115"/>
      <c r="X16" s="115"/>
      <c r="Y16" s="115"/>
      <c r="Z16" s="115"/>
      <c r="AA16" s="115"/>
    </row>
    <row r="17" spans="1:27" ht="57.75" customHeight="1">
      <c r="A17" s="693"/>
      <c r="B17" s="696"/>
      <c r="C17" s="696"/>
      <c r="D17" s="125" t="s">
        <v>410</v>
      </c>
      <c r="E17" s="1" t="s">
        <v>29</v>
      </c>
      <c r="F17" s="107" t="s">
        <v>411</v>
      </c>
      <c r="G17" s="131" t="s">
        <v>30</v>
      </c>
      <c r="H17" s="115"/>
      <c r="I17" s="115"/>
      <c r="J17" s="115"/>
      <c r="K17" s="115"/>
      <c r="L17" s="115"/>
      <c r="M17" s="115"/>
      <c r="N17" s="115"/>
      <c r="O17" s="115"/>
      <c r="P17" s="115"/>
      <c r="Q17" s="115"/>
      <c r="R17" s="115"/>
      <c r="S17" s="115"/>
      <c r="T17" s="115"/>
      <c r="U17" s="115"/>
      <c r="V17" s="115"/>
      <c r="W17" s="115"/>
      <c r="X17" s="115"/>
      <c r="Y17" s="115"/>
      <c r="Z17" s="115"/>
      <c r="AA17" s="115"/>
    </row>
    <row r="18" spans="1:27" ht="38.25" customHeight="1">
      <c r="A18" s="693"/>
      <c r="B18" s="696"/>
      <c r="C18" s="696"/>
      <c r="D18" s="125" t="s">
        <v>286</v>
      </c>
      <c r="E18" s="1" t="s">
        <v>29</v>
      </c>
      <c r="F18" s="129" t="s">
        <v>287</v>
      </c>
      <c r="G18" s="131" t="s">
        <v>31</v>
      </c>
      <c r="H18" s="115"/>
      <c r="I18" s="115"/>
      <c r="J18" s="115"/>
      <c r="K18" s="115"/>
      <c r="L18" s="115"/>
      <c r="M18" s="115"/>
      <c r="N18" s="115"/>
      <c r="O18" s="115"/>
      <c r="P18" s="115"/>
      <c r="Q18" s="115"/>
      <c r="R18" s="115"/>
      <c r="S18" s="115"/>
      <c r="T18" s="115"/>
      <c r="U18" s="115"/>
      <c r="V18" s="115"/>
      <c r="W18" s="115"/>
      <c r="X18" s="115"/>
      <c r="Y18" s="115"/>
      <c r="Z18" s="115"/>
      <c r="AA18" s="115"/>
    </row>
    <row r="19" spans="1:27" ht="38.25" customHeight="1">
      <c r="A19" s="693"/>
      <c r="B19" s="696"/>
      <c r="C19" s="696"/>
      <c r="D19" s="125" t="s">
        <v>288</v>
      </c>
      <c r="E19" s="1" t="s">
        <v>29</v>
      </c>
      <c r="F19" s="129" t="s">
        <v>289</v>
      </c>
      <c r="G19" s="131" t="s">
        <v>32</v>
      </c>
      <c r="H19" s="115"/>
      <c r="I19" s="115"/>
      <c r="J19" s="115"/>
      <c r="K19" s="115"/>
      <c r="L19" s="115"/>
      <c r="M19" s="115"/>
      <c r="N19" s="115"/>
      <c r="O19" s="115"/>
      <c r="P19" s="115"/>
      <c r="Q19" s="115"/>
      <c r="R19" s="115"/>
      <c r="S19" s="115"/>
      <c r="T19" s="115"/>
      <c r="U19" s="115"/>
      <c r="V19" s="115"/>
      <c r="W19" s="115"/>
      <c r="X19" s="115"/>
      <c r="Y19" s="115"/>
      <c r="Z19" s="115"/>
      <c r="AA19" s="115"/>
    </row>
    <row r="20" spans="1:27" ht="33" customHeight="1">
      <c r="A20" s="693"/>
      <c r="B20" s="696"/>
      <c r="C20" s="696"/>
      <c r="D20" s="125" t="s">
        <v>290</v>
      </c>
      <c r="E20" s="1" t="s">
        <v>29</v>
      </c>
      <c r="F20" s="129" t="s">
        <v>291</v>
      </c>
      <c r="G20" s="131" t="s">
        <v>33</v>
      </c>
      <c r="H20" s="115"/>
      <c r="I20" s="115"/>
      <c r="J20" s="115"/>
      <c r="K20" s="115"/>
      <c r="L20" s="115"/>
      <c r="M20" s="115"/>
      <c r="N20" s="115"/>
      <c r="O20" s="115"/>
      <c r="P20" s="115"/>
      <c r="Q20" s="115"/>
      <c r="R20" s="115"/>
      <c r="S20" s="115"/>
      <c r="T20" s="115"/>
      <c r="U20" s="115"/>
      <c r="V20" s="115"/>
      <c r="W20" s="115"/>
      <c r="X20" s="115"/>
      <c r="Y20" s="115"/>
      <c r="Z20" s="115"/>
      <c r="AA20" s="115"/>
    </row>
    <row r="21" spans="1:27" ht="90" customHeight="1">
      <c r="A21" s="693"/>
      <c r="B21" s="696"/>
      <c r="C21" s="698"/>
      <c r="D21" s="125" t="s">
        <v>292</v>
      </c>
      <c r="E21" s="1" t="s">
        <v>29</v>
      </c>
      <c r="F21" s="129" t="s">
        <v>293</v>
      </c>
      <c r="G21" s="131" t="s">
        <v>34</v>
      </c>
      <c r="H21" s="115"/>
      <c r="I21" s="115"/>
      <c r="J21" s="115"/>
      <c r="K21" s="115"/>
      <c r="L21" s="115"/>
      <c r="M21" s="115"/>
      <c r="N21" s="115"/>
      <c r="O21" s="115"/>
      <c r="P21" s="115"/>
      <c r="Q21" s="115"/>
      <c r="R21" s="115"/>
      <c r="S21" s="115"/>
      <c r="T21" s="115"/>
      <c r="U21" s="115"/>
      <c r="V21" s="115"/>
      <c r="W21" s="115"/>
      <c r="X21" s="115"/>
      <c r="Y21" s="115"/>
      <c r="Z21" s="115"/>
      <c r="AA21" s="115"/>
    </row>
    <row r="22" spans="1:27" ht="28.5" customHeight="1">
      <c r="A22" s="693"/>
      <c r="B22" s="696"/>
      <c r="C22" s="705" t="s">
        <v>35</v>
      </c>
      <c r="D22" s="125" t="s">
        <v>294</v>
      </c>
      <c r="E22" s="1" t="s">
        <v>14</v>
      </c>
      <c r="F22" s="129" t="s">
        <v>295</v>
      </c>
      <c r="G22" s="126" t="s">
        <v>12</v>
      </c>
      <c r="H22" s="115"/>
      <c r="I22" s="115"/>
      <c r="J22" s="115"/>
      <c r="K22" s="115"/>
      <c r="L22" s="115"/>
      <c r="M22" s="115"/>
      <c r="N22" s="115"/>
      <c r="O22" s="115"/>
      <c r="P22" s="115"/>
      <c r="Q22" s="115"/>
      <c r="R22" s="115"/>
      <c r="S22" s="115"/>
      <c r="T22" s="115"/>
      <c r="U22" s="115"/>
      <c r="V22" s="115"/>
      <c r="W22" s="115"/>
      <c r="X22" s="115"/>
      <c r="Y22" s="115"/>
      <c r="Z22" s="115"/>
      <c r="AA22" s="115"/>
    </row>
    <row r="23" spans="1:27" ht="34.5" customHeight="1">
      <c r="A23" s="693"/>
      <c r="B23" s="696"/>
      <c r="C23" s="696"/>
      <c r="D23" s="125" t="s">
        <v>296</v>
      </c>
      <c r="E23" s="1" t="s">
        <v>14</v>
      </c>
      <c r="F23" s="129" t="s">
        <v>297</v>
      </c>
      <c r="G23" s="126" t="s">
        <v>12</v>
      </c>
      <c r="H23" s="115"/>
      <c r="I23" s="115"/>
      <c r="J23" s="115"/>
      <c r="K23" s="115"/>
      <c r="L23" s="115"/>
      <c r="M23" s="115"/>
      <c r="N23" s="115"/>
      <c r="O23" s="115"/>
      <c r="P23" s="115"/>
      <c r="Q23" s="115"/>
      <c r="R23" s="115"/>
      <c r="S23" s="115"/>
      <c r="T23" s="115"/>
      <c r="U23" s="115"/>
      <c r="V23" s="115"/>
      <c r="W23" s="115"/>
      <c r="X23" s="115"/>
      <c r="Y23" s="115"/>
      <c r="Z23" s="115"/>
      <c r="AA23" s="115"/>
    </row>
    <row r="24" spans="1:27" ht="38.25" customHeight="1">
      <c r="A24" s="693"/>
      <c r="B24" s="696"/>
      <c r="C24" s="698"/>
      <c r="D24" s="125" t="s">
        <v>298</v>
      </c>
      <c r="E24" s="1" t="s">
        <v>36</v>
      </c>
      <c r="F24" s="129" t="s">
        <v>299</v>
      </c>
      <c r="G24" s="126" t="s">
        <v>12</v>
      </c>
      <c r="H24" s="115"/>
      <c r="I24" s="115"/>
      <c r="J24" s="115"/>
      <c r="K24" s="115"/>
      <c r="L24" s="115"/>
      <c r="M24" s="115"/>
      <c r="N24" s="115"/>
      <c r="O24" s="115"/>
      <c r="P24" s="115"/>
      <c r="Q24" s="115"/>
      <c r="R24" s="115"/>
      <c r="S24" s="115"/>
      <c r="T24" s="115"/>
      <c r="U24" s="115"/>
      <c r="V24" s="115"/>
      <c r="W24" s="115"/>
      <c r="X24" s="115"/>
      <c r="Y24" s="115"/>
      <c r="Z24" s="115"/>
      <c r="AA24" s="115"/>
    </row>
    <row r="25" spans="1:27" ht="108.75" customHeight="1">
      <c r="A25" s="693"/>
      <c r="B25" s="696"/>
      <c r="C25" s="705" t="s">
        <v>37</v>
      </c>
      <c r="D25" s="125" t="s">
        <v>300</v>
      </c>
      <c r="E25" s="1" t="s">
        <v>38</v>
      </c>
      <c r="F25" s="107" t="s">
        <v>353</v>
      </c>
      <c r="G25" s="126" t="s">
        <v>12</v>
      </c>
      <c r="H25" s="115"/>
      <c r="I25" s="115"/>
      <c r="J25" s="115"/>
      <c r="K25" s="115"/>
      <c r="L25" s="115"/>
      <c r="M25" s="115"/>
      <c r="N25" s="115"/>
      <c r="O25" s="115"/>
      <c r="P25" s="115"/>
      <c r="Q25" s="115"/>
      <c r="R25" s="115"/>
      <c r="S25" s="115"/>
      <c r="T25" s="115"/>
      <c r="U25" s="115"/>
      <c r="V25" s="115"/>
      <c r="W25" s="115"/>
      <c r="X25" s="115"/>
      <c r="Y25" s="115"/>
      <c r="Z25" s="115"/>
      <c r="AA25" s="115"/>
    </row>
    <row r="26" spans="1:27" ht="61.5" customHeight="1">
      <c r="A26" s="693"/>
      <c r="B26" s="696"/>
      <c r="C26" s="696"/>
      <c r="D26" s="125" t="s">
        <v>301</v>
      </c>
      <c r="E26" s="1" t="s">
        <v>38</v>
      </c>
      <c r="F26" s="129" t="s">
        <v>302</v>
      </c>
      <c r="G26" s="126" t="s">
        <v>12</v>
      </c>
      <c r="H26" s="115"/>
      <c r="I26" s="115"/>
      <c r="J26" s="115"/>
      <c r="K26" s="115"/>
      <c r="L26" s="115"/>
      <c r="M26" s="115"/>
      <c r="N26" s="115"/>
      <c r="O26" s="115"/>
      <c r="P26" s="115"/>
      <c r="Q26" s="115"/>
      <c r="R26" s="115"/>
      <c r="S26" s="115"/>
      <c r="T26" s="115"/>
      <c r="U26" s="115"/>
      <c r="V26" s="115"/>
      <c r="W26" s="115"/>
      <c r="X26" s="115"/>
      <c r="Y26" s="115"/>
      <c r="Z26" s="115"/>
      <c r="AA26" s="115"/>
    </row>
    <row r="27" spans="1:27" ht="48.75" customHeight="1">
      <c r="A27" s="693"/>
      <c r="B27" s="696"/>
      <c r="C27" s="696"/>
      <c r="D27" s="125" t="s">
        <v>303</v>
      </c>
      <c r="E27" s="1" t="s">
        <v>38</v>
      </c>
      <c r="F27" s="129" t="s">
        <v>304</v>
      </c>
      <c r="G27" s="126" t="s">
        <v>12</v>
      </c>
      <c r="H27" s="115"/>
      <c r="I27" s="115"/>
      <c r="J27" s="115"/>
      <c r="K27" s="115"/>
      <c r="L27" s="115"/>
      <c r="M27" s="115"/>
      <c r="N27" s="115"/>
      <c r="O27" s="115"/>
      <c r="P27" s="115"/>
      <c r="Q27" s="115"/>
      <c r="R27" s="115"/>
      <c r="S27" s="115"/>
      <c r="T27" s="115"/>
      <c r="U27" s="115"/>
      <c r="V27" s="115"/>
      <c r="W27" s="115"/>
      <c r="X27" s="115"/>
      <c r="Y27" s="115"/>
      <c r="Z27" s="115"/>
      <c r="AA27" s="115"/>
    </row>
    <row r="28" spans="1:27" ht="108" customHeight="1">
      <c r="A28" s="693"/>
      <c r="B28" s="696"/>
      <c r="C28" s="696"/>
      <c r="D28" s="125" t="s">
        <v>305</v>
      </c>
      <c r="E28" s="1" t="s">
        <v>38</v>
      </c>
      <c r="F28" s="128" t="s">
        <v>396</v>
      </c>
      <c r="G28" s="126" t="s">
        <v>12</v>
      </c>
      <c r="H28" s="115"/>
      <c r="I28" s="115"/>
      <c r="J28" s="115"/>
      <c r="K28" s="115"/>
      <c r="L28" s="115"/>
      <c r="M28" s="115"/>
      <c r="N28" s="115"/>
      <c r="O28" s="115"/>
      <c r="P28" s="115"/>
      <c r="Q28" s="115"/>
      <c r="R28" s="115"/>
      <c r="S28" s="115"/>
      <c r="T28" s="115"/>
      <c r="U28" s="115"/>
      <c r="V28" s="115"/>
      <c r="W28" s="115"/>
      <c r="X28" s="115"/>
      <c r="Y28" s="115"/>
      <c r="Z28" s="115"/>
      <c r="AA28" s="115"/>
    </row>
    <row r="29" spans="1:27" ht="48.75" customHeight="1">
      <c r="A29" s="693"/>
      <c r="B29" s="696"/>
      <c r="C29" s="698"/>
      <c r="D29" s="125" t="s">
        <v>306</v>
      </c>
      <c r="E29" s="1" t="s">
        <v>39</v>
      </c>
      <c r="F29" s="129" t="s">
        <v>307</v>
      </c>
      <c r="G29" s="126" t="s">
        <v>12</v>
      </c>
      <c r="H29" s="115"/>
      <c r="I29" s="115"/>
      <c r="J29" s="115"/>
      <c r="K29" s="115"/>
      <c r="L29" s="115"/>
      <c r="M29" s="115"/>
      <c r="N29" s="115"/>
      <c r="O29" s="115"/>
      <c r="P29" s="115"/>
      <c r="Q29" s="115"/>
      <c r="R29" s="115"/>
      <c r="S29" s="115"/>
      <c r="T29" s="115"/>
      <c r="U29" s="115"/>
      <c r="V29" s="115"/>
      <c r="W29" s="115"/>
      <c r="X29" s="115"/>
      <c r="Y29" s="115"/>
      <c r="Z29" s="115"/>
      <c r="AA29" s="115"/>
    </row>
    <row r="30" spans="1:27" ht="15.75" customHeight="1">
      <c r="A30" s="693"/>
      <c r="B30" s="696"/>
      <c r="C30" s="705" t="s">
        <v>40</v>
      </c>
      <c r="D30" s="125" t="s">
        <v>308</v>
      </c>
      <c r="E30" s="1" t="s">
        <v>41</v>
      </c>
      <c r="F30" s="129" t="s">
        <v>309</v>
      </c>
      <c r="G30" s="131" t="s">
        <v>42</v>
      </c>
      <c r="H30" s="115"/>
      <c r="I30" s="115"/>
      <c r="J30" s="115"/>
      <c r="K30" s="115"/>
      <c r="L30" s="115"/>
      <c r="M30" s="115"/>
      <c r="N30" s="115"/>
      <c r="O30" s="115"/>
      <c r="P30" s="115"/>
      <c r="Q30" s="115"/>
      <c r="R30" s="115"/>
      <c r="S30" s="115"/>
      <c r="T30" s="115"/>
      <c r="U30" s="115"/>
      <c r="V30" s="115"/>
      <c r="W30" s="115"/>
      <c r="X30" s="115"/>
      <c r="Y30" s="115"/>
      <c r="Z30" s="115"/>
      <c r="AA30" s="115"/>
    </row>
    <row r="31" spans="1:27" ht="47.25" customHeight="1">
      <c r="A31" s="693"/>
      <c r="B31" s="696"/>
      <c r="C31" s="696"/>
      <c r="D31" s="125" t="s">
        <v>310</v>
      </c>
      <c r="E31" s="1" t="s">
        <v>41</v>
      </c>
      <c r="F31" s="129" t="s">
        <v>311</v>
      </c>
      <c r="G31" s="131" t="s">
        <v>42</v>
      </c>
      <c r="H31" s="115"/>
      <c r="I31" s="115"/>
      <c r="J31" s="115"/>
      <c r="K31" s="115"/>
      <c r="L31" s="115"/>
      <c r="M31" s="115"/>
      <c r="N31" s="115"/>
      <c r="O31" s="115"/>
      <c r="P31" s="115"/>
      <c r="Q31" s="115"/>
      <c r="R31" s="115"/>
      <c r="S31" s="115"/>
      <c r="T31" s="115"/>
      <c r="U31" s="115"/>
      <c r="V31" s="115"/>
      <c r="W31" s="115"/>
      <c r="X31" s="115"/>
      <c r="Y31" s="115"/>
      <c r="Z31" s="115"/>
      <c r="AA31" s="115"/>
    </row>
    <row r="32" spans="1:27" ht="45" customHeight="1">
      <c r="A32" s="693"/>
      <c r="B32" s="696"/>
      <c r="C32" s="696"/>
      <c r="D32" s="125" t="s">
        <v>312</v>
      </c>
      <c r="E32" s="1" t="s">
        <v>43</v>
      </c>
      <c r="F32" s="129" t="s">
        <v>313</v>
      </c>
      <c r="G32" s="126" t="s">
        <v>12</v>
      </c>
      <c r="H32" s="115"/>
      <c r="I32" s="115"/>
      <c r="J32" s="115"/>
      <c r="K32" s="115"/>
      <c r="L32" s="115"/>
      <c r="M32" s="115"/>
      <c r="N32" s="115"/>
      <c r="O32" s="115"/>
      <c r="P32" s="115"/>
      <c r="Q32" s="115"/>
      <c r="R32" s="115"/>
      <c r="S32" s="115"/>
      <c r="T32" s="115"/>
      <c r="U32" s="115"/>
      <c r="V32" s="115"/>
      <c r="W32" s="115"/>
      <c r="X32" s="115"/>
      <c r="Y32" s="115"/>
      <c r="Z32" s="115"/>
      <c r="AA32" s="115"/>
    </row>
    <row r="33" spans="1:27" ht="36" customHeight="1">
      <c r="A33" s="693"/>
      <c r="B33" s="696"/>
      <c r="C33" s="696"/>
      <c r="D33" s="125" t="s">
        <v>431</v>
      </c>
      <c r="E33" s="1" t="s">
        <v>41</v>
      </c>
      <c r="F33" s="129" t="s">
        <v>314</v>
      </c>
      <c r="G33" s="126" t="s">
        <v>44</v>
      </c>
      <c r="H33" s="115"/>
      <c r="I33" s="115"/>
      <c r="J33" s="115"/>
      <c r="K33" s="115"/>
      <c r="L33" s="115"/>
      <c r="M33" s="115"/>
      <c r="N33" s="115"/>
      <c r="O33" s="115"/>
      <c r="P33" s="115"/>
      <c r="Q33" s="115"/>
      <c r="R33" s="115"/>
      <c r="S33" s="115"/>
      <c r="T33" s="115"/>
      <c r="U33" s="115"/>
      <c r="V33" s="115"/>
      <c r="W33" s="115"/>
      <c r="X33" s="115"/>
      <c r="Y33" s="115"/>
      <c r="Z33" s="115"/>
      <c r="AA33" s="115"/>
    </row>
    <row r="34" spans="1:27" ht="53.25" customHeight="1">
      <c r="A34" s="693"/>
      <c r="B34" s="696"/>
      <c r="C34" s="698"/>
      <c r="D34" s="125" t="s">
        <v>315</v>
      </c>
      <c r="E34" s="1" t="s">
        <v>41</v>
      </c>
      <c r="F34" s="129" t="s">
        <v>316</v>
      </c>
      <c r="G34" s="131" t="s">
        <v>42</v>
      </c>
      <c r="H34" s="115"/>
      <c r="I34" s="115"/>
      <c r="J34" s="115"/>
      <c r="K34" s="115"/>
      <c r="L34" s="115"/>
      <c r="M34" s="115"/>
      <c r="N34" s="115"/>
      <c r="O34" s="115"/>
      <c r="P34" s="115"/>
      <c r="Q34" s="115"/>
      <c r="R34" s="115"/>
      <c r="S34" s="115"/>
      <c r="T34" s="115"/>
      <c r="U34" s="115"/>
      <c r="V34" s="115"/>
      <c r="W34" s="115"/>
      <c r="X34" s="115"/>
      <c r="Y34" s="115"/>
      <c r="Z34" s="115"/>
      <c r="AA34" s="115"/>
    </row>
    <row r="35" spans="1:27" ht="58.5" customHeight="1">
      <c r="A35" s="693"/>
      <c r="B35" s="696"/>
      <c r="C35" s="705" t="s">
        <v>45</v>
      </c>
      <c r="D35" s="132" t="s">
        <v>317</v>
      </c>
      <c r="E35" s="2" t="s">
        <v>46</v>
      </c>
      <c r="F35" s="129" t="s">
        <v>318</v>
      </c>
      <c r="G35" s="131" t="s">
        <v>47</v>
      </c>
      <c r="H35" s="115"/>
      <c r="I35" s="115"/>
      <c r="J35" s="115"/>
      <c r="K35" s="115"/>
      <c r="L35" s="115"/>
      <c r="M35" s="115"/>
      <c r="N35" s="115"/>
      <c r="O35" s="115"/>
      <c r="P35" s="115"/>
      <c r="Q35" s="115"/>
      <c r="R35" s="115"/>
      <c r="S35" s="115"/>
      <c r="T35" s="115"/>
      <c r="U35" s="115"/>
      <c r="V35" s="115"/>
      <c r="W35" s="115"/>
      <c r="X35" s="115"/>
      <c r="Y35" s="115"/>
      <c r="Z35" s="115"/>
      <c r="AA35" s="115"/>
    </row>
    <row r="36" spans="1:27" ht="58.5" customHeight="1">
      <c r="A36" s="693"/>
      <c r="B36" s="696"/>
      <c r="C36" s="696"/>
      <c r="D36" s="132" t="s">
        <v>319</v>
      </c>
      <c r="E36" s="1" t="s">
        <v>48</v>
      </c>
      <c r="F36" s="129" t="s">
        <v>320</v>
      </c>
      <c r="G36" s="131" t="s">
        <v>49</v>
      </c>
      <c r="H36" s="115"/>
      <c r="I36" s="115"/>
      <c r="J36" s="115"/>
      <c r="K36" s="115"/>
      <c r="L36" s="115"/>
      <c r="M36" s="115"/>
      <c r="N36" s="115"/>
      <c r="O36" s="115"/>
      <c r="P36" s="115"/>
      <c r="Q36" s="115"/>
      <c r="R36" s="115"/>
      <c r="S36" s="115"/>
      <c r="T36" s="115"/>
      <c r="U36" s="115"/>
      <c r="V36" s="115"/>
      <c r="W36" s="115"/>
      <c r="X36" s="115"/>
      <c r="Y36" s="115"/>
      <c r="Z36" s="115"/>
      <c r="AA36" s="115"/>
    </row>
    <row r="37" spans="1:27" ht="58.5" customHeight="1">
      <c r="A37" s="693"/>
      <c r="B37" s="696"/>
      <c r="C37" s="696"/>
      <c r="D37" s="132" t="s">
        <v>321</v>
      </c>
      <c r="E37" s="1" t="s">
        <v>50</v>
      </c>
      <c r="F37" s="129" t="s">
        <v>322</v>
      </c>
      <c r="G37" s="131" t="s">
        <v>51</v>
      </c>
      <c r="H37" s="115"/>
      <c r="I37" s="115"/>
      <c r="J37" s="115"/>
      <c r="K37" s="115"/>
      <c r="L37" s="115"/>
      <c r="M37" s="115"/>
      <c r="N37" s="115"/>
      <c r="O37" s="115"/>
      <c r="P37" s="115"/>
      <c r="Q37" s="115"/>
      <c r="R37" s="115"/>
      <c r="S37" s="115"/>
      <c r="T37" s="115"/>
      <c r="U37" s="115"/>
      <c r="V37" s="115"/>
      <c r="W37" s="115"/>
      <c r="X37" s="115"/>
      <c r="Y37" s="115"/>
      <c r="Z37" s="115"/>
      <c r="AA37" s="115"/>
    </row>
    <row r="38" spans="1:27" ht="70.5" customHeight="1">
      <c r="A38" s="693"/>
      <c r="B38" s="696"/>
      <c r="C38" s="696"/>
      <c r="D38" s="132" t="s">
        <v>323</v>
      </c>
      <c r="E38" s="1" t="s">
        <v>29</v>
      </c>
      <c r="F38" s="129" t="s">
        <v>322</v>
      </c>
      <c r="G38" s="131" t="s">
        <v>52</v>
      </c>
      <c r="H38" s="115"/>
      <c r="I38" s="115"/>
      <c r="J38" s="115"/>
      <c r="K38" s="115"/>
      <c r="L38" s="115"/>
      <c r="M38" s="115"/>
      <c r="N38" s="115"/>
      <c r="O38" s="115"/>
      <c r="P38" s="115"/>
      <c r="Q38" s="115"/>
      <c r="R38" s="115"/>
      <c r="S38" s="115"/>
      <c r="T38" s="115"/>
      <c r="U38" s="115"/>
      <c r="V38" s="115"/>
      <c r="W38" s="115"/>
      <c r="X38" s="115"/>
      <c r="Y38" s="115"/>
      <c r="Z38" s="115"/>
      <c r="AA38" s="115"/>
    </row>
    <row r="39" spans="1:27" ht="58.5" customHeight="1">
      <c r="A39" s="693"/>
      <c r="B39" s="696"/>
      <c r="C39" s="696"/>
      <c r="D39" s="132" t="s">
        <v>324</v>
      </c>
      <c r="E39" s="1" t="s">
        <v>53</v>
      </c>
      <c r="F39" s="129" t="s">
        <v>325</v>
      </c>
      <c r="G39" s="126" t="s">
        <v>12</v>
      </c>
      <c r="H39" s="115"/>
      <c r="I39" s="115"/>
      <c r="J39" s="115"/>
      <c r="K39" s="115"/>
      <c r="L39" s="115"/>
      <c r="M39" s="115"/>
      <c r="N39" s="115"/>
      <c r="O39" s="115"/>
      <c r="P39" s="115"/>
      <c r="Q39" s="115"/>
      <c r="R39" s="115"/>
      <c r="S39" s="115"/>
      <c r="T39" s="115"/>
      <c r="U39" s="115"/>
      <c r="V39" s="115"/>
      <c r="W39" s="115"/>
      <c r="X39" s="115"/>
      <c r="Y39" s="115"/>
      <c r="Z39" s="115"/>
      <c r="AA39" s="115"/>
    </row>
    <row r="40" spans="1:27" ht="58.5" customHeight="1">
      <c r="A40" s="693"/>
      <c r="B40" s="696"/>
      <c r="C40" s="696"/>
      <c r="D40" s="132" t="s">
        <v>326</v>
      </c>
      <c r="E40" s="1" t="s">
        <v>54</v>
      </c>
      <c r="F40" s="129" t="s">
        <v>327</v>
      </c>
      <c r="G40" s="126" t="s">
        <v>12</v>
      </c>
      <c r="H40" s="115"/>
      <c r="I40" s="115"/>
      <c r="J40" s="115"/>
      <c r="K40" s="115"/>
      <c r="L40" s="115"/>
      <c r="M40" s="115"/>
      <c r="N40" s="115"/>
      <c r="O40" s="115"/>
      <c r="P40" s="115"/>
      <c r="Q40" s="115"/>
      <c r="R40" s="115"/>
      <c r="S40" s="115"/>
      <c r="T40" s="115"/>
      <c r="U40" s="115"/>
      <c r="V40" s="115"/>
      <c r="W40" s="115"/>
      <c r="X40" s="115"/>
      <c r="Y40" s="115"/>
      <c r="Z40" s="115"/>
      <c r="AA40" s="115"/>
    </row>
    <row r="41" spans="1:27" ht="81" customHeight="1">
      <c r="A41" s="693"/>
      <c r="B41" s="696"/>
      <c r="C41" s="698"/>
      <c r="D41" s="125" t="s">
        <v>412</v>
      </c>
      <c r="E41" s="1" t="s">
        <v>54</v>
      </c>
      <c r="F41" s="129" t="s">
        <v>328</v>
      </c>
      <c r="G41" s="131" t="s">
        <v>42</v>
      </c>
      <c r="H41" s="115"/>
      <c r="I41" s="115"/>
      <c r="J41" s="115"/>
      <c r="K41" s="115"/>
      <c r="L41" s="115"/>
      <c r="M41" s="115"/>
      <c r="N41" s="115"/>
      <c r="O41" s="115"/>
      <c r="P41" s="115"/>
      <c r="Q41" s="115"/>
      <c r="R41" s="115"/>
      <c r="S41" s="115"/>
      <c r="T41" s="115"/>
      <c r="U41" s="115"/>
      <c r="V41" s="115"/>
      <c r="W41" s="115"/>
      <c r="X41" s="115"/>
      <c r="Y41" s="115"/>
      <c r="Z41" s="115"/>
      <c r="AA41" s="115"/>
    </row>
    <row r="42" spans="1:27" ht="47.25" customHeight="1">
      <c r="A42" s="693"/>
      <c r="B42" s="696"/>
      <c r="C42" s="705" t="s">
        <v>55</v>
      </c>
      <c r="D42" s="125" t="s">
        <v>329</v>
      </c>
      <c r="E42" s="1" t="s">
        <v>21</v>
      </c>
      <c r="F42" s="129" t="s">
        <v>330</v>
      </c>
      <c r="G42" s="126" t="s">
        <v>12</v>
      </c>
      <c r="H42" s="115"/>
      <c r="I42" s="115"/>
      <c r="J42" s="115"/>
      <c r="K42" s="115"/>
      <c r="L42" s="115"/>
      <c r="M42" s="115"/>
      <c r="N42" s="115"/>
      <c r="O42" s="115"/>
      <c r="P42" s="115"/>
      <c r="Q42" s="115"/>
      <c r="R42" s="115"/>
      <c r="S42" s="115"/>
      <c r="T42" s="115"/>
      <c r="U42" s="115"/>
      <c r="V42" s="115"/>
      <c r="W42" s="115"/>
      <c r="X42" s="115"/>
      <c r="Y42" s="115"/>
      <c r="Z42" s="115"/>
      <c r="AA42" s="115"/>
    </row>
    <row r="43" spans="1:27" ht="36.75" customHeight="1">
      <c r="A43" s="693"/>
      <c r="B43" s="696"/>
      <c r="C43" s="696"/>
      <c r="D43" s="125" t="s">
        <v>331</v>
      </c>
      <c r="E43" s="1" t="s">
        <v>332</v>
      </c>
      <c r="F43" s="129" t="s">
        <v>333</v>
      </c>
      <c r="G43" s="126" t="s">
        <v>12</v>
      </c>
      <c r="H43" s="115"/>
      <c r="I43" s="115"/>
      <c r="J43" s="115"/>
      <c r="K43" s="115"/>
      <c r="L43" s="115"/>
      <c r="M43" s="115"/>
      <c r="N43" s="115"/>
      <c r="O43" s="115"/>
      <c r="P43" s="115"/>
      <c r="Q43" s="115"/>
      <c r="R43" s="115"/>
      <c r="S43" s="115"/>
      <c r="T43" s="115"/>
      <c r="U43" s="115"/>
      <c r="V43" s="115"/>
      <c r="W43" s="115"/>
      <c r="X43" s="115"/>
      <c r="Y43" s="115"/>
      <c r="Z43" s="115"/>
      <c r="AA43" s="115"/>
    </row>
    <row r="44" spans="1:27" ht="60.75" customHeight="1">
      <c r="A44" s="693"/>
      <c r="B44" s="698"/>
      <c r="C44" s="698"/>
      <c r="D44" s="125" t="s">
        <v>432</v>
      </c>
      <c r="E44" s="1" t="s">
        <v>41</v>
      </c>
      <c r="F44" s="129" t="s">
        <v>334</v>
      </c>
      <c r="G44" s="131" t="s">
        <v>42</v>
      </c>
      <c r="H44" s="115"/>
      <c r="I44" s="115"/>
      <c r="J44" s="115"/>
      <c r="K44" s="115"/>
      <c r="L44" s="115"/>
      <c r="M44" s="115"/>
      <c r="N44" s="115"/>
      <c r="O44" s="115"/>
      <c r="P44" s="115"/>
      <c r="Q44" s="115"/>
      <c r="R44" s="115"/>
      <c r="S44" s="115"/>
      <c r="T44" s="115"/>
      <c r="U44" s="115"/>
      <c r="V44" s="115"/>
      <c r="W44" s="115"/>
      <c r="X44" s="115"/>
      <c r="Y44" s="115"/>
      <c r="Z44" s="115"/>
      <c r="AA44" s="115"/>
    </row>
    <row r="45" spans="1:27" ht="111.75" customHeight="1">
      <c r="A45" s="693"/>
      <c r="B45" s="705" t="s">
        <v>56</v>
      </c>
      <c r="C45" s="705" t="s">
        <v>57</v>
      </c>
      <c r="D45" s="125" t="s">
        <v>335</v>
      </c>
      <c r="E45" s="1" t="s">
        <v>50</v>
      </c>
      <c r="F45" s="94" t="s">
        <v>336</v>
      </c>
      <c r="G45" s="126" t="s">
        <v>12</v>
      </c>
      <c r="H45" s="115"/>
      <c r="I45" s="115"/>
      <c r="J45" s="115"/>
      <c r="K45" s="115"/>
      <c r="L45" s="115"/>
      <c r="M45" s="115"/>
      <c r="N45" s="115"/>
      <c r="O45" s="115"/>
      <c r="P45" s="115"/>
      <c r="Q45" s="115"/>
      <c r="R45" s="115"/>
      <c r="S45" s="115"/>
      <c r="T45" s="115"/>
      <c r="U45" s="115"/>
      <c r="V45" s="115"/>
      <c r="W45" s="115"/>
      <c r="X45" s="115"/>
      <c r="Y45" s="115"/>
      <c r="Z45" s="115"/>
      <c r="AA45" s="115"/>
    </row>
    <row r="46" spans="1:27" ht="62.25" customHeight="1">
      <c r="A46" s="693"/>
      <c r="B46" s="698"/>
      <c r="C46" s="698"/>
      <c r="D46" s="125" t="s">
        <v>337</v>
      </c>
      <c r="E46" s="1" t="s">
        <v>58</v>
      </c>
      <c r="F46" s="129" t="s">
        <v>338</v>
      </c>
      <c r="G46" s="126" t="s">
        <v>12</v>
      </c>
      <c r="H46" s="115"/>
      <c r="I46" s="115"/>
      <c r="J46" s="115"/>
      <c r="K46" s="115"/>
      <c r="L46" s="115"/>
      <c r="M46" s="115"/>
      <c r="N46" s="115"/>
      <c r="O46" s="115"/>
      <c r="P46" s="115"/>
      <c r="Q46" s="115"/>
      <c r="R46" s="115"/>
      <c r="S46" s="115"/>
      <c r="T46" s="115"/>
      <c r="U46" s="115"/>
      <c r="V46" s="115"/>
      <c r="W46" s="115"/>
      <c r="X46" s="115"/>
      <c r="Y46" s="115"/>
      <c r="Z46" s="115"/>
      <c r="AA46" s="115"/>
    </row>
    <row r="47" spans="1:27" ht="65.25" customHeight="1">
      <c r="A47" s="693"/>
      <c r="B47" s="706" t="s">
        <v>59</v>
      </c>
      <c r="C47" s="706" t="s">
        <v>60</v>
      </c>
      <c r="D47" s="125" t="s">
        <v>433</v>
      </c>
      <c r="E47" s="1" t="s">
        <v>41</v>
      </c>
      <c r="F47" s="129" t="s">
        <v>339</v>
      </c>
      <c r="G47" s="126" t="s">
        <v>44</v>
      </c>
      <c r="H47" s="115"/>
      <c r="I47" s="115"/>
      <c r="J47" s="115"/>
      <c r="K47" s="115"/>
      <c r="L47" s="115"/>
      <c r="M47" s="115"/>
      <c r="N47" s="115"/>
      <c r="O47" s="115"/>
      <c r="P47" s="115"/>
      <c r="Q47" s="115"/>
      <c r="R47" s="115"/>
      <c r="S47" s="115"/>
      <c r="T47" s="115"/>
      <c r="U47" s="115"/>
      <c r="V47" s="115"/>
      <c r="W47" s="115"/>
      <c r="X47" s="115"/>
      <c r="Y47" s="115"/>
      <c r="Z47" s="115"/>
      <c r="AA47" s="115"/>
    </row>
    <row r="48" spans="1:27" ht="46.5" customHeight="1">
      <c r="A48" s="693"/>
      <c r="B48" s="696"/>
      <c r="C48" s="696"/>
      <c r="D48" s="125" t="s">
        <v>434</v>
      </c>
      <c r="E48" s="1" t="s">
        <v>61</v>
      </c>
      <c r="F48" s="129" t="s">
        <v>340</v>
      </c>
      <c r="G48" s="126" t="s">
        <v>44</v>
      </c>
      <c r="H48" s="115"/>
      <c r="I48" s="115"/>
      <c r="J48" s="115"/>
      <c r="K48" s="115"/>
      <c r="L48" s="115"/>
      <c r="M48" s="115"/>
      <c r="N48" s="115"/>
      <c r="O48" s="115"/>
      <c r="P48" s="115"/>
      <c r="Q48" s="115"/>
      <c r="R48" s="115"/>
      <c r="S48" s="115"/>
      <c r="T48" s="115"/>
      <c r="U48" s="115"/>
      <c r="V48" s="115"/>
      <c r="W48" s="115"/>
      <c r="X48" s="115"/>
      <c r="Y48" s="115"/>
      <c r="Z48" s="115"/>
      <c r="AA48" s="115"/>
    </row>
    <row r="49" spans="1:27" ht="44.25" customHeight="1">
      <c r="A49" s="693"/>
      <c r="B49" s="696"/>
      <c r="C49" s="696"/>
      <c r="D49" s="125" t="s">
        <v>341</v>
      </c>
      <c r="E49" s="1" t="s">
        <v>62</v>
      </c>
      <c r="F49" s="129" t="s">
        <v>342</v>
      </c>
      <c r="G49" s="131" t="s">
        <v>42</v>
      </c>
      <c r="H49" s="115"/>
      <c r="I49" s="115"/>
      <c r="J49" s="115"/>
      <c r="K49" s="115"/>
      <c r="L49" s="115"/>
      <c r="M49" s="115"/>
      <c r="N49" s="115"/>
      <c r="O49" s="115"/>
      <c r="P49" s="115"/>
      <c r="Q49" s="115"/>
      <c r="R49" s="115"/>
      <c r="S49" s="115"/>
      <c r="T49" s="115"/>
      <c r="U49" s="115"/>
      <c r="V49" s="115"/>
      <c r="W49" s="115"/>
      <c r="X49" s="115"/>
      <c r="Y49" s="115"/>
      <c r="Z49" s="115"/>
      <c r="AA49" s="115"/>
    </row>
    <row r="50" spans="1:27" ht="48" customHeight="1">
      <c r="A50" s="693"/>
      <c r="B50" s="696"/>
      <c r="C50" s="696"/>
      <c r="D50" s="125" t="s">
        <v>343</v>
      </c>
      <c r="E50" s="1" t="s">
        <v>63</v>
      </c>
      <c r="F50" s="107" t="s">
        <v>599</v>
      </c>
      <c r="G50" s="126" t="s">
        <v>12</v>
      </c>
      <c r="H50" s="115"/>
      <c r="I50" s="115"/>
      <c r="J50" s="115"/>
      <c r="K50" s="115"/>
      <c r="L50" s="115"/>
      <c r="M50" s="115"/>
      <c r="N50" s="115"/>
      <c r="O50" s="115"/>
      <c r="P50" s="115"/>
      <c r="Q50" s="115"/>
      <c r="R50" s="115"/>
      <c r="S50" s="115"/>
      <c r="T50" s="115"/>
      <c r="U50" s="115"/>
      <c r="V50" s="115"/>
      <c r="W50" s="115"/>
      <c r="X50" s="115"/>
      <c r="Y50" s="115"/>
      <c r="Z50" s="115"/>
      <c r="AA50" s="115"/>
    </row>
    <row r="51" spans="1:27" ht="62.25" customHeight="1">
      <c r="A51" s="693"/>
      <c r="B51" s="696"/>
      <c r="C51" s="696"/>
      <c r="D51" s="125" t="s">
        <v>413</v>
      </c>
      <c r="E51" s="1" t="s">
        <v>43</v>
      </c>
      <c r="F51" s="129" t="s">
        <v>344</v>
      </c>
      <c r="G51" s="126" t="s">
        <v>12</v>
      </c>
      <c r="H51" s="115"/>
      <c r="I51" s="115"/>
      <c r="J51" s="115"/>
      <c r="K51" s="115"/>
      <c r="L51" s="115"/>
      <c r="M51" s="115"/>
      <c r="N51" s="115"/>
      <c r="O51" s="115"/>
      <c r="P51" s="115"/>
      <c r="Q51" s="115"/>
      <c r="R51" s="115"/>
      <c r="S51" s="115"/>
      <c r="T51" s="115"/>
      <c r="U51" s="115"/>
      <c r="V51" s="115"/>
      <c r="W51" s="115"/>
      <c r="X51" s="115"/>
      <c r="Y51" s="115"/>
      <c r="Z51" s="115"/>
      <c r="AA51" s="115"/>
    </row>
    <row r="52" spans="1:27" ht="78.75" customHeight="1">
      <c r="A52" s="693"/>
      <c r="B52" s="696"/>
      <c r="C52" s="696"/>
      <c r="D52" s="125" t="s">
        <v>345</v>
      </c>
      <c r="E52" s="1" t="s">
        <v>64</v>
      </c>
      <c r="F52" s="107" t="s">
        <v>414</v>
      </c>
      <c r="G52" s="126" t="s">
        <v>12</v>
      </c>
      <c r="H52" s="115"/>
      <c r="I52" s="115"/>
      <c r="J52" s="115"/>
      <c r="K52" s="115"/>
      <c r="L52" s="115"/>
      <c r="M52" s="115"/>
      <c r="N52" s="115"/>
      <c r="O52" s="115"/>
      <c r="P52" s="115"/>
      <c r="Q52" s="115"/>
      <c r="R52" s="115"/>
      <c r="S52" s="115"/>
      <c r="T52" s="115"/>
      <c r="U52" s="115"/>
      <c r="V52" s="115"/>
      <c r="W52" s="115"/>
      <c r="X52" s="115"/>
      <c r="Y52" s="115"/>
      <c r="Z52" s="115"/>
      <c r="AA52" s="115"/>
    </row>
    <row r="53" spans="1:27" ht="60" customHeight="1">
      <c r="A53" s="693"/>
      <c r="B53" s="698"/>
      <c r="C53" s="698"/>
      <c r="D53" s="125" t="s">
        <v>341</v>
      </c>
      <c r="E53" s="1" t="s">
        <v>65</v>
      </c>
      <c r="F53" s="129" t="s">
        <v>342</v>
      </c>
      <c r="G53" s="126" t="s">
        <v>12</v>
      </c>
      <c r="H53" s="115"/>
      <c r="I53" s="115"/>
      <c r="J53" s="115"/>
      <c r="K53" s="115"/>
      <c r="L53" s="115"/>
      <c r="M53" s="115"/>
      <c r="N53" s="115"/>
      <c r="O53" s="115"/>
      <c r="P53" s="115"/>
      <c r="Q53" s="115"/>
      <c r="R53" s="115"/>
      <c r="S53" s="115"/>
      <c r="T53" s="115"/>
      <c r="U53" s="115"/>
      <c r="V53" s="115"/>
      <c r="W53" s="115"/>
      <c r="X53" s="115"/>
      <c r="Y53" s="115"/>
      <c r="Z53" s="115"/>
      <c r="AA53" s="115"/>
    </row>
    <row r="54" spans="1:27" ht="80.25" customHeight="1">
      <c r="A54" s="693"/>
      <c r="B54" s="706" t="s">
        <v>66</v>
      </c>
      <c r="C54" s="706" t="s">
        <v>67</v>
      </c>
      <c r="D54" s="125" t="s">
        <v>68</v>
      </c>
      <c r="E54" s="1" t="s">
        <v>63</v>
      </c>
      <c r="F54" s="93" t="s">
        <v>346</v>
      </c>
      <c r="G54" s="126" t="s">
        <v>12</v>
      </c>
      <c r="H54" s="115"/>
      <c r="I54" s="115"/>
      <c r="J54" s="115"/>
      <c r="K54" s="115"/>
      <c r="L54" s="115"/>
      <c r="M54" s="115"/>
      <c r="N54" s="115"/>
      <c r="O54" s="115"/>
      <c r="P54" s="115"/>
      <c r="Q54" s="115"/>
      <c r="R54" s="115"/>
      <c r="S54" s="115"/>
      <c r="T54" s="115"/>
      <c r="U54" s="115"/>
      <c r="V54" s="115"/>
      <c r="W54" s="115"/>
      <c r="X54" s="115"/>
      <c r="Y54" s="115"/>
      <c r="Z54" s="115"/>
      <c r="AA54" s="115"/>
    </row>
    <row r="55" spans="1:27" ht="96.75" customHeight="1">
      <c r="A55" s="693"/>
      <c r="B55" s="698"/>
      <c r="C55" s="698"/>
      <c r="D55" s="125" t="s">
        <v>69</v>
      </c>
      <c r="E55" s="1" t="s">
        <v>70</v>
      </c>
      <c r="F55" s="93" t="s">
        <v>415</v>
      </c>
      <c r="G55" s="126" t="s">
        <v>12</v>
      </c>
      <c r="H55" s="115"/>
      <c r="I55" s="115"/>
      <c r="J55" s="115"/>
      <c r="K55" s="115"/>
      <c r="L55" s="115"/>
      <c r="M55" s="115"/>
      <c r="N55" s="115"/>
      <c r="O55" s="115"/>
      <c r="P55" s="115"/>
      <c r="Q55" s="115"/>
      <c r="R55" s="115"/>
      <c r="S55" s="115"/>
      <c r="T55" s="115"/>
      <c r="U55" s="115"/>
      <c r="V55" s="115"/>
      <c r="W55" s="115"/>
      <c r="X55" s="115"/>
      <c r="Y55" s="115"/>
      <c r="Z55" s="115"/>
      <c r="AA55" s="115"/>
    </row>
    <row r="56" spans="1:27" ht="40.5" customHeight="1">
      <c r="A56" s="693"/>
      <c r="B56" s="705" t="s">
        <v>71</v>
      </c>
      <c r="C56" s="706" t="s">
        <v>72</v>
      </c>
      <c r="D56" s="125" t="s">
        <v>347</v>
      </c>
      <c r="E56" s="1" t="s">
        <v>73</v>
      </c>
      <c r="F56" s="127" t="s">
        <v>348</v>
      </c>
      <c r="G56" s="126" t="s">
        <v>12</v>
      </c>
      <c r="H56" s="115"/>
      <c r="I56" s="115"/>
      <c r="J56" s="115"/>
      <c r="K56" s="115"/>
      <c r="L56" s="115"/>
      <c r="M56" s="115"/>
      <c r="N56" s="115"/>
      <c r="O56" s="115"/>
      <c r="P56" s="115"/>
      <c r="Q56" s="115"/>
      <c r="R56" s="115"/>
      <c r="S56" s="115"/>
      <c r="T56" s="115"/>
      <c r="U56" s="115"/>
      <c r="V56" s="115"/>
      <c r="W56" s="115"/>
      <c r="X56" s="115"/>
      <c r="Y56" s="115"/>
      <c r="Z56" s="115"/>
      <c r="AA56" s="115"/>
    </row>
    <row r="57" spans="1:27" ht="60.75" customHeight="1">
      <c r="A57" s="693"/>
      <c r="B57" s="696"/>
      <c r="C57" s="696"/>
      <c r="D57" s="125" t="s">
        <v>349</v>
      </c>
      <c r="E57" s="1" t="s">
        <v>73</v>
      </c>
      <c r="F57" s="127" t="s">
        <v>350</v>
      </c>
      <c r="G57" s="126" t="s">
        <v>12</v>
      </c>
      <c r="H57" s="115"/>
      <c r="I57" s="115"/>
      <c r="J57" s="115"/>
      <c r="K57" s="115"/>
      <c r="L57" s="115"/>
      <c r="M57" s="115"/>
      <c r="N57" s="115"/>
      <c r="O57" s="115"/>
      <c r="P57" s="115"/>
      <c r="Q57" s="115"/>
      <c r="R57" s="115"/>
      <c r="S57" s="115"/>
      <c r="T57" s="115"/>
      <c r="U57" s="115"/>
      <c r="V57" s="115"/>
      <c r="W57" s="115"/>
      <c r="X57" s="115"/>
      <c r="Y57" s="115"/>
      <c r="Z57" s="115"/>
      <c r="AA57" s="115"/>
    </row>
    <row r="58" spans="1:27" ht="60.75" customHeight="1">
      <c r="A58" s="693"/>
      <c r="B58" s="696"/>
      <c r="C58" s="698"/>
      <c r="D58" s="125" t="s">
        <v>351</v>
      </c>
      <c r="E58" s="1" t="s">
        <v>74</v>
      </c>
      <c r="F58" s="127" t="s">
        <v>352</v>
      </c>
      <c r="G58" s="126" t="s">
        <v>12</v>
      </c>
      <c r="H58" s="115"/>
      <c r="I58" s="115"/>
      <c r="J58" s="115"/>
      <c r="K58" s="115"/>
      <c r="L58" s="115"/>
      <c r="M58" s="115"/>
      <c r="N58" s="115"/>
      <c r="O58" s="115"/>
      <c r="P58" s="115"/>
      <c r="Q58" s="115"/>
      <c r="R58" s="115"/>
      <c r="S58" s="115"/>
      <c r="T58" s="115"/>
      <c r="U58" s="115"/>
      <c r="V58" s="115"/>
      <c r="W58" s="115"/>
      <c r="X58" s="115"/>
      <c r="Y58" s="115"/>
      <c r="Z58" s="115"/>
      <c r="AA58" s="115"/>
    </row>
    <row r="59" spans="1:27" ht="26.25" customHeight="1">
      <c r="A59" s="693"/>
      <c r="B59" s="696"/>
      <c r="C59" s="2" t="s">
        <v>75</v>
      </c>
      <c r="D59" s="125" t="s">
        <v>76</v>
      </c>
      <c r="E59" s="1" t="s">
        <v>74</v>
      </c>
      <c r="F59" s="128" t="s">
        <v>278</v>
      </c>
      <c r="G59" s="126" t="s">
        <v>12</v>
      </c>
      <c r="H59" s="115"/>
      <c r="I59" s="115"/>
      <c r="J59" s="115"/>
      <c r="K59" s="115"/>
      <c r="L59" s="115"/>
      <c r="M59" s="115"/>
      <c r="N59" s="115"/>
      <c r="O59" s="115"/>
      <c r="P59" s="115"/>
      <c r="Q59" s="115"/>
      <c r="R59" s="115"/>
      <c r="S59" s="115"/>
      <c r="T59" s="115"/>
      <c r="U59" s="115"/>
      <c r="V59" s="115"/>
      <c r="W59" s="115"/>
      <c r="X59" s="115"/>
      <c r="Y59" s="115"/>
      <c r="Z59" s="115"/>
      <c r="AA59" s="115"/>
    </row>
    <row r="60" spans="1:27" ht="45" customHeight="1">
      <c r="A60" s="693"/>
      <c r="B60" s="698"/>
      <c r="C60" s="2" t="s">
        <v>77</v>
      </c>
      <c r="D60" s="125" t="s">
        <v>78</v>
      </c>
      <c r="E60" s="1" t="s">
        <v>79</v>
      </c>
      <c r="F60" s="93" t="s">
        <v>12</v>
      </c>
      <c r="G60" s="126" t="s">
        <v>12</v>
      </c>
      <c r="H60" s="115"/>
      <c r="I60" s="115"/>
      <c r="J60" s="115"/>
      <c r="K60" s="115"/>
      <c r="L60" s="115"/>
      <c r="M60" s="115"/>
      <c r="N60" s="115"/>
      <c r="O60" s="115"/>
      <c r="P60" s="115"/>
      <c r="Q60" s="115"/>
      <c r="R60" s="115"/>
      <c r="S60" s="115"/>
      <c r="T60" s="115"/>
      <c r="U60" s="115"/>
      <c r="V60" s="115"/>
      <c r="W60" s="115"/>
      <c r="X60" s="115"/>
      <c r="Y60" s="115"/>
      <c r="Z60" s="115"/>
      <c r="AA60" s="115"/>
    </row>
    <row r="61" spans="1:27" ht="24" customHeight="1">
      <c r="A61" s="693"/>
      <c r="B61" s="706" t="s">
        <v>38</v>
      </c>
      <c r="C61" s="2" t="s">
        <v>80</v>
      </c>
      <c r="D61" s="125" t="s">
        <v>81</v>
      </c>
      <c r="E61" s="1" t="s">
        <v>38</v>
      </c>
      <c r="F61" s="93" t="s">
        <v>12</v>
      </c>
      <c r="G61" s="126" t="s">
        <v>12</v>
      </c>
      <c r="H61" s="115"/>
      <c r="I61" s="115"/>
      <c r="J61" s="115"/>
      <c r="K61" s="115"/>
      <c r="L61" s="115"/>
      <c r="M61" s="115"/>
      <c r="N61" s="115"/>
      <c r="O61" s="115"/>
      <c r="P61" s="115"/>
      <c r="Q61" s="115"/>
      <c r="R61" s="115"/>
      <c r="S61" s="115"/>
      <c r="T61" s="115"/>
      <c r="U61" s="115"/>
      <c r="V61" s="115"/>
      <c r="W61" s="115"/>
      <c r="X61" s="115"/>
      <c r="Y61" s="115"/>
      <c r="Z61" s="115"/>
      <c r="AA61" s="115"/>
    </row>
    <row r="62" spans="1:27" ht="47.25" customHeight="1">
      <c r="A62" s="693"/>
      <c r="B62" s="696"/>
      <c r="C62" s="706" t="s">
        <v>82</v>
      </c>
      <c r="D62" s="125" t="s">
        <v>83</v>
      </c>
      <c r="E62" s="1" t="s">
        <v>84</v>
      </c>
      <c r="F62" s="127" t="s">
        <v>353</v>
      </c>
      <c r="G62" s="126" t="s">
        <v>12</v>
      </c>
      <c r="H62" s="115"/>
      <c r="I62" s="115"/>
      <c r="J62" s="115"/>
      <c r="K62" s="115"/>
      <c r="L62" s="115"/>
      <c r="M62" s="115"/>
      <c r="N62" s="115"/>
      <c r="O62" s="115"/>
      <c r="P62" s="115"/>
      <c r="Q62" s="115"/>
      <c r="R62" s="115"/>
      <c r="S62" s="115"/>
      <c r="T62" s="115"/>
      <c r="U62" s="115"/>
      <c r="V62" s="115"/>
      <c r="W62" s="115"/>
      <c r="X62" s="115"/>
      <c r="Y62" s="115"/>
      <c r="Z62" s="115"/>
      <c r="AA62" s="115"/>
    </row>
    <row r="63" spans="1:27" ht="37.5" customHeight="1">
      <c r="A63" s="693"/>
      <c r="B63" s="696"/>
      <c r="C63" s="696"/>
      <c r="D63" s="125" t="s">
        <v>85</v>
      </c>
      <c r="E63" s="1" t="s">
        <v>86</v>
      </c>
      <c r="F63" s="93" t="s">
        <v>12</v>
      </c>
      <c r="G63" s="126" t="s">
        <v>12</v>
      </c>
      <c r="H63" s="115"/>
      <c r="I63" s="115"/>
      <c r="J63" s="115"/>
      <c r="K63" s="115"/>
      <c r="L63" s="115"/>
      <c r="M63" s="115"/>
      <c r="N63" s="115"/>
      <c r="O63" s="115"/>
      <c r="P63" s="115"/>
      <c r="Q63" s="115"/>
      <c r="R63" s="115"/>
      <c r="S63" s="115"/>
      <c r="T63" s="115"/>
      <c r="U63" s="115"/>
      <c r="V63" s="115"/>
      <c r="W63" s="115"/>
      <c r="X63" s="115"/>
      <c r="Y63" s="115"/>
      <c r="Z63" s="115"/>
      <c r="AA63" s="115"/>
    </row>
    <row r="64" spans="1:27" ht="34.5" customHeight="1">
      <c r="A64" s="693"/>
      <c r="B64" s="696"/>
      <c r="C64" s="696"/>
      <c r="D64" s="125" t="s">
        <v>87</v>
      </c>
      <c r="E64" s="1" t="s">
        <v>88</v>
      </c>
      <c r="F64" s="93" t="s">
        <v>12</v>
      </c>
      <c r="G64" s="126" t="s">
        <v>12</v>
      </c>
      <c r="H64" s="115"/>
      <c r="I64" s="115"/>
      <c r="J64" s="115"/>
      <c r="K64" s="115"/>
      <c r="L64" s="115"/>
      <c r="M64" s="115"/>
      <c r="N64" s="115"/>
      <c r="O64" s="115"/>
      <c r="P64" s="115"/>
      <c r="Q64" s="115"/>
      <c r="R64" s="115"/>
      <c r="S64" s="115"/>
      <c r="T64" s="115"/>
      <c r="U64" s="115"/>
      <c r="V64" s="115"/>
      <c r="W64" s="115"/>
      <c r="X64" s="115"/>
      <c r="Y64" s="115"/>
      <c r="Z64" s="115"/>
      <c r="AA64" s="115"/>
    </row>
    <row r="65" spans="1:27" ht="45" customHeight="1">
      <c r="A65" s="693"/>
      <c r="B65" s="696"/>
      <c r="C65" s="698"/>
      <c r="D65" s="125" t="s">
        <v>354</v>
      </c>
      <c r="E65" s="1" t="s">
        <v>64</v>
      </c>
      <c r="F65" s="127" t="s">
        <v>355</v>
      </c>
      <c r="G65" s="126" t="s">
        <v>12</v>
      </c>
      <c r="H65" s="115"/>
      <c r="I65" s="115"/>
      <c r="J65" s="115"/>
      <c r="K65" s="115"/>
      <c r="L65" s="115"/>
      <c r="M65" s="115"/>
      <c r="N65" s="115"/>
      <c r="O65" s="115"/>
      <c r="P65" s="115"/>
      <c r="Q65" s="115"/>
      <c r="R65" s="115"/>
      <c r="S65" s="115"/>
      <c r="T65" s="115"/>
      <c r="U65" s="115"/>
      <c r="V65" s="115"/>
      <c r="W65" s="115"/>
      <c r="X65" s="115"/>
      <c r="Y65" s="115"/>
      <c r="Z65" s="115"/>
      <c r="AA65" s="115"/>
    </row>
    <row r="66" spans="1:27" ht="25.5" customHeight="1">
      <c r="A66" s="693"/>
      <c r="B66" s="696"/>
      <c r="C66" s="706" t="s">
        <v>89</v>
      </c>
      <c r="D66" s="125" t="s">
        <v>90</v>
      </c>
      <c r="E66" s="1" t="s">
        <v>38</v>
      </c>
      <c r="F66" s="93" t="s">
        <v>12</v>
      </c>
      <c r="G66" s="126" t="s">
        <v>12</v>
      </c>
      <c r="H66" s="115"/>
      <c r="I66" s="115"/>
      <c r="J66" s="115"/>
      <c r="K66" s="115"/>
      <c r="L66" s="115"/>
      <c r="M66" s="115"/>
      <c r="N66" s="115"/>
      <c r="O66" s="115"/>
      <c r="P66" s="115"/>
      <c r="Q66" s="115"/>
      <c r="R66" s="115"/>
      <c r="S66" s="115"/>
      <c r="T66" s="115"/>
      <c r="U66" s="115"/>
      <c r="V66" s="115"/>
      <c r="W66" s="115"/>
      <c r="X66" s="115"/>
      <c r="Y66" s="115"/>
      <c r="Z66" s="115"/>
      <c r="AA66" s="115"/>
    </row>
    <row r="67" spans="1:27" ht="15" customHeight="1">
      <c r="A67" s="693"/>
      <c r="B67" s="696"/>
      <c r="C67" s="698"/>
      <c r="D67" s="125" t="s">
        <v>91</v>
      </c>
      <c r="E67" s="1" t="s">
        <v>88</v>
      </c>
      <c r="F67" s="93" t="s">
        <v>12</v>
      </c>
      <c r="G67" s="126" t="s">
        <v>12</v>
      </c>
      <c r="H67" s="115"/>
      <c r="I67" s="115"/>
      <c r="J67" s="115"/>
      <c r="K67" s="115"/>
      <c r="L67" s="115"/>
      <c r="M67" s="115"/>
      <c r="N67" s="115"/>
      <c r="O67" s="115"/>
      <c r="P67" s="115"/>
      <c r="Q67" s="115"/>
      <c r="R67" s="115"/>
      <c r="S67" s="115"/>
      <c r="T67" s="115"/>
      <c r="U67" s="115"/>
      <c r="V67" s="115"/>
      <c r="W67" s="115"/>
      <c r="X67" s="115"/>
      <c r="Y67" s="115"/>
      <c r="Z67" s="115"/>
      <c r="AA67" s="115"/>
    </row>
    <row r="68" spans="1:27" ht="15" customHeight="1">
      <c r="A68" s="693"/>
      <c r="B68" s="696"/>
      <c r="C68" s="706" t="s">
        <v>92</v>
      </c>
      <c r="D68" s="125" t="s">
        <v>93</v>
      </c>
      <c r="E68" s="1" t="s">
        <v>38</v>
      </c>
      <c r="F68" s="93" t="s">
        <v>12</v>
      </c>
      <c r="G68" s="126" t="s">
        <v>12</v>
      </c>
      <c r="H68" s="115"/>
      <c r="I68" s="115"/>
      <c r="J68" s="115"/>
      <c r="K68" s="115"/>
      <c r="L68" s="115"/>
      <c r="M68" s="115"/>
      <c r="N68" s="115"/>
      <c r="O68" s="115"/>
      <c r="P68" s="115"/>
      <c r="Q68" s="115"/>
      <c r="R68" s="115"/>
      <c r="S68" s="115"/>
      <c r="T68" s="115"/>
      <c r="U68" s="115"/>
      <c r="V68" s="115"/>
      <c r="W68" s="115"/>
      <c r="X68" s="115"/>
      <c r="Y68" s="115"/>
      <c r="Z68" s="115"/>
      <c r="AA68" s="115"/>
    </row>
    <row r="69" spans="1:27" ht="15" customHeight="1">
      <c r="A69" s="693"/>
      <c r="B69" s="696"/>
      <c r="C69" s="696"/>
      <c r="D69" s="125" t="s">
        <v>94</v>
      </c>
      <c r="E69" s="1" t="s">
        <v>38</v>
      </c>
      <c r="F69" s="93" t="s">
        <v>12</v>
      </c>
      <c r="G69" s="126" t="s">
        <v>12</v>
      </c>
      <c r="H69" s="115"/>
      <c r="I69" s="115"/>
      <c r="J69" s="115"/>
      <c r="K69" s="115"/>
      <c r="L69" s="115"/>
      <c r="M69" s="115"/>
      <c r="N69" s="115"/>
      <c r="O69" s="115"/>
      <c r="P69" s="115"/>
      <c r="Q69" s="115"/>
      <c r="R69" s="115"/>
      <c r="S69" s="115"/>
      <c r="T69" s="115"/>
      <c r="U69" s="115"/>
      <c r="V69" s="115"/>
      <c r="W69" s="115"/>
      <c r="X69" s="115"/>
      <c r="Y69" s="115"/>
      <c r="Z69" s="115"/>
      <c r="AA69" s="115"/>
    </row>
    <row r="70" spans="1:27" ht="15" customHeight="1">
      <c r="A70" s="693"/>
      <c r="B70" s="696"/>
      <c r="C70" s="696"/>
      <c r="D70" s="125" t="s">
        <v>95</v>
      </c>
      <c r="E70" s="1" t="s">
        <v>88</v>
      </c>
      <c r="F70" s="93" t="s">
        <v>12</v>
      </c>
      <c r="G70" s="126" t="s">
        <v>12</v>
      </c>
      <c r="H70" s="115"/>
      <c r="I70" s="115"/>
      <c r="J70" s="115"/>
      <c r="K70" s="115"/>
      <c r="L70" s="115"/>
      <c r="M70" s="115"/>
      <c r="N70" s="115"/>
      <c r="O70" s="115"/>
      <c r="P70" s="115"/>
      <c r="Q70" s="115"/>
      <c r="R70" s="115"/>
      <c r="S70" s="115"/>
      <c r="T70" s="115"/>
      <c r="U70" s="115"/>
      <c r="V70" s="115"/>
      <c r="W70" s="115"/>
      <c r="X70" s="115"/>
      <c r="Y70" s="115"/>
      <c r="Z70" s="115"/>
      <c r="AA70" s="115"/>
    </row>
    <row r="71" spans="1:27" ht="111.75" customHeight="1">
      <c r="A71" s="693"/>
      <c r="B71" s="698"/>
      <c r="C71" s="698"/>
      <c r="D71" s="125" t="s">
        <v>356</v>
      </c>
      <c r="E71" s="1" t="s">
        <v>88</v>
      </c>
      <c r="F71" s="93" t="s">
        <v>600</v>
      </c>
      <c r="G71" s="126" t="s">
        <v>12</v>
      </c>
      <c r="H71" s="115"/>
      <c r="I71" s="115"/>
      <c r="J71" s="115"/>
      <c r="K71" s="115"/>
      <c r="L71" s="115"/>
      <c r="M71" s="115"/>
      <c r="N71" s="115"/>
      <c r="O71" s="115"/>
      <c r="P71" s="115"/>
      <c r="Q71" s="115"/>
      <c r="R71" s="115"/>
      <c r="S71" s="115"/>
      <c r="T71" s="115"/>
      <c r="U71" s="115"/>
      <c r="V71" s="115"/>
      <c r="W71" s="115"/>
      <c r="X71" s="115"/>
      <c r="Y71" s="115"/>
      <c r="Z71" s="115"/>
      <c r="AA71" s="115"/>
    </row>
    <row r="72" spans="1:27" ht="43.5" customHeight="1">
      <c r="A72" s="693"/>
      <c r="B72" s="705" t="s">
        <v>96</v>
      </c>
      <c r="C72" s="1" t="s">
        <v>97</v>
      </c>
      <c r="D72" s="125" t="s">
        <v>357</v>
      </c>
      <c r="E72" s="1" t="s">
        <v>43</v>
      </c>
      <c r="F72" s="127" t="s">
        <v>358</v>
      </c>
      <c r="G72" s="126" t="s">
        <v>12</v>
      </c>
      <c r="H72" s="115"/>
      <c r="I72" s="115"/>
      <c r="J72" s="115"/>
      <c r="K72" s="115"/>
      <c r="L72" s="115"/>
      <c r="M72" s="115"/>
      <c r="N72" s="115"/>
      <c r="O72" s="115"/>
      <c r="P72" s="115"/>
      <c r="Q72" s="115"/>
      <c r="R72" s="115"/>
      <c r="S72" s="115"/>
      <c r="T72" s="115"/>
      <c r="U72" s="115"/>
      <c r="V72" s="115"/>
      <c r="W72" s="115"/>
      <c r="X72" s="115"/>
      <c r="Y72" s="115"/>
      <c r="Z72" s="115"/>
      <c r="AA72" s="115"/>
    </row>
    <row r="73" spans="1:27" ht="111" customHeight="1">
      <c r="A73" s="693"/>
      <c r="B73" s="698"/>
      <c r="C73" s="1" t="s">
        <v>98</v>
      </c>
      <c r="D73" s="125" t="s">
        <v>99</v>
      </c>
      <c r="E73" s="1" t="s">
        <v>100</v>
      </c>
      <c r="F73" s="93" t="s">
        <v>12</v>
      </c>
      <c r="G73" s="126" t="s">
        <v>12</v>
      </c>
      <c r="H73" s="115"/>
      <c r="I73" s="115"/>
      <c r="J73" s="115"/>
      <c r="K73" s="115"/>
      <c r="L73" s="115"/>
      <c r="M73" s="115"/>
      <c r="N73" s="115"/>
      <c r="O73" s="115"/>
      <c r="P73" s="115"/>
      <c r="Q73" s="115"/>
      <c r="R73" s="115"/>
      <c r="S73" s="115"/>
      <c r="T73" s="115"/>
      <c r="U73" s="115"/>
      <c r="V73" s="115"/>
      <c r="W73" s="115"/>
      <c r="X73" s="115"/>
      <c r="Y73" s="115"/>
      <c r="Z73" s="115"/>
      <c r="AA73" s="115"/>
    </row>
    <row r="74" spans="1:27" ht="76.5" customHeight="1">
      <c r="A74" s="693"/>
      <c r="B74" s="705" t="s">
        <v>101</v>
      </c>
      <c r="C74" s="705" t="s">
        <v>102</v>
      </c>
      <c r="D74" s="125" t="s">
        <v>359</v>
      </c>
      <c r="E74" s="1" t="s">
        <v>41</v>
      </c>
      <c r="F74" s="93" t="s">
        <v>360</v>
      </c>
      <c r="G74" s="131" t="s">
        <v>103</v>
      </c>
      <c r="H74" s="115"/>
      <c r="I74" s="115"/>
      <c r="J74" s="115"/>
      <c r="K74" s="115"/>
      <c r="L74" s="115"/>
      <c r="M74" s="115"/>
      <c r="N74" s="115"/>
      <c r="O74" s="115"/>
      <c r="P74" s="115"/>
      <c r="Q74" s="115"/>
      <c r="R74" s="115"/>
      <c r="S74" s="115"/>
      <c r="T74" s="115"/>
      <c r="U74" s="115"/>
      <c r="V74" s="115"/>
      <c r="W74" s="115"/>
      <c r="X74" s="115"/>
      <c r="Y74" s="115"/>
      <c r="Z74" s="115"/>
      <c r="AA74" s="115"/>
    </row>
    <row r="75" spans="1:27" ht="268.5" customHeight="1">
      <c r="A75" s="693"/>
      <c r="B75" s="696"/>
      <c r="C75" s="696"/>
      <c r="D75" s="125" t="s">
        <v>435</v>
      </c>
      <c r="E75" s="1" t="s">
        <v>41</v>
      </c>
      <c r="F75" s="93" t="s">
        <v>361</v>
      </c>
      <c r="G75" s="126" t="s">
        <v>44</v>
      </c>
      <c r="H75" s="115"/>
      <c r="I75" s="115"/>
      <c r="J75" s="115"/>
      <c r="K75" s="115"/>
      <c r="L75" s="115"/>
      <c r="M75" s="115"/>
      <c r="N75" s="115"/>
      <c r="O75" s="115"/>
      <c r="P75" s="115"/>
      <c r="Q75" s="115"/>
      <c r="R75" s="115"/>
      <c r="S75" s="115"/>
      <c r="T75" s="115"/>
      <c r="U75" s="115"/>
      <c r="V75" s="115"/>
      <c r="W75" s="115"/>
      <c r="X75" s="115"/>
      <c r="Y75" s="115"/>
      <c r="Z75" s="115"/>
      <c r="AA75" s="115"/>
    </row>
    <row r="76" spans="1:27" ht="59.25" customHeight="1">
      <c r="A76" s="693"/>
      <c r="B76" s="696"/>
      <c r="C76" s="696"/>
      <c r="D76" s="125" t="s">
        <v>362</v>
      </c>
      <c r="E76" s="1" t="s">
        <v>41</v>
      </c>
      <c r="F76" s="127" t="s">
        <v>363</v>
      </c>
      <c r="G76" s="131" t="s">
        <v>42</v>
      </c>
      <c r="H76" s="115"/>
      <c r="I76" s="115"/>
      <c r="J76" s="115"/>
      <c r="K76" s="115"/>
      <c r="L76" s="115"/>
      <c r="M76" s="115"/>
      <c r="N76" s="115"/>
      <c r="O76" s="115"/>
      <c r="P76" s="115"/>
      <c r="Q76" s="115"/>
      <c r="R76" s="115"/>
      <c r="S76" s="115"/>
      <c r="T76" s="115"/>
      <c r="U76" s="115"/>
      <c r="V76" s="115"/>
      <c r="W76" s="115"/>
      <c r="X76" s="115"/>
      <c r="Y76" s="115"/>
      <c r="Z76" s="115"/>
      <c r="AA76" s="115"/>
    </row>
    <row r="77" spans="1:27" ht="39.75" customHeight="1">
      <c r="A77" s="693"/>
      <c r="B77" s="696"/>
      <c r="C77" s="698"/>
      <c r="D77" s="125" t="s">
        <v>364</v>
      </c>
      <c r="E77" s="1" t="s">
        <v>41</v>
      </c>
      <c r="F77" s="127" t="s">
        <v>365</v>
      </c>
      <c r="G77" s="131" t="s">
        <v>42</v>
      </c>
      <c r="H77" s="115"/>
      <c r="I77" s="115"/>
      <c r="J77" s="115"/>
      <c r="K77" s="115"/>
      <c r="L77" s="115"/>
      <c r="M77" s="115"/>
      <c r="N77" s="115"/>
      <c r="O77" s="115"/>
      <c r="P77" s="115"/>
      <c r="Q77" s="115"/>
      <c r="R77" s="115"/>
      <c r="S77" s="115"/>
      <c r="T77" s="115"/>
      <c r="U77" s="115"/>
      <c r="V77" s="115"/>
      <c r="W77" s="115"/>
      <c r="X77" s="115"/>
      <c r="Y77" s="115"/>
      <c r="Z77" s="115"/>
      <c r="AA77" s="115"/>
    </row>
    <row r="78" spans="1:27" ht="19.5" customHeight="1">
      <c r="A78" s="693"/>
      <c r="B78" s="116"/>
      <c r="C78" s="1" t="s">
        <v>104</v>
      </c>
      <c r="D78" s="125" t="s">
        <v>105</v>
      </c>
      <c r="E78" s="1" t="s">
        <v>104</v>
      </c>
      <c r="F78" s="127" t="s">
        <v>366</v>
      </c>
      <c r="G78" s="126" t="s">
        <v>12</v>
      </c>
      <c r="H78" s="115"/>
      <c r="I78" s="115"/>
      <c r="J78" s="115"/>
      <c r="K78" s="115"/>
      <c r="L78" s="115"/>
      <c r="M78" s="115"/>
      <c r="N78" s="115"/>
      <c r="O78" s="115"/>
      <c r="P78" s="115"/>
      <c r="Q78" s="115"/>
      <c r="R78" s="115"/>
      <c r="S78" s="115"/>
      <c r="T78" s="115"/>
      <c r="U78" s="115"/>
      <c r="V78" s="115"/>
      <c r="W78" s="115"/>
      <c r="X78" s="115"/>
      <c r="Y78" s="115"/>
      <c r="Z78" s="115"/>
      <c r="AA78" s="115"/>
    </row>
    <row r="79" spans="1:27" ht="33" customHeight="1">
      <c r="A79" s="693"/>
      <c r="B79" s="705" t="s">
        <v>106</v>
      </c>
      <c r="C79" s="705" t="s">
        <v>107</v>
      </c>
      <c r="D79" s="125" t="s">
        <v>367</v>
      </c>
      <c r="E79" s="1" t="s">
        <v>41</v>
      </c>
      <c r="F79" s="127" t="s">
        <v>368</v>
      </c>
      <c r="G79" s="131" t="s">
        <v>42</v>
      </c>
      <c r="H79" s="115"/>
      <c r="I79" s="115"/>
      <c r="J79" s="115"/>
      <c r="K79" s="115"/>
      <c r="L79" s="115"/>
      <c r="M79" s="115"/>
      <c r="N79" s="115"/>
      <c r="O79" s="115"/>
      <c r="P79" s="115"/>
      <c r="Q79" s="115"/>
      <c r="R79" s="115"/>
      <c r="S79" s="115"/>
      <c r="T79" s="115"/>
      <c r="U79" s="115"/>
      <c r="V79" s="115"/>
      <c r="W79" s="115"/>
      <c r="X79" s="115"/>
      <c r="Y79" s="115"/>
      <c r="Z79" s="115"/>
      <c r="AA79" s="115"/>
    </row>
    <row r="80" spans="1:27" ht="34.5" customHeight="1">
      <c r="A80" s="693"/>
      <c r="B80" s="696"/>
      <c r="C80" s="698"/>
      <c r="D80" s="125" t="s">
        <v>369</v>
      </c>
      <c r="E80" s="1" t="s">
        <v>41</v>
      </c>
      <c r="F80" s="127" t="s">
        <v>370</v>
      </c>
      <c r="G80" s="131" t="s">
        <v>42</v>
      </c>
      <c r="H80" s="115"/>
      <c r="I80" s="115"/>
      <c r="J80" s="115"/>
      <c r="K80" s="115"/>
      <c r="L80" s="115"/>
      <c r="M80" s="115"/>
      <c r="N80" s="115"/>
      <c r="O80" s="115"/>
      <c r="P80" s="115"/>
      <c r="Q80" s="115"/>
      <c r="R80" s="115"/>
      <c r="S80" s="115"/>
      <c r="T80" s="115"/>
      <c r="U80" s="115"/>
      <c r="V80" s="115"/>
      <c r="W80" s="115"/>
      <c r="X80" s="115"/>
      <c r="Y80" s="115"/>
      <c r="Z80" s="115"/>
      <c r="AA80" s="115"/>
    </row>
    <row r="81" spans="1:27" ht="25.5" customHeight="1">
      <c r="A81" s="693"/>
      <c r="B81" s="696"/>
      <c r="C81" s="705" t="s">
        <v>108</v>
      </c>
      <c r="D81" s="132" t="s">
        <v>109</v>
      </c>
      <c r="E81" s="1" t="s">
        <v>104</v>
      </c>
      <c r="F81" s="93" t="s">
        <v>12</v>
      </c>
      <c r="G81" s="126"/>
      <c r="H81" s="115"/>
      <c r="I81" s="115"/>
      <c r="J81" s="115"/>
      <c r="K81" s="115"/>
      <c r="L81" s="115"/>
      <c r="M81" s="115"/>
      <c r="N81" s="115"/>
      <c r="O81" s="115"/>
      <c r="P81" s="115"/>
      <c r="Q81" s="115"/>
      <c r="R81" s="115"/>
      <c r="S81" s="115"/>
      <c r="T81" s="115"/>
      <c r="U81" s="115"/>
      <c r="V81" s="115"/>
      <c r="W81" s="115"/>
      <c r="X81" s="115"/>
      <c r="Y81" s="115"/>
      <c r="Z81" s="115"/>
      <c r="AA81" s="115"/>
    </row>
    <row r="82" spans="1:27" ht="34.5" customHeight="1" thickBot="1">
      <c r="A82" s="694"/>
      <c r="B82" s="697"/>
      <c r="C82" s="697"/>
      <c r="D82" s="133" t="s">
        <v>110</v>
      </c>
      <c r="E82" s="1" t="s">
        <v>104</v>
      </c>
      <c r="F82" s="96" t="s">
        <v>12</v>
      </c>
      <c r="G82" s="134" t="s">
        <v>12</v>
      </c>
      <c r="H82" s="115"/>
      <c r="I82" s="115"/>
      <c r="J82" s="115"/>
      <c r="K82" s="115"/>
      <c r="L82" s="115"/>
      <c r="M82" s="115"/>
      <c r="N82" s="115"/>
      <c r="O82" s="115"/>
      <c r="P82" s="115"/>
      <c r="Q82" s="115"/>
      <c r="R82" s="115"/>
      <c r="S82" s="115"/>
      <c r="T82" s="115"/>
      <c r="U82" s="115"/>
      <c r="V82" s="115"/>
      <c r="W82" s="115"/>
      <c r="X82" s="115"/>
      <c r="Y82" s="115"/>
      <c r="Z82" s="115"/>
      <c r="AA82" s="115"/>
    </row>
    <row r="83" spans="1:27" ht="82.5" customHeight="1">
      <c r="A83" s="700" t="s">
        <v>111</v>
      </c>
      <c r="B83" s="701" t="s">
        <v>112</v>
      </c>
      <c r="C83" s="135" t="s">
        <v>113</v>
      </c>
      <c r="D83" s="136" t="s">
        <v>403</v>
      </c>
      <c r="E83" s="135" t="s">
        <v>50</v>
      </c>
      <c r="F83" s="137" t="s">
        <v>344</v>
      </c>
      <c r="G83" s="138" t="s">
        <v>417</v>
      </c>
      <c r="H83" s="115"/>
      <c r="I83" s="115"/>
      <c r="J83" s="115"/>
      <c r="K83" s="115"/>
      <c r="L83" s="115"/>
      <c r="M83" s="115"/>
      <c r="N83" s="115"/>
      <c r="O83" s="115"/>
      <c r="P83" s="115"/>
      <c r="Q83" s="115"/>
      <c r="R83" s="115"/>
      <c r="S83" s="115"/>
      <c r="T83" s="115"/>
      <c r="U83" s="115"/>
      <c r="V83" s="115"/>
      <c r="W83" s="115"/>
      <c r="X83" s="115"/>
      <c r="Y83" s="115"/>
      <c r="Z83" s="115"/>
      <c r="AA83" s="115"/>
    </row>
    <row r="84" spans="1:27" ht="41.25" customHeight="1">
      <c r="A84" s="693"/>
      <c r="B84" s="696"/>
      <c r="C84" s="3" t="s">
        <v>114</v>
      </c>
      <c r="D84" s="139" t="s">
        <v>115</v>
      </c>
      <c r="E84" s="3" t="s">
        <v>104</v>
      </c>
      <c r="F84" s="97" t="s">
        <v>12</v>
      </c>
      <c r="G84" s="140" t="s">
        <v>12</v>
      </c>
      <c r="H84" s="115"/>
      <c r="I84" s="115"/>
      <c r="J84" s="115"/>
      <c r="K84" s="115"/>
      <c r="L84" s="115"/>
      <c r="M84" s="115"/>
      <c r="N84" s="115"/>
      <c r="O84" s="115"/>
      <c r="P84" s="115"/>
      <c r="Q84" s="115"/>
      <c r="R84" s="115"/>
      <c r="S84" s="115"/>
      <c r="T84" s="115"/>
      <c r="U84" s="115"/>
      <c r="V84" s="115"/>
      <c r="W84" s="115"/>
      <c r="X84" s="115"/>
      <c r="Y84" s="115"/>
      <c r="Z84" s="115"/>
      <c r="AA84" s="115"/>
    </row>
    <row r="85" spans="1:27" ht="91.5" customHeight="1" thickBot="1">
      <c r="A85" s="693"/>
      <c r="B85" s="698"/>
      <c r="C85" s="4" t="s">
        <v>116</v>
      </c>
      <c r="D85" s="141" t="s">
        <v>268</v>
      </c>
      <c r="E85" s="4" t="s">
        <v>46</v>
      </c>
      <c r="F85" s="98" t="s">
        <v>12</v>
      </c>
      <c r="G85" s="142" t="s">
        <v>12</v>
      </c>
      <c r="H85" s="115"/>
      <c r="I85" s="115"/>
      <c r="J85" s="115"/>
      <c r="K85" s="115"/>
      <c r="L85" s="115"/>
      <c r="M85" s="115"/>
      <c r="N85" s="115"/>
      <c r="O85" s="115"/>
      <c r="P85" s="115"/>
      <c r="Q85" s="115"/>
      <c r="R85" s="115"/>
      <c r="S85" s="115"/>
      <c r="T85" s="115"/>
      <c r="U85" s="115"/>
      <c r="V85" s="115"/>
      <c r="W85" s="115"/>
      <c r="X85" s="115"/>
      <c r="Y85" s="115"/>
      <c r="Z85" s="115"/>
      <c r="AA85" s="115"/>
    </row>
    <row r="86" spans="1:27" ht="53.25" customHeight="1">
      <c r="A86" s="702" t="s">
        <v>117</v>
      </c>
      <c r="B86" s="703" t="s">
        <v>118</v>
      </c>
      <c r="C86" s="703" t="s">
        <v>119</v>
      </c>
      <c r="D86" s="143" t="s">
        <v>269</v>
      </c>
      <c r="E86" s="5" t="s">
        <v>48</v>
      </c>
      <c r="F86" s="99" t="s">
        <v>397</v>
      </c>
      <c r="G86" s="144" t="s">
        <v>12</v>
      </c>
      <c r="H86" s="115"/>
      <c r="I86" s="115"/>
      <c r="J86" s="115"/>
      <c r="K86" s="115"/>
      <c r="L86" s="115"/>
      <c r="M86" s="115"/>
      <c r="N86" s="115"/>
      <c r="O86" s="115"/>
      <c r="P86" s="115"/>
      <c r="Q86" s="115"/>
      <c r="R86" s="115"/>
      <c r="S86" s="115"/>
      <c r="T86" s="115"/>
      <c r="U86" s="115"/>
      <c r="V86" s="115"/>
      <c r="W86" s="115"/>
      <c r="X86" s="115"/>
      <c r="Y86" s="115"/>
      <c r="Z86" s="115"/>
      <c r="AA86" s="115"/>
    </row>
    <row r="87" spans="1:27" ht="45" customHeight="1">
      <c r="A87" s="693"/>
      <c r="B87" s="696"/>
      <c r="C87" s="698"/>
      <c r="D87" s="145" t="s">
        <v>371</v>
      </c>
      <c r="E87" s="6" t="s">
        <v>104</v>
      </c>
      <c r="F87" s="146" t="s">
        <v>372</v>
      </c>
      <c r="G87" s="147" t="s">
        <v>12</v>
      </c>
      <c r="H87" s="115"/>
      <c r="I87" s="115"/>
      <c r="J87" s="115"/>
      <c r="K87" s="115"/>
      <c r="L87" s="115"/>
      <c r="M87" s="115"/>
      <c r="N87" s="115"/>
      <c r="O87" s="115"/>
      <c r="P87" s="115"/>
      <c r="Q87" s="115"/>
      <c r="R87" s="115"/>
      <c r="S87" s="115"/>
      <c r="T87" s="115"/>
      <c r="U87" s="115"/>
      <c r="V87" s="115"/>
      <c r="W87" s="115"/>
      <c r="X87" s="115"/>
      <c r="Y87" s="115"/>
      <c r="Z87" s="115"/>
      <c r="AA87" s="115"/>
    </row>
    <row r="88" spans="1:27" ht="198" customHeight="1">
      <c r="A88" s="693"/>
      <c r="B88" s="696"/>
      <c r="C88" s="704" t="s">
        <v>120</v>
      </c>
      <c r="D88" s="145" t="s">
        <v>404</v>
      </c>
      <c r="E88" s="6" t="s">
        <v>50</v>
      </c>
      <c r="F88" s="100" t="s">
        <v>405</v>
      </c>
      <c r="G88" s="148" t="s">
        <v>416</v>
      </c>
      <c r="H88" s="115"/>
      <c r="I88" s="115"/>
      <c r="J88" s="115"/>
      <c r="K88" s="115"/>
      <c r="L88" s="115"/>
      <c r="M88" s="115"/>
      <c r="N88" s="115"/>
      <c r="O88" s="115"/>
      <c r="P88" s="115"/>
      <c r="Q88" s="115"/>
      <c r="R88" s="115"/>
      <c r="S88" s="115"/>
      <c r="T88" s="115"/>
      <c r="U88" s="115"/>
      <c r="V88" s="115"/>
      <c r="W88" s="115"/>
      <c r="X88" s="115"/>
      <c r="Y88" s="115"/>
      <c r="Z88" s="115"/>
      <c r="AA88" s="115"/>
    </row>
    <row r="89" spans="1:27" ht="45.75" customHeight="1">
      <c r="A89" s="693"/>
      <c r="B89" s="696"/>
      <c r="C89" s="696"/>
      <c r="D89" s="145" t="s">
        <v>373</v>
      </c>
      <c r="E89" s="6" t="s">
        <v>104</v>
      </c>
      <c r="F89" s="149" t="s">
        <v>374</v>
      </c>
      <c r="G89" s="147" t="s">
        <v>12</v>
      </c>
      <c r="H89" s="115"/>
      <c r="I89" s="115"/>
      <c r="J89" s="115"/>
      <c r="K89" s="115"/>
      <c r="L89" s="115"/>
      <c r="M89" s="115"/>
      <c r="N89" s="115"/>
      <c r="O89" s="115"/>
      <c r="P89" s="115"/>
      <c r="Q89" s="115"/>
      <c r="R89" s="115"/>
      <c r="S89" s="115"/>
      <c r="T89" s="115"/>
      <c r="U89" s="115"/>
      <c r="V89" s="115"/>
      <c r="W89" s="115"/>
      <c r="X89" s="115"/>
      <c r="Y89" s="115"/>
      <c r="Z89" s="115"/>
      <c r="AA89" s="115"/>
    </row>
    <row r="90" spans="1:27" ht="51" customHeight="1">
      <c r="A90" s="693"/>
      <c r="B90" s="696"/>
      <c r="C90" s="696"/>
      <c r="D90" s="145" t="s">
        <v>375</v>
      </c>
      <c r="E90" s="6" t="s">
        <v>21</v>
      </c>
      <c r="F90" s="100" t="s">
        <v>376</v>
      </c>
      <c r="G90" s="148" t="s">
        <v>121</v>
      </c>
      <c r="H90" s="115"/>
      <c r="I90" s="115"/>
      <c r="J90" s="115"/>
      <c r="K90" s="115"/>
      <c r="L90" s="115"/>
      <c r="M90" s="115"/>
      <c r="N90" s="115"/>
      <c r="O90" s="115"/>
      <c r="P90" s="115"/>
      <c r="Q90" s="115"/>
      <c r="R90" s="115"/>
      <c r="S90" s="115"/>
      <c r="T90" s="115"/>
      <c r="U90" s="115"/>
      <c r="V90" s="115"/>
      <c r="W90" s="115"/>
      <c r="X90" s="115"/>
      <c r="Y90" s="115"/>
      <c r="Z90" s="115"/>
      <c r="AA90" s="115"/>
    </row>
    <row r="91" spans="1:27" ht="212.25" customHeight="1">
      <c r="A91" s="693"/>
      <c r="B91" s="696"/>
      <c r="C91" s="696"/>
      <c r="D91" s="145" t="s">
        <v>377</v>
      </c>
      <c r="E91" s="6" t="s">
        <v>21</v>
      </c>
      <c r="F91" s="442" t="s">
        <v>601</v>
      </c>
      <c r="G91" s="147" t="s">
        <v>12</v>
      </c>
      <c r="H91" s="115"/>
      <c r="I91" s="115"/>
      <c r="J91" s="115"/>
      <c r="K91" s="115"/>
      <c r="L91" s="115"/>
      <c r="M91" s="115"/>
      <c r="N91" s="115"/>
      <c r="O91" s="115"/>
      <c r="P91" s="115"/>
      <c r="Q91" s="115"/>
      <c r="R91" s="115"/>
      <c r="S91" s="115"/>
      <c r="T91" s="115"/>
      <c r="U91" s="115"/>
      <c r="V91" s="115"/>
      <c r="W91" s="115"/>
      <c r="X91" s="115"/>
      <c r="Y91" s="115"/>
      <c r="Z91" s="115"/>
      <c r="AA91" s="115"/>
    </row>
    <row r="92" spans="1:27" ht="61.5" customHeight="1">
      <c r="A92" s="693"/>
      <c r="B92" s="696"/>
      <c r="C92" s="696"/>
      <c r="D92" s="150" t="s">
        <v>378</v>
      </c>
      <c r="E92" s="6" t="s">
        <v>21</v>
      </c>
      <c r="F92" s="146" t="s">
        <v>379</v>
      </c>
      <c r="G92" s="147" t="s">
        <v>12</v>
      </c>
      <c r="H92" s="115"/>
      <c r="I92" s="115"/>
      <c r="J92" s="115"/>
      <c r="K92" s="115"/>
      <c r="L92" s="115"/>
      <c r="M92" s="115"/>
      <c r="N92" s="115"/>
      <c r="O92" s="115"/>
      <c r="P92" s="115"/>
      <c r="Q92" s="115"/>
      <c r="R92" s="115"/>
      <c r="S92" s="115"/>
      <c r="T92" s="115"/>
      <c r="U92" s="115"/>
      <c r="V92" s="115"/>
      <c r="W92" s="115"/>
      <c r="X92" s="115"/>
      <c r="Y92" s="115"/>
      <c r="Z92" s="115"/>
      <c r="AA92" s="115"/>
    </row>
    <row r="93" spans="1:27" ht="63.75" customHeight="1">
      <c r="A93" s="693"/>
      <c r="B93" s="696"/>
      <c r="C93" s="696"/>
      <c r="D93" s="145" t="s">
        <v>380</v>
      </c>
      <c r="E93" s="6" t="s">
        <v>21</v>
      </c>
      <c r="F93" s="146" t="s">
        <v>381</v>
      </c>
      <c r="G93" s="147" t="s">
        <v>12</v>
      </c>
      <c r="H93" s="115"/>
      <c r="I93" s="115"/>
      <c r="J93" s="115"/>
      <c r="K93" s="115"/>
      <c r="L93" s="115"/>
      <c r="M93" s="115"/>
      <c r="N93" s="115"/>
      <c r="O93" s="115"/>
      <c r="P93" s="115"/>
      <c r="Q93" s="115"/>
      <c r="R93" s="115"/>
      <c r="S93" s="115"/>
      <c r="T93" s="115"/>
      <c r="U93" s="115"/>
      <c r="V93" s="115"/>
      <c r="W93" s="115"/>
      <c r="X93" s="115"/>
      <c r="Y93" s="115"/>
      <c r="Z93" s="115"/>
      <c r="AA93" s="115"/>
    </row>
    <row r="94" spans="1:27" ht="93" customHeight="1">
      <c r="A94" s="693"/>
      <c r="B94" s="696"/>
      <c r="C94" s="698"/>
      <c r="D94" s="145" t="s">
        <v>382</v>
      </c>
      <c r="E94" s="6" t="s">
        <v>122</v>
      </c>
      <c r="F94" s="146" t="s">
        <v>383</v>
      </c>
      <c r="G94" s="148" t="s">
        <v>436</v>
      </c>
      <c r="H94" s="115"/>
      <c r="I94" s="115"/>
      <c r="J94" s="115"/>
      <c r="K94" s="115"/>
      <c r="L94" s="115"/>
      <c r="M94" s="115"/>
      <c r="N94" s="115"/>
      <c r="O94" s="115"/>
      <c r="P94" s="115"/>
      <c r="Q94" s="115"/>
      <c r="R94" s="115"/>
      <c r="S94" s="115"/>
      <c r="T94" s="115"/>
      <c r="U94" s="115"/>
      <c r="V94" s="115"/>
      <c r="W94" s="115"/>
      <c r="X94" s="115"/>
      <c r="Y94" s="115"/>
      <c r="Z94" s="115"/>
      <c r="AA94" s="115"/>
    </row>
    <row r="95" spans="1:27" ht="120" customHeight="1">
      <c r="A95" s="693"/>
      <c r="B95" s="696"/>
      <c r="C95" s="704" t="s">
        <v>123</v>
      </c>
      <c r="D95" s="150" t="s">
        <v>270</v>
      </c>
      <c r="E95" s="6" t="s">
        <v>48</v>
      </c>
      <c r="F95" s="100" t="s">
        <v>12</v>
      </c>
      <c r="G95" s="147" t="s">
        <v>12</v>
      </c>
      <c r="H95" s="115"/>
      <c r="I95" s="115"/>
      <c r="J95" s="115"/>
      <c r="K95" s="115"/>
      <c r="L95" s="115"/>
      <c r="M95" s="115"/>
      <c r="N95" s="115"/>
      <c r="O95" s="115"/>
      <c r="P95" s="115"/>
      <c r="Q95" s="115"/>
      <c r="R95" s="115"/>
      <c r="S95" s="115"/>
      <c r="T95" s="115"/>
      <c r="U95" s="115"/>
      <c r="V95" s="115"/>
      <c r="W95" s="115"/>
      <c r="X95" s="115"/>
      <c r="Y95" s="115"/>
      <c r="Z95" s="115"/>
      <c r="AA95" s="115"/>
    </row>
    <row r="96" spans="1:27" ht="43.5" customHeight="1" thickBot="1">
      <c r="A96" s="694"/>
      <c r="B96" s="697"/>
      <c r="C96" s="697"/>
      <c r="D96" s="151" t="s">
        <v>124</v>
      </c>
      <c r="E96" s="7" t="s">
        <v>48</v>
      </c>
      <c r="F96" s="101" t="s">
        <v>12</v>
      </c>
      <c r="G96" s="152" t="s">
        <v>12</v>
      </c>
      <c r="H96" s="115"/>
      <c r="I96" s="115"/>
      <c r="J96" s="115"/>
      <c r="K96" s="115"/>
      <c r="L96" s="115"/>
      <c r="M96" s="115"/>
      <c r="N96" s="115"/>
      <c r="O96" s="115"/>
      <c r="P96" s="115"/>
      <c r="Q96" s="115"/>
      <c r="R96" s="115"/>
      <c r="S96" s="115"/>
      <c r="T96" s="115"/>
      <c r="U96" s="115"/>
      <c r="V96" s="115"/>
      <c r="W96" s="115"/>
      <c r="X96" s="115"/>
      <c r="Y96" s="115"/>
      <c r="Z96" s="115"/>
      <c r="AA96" s="115"/>
    </row>
    <row r="97" spans="1:27" ht="34.5" customHeight="1">
      <c r="A97" s="709" t="s">
        <v>125</v>
      </c>
      <c r="B97" s="710" t="s">
        <v>126</v>
      </c>
      <c r="C97" s="8" t="s">
        <v>127</v>
      </c>
      <c r="D97" s="153" t="s">
        <v>384</v>
      </c>
      <c r="E97" s="8" t="s">
        <v>14</v>
      </c>
      <c r="F97" s="154" t="s">
        <v>385</v>
      </c>
      <c r="G97" s="155" t="s">
        <v>12</v>
      </c>
      <c r="H97" s="115"/>
      <c r="I97" s="115"/>
      <c r="J97" s="115"/>
      <c r="K97" s="115"/>
      <c r="L97" s="115"/>
      <c r="M97" s="115"/>
      <c r="N97" s="115"/>
      <c r="O97" s="115"/>
      <c r="P97" s="115"/>
      <c r="Q97" s="115"/>
      <c r="R97" s="115"/>
      <c r="S97" s="115"/>
      <c r="T97" s="115"/>
      <c r="U97" s="115"/>
      <c r="V97" s="115"/>
      <c r="W97" s="115"/>
      <c r="X97" s="115"/>
      <c r="Y97" s="115"/>
      <c r="Z97" s="115"/>
      <c r="AA97" s="115"/>
    </row>
    <row r="98" spans="1:27" ht="43.5" customHeight="1">
      <c r="A98" s="693"/>
      <c r="B98" s="696"/>
      <c r="C98" s="711" t="s">
        <v>128</v>
      </c>
      <c r="D98" s="156" t="s">
        <v>386</v>
      </c>
      <c r="E98" s="9" t="s">
        <v>14</v>
      </c>
      <c r="F98" s="154" t="s">
        <v>387</v>
      </c>
      <c r="G98" s="157" t="s">
        <v>12</v>
      </c>
      <c r="H98" s="115"/>
      <c r="I98" s="115"/>
      <c r="J98" s="115"/>
      <c r="K98" s="115"/>
      <c r="L98" s="115"/>
      <c r="M98" s="115"/>
      <c r="N98" s="115"/>
      <c r="O98" s="115"/>
      <c r="P98" s="115"/>
      <c r="Q98" s="115"/>
      <c r="R98" s="115"/>
      <c r="S98" s="115"/>
      <c r="T98" s="115"/>
      <c r="U98" s="115"/>
      <c r="V98" s="115"/>
      <c r="W98" s="115"/>
      <c r="X98" s="115"/>
      <c r="Y98" s="115"/>
      <c r="Z98" s="115"/>
      <c r="AA98" s="115"/>
    </row>
    <row r="99" spans="1:27" ht="33" customHeight="1">
      <c r="A99" s="693"/>
      <c r="B99" s="696"/>
      <c r="C99" s="696"/>
      <c r="D99" s="156" t="s">
        <v>129</v>
      </c>
      <c r="E99" s="9" t="s">
        <v>14</v>
      </c>
      <c r="F99" s="154" t="s">
        <v>388</v>
      </c>
      <c r="G99" s="157" t="s">
        <v>12</v>
      </c>
      <c r="H99" s="115"/>
      <c r="I99" s="115"/>
      <c r="J99" s="115"/>
      <c r="K99" s="115"/>
      <c r="L99" s="115"/>
      <c r="M99" s="115"/>
      <c r="N99" s="115"/>
      <c r="O99" s="115"/>
      <c r="P99" s="115"/>
      <c r="Q99" s="115"/>
      <c r="R99" s="115"/>
      <c r="S99" s="115"/>
      <c r="T99" s="115"/>
      <c r="U99" s="115"/>
      <c r="V99" s="115"/>
      <c r="W99" s="115"/>
      <c r="X99" s="115"/>
      <c r="Y99" s="115"/>
      <c r="Z99" s="115"/>
      <c r="AA99" s="115"/>
    </row>
    <row r="100" spans="1:27" ht="59.25" customHeight="1">
      <c r="A100" s="693"/>
      <c r="B100" s="696"/>
      <c r="C100" s="698"/>
      <c r="D100" s="156" t="s">
        <v>389</v>
      </c>
      <c r="E100" s="9" t="s">
        <v>61</v>
      </c>
      <c r="F100" s="102" t="s">
        <v>390</v>
      </c>
      <c r="G100" s="158" t="s">
        <v>42</v>
      </c>
      <c r="H100" s="115"/>
      <c r="I100" s="115"/>
      <c r="J100" s="115"/>
      <c r="K100" s="115"/>
      <c r="L100" s="115"/>
      <c r="M100" s="115"/>
      <c r="N100" s="115"/>
      <c r="O100" s="115"/>
      <c r="P100" s="115"/>
      <c r="Q100" s="115"/>
      <c r="R100" s="115"/>
      <c r="S100" s="115"/>
      <c r="T100" s="115"/>
      <c r="U100" s="115"/>
      <c r="V100" s="115"/>
      <c r="W100" s="115"/>
      <c r="X100" s="115"/>
      <c r="Y100" s="115"/>
      <c r="Z100" s="115"/>
      <c r="AA100" s="115"/>
    </row>
    <row r="101" spans="1:27" ht="72.75" customHeight="1" thickBot="1">
      <c r="A101" s="693"/>
      <c r="B101" s="696"/>
      <c r="C101" s="92" t="s">
        <v>130</v>
      </c>
      <c r="D101" s="159" t="s">
        <v>391</v>
      </c>
      <c r="E101" s="92" t="s">
        <v>14</v>
      </c>
      <c r="F101" s="154" t="s">
        <v>392</v>
      </c>
      <c r="G101" s="160" t="s">
        <v>12</v>
      </c>
      <c r="H101" s="115"/>
      <c r="I101" s="115"/>
      <c r="J101" s="115"/>
      <c r="K101" s="115"/>
      <c r="L101" s="115"/>
      <c r="M101" s="115"/>
      <c r="N101" s="115"/>
      <c r="O101" s="115"/>
      <c r="P101" s="115"/>
      <c r="Q101" s="115"/>
      <c r="R101" s="115"/>
      <c r="S101" s="115"/>
      <c r="T101" s="115"/>
      <c r="U101" s="115"/>
      <c r="V101" s="115"/>
      <c r="W101" s="115"/>
      <c r="X101" s="115"/>
      <c r="Y101" s="115"/>
      <c r="Z101" s="115"/>
      <c r="AA101" s="115"/>
    </row>
    <row r="102" spans="1:27" ht="57.75" customHeight="1">
      <c r="A102" s="712" t="s">
        <v>131</v>
      </c>
      <c r="B102" s="713" t="s">
        <v>131</v>
      </c>
      <c r="C102" s="714" t="s">
        <v>132</v>
      </c>
      <c r="D102" s="161" t="s">
        <v>393</v>
      </c>
      <c r="E102" s="162" t="s">
        <v>133</v>
      </c>
      <c r="F102" s="163" t="s">
        <v>394</v>
      </c>
      <c r="G102" s="164" t="s">
        <v>42</v>
      </c>
      <c r="H102" s="115"/>
      <c r="I102" s="115"/>
      <c r="J102" s="115"/>
      <c r="K102" s="115"/>
      <c r="L102" s="115"/>
      <c r="M102" s="115"/>
      <c r="N102" s="115"/>
      <c r="O102" s="115"/>
      <c r="P102" s="115"/>
      <c r="Q102" s="115"/>
      <c r="R102" s="115"/>
      <c r="S102" s="115"/>
      <c r="T102" s="115"/>
      <c r="U102" s="115"/>
      <c r="V102" s="115"/>
      <c r="W102" s="115"/>
      <c r="X102" s="115"/>
      <c r="Y102" s="115"/>
      <c r="Z102" s="115"/>
      <c r="AA102" s="115"/>
    </row>
    <row r="103" spans="1:27" ht="39" customHeight="1" thickBot="1">
      <c r="A103" s="694"/>
      <c r="B103" s="697"/>
      <c r="C103" s="697"/>
      <c r="D103" s="165" t="s">
        <v>437</v>
      </c>
      <c r="E103" s="166" t="s">
        <v>133</v>
      </c>
      <c r="F103" s="167" t="s">
        <v>395</v>
      </c>
      <c r="G103" s="168" t="s">
        <v>42</v>
      </c>
      <c r="H103" s="115"/>
      <c r="I103" s="115"/>
      <c r="J103" s="115"/>
      <c r="K103" s="115"/>
      <c r="L103" s="115"/>
      <c r="M103" s="115"/>
      <c r="N103" s="115"/>
      <c r="O103" s="115"/>
      <c r="P103" s="115"/>
      <c r="Q103" s="115"/>
      <c r="R103" s="115"/>
      <c r="S103" s="115"/>
      <c r="T103" s="115"/>
      <c r="U103" s="115"/>
      <c r="V103" s="115"/>
      <c r="W103" s="115"/>
      <c r="X103" s="115"/>
      <c r="Y103" s="115"/>
      <c r="Z103" s="115"/>
      <c r="AA103" s="115"/>
    </row>
    <row r="104" spans="1:27" ht="25.5" customHeight="1">
      <c r="A104" s="692" t="s">
        <v>134</v>
      </c>
      <c r="B104" s="695" t="s">
        <v>135</v>
      </c>
      <c r="C104" s="695" t="s">
        <v>136</v>
      </c>
      <c r="D104" s="169" t="s">
        <v>137</v>
      </c>
      <c r="E104" s="103" t="s">
        <v>138</v>
      </c>
      <c r="F104" s="104" t="s">
        <v>12</v>
      </c>
      <c r="G104" s="170" t="s">
        <v>12</v>
      </c>
      <c r="H104" s="115"/>
      <c r="I104" s="115"/>
      <c r="J104" s="115"/>
      <c r="K104" s="115"/>
      <c r="L104" s="115"/>
      <c r="M104" s="115"/>
      <c r="N104" s="115"/>
      <c r="O104" s="115"/>
      <c r="P104" s="115"/>
      <c r="Q104" s="115"/>
      <c r="R104" s="115"/>
      <c r="S104" s="115"/>
      <c r="T104" s="115"/>
      <c r="U104" s="115"/>
      <c r="V104" s="115"/>
      <c r="W104" s="115"/>
      <c r="X104" s="115"/>
      <c r="Y104" s="115"/>
      <c r="Z104" s="115"/>
      <c r="AA104" s="115"/>
    </row>
    <row r="105" spans="1:27" ht="36.75" customHeight="1">
      <c r="A105" s="693"/>
      <c r="B105" s="696"/>
      <c r="C105" s="698"/>
      <c r="D105" s="171" t="s">
        <v>139</v>
      </c>
      <c r="E105" s="10" t="s">
        <v>39</v>
      </c>
      <c r="F105" s="105" t="s">
        <v>12</v>
      </c>
      <c r="G105" s="172" t="s">
        <v>12</v>
      </c>
      <c r="H105" s="115"/>
      <c r="I105" s="115"/>
      <c r="J105" s="115"/>
      <c r="K105" s="115"/>
      <c r="L105" s="115"/>
      <c r="M105" s="115"/>
      <c r="N105" s="115"/>
      <c r="O105" s="115"/>
      <c r="P105" s="115"/>
      <c r="Q105" s="115"/>
      <c r="R105" s="115"/>
      <c r="S105" s="115"/>
      <c r="T105" s="115"/>
      <c r="U105" s="115"/>
      <c r="V105" s="115"/>
      <c r="W105" s="115"/>
      <c r="X105" s="115"/>
      <c r="Y105" s="115"/>
      <c r="Z105" s="115"/>
      <c r="AA105" s="115"/>
    </row>
    <row r="106" spans="1:27" ht="107.25" customHeight="1">
      <c r="A106" s="693"/>
      <c r="B106" s="696"/>
      <c r="C106" s="699" t="s">
        <v>140</v>
      </c>
      <c r="D106" s="171" t="s">
        <v>438</v>
      </c>
      <c r="E106" s="10" t="s">
        <v>54</v>
      </c>
      <c r="F106" s="105" t="s">
        <v>12</v>
      </c>
      <c r="G106" s="172" t="s">
        <v>12</v>
      </c>
      <c r="H106" s="115"/>
      <c r="I106" s="115"/>
      <c r="J106" s="115"/>
      <c r="K106" s="115"/>
      <c r="L106" s="115"/>
      <c r="M106" s="115"/>
      <c r="N106" s="115"/>
      <c r="O106" s="115"/>
      <c r="P106" s="115"/>
      <c r="Q106" s="115"/>
      <c r="R106" s="115"/>
      <c r="S106" s="115"/>
      <c r="T106" s="115"/>
      <c r="U106" s="115"/>
      <c r="V106" s="115"/>
      <c r="W106" s="115"/>
      <c r="X106" s="115"/>
      <c r="Y106" s="115"/>
      <c r="Z106" s="115"/>
      <c r="AA106" s="115"/>
    </row>
    <row r="107" spans="1:27" ht="41.25" customHeight="1">
      <c r="A107" s="693"/>
      <c r="B107" s="696"/>
      <c r="C107" s="696"/>
      <c r="D107" s="171" t="s">
        <v>141</v>
      </c>
      <c r="E107" s="10" t="s">
        <v>54</v>
      </c>
      <c r="F107" s="105" t="s">
        <v>12</v>
      </c>
      <c r="G107" s="172" t="s">
        <v>12</v>
      </c>
      <c r="H107" s="115"/>
      <c r="I107" s="115"/>
      <c r="J107" s="115"/>
      <c r="K107" s="115"/>
      <c r="L107" s="115"/>
      <c r="M107" s="115"/>
      <c r="N107" s="115"/>
      <c r="O107" s="115"/>
      <c r="P107" s="115"/>
      <c r="Q107" s="115"/>
      <c r="R107" s="115"/>
      <c r="S107" s="115"/>
      <c r="T107" s="115"/>
      <c r="U107" s="115"/>
      <c r="V107" s="115"/>
      <c r="W107" s="115"/>
      <c r="X107" s="115"/>
      <c r="Y107" s="115"/>
      <c r="Z107" s="115"/>
      <c r="AA107" s="115"/>
    </row>
    <row r="108" spans="1:27" ht="130.5" customHeight="1">
      <c r="A108" s="693"/>
      <c r="B108" s="696"/>
      <c r="C108" s="698"/>
      <c r="D108" s="171" t="s">
        <v>142</v>
      </c>
      <c r="E108" s="10" t="s">
        <v>54</v>
      </c>
      <c r="F108" s="105" t="s">
        <v>12</v>
      </c>
      <c r="G108" s="172" t="s">
        <v>12</v>
      </c>
      <c r="H108" s="115"/>
      <c r="I108" s="115"/>
      <c r="J108" s="115"/>
      <c r="K108" s="115"/>
      <c r="L108" s="115"/>
      <c r="M108" s="115"/>
      <c r="N108" s="115"/>
      <c r="O108" s="115"/>
      <c r="P108" s="115"/>
      <c r="Q108" s="115"/>
      <c r="R108" s="115"/>
      <c r="S108" s="115"/>
      <c r="T108" s="115"/>
      <c r="U108" s="115"/>
      <c r="V108" s="115"/>
      <c r="W108" s="115"/>
      <c r="X108" s="115"/>
      <c r="Y108" s="115"/>
      <c r="Z108" s="115"/>
      <c r="AA108" s="115"/>
    </row>
    <row r="109" spans="1:27" ht="31.5" customHeight="1">
      <c r="A109" s="693"/>
      <c r="B109" s="696"/>
      <c r="C109" s="699" t="s">
        <v>143</v>
      </c>
      <c r="D109" s="173" t="s">
        <v>144</v>
      </c>
      <c r="E109" s="11" t="s">
        <v>14</v>
      </c>
      <c r="F109" s="106" t="s">
        <v>12</v>
      </c>
      <c r="G109" s="172" t="s">
        <v>12</v>
      </c>
      <c r="H109" s="115"/>
      <c r="I109" s="115"/>
      <c r="J109" s="115"/>
      <c r="K109" s="115"/>
      <c r="L109" s="115"/>
      <c r="M109" s="115"/>
      <c r="N109" s="115"/>
      <c r="O109" s="115"/>
      <c r="P109" s="115"/>
      <c r="Q109" s="115"/>
      <c r="R109" s="115"/>
      <c r="S109" s="115"/>
      <c r="T109" s="115"/>
      <c r="U109" s="115"/>
      <c r="V109" s="115"/>
      <c r="W109" s="115"/>
      <c r="X109" s="115"/>
      <c r="Y109" s="115"/>
      <c r="Z109" s="115"/>
      <c r="AA109" s="115"/>
    </row>
    <row r="110" spans="1:27" ht="60.75" customHeight="1">
      <c r="A110" s="693"/>
      <c r="B110" s="696"/>
      <c r="C110" s="696"/>
      <c r="D110" s="173" t="s">
        <v>145</v>
      </c>
      <c r="E110" s="11" t="s">
        <v>54</v>
      </c>
      <c r="F110" s="106" t="s">
        <v>12</v>
      </c>
      <c r="G110" s="172" t="s">
        <v>12</v>
      </c>
      <c r="H110" s="115"/>
      <c r="I110" s="115"/>
      <c r="J110" s="115"/>
      <c r="K110" s="115"/>
      <c r="L110" s="115"/>
      <c r="M110" s="115"/>
      <c r="N110" s="115"/>
      <c r="O110" s="115"/>
      <c r="P110" s="115"/>
      <c r="Q110" s="115"/>
      <c r="R110" s="115"/>
      <c r="S110" s="115"/>
      <c r="T110" s="115"/>
      <c r="U110" s="115"/>
      <c r="V110" s="115"/>
      <c r="W110" s="115"/>
      <c r="X110" s="115"/>
      <c r="Y110" s="115"/>
      <c r="Z110" s="115"/>
      <c r="AA110" s="115"/>
    </row>
    <row r="111" spans="1:27" ht="46.5" customHeight="1">
      <c r="A111" s="693"/>
      <c r="B111" s="696"/>
      <c r="C111" s="696"/>
      <c r="D111" s="173" t="s">
        <v>146</v>
      </c>
      <c r="E111" s="11" t="s">
        <v>39</v>
      </c>
      <c r="F111" s="106" t="s">
        <v>12</v>
      </c>
      <c r="G111" s="172" t="s">
        <v>12</v>
      </c>
      <c r="H111" s="115"/>
      <c r="I111" s="115"/>
      <c r="J111" s="115"/>
      <c r="K111" s="115"/>
      <c r="L111" s="115"/>
      <c r="M111" s="115"/>
      <c r="N111" s="115"/>
      <c r="O111" s="115"/>
      <c r="P111" s="115"/>
      <c r="Q111" s="115"/>
      <c r="R111" s="115"/>
      <c r="S111" s="115"/>
      <c r="T111" s="115"/>
      <c r="U111" s="115"/>
      <c r="V111" s="115"/>
      <c r="W111" s="115"/>
      <c r="X111" s="115"/>
      <c r="Y111" s="115"/>
      <c r="Z111" s="115"/>
      <c r="AA111" s="115"/>
    </row>
    <row r="112" spans="1:27" ht="42" customHeight="1" thickBot="1">
      <c r="A112" s="694"/>
      <c r="B112" s="697"/>
      <c r="C112" s="697"/>
      <c r="D112" s="174" t="s">
        <v>147</v>
      </c>
      <c r="E112" s="175" t="s">
        <v>43</v>
      </c>
      <c r="F112" s="176" t="s">
        <v>12</v>
      </c>
      <c r="G112" s="177" t="s">
        <v>12</v>
      </c>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ht="14.25" customHeight="1">
      <c r="A113" s="115"/>
      <c r="B113" s="115"/>
      <c r="C113" s="117"/>
      <c r="D113" s="118"/>
      <c r="E113" s="119"/>
      <c r="F113" s="119"/>
      <c r="G113" s="117"/>
      <c r="H113" s="115"/>
      <c r="I113" s="115"/>
      <c r="J113" s="115"/>
      <c r="K113" s="115"/>
      <c r="L113" s="115"/>
      <c r="M113" s="115"/>
      <c r="N113" s="115"/>
      <c r="O113" s="115"/>
      <c r="P113" s="115"/>
      <c r="Q113" s="115"/>
      <c r="R113" s="115"/>
      <c r="S113" s="115"/>
      <c r="T113" s="115"/>
      <c r="U113" s="115"/>
      <c r="V113" s="115"/>
      <c r="W113" s="115"/>
      <c r="X113" s="115"/>
      <c r="Y113" s="115"/>
      <c r="Z113" s="115"/>
      <c r="AA113" s="115"/>
    </row>
    <row r="114" spans="1:27" ht="14.25" customHeight="1">
      <c r="A114" s="115"/>
      <c r="B114" s="115"/>
      <c r="C114" s="117"/>
      <c r="D114" s="118"/>
      <c r="E114" s="119"/>
      <c r="F114" s="119"/>
      <c r="G114" s="117"/>
      <c r="H114" s="115"/>
      <c r="I114" s="115"/>
      <c r="J114" s="115"/>
      <c r="K114" s="115"/>
      <c r="L114" s="115"/>
      <c r="M114" s="115"/>
      <c r="N114" s="115"/>
      <c r="O114" s="115"/>
      <c r="P114" s="115"/>
      <c r="Q114" s="115"/>
      <c r="R114" s="115"/>
      <c r="S114" s="115"/>
      <c r="T114" s="115"/>
      <c r="U114" s="115"/>
      <c r="V114" s="115"/>
      <c r="W114" s="115"/>
      <c r="X114" s="115"/>
      <c r="Y114" s="115"/>
      <c r="Z114" s="115"/>
      <c r="AA114" s="115"/>
    </row>
    <row r="115" spans="1:27" ht="14.25" customHeight="1">
      <c r="A115" s="115"/>
      <c r="B115" s="115"/>
      <c r="C115" s="117"/>
      <c r="D115" s="118"/>
      <c r="E115" s="119"/>
      <c r="F115" s="119"/>
      <c r="G115" s="117"/>
      <c r="H115" s="115"/>
      <c r="I115" s="115"/>
      <c r="J115" s="115"/>
      <c r="K115" s="115"/>
      <c r="L115" s="115"/>
      <c r="M115" s="115"/>
      <c r="N115" s="115"/>
      <c r="O115" s="115"/>
      <c r="P115" s="115"/>
      <c r="Q115" s="115"/>
      <c r="R115" s="115"/>
      <c r="S115" s="115"/>
      <c r="T115" s="115"/>
      <c r="U115" s="115"/>
      <c r="V115" s="115"/>
      <c r="W115" s="115"/>
      <c r="X115" s="115"/>
      <c r="Y115" s="115"/>
      <c r="Z115" s="115"/>
      <c r="AA115" s="115"/>
    </row>
    <row r="116" spans="1:27" ht="14.25" customHeight="1">
      <c r="A116" s="115"/>
      <c r="B116" s="115"/>
      <c r="C116" s="117"/>
      <c r="D116" s="118"/>
      <c r="E116" s="119"/>
      <c r="F116" s="119"/>
      <c r="G116" s="117"/>
      <c r="H116" s="115"/>
      <c r="I116" s="115"/>
      <c r="J116" s="115"/>
      <c r="K116" s="115"/>
      <c r="L116" s="115"/>
      <c r="M116" s="115"/>
      <c r="N116" s="115"/>
      <c r="O116" s="115"/>
      <c r="P116" s="115"/>
      <c r="Q116" s="115"/>
      <c r="R116" s="115"/>
      <c r="S116" s="115"/>
      <c r="T116" s="115"/>
      <c r="U116" s="115"/>
      <c r="V116" s="115"/>
      <c r="W116" s="115"/>
      <c r="X116" s="115"/>
      <c r="Y116" s="115"/>
      <c r="Z116" s="115"/>
      <c r="AA116" s="115"/>
    </row>
    <row r="117" spans="1:27" ht="14.25" customHeight="1">
      <c r="A117" s="115"/>
      <c r="B117" s="115"/>
      <c r="C117" s="117"/>
      <c r="D117" s="118"/>
      <c r="E117" s="119"/>
      <c r="F117" s="119"/>
      <c r="G117" s="117"/>
      <c r="H117" s="115"/>
      <c r="I117" s="115"/>
      <c r="J117" s="115"/>
      <c r="K117" s="115"/>
      <c r="L117" s="115"/>
      <c r="M117" s="115"/>
      <c r="N117" s="115"/>
      <c r="O117" s="115"/>
      <c r="P117" s="115"/>
      <c r="Q117" s="115"/>
      <c r="R117" s="115"/>
      <c r="S117" s="115"/>
      <c r="T117" s="115"/>
      <c r="U117" s="115"/>
      <c r="V117" s="115"/>
      <c r="W117" s="115"/>
      <c r="X117" s="115"/>
      <c r="Y117" s="115"/>
      <c r="Z117" s="115"/>
      <c r="AA117" s="115"/>
    </row>
    <row r="118" spans="1:27" ht="14.25" customHeight="1">
      <c r="A118" s="115"/>
      <c r="B118" s="115"/>
      <c r="C118" s="117"/>
      <c r="D118" s="118"/>
      <c r="E118" s="119"/>
      <c r="F118" s="119"/>
      <c r="G118" s="117"/>
      <c r="H118" s="115"/>
      <c r="I118" s="115"/>
      <c r="J118" s="115"/>
      <c r="K118" s="115"/>
      <c r="L118" s="115"/>
      <c r="M118" s="115"/>
      <c r="N118" s="115"/>
      <c r="O118" s="115"/>
      <c r="P118" s="115"/>
      <c r="Q118" s="115"/>
      <c r="R118" s="115"/>
      <c r="S118" s="115"/>
      <c r="T118" s="115"/>
      <c r="U118" s="115"/>
      <c r="V118" s="115"/>
      <c r="W118" s="115"/>
      <c r="X118" s="115"/>
      <c r="Y118" s="115"/>
      <c r="Z118" s="115"/>
      <c r="AA118" s="115"/>
    </row>
    <row r="119" spans="1:27" ht="14.25" customHeight="1">
      <c r="A119" s="115"/>
      <c r="B119" s="115"/>
      <c r="C119" s="117"/>
      <c r="D119" s="118"/>
      <c r="E119" s="119"/>
      <c r="F119" s="119"/>
      <c r="G119" s="117"/>
      <c r="H119" s="115"/>
      <c r="I119" s="115"/>
      <c r="J119" s="115"/>
      <c r="K119" s="115"/>
      <c r="L119" s="115"/>
      <c r="M119" s="115"/>
      <c r="N119" s="115"/>
      <c r="O119" s="115"/>
      <c r="P119" s="115"/>
      <c r="Q119" s="115"/>
      <c r="R119" s="115"/>
      <c r="S119" s="115"/>
      <c r="T119" s="115"/>
      <c r="U119" s="115"/>
      <c r="V119" s="115"/>
      <c r="W119" s="115"/>
      <c r="X119" s="115"/>
      <c r="Y119" s="115"/>
      <c r="Z119" s="115"/>
      <c r="AA119" s="115"/>
    </row>
    <row r="120" spans="1:27" ht="14.25" customHeight="1">
      <c r="A120" s="115"/>
      <c r="B120" s="115"/>
      <c r="C120" s="117"/>
      <c r="D120" s="118"/>
      <c r="E120" s="119"/>
      <c r="F120" s="119"/>
      <c r="G120" s="117"/>
      <c r="H120" s="115"/>
      <c r="I120" s="115"/>
      <c r="J120" s="115"/>
      <c r="K120" s="115"/>
      <c r="L120" s="115"/>
      <c r="M120" s="115"/>
      <c r="N120" s="115"/>
      <c r="O120" s="115"/>
      <c r="P120" s="115"/>
      <c r="Q120" s="115"/>
      <c r="R120" s="115"/>
      <c r="S120" s="115"/>
      <c r="T120" s="115"/>
      <c r="U120" s="115"/>
      <c r="V120" s="115"/>
      <c r="W120" s="115"/>
      <c r="X120" s="115"/>
      <c r="Y120" s="115"/>
      <c r="Z120" s="115"/>
      <c r="AA120" s="115"/>
    </row>
    <row r="121" spans="1:27" ht="14.25" customHeight="1">
      <c r="A121" s="115"/>
      <c r="B121" s="115"/>
      <c r="C121" s="117"/>
      <c r="D121" s="118"/>
      <c r="E121" s="119"/>
      <c r="F121" s="119"/>
      <c r="G121" s="117"/>
      <c r="H121" s="115"/>
      <c r="I121" s="115"/>
      <c r="J121" s="115"/>
      <c r="K121" s="115"/>
      <c r="L121" s="115"/>
      <c r="M121" s="115"/>
      <c r="N121" s="115"/>
      <c r="O121" s="115"/>
      <c r="P121" s="115"/>
      <c r="Q121" s="115"/>
      <c r="R121" s="115"/>
      <c r="S121" s="115"/>
      <c r="T121" s="115"/>
      <c r="U121" s="115"/>
      <c r="V121" s="115"/>
      <c r="W121" s="115"/>
      <c r="X121" s="115"/>
      <c r="Y121" s="115"/>
      <c r="Z121" s="115"/>
      <c r="AA121" s="115"/>
    </row>
    <row r="122" spans="1:27" ht="14.25" customHeight="1">
      <c r="A122" s="115"/>
      <c r="B122" s="115"/>
      <c r="C122" s="117"/>
      <c r="D122" s="118"/>
      <c r="E122" s="119"/>
      <c r="F122" s="119"/>
      <c r="G122" s="117"/>
      <c r="H122" s="115"/>
      <c r="I122" s="115"/>
      <c r="J122" s="115"/>
      <c r="K122" s="115"/>
      <c r="L122" s="115"/>
      <c r="M122" s="115"/>
      <c r="N122" s="115"/>
      <c r="O122" s="115"/>
      <c r="P122" s="115"/>
      <c r="Q122" s="115"/>
      <c r="R122" s="115"/>
      <c r="S122" s="115"/>
      <c r="T122" s="115"/>
      <c r="U122" s="115"/>
      <c r="V122" s="115"/>
      <c r="W122" s="115"/>
      <c r="X122" s="115"/>
      <c r="Y122" s="115"/>
      <c r="Z122" s="115"/>
      <c r="AA122" s="115"/>
    </row>
    <row r="123" spans="1:27" ht="14.25" customHeight="1">
      <c r="A123" s="115"/>
      <c r="B123" s="115"/>
      <c r="C123" s="117"/>
      <c r="D123" s="118"/>
      <c r="E123" s="119"/>
      <c r="F123" s="119"/>
      <c r="G123" s="117"/>
      <c r="H123" s="115"/>
      <c r="I123" s="115"/>
      <c r="J123" s="115"/>
      <c r="K123" s="115"/>
      <c r="L123" s="115"/>
      <c r="M123" s="115"/>
      <c r="N123" s="115"/>
      <c r="O123" s="115"/>
      <c r="P123" s="115"/>
      <c r="Q123" s="115"/>
      <c r="R123" s="115"/>
      <c r="S123" s="115"/>
      <c r="T123" s="115"/>
      <c r="U123" s="115"/>
      <c r="V123" s="115"/>
      <c r="W123" s="115"/>
      <c r="X123" s="115"/>
      <c r="Y123" s="115"/>
      <c r="Z123" s="115"/>
      <c r="AA123" s="115"/>
    </row>
    <row r="124" spans="1:27" ht="14.25" customHeight="1">
      <c r="A124" s="115"/>
      <c r="B124" s="115"/>
      <c r="C124" s="117"/>
      <c r="D124" s="118"/>
      <c r="E124" s="119"/>
      <c r="F124" s="119"/>
      <c r="G124" s="117"/>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1:27" ht="14.25" customHeight="1">
      <c r="A125" s="115"/>
      <c r="B125" s="115"/>
      <c r="C125" s="117"/>
      <c r="D125" s="118"/>
      <c r="E125" s="119"/>
      <c r="F125" s="119"/>
      <c r="G125" s="117"/>
      <c r="H125" s="115"/>
      <c r="I125" s="115"/>
      <c r="J125" s="115"/>
      <c r="K125" s="115"/>
      <c r="L125" s="115"/>
      <c r="M125" s="115"/>
      <c r="N125" s="115"/>
      <c r="O125" s="115"/>
      <c r="P125" s="115"/>
      <c r="Q125" s="115"/>
      <c r="R125" s="115"/>
      <c r="S125" s="115"/>
      <c r="T125" s="115"/>
      <c r="U125" s="115"/>
      <c r="V125" s="115"/>
      <c r="W125" s="115"/>
      <c r="X125" s="115"/>
      <c r="Y125" s="115"/>
      <c r="Z125" s="115"/>
      <c r="AA125" s="115"/>
    </row>
    <row r="126" spans="1:27" ht="14.25" customHeight="1">
      <c r="A126" s="115"/>
      <c r="B126" s="115"/>
      <c r="C126" s="117"/>
      <c r="D126" s="118"/>
      <c r="E126" s="119"/>
      <c r="F126" s="119"/>
      <c r="G126" s="117"/>
      <c r="H126" s="115"/>
      <c r="I126" s="115"/>
      <c r="J126" s="115"/>
      <c r="K126" s="115"/>
      <c r="L126" s="115"/>
      <c r="M126" s="115"/>
      <c r="N126" s="115"/>
      <c r="O126" s="115"/>
      <c r="P126" s="115"/>
      <c r="Q126" s="115"/>
      <c r="R126" s="115"/>
      <c r="S126" s="115"/>
      <c r="T126" s="115"/>
      <c r="U126" s="115"/>
      <c r="V126" s="115"/>
      <c r="W126" s="115"/>
      <c r="X126" s="115"/>
      <c r="Y126" s="115"/>
      <c r="Z126" s="115"/>
      <c r="AA126" s="115"/>
    </row>
    <row r="127" spans="1:27" ht="14.25" customHeight="1">
      <c r="A127" s="115"/>
      <c r="B127" s="115"/>
      <c r="C127" s="117"/>
      <c r="D127" s="118"/>
      <c r="E127" s="119"/>
      <c r="F127" s="119"/>
      <c r="G127" s="117"/>
      <c r="H127" s="115"/>
      <c r="I127" s="115"/>
      <c r="J127" s="115"/>
      <c r="K127" s="115"/>
      <c r="L127" s="115"/>
      <c r="M127" s="115"/>
      <c r="N127" s="115"/>
      <c r="O127" s="115"/>
      <c r="P127" s="115"/>
      <c r="Q127" s="115"/>
      <c r="R127" s="115"/>
      <c r="S127" s="115"/>
      <c r="T127" s="115"/>
      <c r="U127" s="115"/>
      <c r="V127" s="115"/>
      <c r="W127" s="115"/>
      <c r="X127" s="115"/>
      <c r="Y127" s="115"/>
      <c r="Z127" s="115"/>
      <c r="AA127" s="115"/>
    </row>
    <row r="128" spans="1:27" ht="14.25" customHeight="1">
      <c r="A128" s="115"/>
      <c r="B128" s="115"/>
      <c r="C128" s="117"/>
      <c r="D128" s="118"/>
      <c r="E128" s="119"/>
      <c r="F128" s="119"/>
      <c r="G128" s="117"/>
      <c r="H128" s="115"/>
      <c r="I128" s="115"/>
      <c r="J128" s="115"/>
      <c r="K128" s="115"/>
      <c r="L128" s="115"/>
      <c r="M128" s="115"/>
      <c r="N128" s="115"/>
      <c r="O128" s="115"/>
      <c r="P128" s="115"/>
      <c r="Q128" s="115"/>
      <c r="R128" s="115"/>
      <c r="S128" s="115"/>
      <c r="T128" s="115"/>
      <c r="U128" s="115"/>
      <c r="V128" s="115"/>
      <c r="W128" s="115"/>
      <c r="X128" s="115"/>
      <c r="Y128" s="115"/>
      <c r="Z128" s="115"/>
      <c r="AA128" s="115"/>
    </row>
    <row r="129" spans="1:27" ht="14.25" customHeight="1">
      <c r="A129" s="115"/>
      <c r="B129" s="115"/>
      <c r="C129" s="117"/>
      <c r="D129" s="118"/>
      <c r="E129" s="119"/>
      <c r="F129" s="119"/>
      <c r="G129" s="117"/>
      <c r="H129" s="115"/>
      <c r="I129" s="115"/>
      <c r="J129" s="115"/>
      <c r="K129" s="115"/>
      <c r="L129" s="115"/>
      <c r="M129" s="115"/>
      <c r="N129" s="115"/>
      <c r="O129" s="115"/>
      <c r="P129" s="115"/>
      <c r="Q129" s="115"/>
      <c r="R129" s="115"/>
      <c r="S129" s="115"/>
      <c r="T129" s="115"/>
      <c r="U129" s="115"/>
      <c r="V129" s="115"/>
      <c r="W129" s="115"/>
      <c r="X129" s="115"/>
      <c r="Y129" s="115"/>
      <c r="Z129" s="115"/>
      <c r="AA129" s="115"/>
    </row>
    <row r="130" spans="1:27" ht="14.25" customHeight="1">
      <c r="A130" s="115"/>
      <c r="B130" s="115"/>
      <c r="C130" s="117"/>
      <c r="D130" s="118"/>
      <c r="E130" s="119"/>
      <c r="F130" s="119"/>
      <c r="G130" s="117"/>
      <c r="H130" s="115"/>
      <c r="I130" s="115"/>
      <c r="J130" s="115"/>
      <c r="K130" s="115"/>
      <c r="L130" s="115"/>
      <c r="M130" s="115"/>
      <c r="N130" s="115"/>
      <c r="O130" s="115"/>
      <c r="P130" s="115"/>
      <c r="Q130" s="115"/>
      <c r="R130" s="115"/>
      <c r="S130" s="115"/>
      <c r="T130" s="115"/>
      <c r="U130" s="115"/>
      <c r="V130" s="115"/>
      <c r="W130" s="115"/>
      <c r="X130" s="115"/>
      <c r="Y130" s="115"/>
      <c r="Z130" s="115"/>
      <c r="AA130" s="115"/>
    </row>
    <row r="131" spans="1:27" ht="14.25" customHeight="1">
      <c r="A131" s="115"/>
      <c r="B131" s="115"/>
      <c r="C131" s="117"/>
      <c r="D131" s="118"/>
      <c r="E131" s="119"/>
      <c r="F131" s="119"/>
      <c r="G131" s="117"/>
      <c r="H131" s="115"/>
      <c r="I131" s="115"/>
      <c r="J131" s="115"/>
      <c r="K131" s="115"/>
      <c r="L131" s="115"/>
      <c r="M131" s="115"/>
      <c r="N131" s="115"/>
      <c r="O131" s="115"/>
      <c r="P131" s="115"/>
      <c r="Q131" s="115"/>
      <c r="R131" s="115"/>
      <c r="S131" s="115"/>
      <c r="T131" s="115"/>
      <c r="U131" s="115"/>
      <c r="V131" s="115"/>
      <c r="W131" s="115"/>
      <c r="X131" s="115"/>
      <c r="Y131" s="115"/>
      <c r="Z131" s="115"/>
      <c r="AA131" s="115"/>
    </row>
    <row r="132" spans="1:27" ht="14.25" customHeight="1">
      <c r="A132" s="115"/>
      <c r="B132" s="115"/>
      <c r="C132" s="117"/>
      <c r="D132" s="118"/>
      <c r="E132" s="119"/>
      <c r="F132" s="119"/>
      <c r="G132" s="117"/>
      <c r="H132" s="115"/>
      <c r="I132" s="115"/>
      <c r="J132" s="115"/>
      <c r="K132" s="115"/>
      <c r="L132" s="115"/>
      <c r="M132" s="115"/>
      <c r="N132" s="115"/>
      <c r="O132" s="115"/>
      <c r="P132" s="115"/>
      <c r="Q132" s="115"/>
      <c r="R132" s="115"/>
      <c r="S132" s="115"/>
      <c r="T132" s="115"/>
      <c r="U132" s="115"/>
      <c r="V132" s="115"/>
      <c r="W132" s="115"/>
      <c r="X132" s="115"/>
      <c r="Y132" s="115"/>
      <c r="Z132" s="115"/>
      <c r="AA132" s="115"/>
    </row>
    <row r="133" spans="1:27" ht="14.25" customHeight="1">
      <c r="A133" s="115"/>
      <c r="B133" s="115"/>
      <c r="C133" s="117"/>
      <c r="D133" s="118"/>
      <c r="E133" s="119"/>
      <c r="F133" s="119"/>
      <c r="G133" s="117"/>
      <c r="H133" s="115"/>
      <c r="I133" s="115"/>
      <c r="J133" s="115"/>
      <c r="K133" s="115"/>
      <c r="L133" s="115"/>
      <c r="M133" s="115"/>
      <c r="N133" s="115"/>
      <c r="O133" s="115"/>
      <c r="P133" s="115"/>
      <c r="Q133" s="115"/>
      <c r="R133" s="115"/>
      <c r="S133" s="115"/>
      <c r="T133" s="115"/>
      <c r="U133" s="115"/>
      <c r="V133" s="115"/>
      <c r="W133" s="115"/>
      <c r="X133" s="115"/>
      <c r="Y133" s="115"/>
      <c r="Z133" s="115"/>
      <c r="AA133" s="115"/>
    </row>
    <row r="134" spans="1:27" ht="14.25" customHeight="1">
      <c r="A134" s="115"/>
      <c r="B134" s="115"/>
      <c r="C134" s="117"/>
      <c r="D134" s="118"/>
      <c r="E134" s="119"/>
      <c r="F134" s="119"/>
      <c r="G134" s="117"/>
      <c r="H134" s="115"/>
      <c r="I134" s="115"/>
      <c r="J134" s="115"/>
      <c r="K134" s="115"/>
      <c r="L134" s="115"/>
      <c r="M134" s="115"/>
      <c r="N134" s="115"/>
      <c r="O134" s="115"/>
      <c r="P134" s="115"/>
      <c r="Q134" s="115"/>
      <c r="R134" s="115"/>
      <c r="S134" s="115"/>
      <c r="T134" s="115"/>
      <c r="U134" s="115"/>
      <c r="V134" s="115"/>
      <c r="W134" s="115"/>
      <c r="X134" s="115"/>
      <c r="Y134" s="115"/>
      <c r="Z134" s="115"/>
      <c r="AA134" s="115"/>
    </row>
    <row r="135" spans="1:27" ht="14.25" customHeight="1">
      <c r="A135" s="115"/>
      <c r="B135" s="115"/>
      <c r="C135" s="117"/>
      <c r="D135" s="118"/>
      <c r="E135" s="119"/>
      <c r="F135" s="119"/>
      <c r="G135" s="117"/>
      <c r="H135" s="115"/>
      <c r="I135" s="115"/>
      <c r="J135" s="115"/>
      <c r="K135" s="115"/>
      <c r="L135" s="115"/>
      <c r="M135" s="115"/>
      <c r="N135" s="115"/>
      <c r="O135" s="115"/>
      <c r="P135" s="115"/>
      <c r="Q135" s="115"/>
      <c r="R135" s="115"/>
      <c r="S135" s="115"/>
      <c r="T135" s="115"/>
      <c r="U135" s="115"/>
      <c r="V135" s="115"/>
      <c r="W135" s="115"/>
      <c r="X135" s="115"/>
      <c r="Y135" s="115"/>
      <c r="Z135" s="115"/>
      <c r="AA135" s="115"/>
    </row>
    <row r="136" spans="1:27" ht="14.25" customHeight="1">
      <c r="A136" s="115"/>
      <c r="B136" s="115"/>
      <c r="C136" s="117"/>
      <c r="D136" s="118"/>
      <c r="E136" s="119"/>
      <c r="F136" s="119"/>
      <c r="G136" s="117"/>
      <c r="H136" s="115"/>
      <c r="I136" s="115"/>
      <c r="J136" s="115"/>
      <c r="K136" s="115"/>
      <c r="L136" s="115"/>
      <c r="M136" s="115"/>
      <c r="N136" s="115"/>
      <c r="O136" s="115"/>
      <c r="P136" s="115"/>
      <c r="Q136" s="115"/>
      <c r="R136" s="115"/>
      <c r="S136" s="115"/>
      <c r="T136" s="115"/>
      <c r="U136" s="115"/>
      <c r="V136" s="115"/>
      <c r="W136" s="115"/>
      <c r="X136" s="115"/>
      <c r="Y136" s="115"/>
      <c r="Z136" s="115"/>
      <c r="AA136" s="115"/>
    </row>
    <row r="137" spans="1:27" ht="14.25" customHeight="1">
      <c r="A137" s="115"/>
      <c r="B137" s="115"/>
      <c r="C137" s="117"/>
      <c r="D137" s="118"/>
      <c r="E137" s="119"/>
      <c r="F137" s="119"/>
      <c r="G137" s="117"/>
      <c r="H137" s="115"/>
      <c r="I137" s="115"/>
      <c r="J137" s="115"/>
      <c r="K137" s="115"/>
      <c r="L137" s="115"/>
      <c r="M137" s="115"/>
      <c r="N137" s="115"/>
      <c r="O137" s="115"/>
      <c r="P137" s="115"/>
      <c r="Q137" s="115"/>
      <c r="R137" s="115"/>
      <c r="S137" s="115"/>
      <c r="T137" s="115"/>
      <c r="U137" s="115"/>
      <c r="V137" s="115"/>
      <c r="W137" s="115"/>
      <c r="X137" s="115"/>
      <c r="Y137" s="115"/>
      <c r="Z137" s="115"/>
      <c r="AA137" s="115"/>
    </row>
    <row r="138" spans="1:27" ht="14.25" customHeight="1">
      <c r="A138" s="115"/>
      <c r="B138" s="115"/>
      <c r="C138" s="117"/>
      <c r="D138" s="118"/>
      <c r="E138" s="119"/>
      <c r="F138" s="119"/>
      <c r="G138" s="117"/>
      <c r="H138" s="115"/>
      <c r="I138" s="115"/>
      <c r="J138" s="115"/>
      <c r="K138" s="115"/>
      <c r="L138" s="115"/>
      <c r="M138" s="115"/>
      <c r="N138" s="115"/>
      <c r="O138" s="115"/>
      <c r="P138" s="115"/>
      <c r="Q138" s="115"/>
      <c r="R138" s="115"/>
      <c r="S138" s="115"/>
      <c r="T138" s="115"/>
      <c r="U138" s="115"/>
      <c r="V138" s="115"/>
      <c r="W138" s="115"/>
      <c r="X138" s="115"/>
      <c r="Y138" s="115"/>
      <c r="Z138" s="115"/>
      <c r="AA138" s="115"/>
    </row>
    <row r="139" spans="1:27" ht="14.25" customHeight="1">
      <c r="A139" s="115"/>
      <c r="B139" s="115"/>
      <c r="C139" s="117"/>
      <c r="D139" s="118"/>
      <c r="E139" s="119"/>
      <c r="F139" s="119"/>
      <c r="G139" s="117"/>
      <c r="H139" s="115"/>
      <c r="I139" s="115"/>
      <c r="J139" s="115"/>
      <c r="K139" s="115"/>
      <c r="L139" s="115"/>
      <c r="M139" s="115"/>
      <c r="N139" s="115"/>
      <c r="O139" s="115"/>
      <c r="P139" s="115"/>
      <c r="Q139" s="115"/>
      <c r="R139" s="115"/>
      <c r="S139" s="115"/>
      <c r="T139" s="115"/>
      <c r="U139" s="115"/>
      <c r="V139" s="115"/>
      <c r="W139" s="115"/>
      <c r="X139" s="115"/>
      <c r="Y139" s="115"/>
      <c r="Z139" s="115"/>
      <c r="AA139" s="115"/>
    </row>
    <row r="140" spans="1:27" ht="14.25" customHeight="1">
      <c r="A140" s="115"/>
      <c r="B140" s="115"/>
      <c r="C140" s="117"/>
      <c r="D140" s="118"/>
      <c r="E140" s="119"/>
      <c r="F140" s="119"/>
      <c r="G140" s="117"/>
      <c r="H140" s="115"/>
      <c r="I140" s="115"/>
      <c r="J140" s="115"/>
      <c r="K140" s="115"/>
      <c r="L140" s="115"/>
      <c r="M140" s="115"/>
      <c r="N140" s="115"/>
      <c r="O140" s="115"/>
      <c r="P140" s="115"/>
      <c r="Q140" s="115"/>
      <c r="R140" s="115"/>
      <c r="S140" s="115"/>
      <c r="T140" s="115"/>
      <c r="U140" s="115"/>
      <c r="V140" s="115"/>
      <c r="W140" s="115"/>
      <c r="X140" s="115"/>
      <c r="Y140" s="115"/>
      <c r="Z140" s="115"/>
      <c r="AA140" s="115"/>
    </row>
    <row r="141" spans="1:27" ht="14.25" customHeight="1">
      <c r="A141" s="115"/>
      <c r="B141" s="115"/>
      <c r="C141" s="117"/>
      <c r="D141" s="118"/>
      <c r="E141" s="119"/>
      <c r="F141" s="119"/>
      <c r="G141" s="117"/>
      <c r="H141" s="115"/>
      <c r="I141" s="115"/>
      <c r="J141" s="115"/>
      <c r="K141" s="115"/>
      <c r="L141" s="115"/>
      <c r="M141" s="115"/>
      <c r="N141" s="115"/>
      <c r="O141" s="115"/>
      <c r="P141" s="115"/>
      <c r="Q141" s="115"/>
      <c r="R141" s="115"/>
      <c r="S141" s="115"/>
      <c r="T141" s="115"/>
      <c r="U141" s="115"/>
      <c r="V141" s="115"/>
      <c r="W141" s="115"/>
      <c r="X141" s="115"/>
      <c r="Y141" s="115"/>
      <c r="Z141" s="115"/>
      <c r="AA141" s="115"/>
    </row>
    <row r="142" spans="1:27" ht="14.25" customHeight="1">
      <c r="A142" s="115"/>
      <c r="B142" s="115"/>
      <c r="C142" s="117"/>
      <c r="D142" s="118"/>
      <c r="E142" s="119"/>
      <c r="F142" s="119"/>
      <c r="G142" s="117"/>
      <c r="H142" s="115"/>
      <c r="I142" s="115"/>
      <c r="J142" s="115"/>
      <c r="K142" s="115"/>
      <c r="L142" s="115"/>
      <c r="M142" s="115"/>
      <c r="N142" s="115"/>
      <c r="O142" s="115"/>
      <c r="P142" s="115"/>
      <c r="Q142" s="115"/>
      <c r="R142" s="115"/>
      <c r="S142" s="115"/>
      <c r="T142" s="115"/>
      <c r="U142" s="115"/>
      <c r="V142" s="115"/>
      <c r="W142" s="115"/>
      <c r="X142" s="115"/>
      <c r="Y142" s="115"/>
      <c r="Z142" s="115"/>
      <c r="AA142" s="115"/>
    </row>
    <row r="143" spans="1:27" ht="14.25" customHeight="1">
      <c r="A143" s="115"/>
      <c r="B143" s="115"/>
      <c r="C143" s="117"/>
      <c r="D143" s="118"/>
      <c r="E143" s="119"/>
      <c r="F143" s="119"/>
      <c r="G143" s="117"/>
      <c r="H143" s="115"/>
      <c r="I143" s="115"/>
      <c r="J143" s="115"/>
      <c r="K143" s="115"/>
      <c r="L143" s="115"/>
      <c r="M143" s="115"/>
      <c r="N143" s="115"/>
      <c r="O143" s="115"/>
      <c r="P143" s="115"/>
      <c r="Q143" s="115"/>
      <c r="R143" s="115"/>
      <c r="S143" s="115"/>
      <c r="T143" s="115"/>
      <c r="U143" s="115"/>
      <c r="V143" s="115"/>
      <c r="W143" s="115"/>
      <c r="X143" s="115"/>
      <c r="Y143" s="115"/>
      <c r="Z143" s="115"/>
      <c r="AA143" s="115"/>
    </row>
    <row r="144" spans="1:27" ht="14.25" customHeight="1">
      <c r="A144" s="115"/>
      <c r="B144" s="115"/>
      <c r="C144" s="117"/>
      <c r="D144" s="118"/>
      <c r="E144" s="119"/>
      <c r="F144" s="119"/>
      <c r="G144" s="117"/>
      <c r="H144" s="115"/>
      <c r="I144" s="115"/>
      <c r="J144" s="115"/>
      <c r="K144" s="115"/>
      <c r="L144" s="115"/>
      <c r="M144" s="115"/>
      <c r="N144" s="115"/>
      <c r="O144" s="115"/>
      <c r="P144" s="115"/>
      <c r="Q144" s="115"/>
      <c r="R144" s="115"/>
      <c r="S144" s="115"/>
      <c r="T144" s="115"/>
      <c r="U144" s="115"/>
      <c r="V144" s="115"/>
      <c r="W144" s="115"/>
      <c r="X144" s="115"/>
      <c r="Y144" s="115"/>
      <c r="Z144" s="115"/>
      <c r="AA144" s="115"/>
    </row>
    <row r="145" spans="1:27" ht="14.25" customHeight="1">
      <c r="A145" s="115"/>
      <c r="B145" s="115"/>
      <c r="C145" s="117"/>
      <c r="D145" s="118"/>
      <c r="E145" s="119"/>
      <c r="F145" s="119"/>
      <c r="G145" s="117"/>
      <c r="H145" s="115"/>
      <c r="I145" s="115"/>
      <c r="J145" s="115"/>
      <c r="K145" s="115"/>
      <c r="L145" s="115"/>
      <c r="M145" s="115"/>
      <c r="N145" s="115"/>
      <c r="O145" s="115"/>
      <c r="P145" s="115"/>
      <c r="Q145" s="115"/>
      <c r="R145" s="115"/>
      <c r="S145" s="115"/>
      <c r="T145" s="115"/>
      <c r="U145" s="115"/>
      <c r="V145" s="115"/>
      <c r="W145" s="115"/>
      <c r="X145" s="115"/>
      <c r="Y145" s="115"/>
      <c r="Z145" s="115"/>
      <c r="AA145" s="115"/>
    </row>
    <row r="146" spans="1:27" ht="14.25" customHeight="1">
      <c r="A146" s="115"/>
      <c r="B146" s="115"/>
      <c r="C146" s="117"/>
      <c r="D146" s="118"/>
      <c r="E146" s="119"/>
      <c r="F146" s="119"/>
      <c r="G146" s="117"/>
      <c r="H146" s="115"/>
      <c r="I146" s="115"/>
      <c r="J146" s="115"/>
      <c r="K146" s="115"/>
      <c r="L146" s="115"/>
      <c r="M146" s="115"/>
      <c r="N146" s="115"/>
      <c r="O146" s="115"/>
      <c r="P146" s="115"/>
      <c r="Q146" s="115"/>
      <c r="R146" s="115"/>
      <c r="S146" s="115"/>
      <c r="T146" s="115"/>
      <c r="U146" s="115"/>
      <c r="V146" s="115"/>
      <c r="W146" s="115"/>
      <c r="X146" s="115"/>
      <c r="Y146" s="115"/>
      <c r="Z146" s="115"/>
      <c r="AA146" s="115"/>
    </row>
    <row r="147" spans="1:27" ht="14.25" customHeight="1">
      <c r="A147" s="115"/>
      <c r="B147" s="115"/>
      <c r="C147" s="117"/>
      <c r="D147" s="118"/>
      <c r="E147" s="119"/>
      <c r="F147" s="119"/>
      <c r="G147" s="117"/>
      <c r="H147" s="115"/>
      <c r="I147" s="115"/>
      <c r="J147" s="115"/>
      <c r="K147" s="115"/>
      <c r="L147" s="115"/>
      <c r="M147" s="115"/>
      <c r="N147" s="115"/>
      <c r="O147" s="115"/>
      <c r="P147" s="115"/>
      <c r="Q147" s="115"/>
      <c r="R147" s="115"/>
      <c r="S147" s="115"/>
      <c r="T147" s="115"/>
      <c r="U147" s="115"/>
      <c r="V147" s="115"/>
      <c r="W147" s="115"/>
      <c r="X147" s="115"/>
      <c r="Y147" s="115"/>
      <c r="Z147" s="115"/>
      <c r="AA147" s="115"/>
    </row>
    <row r="148" spans="1:27" ht="14.25" customHeight="1">
      <c r="A148" s="115"/>
      <c r="B148" s="115"/>
      <c r="C148" s="117"/>
      <c r="D148" s="118"/>
      <c r="E148" s="119"/>
      <c r="F148" s="119"/>
      <c r="G148" s="117"/>
      <c r="H148" s="115"/>
      <c r="I148" s="115"/>
      <c r="J148" s="115"/>
      <c r="K148" s="115"/>
      <c r="L148" s="115"/>
      <c r="M148" s="115"/>
      <c r="N148" s="115"/>
      <c r="O148" s="115"/>
      <c r="P148" s="115"/>
      <c r="Q148" s="115"/>
      <c r="R148" s="115"/>
      <c r="S148" s="115"/>
      <c r="T148" s="115"/>
      <c r="U148" s="115"/>
      <c r="V148" s="115"/>
      <c r="W148" s="115"/>
      <c r="X148" s="115"/>
      <c r="Y148" s="115"/>
      <c r="Z148" s="115"/>
      <c r="AA148" s="115"/>
    </row>
    <row r="149" spans="1:27" ht="14.25" customHeight="1">
      <c r="A149" s="115"/>
      <c r="B149" s="115"/>
      <c r="C149" s="117"/>
      <c r="D149" s="118"/>
      <c r="E149" s="119"/>
      <c r="F149" s="119"/>
      <c r="G149" s="117"/>
      <c r="H149" s="115"/>
      <c r="I149" s="115"/>
      <c r="J149" s="115"/>
      <c r="K149" s="115"/>
      <c r="L149" s="115"/>
      <c r="M149" s="115"/>
      <c r="N149" s="115"/>
      <c r="O149" s="115"/>
      <c r="P149" s="115"/>
      <c r="Q149" s="115"/>
      <c r="R149" s="115"/>
      <c r="S149" s="115"/>
      <c r="T149" s="115"/>
      <c r="U149" s="115"/>
      <c r="V149" s="115"/>
      <c r="W149" s="115"/>
      <c r="X149" s="115"/>
      <c r="Y149" s="115"/>
      <c r="Z149" s="115"/>
      <c r="AA149" s="115"/>
    </row>
    <row r="150" spans="1:27" ht="14.25" customHeight="1">
      <c r="A150" s="115"/>
      <c r="B150" s="115"/>
      <c r="C150" s="117"/>
      <c r="D150" s="118"/>
      <c r="E150" s="119"/>
      <c r="F150" s="119"/>
      <c r="G150" s="117"/>
      <c r="H150" s="115"/>
      <c r="I150" s="115"/>
      <c r="J150" s="115"/>
      <c r="K150" s="115"/>
      <c r="L150" s="115"/>
      <c r="M150" s="115"/>
      <c r="N150" s="115"/>
      <c r="O150" s="115"/>
      <c r="P150" s="115"/>
      <c r="Q150" s="115"/>
      <c r="R150" s="115"/>
      <c r="S150" s="115"/>
      <c r="T150" s="115"/>
      <c r="U150" s="115"/>
      <c r="V150" s="115"/>
      <c r="W150" s="115"/>
      <c r="X150" s="115"/>
      <c r="Y150" s="115"/>
      <c r="Z150" s="115"/>
      <c r="AA150" s="115"/>
    </row>
    <row r="151" spans="1:27" ht="14.25" customHeight="1">
      <c r="A151" s="115"/>
      <c r="B151" s="115"/>
      <c r="C151" s="117"/>
      <c r="D151" s="118"/>
      <c r="E151" s="119"/>
      <c r="F151" s="119"/>
      <c r="G151" s="117"/>
      <c r="H151" s="115"/>
      <c r="I151" s="115"/>
      <c r="J151" s="115"/>
      <c r="K151" s="115"/>
      <c r="L151" s="115"/>
      <c r="M151" s="115"/>
      <c r="N151" s="115"/>
      <c r="O151" s="115"/>
      <c r="P151" s="115"/>
      <c r="Q151" s="115"/>
      <c r="R151" s="115"/>
      <c r="S151" s="115"/>
      <c r="T151" s="115"/>
      <c r="U151" s="115"/>
      <c r="V151" s="115"/>
      <c r="W151" s="115"/>
      <c r="X151" s="115"/>
      <c r="Y151" s="115"/>
      <c r="Z151" s="115"/>
      <c r="AA151" s="115"/>
    </row>
    <row r="152" spans="1:27" ht="14.25" customHeight="1">
      <c r="A152" s="115"/>
      <c r="B152" s="115"/>
      <c r="C152" s="117"/>
      <c r="D152" s="118"/>
      <c r="E152" s="119"/>
      <c r="F152" s="119"/>
      <c r="G152" s="117"/>
      <c r="H152" s="115"/>
      <c r="I152" s="115"/>
      <c r="J152" s="115"/>
      <c r="K152" s="115"/>
      <c r="L152" s="115"/>
      <c r="M152" s="115"/>
      <c r="N152" s="115"/>
      <c r="O152" s="115"/>
      <c r="P152" s="115"/>
      <c r="Q152" s="115"/>
      <c r="R152" s="115"/>
      <c r="S152" s="115"/>
      <c r="T152" s="115"/>
      <c r="U152" s="115"/>
      <c r="V152" s="115"/>
      <c r="W152" s="115"/>
      <c r="X152" s="115"/>
      <c r="Y152" s="115"/>
      <c r="Z152" s="115"/>
      <c r="AA152" s="115"/>
    </row>
    <row r="153" spans="1:27" ht="14.25" customHeight="1">
      <c r="A153" s="115"/>
      <c r="B153" s="115"/>
      <c r="C153" s="117"/>
      <c r="D153" s="118"/>
      <c r="E153" s="119"/>
      <c r="F153" s="119"/>
      <c r="G153" s="117"/>
      <c r="H153" s="115"/>
      <c r="I153" s="115"/>
      <c r="J153" s="115"/>
      <c r="K153" s="115"/>
      <c r="L153" s="115"/>
      <c r="M153" s="115"/>
      <c r="N153" s="115"/>
      <c r="O153" s="115"/>
      <c r="P153" s="115"/>
      <c r="Q153" s="115"/>
      <c r="R153" s="115"/>
      <c r="S153" s="115"/>
      <c r="T153" s="115"/>
      <c r="U153" s="115"/>
      <c r="V153" s="115"/>
      <c r="W153" s="115"/>
      <c r="X153" s="115"/>
      <c r="Y153" s="115"/>
      <c r="Z153" s="115"/>
      <c r="AA153" s="115"/>
    </row>
    <row r="154" spans="1:27" ht="14.25" customHeight="1">
      <c r="A154" s="115"/>
      <c r="B154" s="115"/>
      <c r="C154" s="117"/>
      <c r="D154" s="118"/>
      <c r="E154" s="119"/>
      <c r="F154" s="119"/>
      <c r="G154" s="117"/>
      <c r="H154" s="115"/>
      <c r="I154" s="115"/>
      <c r="J154" s="115"/>
      <c r="K154" s="115"/>
      <c r="L154" s="115"/>
      <c r="M154" s="115"/>
      <c r="N154" s="115"/>
      <c r="O154" s="115"/>
      <c r="P154" s="115"/>
      <c r="Q154" s="115"/>
      <c r="R154" s="115"/>
      <c r="S154" s="115"/>
      <c r="T154" s="115"/>
      <c r="U154" s="115"/>
      <c r="V154" s="115"/>
      <c r="W154" s="115"/>
      <c r="X154" s="115"/>
      <c r="Y154" s="115"/>
      <c r="Z154" s="115"/>
      <c r="AA154" s="115"/>
    </row>
    <row r="155" spans="1:27" ht="14.25" customHeight="1">
      <c r="A155" s="115"/>
      <c r="B155" s="115"/>
      <c r="C155" s="117"/>
      <c r="D155" s="118"/>
      <c r="E155" s="119"/>
      <c r="F155" s="119"/>
      <c r="G155" s="117"/>
      <c r="H155" s="115"/>
      <c r="I155" s="115"/>
      <c r="J155" s="115"/>
      <c r="K155" s="115"/>
      <c r="L155" s="115"/>
      <c r="M155" s="115"/>
      <c r="N155" s="115"/>
      <c r="O155" s="115"/>
      <c r="P155" s="115"/>
      <c r="Q155" s="115"/>
      <c r="R155" s="115"/>
      <c r="S155" s="115"/>
      <c r="T155" s="115"/>
      <c r="U155" s="115"/>
      <c r="V155" s="115"/>
      <c r="W155" s="115"/>
      <c r="X155" s="115"/>
      <c r="Y155" s="115"/>
      <c r="Z155" s="115"/>
      <c r="AA155" s="115"/>
    </row>
    <row r="156" spans="1:27" ht="14.25" customHeight="1">
      <c r="A156" s="115"/>
      <c r="B156" s="115"/>
      <c r="C156" s="117"/>
      <c r="D156" s="118"/>
      <c r="E156" s="119"/>
      <c r="F156" s="119"/>
      <c r="G156" s="117"/>
      <c r="H156" s="115"/>
      <c r="I156" s="115"/>
      <c r="J156" s="115"/>
      <c r="K156" s="115"/>
      <c r="L156" s="115"/>
      <c r="M156" s="115"/>
      <c r="N156" s="115"/>
      <c r="O156" s="115"/>
      <c r="P156" s="115"/>
      <c r="Q156" s="115"/>
      <c r="R156" s="115"/>
      <c r="S156" s="115"/>
      <c r="T156" s="115"/>
      <c r="U156" s="115"/>
      <c r="V156" s="115"/>
      <c r="W156" s="115"/>
      <c r="X156" s="115"/>
      <c r="Y156" s="115"/>
      <c r="Z156" s="115"/>
      <c r="AA156" s="115"/>
    </row>
    <row r="157" spans="1:27" ht="14.25" customHeight="1">
      <c r="A157" s="115"/>
      <c r="B157" s="115"/>
      <c r="C157" s="117"/>
      <c r="D157" s="118"/>
      <c r="E157" s="119"/>
      <c r="F157" s="119"/>
      <c r="G157" s="117"/>
      <c r="H157" s="115"/>
      <c r="I157" s="115"/>
      <c r="J157" s="115"/>
      <c r="K157" s="115"/>
      <c r="L157" s="115"/>
      <c r="M157" s="115"/>
      <c r="N157" s="115"/>
      <c r="O157" s="115"/>
      <c r="P157" s="115"/>
      <c r="Q157" s="115"/>
      <c r="R157" s="115"/>
      <c r="S157" s="115"/>
      <c r="T157" s="115"/>
      <c r="U157" s="115"/>
      <c r="V157" s="115"/>
      <c r="W157" s="115"/>
      <c r="X157" s="115"/>
      <c r="Y157" s="115"/>
      <c r="Z157" s="115"/>
      <c r="AA157" s="115"/>
    </row>
    <row r="158" spans="1:27" ht="14.25" customHeight="1">
      <c r="A158" s="115"/>
      <c r="B158" s="115"/>
      <c r="C158" s="117"/>
      <c r="D158" s="118"/>
      <c r="E158" s="119"/>
      <c r="F158" s="119"/>
      <c r="G158" s="117"/>
      <c r="H158" s="115"/>
      <c r="I158" s="115"/>
      <c r="J158" s="115"/>
      <c r="K158" s="115"/>
      <c r="L158" s="115"/>
      <c r="M158" s="115"/>
      <c r="N158" s="115"/>
      <c r="O158" s="115"/>
      <c r="P158" s="115"/>
      <c r="Q158" s="115"/>
      <c r="R158" s="115"/>
      <c r="S158" s="115"/>
      <c r="T158" s="115"/>
      <c r="U158" s="115"/>
      <c r="V158" s="115"/>
      <c r="W158" s="115"/>
      <c r="X158" s="115"/>
      <c r="Y158" s="115"/>
      <c r="Z158" s="115"/>
      <c r="AA158" s="115"/>
    </row>
    <row r="159" spans="1:27" ht="14.25" customHeight="1">
      <c r="A159" s="115"/>
      <c r="B159" s="115"/>
      <c r="C159" s="117"/>
      <c r="D159" s="118"/>
      <c r="E159" s="119"/>
      <c r="F159" s="119"/>
      <c r="G159" s="117"/>
      <c r="H159" s="115"/>
      <c r="I159" s="115"/>
      <c r="J159" s="115"/>
      <c r="K159" s="115"/>
      <c r="L159" s="115"/>
      <c r="M159" s="115"/>
      <c r="N159" s="115"/>
      <c r="O159" s="115"/>
      <c r="P159" s="115"/>
      <c r="Q159" s="115"/>
      <c r="R159" s="115"/>
      <c r="S159" s="115"/>
      <c r="T159" s="115"/>
      <c r="U159" s="115"/>
      <c r="V159" s="115"/>
      <c r="W159" s="115"/>
      <c r="X159" s="115"/>
      <c r="Y159" s="115"/>
      <c r="Z159" s="115"/>
      <c r="AA159" s="115"/>
    </row>
    <row r="160" spans="1:27" ht="14.25" customHeight="1">
      <c r="A160" s="115"/>
      <c r="B160" s="115"/>
      <c r="C160" s="117"/>
      <c r="D160" s="118"/>
      <c r="E160" s="119"/>
      <c r="F160" s="119"/>
      <c r="G160" s="117"/>
      <c r="H160" s="115"/>
      <c r="I160" s="115"/>
      <c r="J160" s="115"/>
      <c r="K160" s="115"/>
      <c r="L160" s="115"/>
      <c r="M160" s="115"/>
      <c r="N160" s="115"/>
      <c r="O160" s="115"/>
      <c r="P160" s="115"/>
      <c r="Q160" s="115"/>
      <c r="R160" s="115"/>
      <c r="S160" s="115"/>
      <c r="T160" s="115"/>
      <c r="U160" s="115"/>
      <c r="V160" s="115"/>
      <c r="W160" s="115"/>
      <c r="X160" s="115"/>
      <c r="Y160" s="115"/>
      <c r="Z160" s="115"/>
      <c r="AA160" s="115"/>
    </row>
    <row r="161" spans="1:27" ht="14.25" customHeight="1">
      <c r="A161" s="115"/>
      <c r="B161" s="115"/>
      <c r="C161" s="117"/>
      <c r="D161" s="118"/>
      <c r="E161" s="119"/>
      <c r="F161" s="119"/>
      <c r="G161" s="117"/>
      <c r="H161" s="115"/>
      <c r="I161" s="115"/>
      <c r="J161" s="115"/>
      <c r="K161" s="115"/>
      <c r="L161" s="115"/>
      <c r="M161" s="115"/>
      <c r="N161" s="115"/>
      <c r="O161" s="115"/>
      <c r="P161" s="115"/>
      <c r="Q161" s="115"/>
      <c r="R161" s="115"/>
      <c r="S161" s="115"/>
      <c r="T161" s="115"/>
      <c r="U161" s="115"/>
      <c r="V161" s="115"/>
      <c r="W161" s="115"/>
      <c r="X161" s="115"/>
      <c r="Y161" s="115"/>
      <c r="Z161" s="115"/>
      <c r="AA161" s="115"/>
    </row>
    <row r="162" spans="1:27" ht="14.25" customHeight="1">
      <c r="A162" s="115"/>
      <c r="B162" s="115"/>
      <c r="C162" s="117"/>
      <c r="D162" s="118"/>
      <c r="E162" s="119"/>
      <c r="F162" s="119"/>
      <c r="G162" s="117"/>
      <c r="H162" s="115"/>
      <c r="I162" s="115"/>
      <c r="J162" s="115"/>
      <c r="K162" s="115"/>
      <c r="L162" s="115"/>
      <c r="M162" s="115"/>
      <c r="N162" s="115"/>
      <c r="O162" s="115"/>
      <c r="P162" s="115"/>
      <c r="Q162" s="115"/>
      <c r="R162" s="115"/>
      <c r="S162" s="115"/>
      <c r="T162" s="115"/>
      <c r="U162" s="115"/>
      <c r="V162" s="115"/>
      <c r="W162" s="115"/>
      <c r="X162" s="115"/>
      <c r="Y162" s="115"/>
      <c r="Z162" s="115"/>
      <c r="AA162" s="115"/>
    </row>
    <row r="163" spans="1:27" ht="14.25" customHeight="1">
      <c r="A163" s="115"/>
      <c r="B163" s="115"/>
      <c r="C163" s="117"/>
      <c r="D163" s="118"/>
      <c r="E163" s="119"/>
      <c r="F163" s="119"/>
      <c r="G163" s="117"/>
      <c r="H163" s="115"/>
      <c r="I163" s="115"/>
      <c r="J163" s="115"/>
      <c r="K163" s="115"/>
      <c r="L163" s="115"/>
      <c r="M163" s="115"/>
      <c r="N163" s="115"/>
      <c r="O163" s="115"/>
      <c r="P163" s="115"/>
      <c r="Q163" s="115"/>
      <c r="R163" s="115"/>
      <c r="S163" s="115"/>
      <c r="T163" s="115"/>
      <c r="U163" s="115"/>
      <c r="V163" s="115"/>
      <c r="W163" s="115"/>
      <c r="X163" s="115"/>
      <c r="Y163" s="115"/>
      <c r="Z163" s="115"/>
      <c r="AA163" s="115"/>
    </row>
    <row r="164" spans="1:27" ht="14.25" customHeight="1">
      <c r="A164" s="115"/>
      <c r="B164" s="115"/>
      <c r="C164" s="117"/>
      <c r="D164" s="118"/>
      <c r="E164" s="119"/>
      <c r="F164" s="119"/>
      <c r="G164" s="117"/>
      <c r="H164" s="115"/>
      <c r="I164" s="115"/>
      <c r="J164" s="115"/>
      <c r="K164" s="115"/>
      <c r="L164" s="115"/>
      <c r="M164" s="115"/>
      <c r="N164" s="115"/>
      <c r="O164" s="115"/>
      <c r="P164" s="115"/>
      <c r="Q164" s="115"/>
      <c r="R164" s="115"/>
      <c r="S164" s="115"/>
      <c r="T164" s="115"/>
      <c r="U164" s="115"/>
      <c r="V164" s="115"/>
      <c r="W164" s="115"/>
      <c r="X164" s="115"/>
      <c r="Y164" s="115"/>
      <c r="Z164" s="115"/>
      <c r="AA164" s="115"/>
    </row>
    <row r="165" spans="1:27" ht="14.25" customHeight="1">
      <c r="A165" s="115"/>
      <c r="B165" s="115"/>
      <c r="C165" s="117"/>
      <c r="D165" s="118"/>
      <c r="E165" s="119"/>
      <c r="F165" s="119"/>
      <c r="G165" s="117"/>
      <c r="H165" s="115"/>
      <c r="I165" s="115"/>
      <c r="J165" s="115"/>
      <c r="K165" s="115"/>
      <c r="L165" s="115"/>
      <c r="M165" s="115"/>
      <c r="N165" s="115"/>
      <c r="O165" s="115"/>
      <c r="P165" s="115"/>
      <c r="Q165" s="115"/>
      <c r="R165" s="115"/>
      <c r="S165" s="115"/>
      <c r="T165" s="115"/>
      <c r="U165" s="115"/>
      <c r="V165" s="115"/>
      <c r="W165" s="115"/>
      <c r="X165" s="115"/>
      <c r="Y165" s="115"/>
      <c r="Z165" s="115"/>
      <c r="AA165" s="115"/>
    </row>
    <row r="166" spans="1:27" ht="14.25" customHeight="1">
      <c r="A166" s="115"/>
      <c r="B166" s="115"/>
      <c r="C166" s="117"/>
      <c r="D166" s="118"/>
      <c r="E166" s="119"/>
      <c r="F166" s="119"/>
      <c r="G166" s="117"/>
      <c r="H166" s="115"/>
      <c r="I166" s="115"/>
      <c r="J166" s="115"/>
      <c r="K166" s="115"/>
      <c r="L166" s="115"/>
      <c r="M166" s="115"/>
      <c r="N166" s="115"/>
      <c r="O166" s="115"/>
      <c r="P166" s="115"/>
      <c r="Q166" s="115"/>
      <c r="R166" s="115"/>
      <c r="S166" s="115"/>
      <c r="T166" s="115"/>
      <c r="U166" s="115"/>
      <c r="V166" s="115"/>
      <c r="W166" s="115"/>
      <c r="X166" s="115"/>
      <c r="Y166" s="115"/>
      <c r="Z166" s="115"/>
      <c r="AA166" s="115"/>
    </row>
    <row r="167" spans="1:27" ht="14.25" customHeight="1">
      <c r="A167" s="115"/>
      <c r="B167" s="115"/>
      <c r="C167" s="117"/>
      <c r="D167" s="118"/>
      <c r="E167" s="119"/>
      <c r="F167" s="119"/>
      <c r="G167" s="117"/>
      <c r="H167" s="115"/>
      <c r="I167" s="115"/>
      <c r="J167" s="115"/>
      <c r="K167" s="115"/>
      <c r="L167" s="115"/>
      <c r="M167" s="115"/>
      <c r="N167" s="115"/>
      <c r="O167" s="115"/>
      <c r="P167" s="115"/>
      <c r="Q167" s="115"/>
      <c r="R167" s="115"/>
      <c r="S167" s="115"/>
      <c r="T167" s="115"/>
      <c r="U167" s="115"/>
      <c r="V167" s="115"/>
      <c r="W167" s="115"/>
      <c r="X167" s="115"/>
      <c r="Y167" s="115"/>
      <c r="Z167" s="115"/>
      <c r="AA167" s="115"/>
    </row>
    <row r="168" spans="1:27" ht="14.25" customHeight="1">
      <c r="A168" s="115"/>
      <c r="B168" s="115"/>
      <c r="C168" s="117"/>
      <c r="D168" s="118"/>
      <c r="E168" s="119"/>
      <c r="F168" s="119"/>
      <c r="G168" s="117"/>
      <c r="H168" s="115"/>
      <c r="I168" s="115"/>
      <c r="J168" s="115"/>
      <c r="K168" s="115"/>
      <c r="L168" s="115"/>
      <c r="M168" s="115"/>
      <c r="N168" s="115"/>
      <c r="O168" s="115"/>
      <c r="P168" s="115"/>
      <c r="Q168" s="115"/>
      <c r="R168" s="115"/>
      <c r="S168" s="115"/>
      <c r="T168" s="115"/>
      <c r="U168" s="115"/>
      <c r="V168" s="115"/>
      <c r="W168" s="115"/>
      <c r="X168" s="115"/>
      <c r="Y168" s="115"/>
      <c r="Z168" s="115"/>
      <c r="AA168" s="115"/>
    </row>
    <row r="169" spans="1:27" ht="14.25" customHeight="1">
      <c r="A169" s="115"/>
      <c r="B169" s="115"/>
      <c r="C169" s="117"/>
      <c r="D169" s="118"/>
      <c r="E169" s="119"/>
      <c r="F169" s="119"/>
      <c r="G169" s="117"/>
      <c r="H169" s="115"/>
      <c r="I169" s="115"/>
      <c r="J169" s="115"/>
      <c r="K169" s="115"/>
      <c r="L169" s="115"/>
      <c r="M169" s="115"/>
      <c r="N169" s="115"/>
      <c r="O169" s="115"/>
      <c r="P169" s="115"/>
      <c r="Q169" s="115"/>
      <c r="R169" s="115"/>
      <c r="S169" s="115"/>
      <c r="T169" s="115"/>
      <c r="U169" s="115"/>
      <c r="V169" s="115"/>
      <c r="W169" s="115"/>
      <c r="X169" s="115"/>
      <c r="Y169" s="115"/>
      <c r="Z169" s="115"/>
      <c r="AA169" s="115"/>
    </row>
    <row r="170" spans="1:27" ht="14.25" customHeight="1">
      <c r="A170" s="115"/>
      <c r="B170" s="115"/>
      <c r="C170" s="117"/>
      <c r="D170" s="118"/>
      <c r="E170" s="119"/>
      <c r="F170" s="119"/>
      <c r="G170" s="117"/>
      <c r="H170" s="115"/>
      <c r="I170" s="115"/>
      <c r="J170" s="115"/>
      <c r="K170" s="115"/>
      <c r="L170" s="115"/>
      <c r="M170" s="115"/>
      <c r="N170" s="115"/>
      <c r="O170" s="115"/>
      <c r="P170" s="115"/>
      <c r="Q170" s="115"/>
      <c r="R170" s="115"/>
      <c r="S170" s="115"/>
      <c r="T170" s="115"/>
      <c r="U170" s="115"/>
      <c r="V170" s="115"/>
      <c r="W170" s="115"/>
      <c r="X170" s="115"/>
      <c r="Y170" s="115"/>
      <c r="Z170" s="115"/>
      <c r="AA170" s="115"/>
    </row>
    <row r="171" spans="1:27" ht="14.25" customHeight="1">
      <c r="A171" s="115"/>
      <c r="B171" s="115"/>
      <c r="C171" s="117"/>
      <c r="D171" s="118"/>
      <c r="E171" s="119"/>
      <c r="F171" s="119"/>
      <c r="G171" s="117"/>
      <c r="H171" s="115"/>
      <c r="I171" s="115"/>
      <c r="J171" s="115"/>
      <c r="K171" s="115"/>
      <c r="L171" s="115"/>
      <c r="M171" s="115"/>
      <c r="N171" s="115"/>
      <c r="O171" s="115"/>
      <c r="P171" s="115"/>
      <c r="Q171" s="115"/>
      <c r="R171" s="115"/>
      <c r="S171" s="115"/>
      <c r="T171" s="115"/>
      <c r="U171" s="115"/>
      <c r="V171" s="115"/>
      <c r="W171" s="115"/>
      <c r="X171" s="115"/>
      <c r="Y171" s="115"/>
      <c r="Z171" s="115"/>
      <c r="AA171" s="115"/>
    </row>
    <row r="172" spans="1:27" ht="14.25" customHeight="1">
      <c r="A172" s="115"/>
      <c r="B172" s="115"/>
      <c r="C172" s="117"/>
      <c r="D172" s="118"/>
      <c r="E172" s="119"/>
      <c r="F172" s="119"/>
      <c r="G172" s="117"/>
      <c r="H172" s="115"/>
      <c r="I172" s="115"/>
      <c r="J172" s="115"/>
      <c r="K172" s="115"/>
      <c r="L172" s="115"/>
      <c r="M172" s="115"/>
      <c r="N172" s="115"/>
      <c r="O172" s="115"/>
      <c r="P172" s="115"/>
      <c r="Q172" s="115"/>
      <c r="R172" s="115"/>
      <c r="S172" s="115"/>
      <c r="T172" s="115"/>
      <c r="U172" s="115"/>
      <c r="V172" s="115"/>
      <c r="W172" s="115"/>
      <c r="X172" s="115"/>
      <c r="Y172" s="115"/>
      <c r="Z172" s="115"/>
      <c r="AA172" s="115"/>
    </row>
    <row r="173" spans="1:27" ht="14.25" customHeight="1">
      <c r="A173" s="115"/>
      <c r="B173" s="115"/>
      <c r="C173" s="117"/>
      <c r="D173" s="118"/>
      <c r="E173" s="119"/>
      <c r="F173" s="119"/>
      <c r="G173" s="117"/>
      <c r="H173" s="115"/>
      <c r="I173" s="115"/>
      <c r="J173" s="115"/>
      <c r="K173" s="115"/>
      <c r="L173" s="115"/>
      <c r="M173" s="115"/>
      <c r="N173" s="115"/>
      <c r="O173" s="115"/>
      <c r="P173" s="115"/>
      <c r="Q173" s="115"/>
      <c r="R173" s="115"/>
      <c r="S173" s="115"/>
      <c r="T173" s="115"/>
      <c r="U173" s="115"/>
      <c r="V173" s="115"/>
      <c r="W173" s="115"/>
      <c r="X173" s="115"/>
      <c r="Y173" s="115"/>
      <c r="Z173" s="115"/>
      <c r="AA173" s="115"/>
    </row>
    <row r="174" spans="1:27" ht="14.25" customHeight="1">
      <c r="A174" s="115"/>
      <c r="B174" s="115"/>
      <c r="C174" s="117"/>
      <c r="D174" s="118"/>
      <c r="E174" s="119"/>
      <c r="F174" s="119"/>
      <c r="G174" s="117"/>
      <c r="H174" s="115"/>
      <c r="I174" s="115"/>
      <c r="J174" s="115"/>
      <c r="K174" s="115"/>
      <c r="L174" s="115"/>
      <c r="M174" s="115"/>
      <c r="N174" s="115"/>
      <c r="O174" s="115"/>
      <c r="P174" s="115"/>
      <c r="Q174" s="115"/>
      <c r="R174" s="115"/>
      <c r="S174" s="115"/>
      <c r="T174" s="115"/>
      <c r="U174" s="115"/>
      <c r="V174" s="115"/>
      <c r="W174" s="115"/>
      <c r="X174" s="115"/>
      <c r="Y174" s="115"/>
      <c r="Z174" s="115"/>
      <c r="AA174" s="115"/>
    </row>
    <row r="175" spans="1:27" ht="14.25" customHeight="1">
      <c r="A175" s="115"/>
      <c r="B175" s="115"/>
      <c r="C175" s="117"/>
      <c r="D175" s="118"/>
      <c r="E175" s="119"/>
      <c r="F175" s="119"/>
      <c r="G175" s="117"/>
      <c r="H175" s="115"/>
      <c r="I175" s="115"/>
      <c r="J175" s="115"/>
      <c r="K175" s="115"/>
      <c r="L175" s="115"/>
      <c r="M175" s="115"/>
      <c r="N175" s="115"/>
      <c r="O175" s="115"/>
      <c r="P175" s="115"/>
      <c r="Q175" s="115"/>
      <c r="R175" s="115"/>
      <c r="S175" s="115"/>
      <c r="T175" s="115"/>
      <c r="U175" s="115"/>
      <c r="V175" s="115"/>
      <c r="W175" s="115"/>
      <c r="X175" s="115"/>
      <c r="Y175" s="115"/>
      <c r="Z175" s="115"/>
      <c r="AA175" s="115"/>
    </row>
    <row r="176" spans="1:27" ht="14.25" customHeight="1">
      <c r="A176" s="115"/>
      <c r="B176" s="115"/>
      <c r="C176" s="117"/>
      <c r="D176" s="118"/>
      <c r="E176" s="119"/>
      <c r="F176" s="119"/>
      <c r="G176" s="117"/>
      <c r="H176" s="115"/>
      <c r="I176" s="115"/>
      <c r="J176" s="115"/>
      <c r="K176" s="115"/>
      <c r="L176" s="115"/>
      <c r="M176" s="115"/>
      <c r="N176" s="115"/>
      <c r="O176" s="115"/>
      <c r="P176" s="115"/>
      <c r="Q176" s="115"/>
      <c r="R176" s="115"/>
      <c r="S176" s="115"/>
      <c r="T176" s="115"/>
      <c r="U176" s="115"/>
      <c r="V176" s="115"/>
      <c r="W176" s="115"/>
      <c r="X176" s="115"/>
      <c r="Y176" s="115"/>
      <c r="Z176" s="115"/>
      <c r="AA176" s="115"/>
    </row>
    <row r="177" spans="1:27" ht="14.25" customHeight="1">
      <c r="A177" s="115"/>
      <c r="B177" s="115"/>
      <c r="C177" s="117"/>
      <c r="D177" s="118"/>
      <c r="E177" s="119"/>
      <c r="F177" s="119"/>
      <c r="G177" s="117"/>
      <c r="H177" s="115"/>
      <c r="I177" s="115"/>
      <c r="J177" s="115"/>
      <c r="K177" s="115"/>
      <c r="L177" s="115"/>
      <c r="M177" s="115"/>
      <c r="N177" s="115"/>
      <c r="O177" s="115"/>
      <c r="P177" s="115"/>
      <c r="Q177" s="115"/>
      <c r="R177" s="115"/>
      <c r="S177" s="115"/>
      <c r="T177" s="115"/>
      <c r="U177" s="115"/>
      <c r="V177" s="115"/>
      <c r="W177" s="115"/>
      <c r="X177" s="115"/>
      <c r="Y177" s="115"/>
      <c r="Z177" s="115"/>
      <c r="AA177" s="115"/>
    </row>
    <row r="178" spans="1:27" ht="14.25" customHeight="1">
      <c r="A178" s="115"/>
      <c r="B178" s="115"/>
      <c r="C178" s="117"/>
      <c r="D178" s="118"/>
      <c r="E178" s="119"/>
      <c r="F178" s="119"/>
      <c r="G178" s="117"/>
      <c r="H178" s="115"/>
      <c r="I178" s="115"/>
      <c r="J178" s="115"/>
      <c r="K178" s="115"/>
      <c r="L178" s="115"/>
      <c r="M178" s="115"/>
      <c r="N178" s="115"/>
      <c r="O178" s="115"/>
      <c r="P178" s="115"/>
      <c r="Q178" s="115"/>
      <c r="R178" s="115"/>
      <c r="S178" s="115"/>
      <c r="T178" s="115"/>
      <c r="U178" s="115"/>
      <c r="V178" s="115"/>
      <c r="W178" s="115"/>
      <c r="X178" s="115"/>
      <c r="Y178" s="115"/>
      <c r="Z178" s="115"/>
      <c r="AA178" s="115"/>
    </row>
    <row r="179" spans="1:27" ht="14.25" customHeight="1">
      <c r="A179" s="115"/>
      <c r="B179" s="115"/>
      <c r="C179" s="117"/>
      <c r="D179" s="118"/>
      <c r="E179" s="119"/>
      <c r="F179" s="119"/>
      <c r="G179" s="117"/>
      <c r="H179" s="115"/>
      <c r="I179" s="115"/>
      <c r="J179" s="115"/>
      <c r="K179" s="115"/>
      <c r="L179" s="115"/>
      <c r="M179" s="115"/>
      <c r="N179" s="115"/>
      <c r="O179" s="115"/>
      <c r="P179" s="115"/>
      <c r="Q179" s="115"/>
      <c r="R179" s="115"/>
      <c r="S179" s="115"/>
      <c r="T179" s="115"/>
      <c r="U179" s="115"/>
      <c r="V179" s="115"/>
      <c r="W179" s="115"/>
      <c r="X179" s="115"/>
      <c r="Y179" s="115"/>
      <c r="Z179" s="115"/>
      <c r="AA179" s="115"/>
    </row>
    <row r="180" spans="1:27" ht="14.25" customHeight="1">
      <c r="A180" s="115"/>
      <c r="B180" s="115"/>
      <c r="C180" s="117"/>
      <c r="D180" s="118"/>
      <c r="E180" s="119"/>
      <c r="F180" s="119"/>
      <c r="G180" s="117"/>
      <c r="H180" s="115"/>
      <c r="I180" s="115"/>
      <c r="J180" s="115"/>
      <c r="K180" s="115"/>
      <c r="L180" s="115"/>
      <c r="M180" s="115"/>
      <c r="N180" s="115"/>
      <c r="O180" s="115"/>
      <c r="P180" s="115"/>
      <c r="Q180" s="115"/>
      <c r="R180" s="115"/>
      <c r="S180" s="115"/>
      <c r="T180" s="115"/>
      <c r="U180" s="115"/>
      <c r="V180" s="115"/>
      <c r="W180" s="115"/>
      <c r="X180" s="115"/>
      <c r="Y180" s="115"/>
      <c r="Z180" s="115"/>
      <c r="AA180" s="115"/>
    </row>
    <row r="181" spans="1:27" ht="14.25" customHeight="1">
      <c r="A181" s="115"/>
      <c r="B181" s="115"/>
      <c r="C181" s="117"/>
      <c r="D181" s="118"/>
      <c r="E181" s="119"/>
      <c r="F181" s="119"/>
      <c r="G181" s="117"/>
      <c r="H181" s="115"/>
      <c r="I181" s="115"/>
      <c r="J181" s="115"/>
      <c r="K181" s="115"/>
      <c r="L181" s="115"/>
      <c r="M181" s="115"/>
      <c r="N181" s="115"/>
      <c r="O181" s="115"/>
      <c r="P181" s="115"/>
      <c r="Q181" s="115"/>
      <c r="R181" s="115"/>
      <c r="S181" s="115"/>
      <c r="T181" s="115"/>
      <c r="U181" s="115"/>
      <c r="V181" s="115"/>
      <c r="W181" s="115"/>
      <c r="X181" s="115"/>
      <c r="Y181" s="115"/>
      <c r="Z181" s="115"/>
      <c r="AA181" s="115"/>
    </row>
    <row r="182" spans="1:27" ht="14.25" customHeight="1">
      <c r="A182" s="115"/>
      <c r="B182" s="115"/>
      <c r="C182" s="117"/>
      <c r="D182" s="118"/>
      <c r="E182" s="119"/>
      <c r="F182" s="119"/>
      <c r="G182" s="117"/>
      <c r="H182" s="115"/>
      <c r="I182" s="115"/>
      <c r="J182" s="115"/>
      <c r="K182" s="115"/>
      <c r="L182" s="115"/>
      <c r="M182" s="115"/>
      <c r="N182" s="115"/>
      <c r="O182" s="115"/>
      <c r="P182" s="115"/>
      <c r="Q182" s="115"/>
      <c r="R182" s="115"/>
      <c r="S182" s="115"/>
      <c r="T182" s="115"/>
      <c r="U182" s="115"/>
      <c r="V182" s="115"/>
      <c r="W182" s="115"/>
      <c r="X182" s="115"/>
      <c r="Y182" s="115"/>
      <c r="Z182" s="115"/>
      <c r="AA182" s="115"/>
    </row>
    <row r="183" spans="1:27" ht="14.25" customHeight="1">
      <c r="A183" s="115"/>
      <c r="B183" s="115"/>
      <c r="C183" s="117"/>
      <c r="D183" s="118"/>
      <c r="E183" s="119"/>
      <c r="F183" s="119"/>
      <c r="G183" s="117"/>
      <c r="H183" s="115"/>
      <c r="I183" s="115"/>
      <c r="J183" s="115"/>
      <c r="K183" s="115"/>
      <c r="L183" s="115"/>
      <c r="M183" s="115"/>
      <c r="N183" s="115"/>
      <c r="O183" s="115"/>
      <c r="P183" s="115"/>
      <c r="Q183" s="115"/>
      <c r="R183" s="115"/>
      <c r="S183" s="115"/>
      <c r="T183" s="115"/>
      <c r="U183" s="115"/>
      <c r="V183" s="115"/>
      <c r="W183" s="115"/>
      <c r="X183" s="115"/>
      <c r="Y183" s="115"/>
      <c r="Z183" s="115"/>
      <c r="AA183" s="115"/>
    </row>
    <row r="184" spans="1:27" ht="14.25" customHeight="1">
      <c r="A184" s="115"/>
      <c r="B184" s="115"/>
      <c r="C184" s="117"/>
      <c r="D184" s="118"/>
      <c r="E184" s="119"/>
      <c r="F184" s="119"/>
      <c r="G184" s="117"/>
      <c r="H184" s="115"/>
      <c r="I184" s="115"/>
      <c r="J184" s="115"/>
      <c r="K184" s="115"/>
      <c r="L184" s="115"/>
      <c r="M184" s="115"/>
      <c r="N184" s="115"/>
      <c r="O184" s="115"/>
      <c r="P184" s="115"/>
      <c r="Q184" s="115"/>
      <c r="R184" s="115"/>
      <c r="S184" s="115"/>
      <c r="T184" s="115"/>
      <c r="U184" s="115"/>
      <c r="V184" s="115"/>
      <c r="W184" s="115"/>
      <c r="X184" s="115"/>
      <c r="Y184" s="115"/>
      <c r="Z184" s="115"/>
      <c r="AA184" s="115"/>
    </row>
    <row r="185" spans="1:27" ht="14.25" customHeight="1">
      <c r="A185" s="115"/>
      <c r="B185" s="115"/>
      <c r="C185" s="117"/>
      <c r="D185" s="118"/>
      <c r="E185" s="119"/>
      <c r="F185" s="119"/>
      <c r="G185" s="117"/>
      <c r="H185" s="115"/>
      <c r="I185" s="115"/>
      <c r="J185" s="115"/>
      <c r="K185" s="115"/>
      <c r="L185" s="115"/>
      <c r="M185" s="115"/>
      <c r="N185" s="115"/>
      <c r="O185" s="115"/>
      <c r="P185" s="115"/>
      <c r="Q185" s="115"/>
      <c r="R185" s="115"/>
      <c r="S185" s="115"/>
      <c r="T185" s="115"/>
      <c r="U185" s="115"/>
      <c r="V185" s="115"/>
      <c r="W185" s="115"/>
      <c r="X185" s="115"/>
      <c r="Y185" s="115"/>
      <c r="Z185" s="115"/>
      <c r="AA185" s="115"/>
    </row>
    <row r="186" spans="1:27" ht="14.25" customHeight="1">
      <c r="A186" s="115"/>
      <c r="B186" s="115"/>
      <c r="C186" s="117"/>
      <c r="D186" s="118"/>
      <c r="E186" s="119"/>
      <c r="F186" s="119"/>
      <c r="G186" s="117"/>
      <c r="H186" s="115"/>
      <c r="I186" s="115"/>
      <c r="J186" s="115"/>
      <c r="K186" s="115"/>
      <c r="L186" s="115"/>
      <c r="M186" s="115"/>
      <c r="N186" s="115"/>
      <c r="O186" s="115"/>
      <c r="P186" s="115"/>
      <c r="Q186" s="115"/>
      <c r="R186" s="115"/>
      <c r="S186" s="115"/>
      <c r="T186" s="115"/>
      <c r="U186" s="115"/>
      <c r="V186" s="115"/>
      <c r="W186" s="115"/>
      <c r="X186" s="115"/>
      <c r="Y186" s="115"/>
      <c r="Z186" s="115"/>
      <c r="AA186" s="115"/>
    </row>
    <row r="187" spans="1:27" ht="14.25" customHeight="1">
      <c r="A187" s="115"/>
      <c r="B187" s="115"/>
      <c r="C187" s="117"/>
      <c r="D187" s="118"/>
      <c r="E187" s="119"/>
      <c r="F187" s="119"/>
      <c r="G187" s="117"/>
      <c r="H187" s="115"/>
      <c r="I187" s="115"/>
      <c r="J187" s="115"/>
      <c r="K187" s="115"/>
      <c r="L187" s="115"/>
      <c r="M187" s="115"/>
      <c r="N187" s="115"/>
      <c r="O187" s="115"/>
      <c r="P187" s="115"/>
      <c r="Q187" s="115"/>
      <c r="R187" s="115"/>
      <c r="S187" s="115"/>
      <c r="T187" s="115"/>
      <c r="U187" s="115"/>
      <c r="V187" s="115"/>
      <c r="W187" s="115"/>
      <c r="X187" s="115"/>
      <c r="Y187" s="115"/>
      <c r="Z187" s="115"/>
      <c r="AA187" s="115"/>
    </row>
    <row r="188" spans="1:27" ht="14.25" customHeight="1">
      <c r="A188" s="115"/>
      <c r="B188" s="115"/>
      <c r="C188" s="117"/>
      <c r="D188" s="118"/>
      <c r="E188" s="119"/>
      <c r="F188" s="119"/>
      <c r="G188" s="117"/>
      <c r="H188" s="115"/>
      <c r="I188" s="115"/>
      <c r="J188" s="115"/>
      <c r="K188" s="115"/>
      <c r="L188" s="115"/>
      <c r="M188" s="115"/>
      <c r="N188" s="115"/>
      <c r="O188" s="115"/>
      <c r="P188" s="115"/>
      <c r="Q188" s="115"/>
      <c r="R188" s="115"/>
      <c r="S188" s="115"/>
      <c r="T188" s="115"/>
      <c r="U188" s="115"/>
      <c r="V188" s="115"/>
      <c r="W188" s="115"/>
      <c r="X188" s="115"/>
      <c r="Y188" s="115"/>
      <c r="Z188" s="115"/>
      <c r="AA188" s="115"/>
    </row>
    <row r="189" spans="1:27" ht="14.25" customHeight="1">
      <c r="A189" s="115"/>
      <c r="B189" s="115"/>
      <c r="C189" s="117"/>
      <c r="D189" s="118"/>
      <c r="E189" s="119"/>
      <c r="F189" s="119"/>
      <c r="G189" s="117"/>
      <c r="H189" s="115"/>
      <c r="I189" s="115"/>
      <c r="J189" s="115"/>
      <c r="K189" s="115"/>
      <c r="L189" s="115"/>
      <c r="M189" s="115"/>
      <c r="N189" s="115"/>
      <c r="O189" s="115"/>
      <c r="P189" s="115"/>
      <c r="Q189" s="115"/>
      <c r="R189" s="115"/>
      <c r="S189" s="115"/>
      <c r="T189" s="115"/>
      <c r="U189" s="115"/>
      <c r="V189" s="115"/>
      <c r="W189" s="115"/>
      <c r="X189" s="115"/>
      <c r="Y189" s="115"/>
      <c r="Z189" s="115"/>
      <c r="AA189" s="115"/>
    </row>
    <row r="190" spans="1:27" ht="14.25" customHeight="1">
      <c r="A190" s="115"/>
      <c r="B190" s="115"/>
      <c r="C190" s="117"/>
      <c r="D190" s="118"/>
      <c r="E190" s="119"/>
      <c r="F190" s="119"/>
      <c r="G190" s="117"/>
      <c r="H190" s="115"/>
      <c r="I190" s="115"/>
      <c r="J190" s="115"/>
      <c r="K190" s="115"/>
      <c r="L190" s="115"/>
      <c r="M190" s="115"/>
      <c r="N190" s="115"/>
      <c r="O190" s="115"/>
      <c r="P190" s="115"/>
      <c r="Q190" s="115"/>
      <c r="R190" s="115"/>
      <c r="S190" s="115"/>
      <c r="T190" s="115"/>
      <c r="U190" s="115"/>
      <c r="V190" s="115"/>
      <c r="W190" s="115"/>
      <c r="X190" s="115"/>
      <c r="Y190" s="115"/>
      <c r="Z190" s="115"/>
      <c r="AA190" s="115"/>
    </row>
    <row r="191" spans="1:27" ht="14.25" customHeight="1">
      <c r="A191" s="115"/>
      <c r="B191" s="115"/>
      <c r="C191" s="117"/>
      <c r="D191" s="118"/>
      <c r="E191" s="119"/>
      <c r="F191" s="119"/>
      <c r="G191" s="117"/>
      <c r="H191" s="115"/>
      <c r="I191" s="115"/>
      <c r="J191" s="115"/>
      <c r="K191" s="115"/>
      <c r="L191" s="115"/>
      <c r="M191" s="115"/>
      <c r="N191" s="115"/>
      <c r="O191" s="115"/>
      <c r="P191" s="115"/>
      <c r="Q191" s="115"/>
      <c r="R191" s="115"/>
      <c r="S191" s="115"/>
      <c r="T191" s="115"/>
      <c r="U191" s="115"/>
      <c r="V191" s="115"/>
      <c r="W191" s="115"/>
      <c r="X191" s="115"/>
      <c r="Y191" s="115"/>
      <c r="Z191" s="115"/>
      <c r="AA191" s="115"/>
    </row>
    <row r="192" spans="1:27" ht="14.25" customHeight="1">
      <c r="A192" s="115"/>
      <c r="B192" s="115"/>
      <c r="C192" s="117"/>
      <c r="D192" s="118"/>
      <c r="E192" s="119"/>
      <c r="F192" s="119"/>
      <c r="G192" s="117"/>
      <c r="H192" s="115"/>
      <c r="I192" s="115"/>
      <c r="J192" s="115"/>
      <c r="K192" s="115"/>
      <c r="L192" s="115"/>
      <c r="M192" s="115"/>
      <c r="N192" s="115"/>
      <c r="O192" s="115"/>
      <c r="P192" s="115"/>
      <c r="Q192" s="115"/>
      <c r="R192" s="115"/>
      <c r="S192" s="115"/>
      <c r="T192" s="115"/>
      <c r="U192" s="115"/>
      <c r="V192" s="115"/>
      <c r="W192" s="115"/>
      <c r="X192" s="115"/>
      <c r="Y192" s="115"/>
      <c r="Z192" s="115"/>
      <c r="AA192" s="115"/>
    </row>
    <row r="193" spans="1:27" ht="14.25" customHeight="1">
      <c r="A193" s="115"/>
      <c r="B193" s="115"/>
      <c r="C193" s="117"/>
      <c r="D193" s="118"/>
      <c r="E193" s="119"/>
      <c r="F193" s="119"/>
      <c r="G193" s="117"/>
      <c r="H193" s="115"/>
      <c r="I193" s="115"/>
      <c r="J193" s="115"/>
      <c r="K193" s="115"/>
      <c r="L193" s="115"/>
      <c r="M193" s="115"/>
      <c r="N193" s="115"/>
      <c r="O193" s="115"/>
      <c r="P193" s="115"/>
      <c r="Q193" s="115"/>
      <c r="R193" s="115"/>
      <c r="S193" s="115"/>
      <c r="T193" s="115"/>
      <c r="U193" s="115"/>
      <c r="V193" s="115"/>
      <c r="W193" s="115"/>
      <c r="X193" s="115"/>
      <c r="Y193" s="115"/>
      <c r="Z193" s="115"/>
      <c r="AA193" s="115"/>
    </row>
    <row r="194" spans="1:27" ht="14.25" customHeight="1">
      <c r="A194" s="115"/>
      <c r="B194" s="115"/>
      <c r="C194" s="117"/>
      <c r="D194" s="118"/>
      <c r="E194" s="119"/>
      <c r="F194" s="119"/>
      <c r="G194" s="117"/>
      <c r="H194" s="115"/>
      <c r="I194" s="115"/>
      <c r="J194" s="115"/>
      <c r="K194" s="115"/>
      <c r="L194" s="115"/>
      <c r="M194" s="115"/>
      <c r="N194" s="115"/>
      <c r="O194" s="115"/>
      <c r="P194" s="115"/>
      <c r="Q194" s="115"/>
      <c r="R194" s="115"/>
      <c r="S194" s="115"/>
      <c r="T194" s="115"/>
      <c r="U194" s="115"/>
      <c r="V194" s="115"/>
      <c r="W194" s="115"/>
      <c r="X194" s="115"/>
      <c r="Y194" s="115"/>
      <c r="Z194" s="115"/>
      <c r="AA194" s="115"/>
    </row>
    <row r="195" spans="1:27" ht="14.25" customHeight="1">
      <c r="A195" s="115"/>
      <c r="B195" s="115"/>
      <c r="C195" s="117"/>
      <c r="D195" s="118"/>
      <c r="E195" s="119"/>
      <c r="F195" s="119"/>
      <c r="G195" s="117"/>
      <c r="H195" s="115"/>
      <c r="I195" s="115"/>
      <c r="J195" s="115"/>
      <c r="K195" s="115"/>
      <c r="L195" s="115"/>
      <c r="M195" s="115"/>
      <c r="N195" s="115"/>
      <c r="O195" s="115"/>
      <c r="P195" s="115"/>
      <c r="Q195" s="115"/>
      <c r="R195" s="115"/>
      <c r="S195" s="115"/>
      <c r="T195" s="115"/>
      <c r="U195" s="115"/>
      <c r="V195" s="115"/>
      <c r="W195" s="115"/>
      <c r="X195" s="115"/>
      <c r="Y195" s="115"/>
      <c r="Z195" s="115"/>
      <c r="AA195" s="115"/>
    </row>
    <row r="196" spans="1:27" ht="14.25" customHeight="1">
      <c r="A196" s="115"/>
      <c r="B196" s="115"/>
      <c r="C196" s="117"/>
      <c r="D196" s="118"/>
      <c r="E196" s="119"/>
      <c r="F196" s="119"/>
      <c r="G196" s="117"/>
      <c r="H196" s="115"/>
      <c r="I196" s="115"/>
      <c r="J196" s="115"/>
      <c r="K196" s="115"/>
      <c r="L196" s="115"/>
      <c r="M196" s="115"/>
      <c r="N196" s="115"/>
      <c r="O196" s="115"/>
      <c r="P196" s="115"/>
      <c r="Q196" s="115"/>
      <c r="R196" s="115"/>
      <c r="S196" s="115"/>
      <c r="T196" s="115"/>
      <c r="U196" s="115"/>
      <c r="V196" s="115"/>
      <c r="W196" s="115"/>
      <c r="X196" s="115"/>
      <c r="Y196" s="115"/>
      <c r="Z196" s="115"/>
      <c r="AA196" s="115"/>
    </row>
    <row r="197" spans="1:27" ht="14.25" customHeight="1">
      <c r="A197" s="115"/>
      <c r="B197" s="115"/>
      <c r="C197" s="117"/>
      <c r="D197" s="118"/>
      <c r="E197" s="119"/>
      <c r="F197" s="119"/>
      <c r="G197" s="117"/>
      <c r="H197" s="115"/>
      <c r="I197" s="115"/>
      <c r="J197" s="115"/>
      <c r="K197" s="115"/>
      <c r="L197" s="115"/>
      <c r="M197" s="115"/>
      <c r="N197" s="115"/>
      <c r="O197" s="115"/>
      <c r="P197" s="115"/>
      <c r="Q197" s="115"/>
      <c r="R197" s="115"/>
      <c r="S197" s="115"/>
      <c r="T197" s="115"/>
      <c r="U197" s="115"/>
      <c r="V197" s="115"/>
      <c r="W197" s="115"/>
      <c r="X197" s="115"/>
      <c r="Y197" s="115"/>
      <c r="Z197" s="115"/>
      <c r="AA197" s="115"/>
    </row>
    <row r="198" spans="1:27" ht="14.25" customHeight="1">
      <c r="A198" s="115"/>
      <c r="B198" s="115"/>
      <c r="C198" s="117"/>
      <c r="D198" s="118"/>
      <c r="E198" s="119"/>
      <c r="F198" s="119"/>
      <c r="G198" s="117"/>
      <c r="H198" s="115"/>
      <c r="I198" s="115"/>
      <c r="J198" s="115"/>
      <c r="K198" s="115"/>
      <c r="L198" s="115"/>
      <c r="M198" s="115"/>
      <c r="N198" s="115"/>
      <c r="O198" s="115"/>
      <c r="P198" s="115"/>
      <c r="Q198" s="115"/>
      <c r="R198" s="115"/>
      <c r="S198" s="115"/>
      <c r="T198" s="115"/>
      <c r="U198" s="115"/>
      <c r="V198" s="115"/>
      <c r="W198" s="115"/>
      <c r="X198" s="115"/>
      <c r="Y198" s="115"/>
      <c r="Z198" s="115"/>
      <c r="AA198" s="115"/>
    </row>
    <row r="199" spans="1:27" ht="14.25" customHeight="1">
      <c r="A199" s="115"/>
      <c r="B199" s="115"/>
      <c r="C199" s="117"/>
      <c r="D199" s="118"/>
      <c r="E199" s="119"/>
      <c r="F199" s="119"/>
      <c r="G199" s="117"/>
      <c r="H199" s="115"/>
      <c r="I199" s="115"/>
      <c r="J199" s="115"/>
      <c r="K199" s="115"/>
      <c r="L199" s="115"/>
      <c r="M199" s="115"/>
      <c r="N199" s="115"/>
      <c r="O199" s="115"/>
      <c r="P199" s="115"/>
      <c r="Q199" s="115"/>
      <c r="R199" s="115"/>
      <c r="S199" s="115"/>
      <c r="T199" s="115"/>
      <c r="U199" s="115"/>
      <c r="V199" s="115"/>
      <c r="W199" s="115"/>
      <c r="X199" s="115"/>
      <c r="Y199" s="115"/>
      <c r="Z199" s="115"/>
      <c r="AA199" s="115"/>
    </row>
    <row r="200" spans="1:27" ht="14.25" customHeight="1">
      <c r="A200" s="115"/>
      <c r="B200" s="115"/>
      <c r="C200" s="117"/>
      <c r="D200" s="118"/>
      <c r="E200" s="119"/>
      <c r="F200" s="119"/>
      <c r="G200" s="117"/>
      <c r="H200" s="115"/>
      <c r="I200" s="115"/>
      <c r="J200" s="115"/>
      <c r="K200" s="115"/>
      <c r="L200" s="115"/>
      <c r="M200" s="115"/>
      <c r="N200" s="115"/>
      <c r="O200" s="115"/>
      <c r="P200" s="115"/>
      <c r="Q200" s="115"/>
      <c r="R200" s="115"/>
      <c r="S200" s="115"/>
      <c r="T200" s="115"/>
      <c r="U200" s="115"/>
      <c r="V200" s="115"/>
      <c r="W200" s="115"/>
      <c r="X200" s="115"/>
      <c r="Y200" s="115"/>
      <c r="Z200" s="115"/>
      <c r="AA200" s="115"/>
    </row>
    <row r="201" spans="1:27" ht="14.25" customHeight="1">
      <c r="A201" s="115"/>
      <c r="B201" s="115"/>
      <c r="C201" s="117"/>
      <c r="D201" s="118"/>
      <c r="E201" s="119"/>
      <c r="F201" s="119"/>
      <c r="G201" s="117"/>
      <c r="H201" s="115"/>
      <c r="I201" s="115"/>
      <c r="J201" s="115"/>
      <c r="K201" s="115"/>
      <c r="L201" s="115"/>
      <c r="M201" s="115"/>
      <c r="N201" s="115"/>
      <c r="O201" s="115"/>
      <c r="P201" s="115"/>
      <c r="Q201" s="115"/>
      <c r="R201" s="115"/>
      <c r="S201" s="115"/>
      <c r="T201" s="115"/>
      <c r="U201" s="115"/>
      <c r="V201" s="115"/>
      <c r="W201" s="115"/>
      <c r="X201" s="115"/>
      <c r="Y201" s="115"/>
      <c r="Z201" s="115"/>
      <c r="AA201" s="115"/>
    </row>
    <row r="202" spans="1:27" ht="14.25" customHeight="1">
      <c r="A202" s="115"/>
      <c r="B202" s="115"/>
      <c r="C202" s="117"/>
      <c r="D202" s="118"/>
      <c r="E202" s="119"/>
      <c r="F202" s="119"/>
      <c r="G202" s="117"/>
      <c r="H202" s="115"/>
      <c r="I202" s="115"/>
      <c r="J202" s="115"/>
      <c r="K202" s="115"/>
      <c r="L202" s="115"/>
      <c r="M202" s="115"/>
      <c r="N202" s="115"/>
      <c r="O202" s="115"/>
      <c r="P202" s="115"/>
      <c r="Q202" s="115"/>
      <c r="R202" s="115"/>
      <c r="S202" s="115"/>
      <c r="T202" s="115"/>
      <c r="U202" s="115"/>
      <c r="V202" s="115"/>
      <c r="W202" s="115"/>
      <c r="X202" s="115"/>
      <c r="Y202" s="115"/>
      <c r="Z202" s="115"/>
      <c r="AA202" s="115"/>
    </row>
    <row r="203" spans="1:27" ht="14.25" customHeight="1">
      <c r="A203" s="115"/>
      <c r="B203" s="115"/>
      <c r="C203" s="117"/>
      <c r="D203" s="118"/>
      <c r="E203" s="119"/>
      <c r="F203" s="119"/>
      <c r="G203" s="117"/>
      <c r="H203" s="115"/>
      <c r="I203" s="115"/>
      <c r="J203" s="115"/>
      <c r="K203" s="115"/>
      <c r="L203" s="115"/>
      <c r="M203" s="115"/>
      <c r="N203" s="115"/>
      <c r="O203" s="115"/>
      <c r="P203" s="115"/>
      <c r="Q203" s="115"/>
      <c r="R203" s="115"/>
      <c r="S203" s="115"/>
      <c r="T203" s="115"/>
      <c r="U203" s="115"/>
      <c r="V203" s="115"/>
      <c r="W203" s="115"/>
      <c r="X203" s="115"/>
      <c r="Y203" s="115"/>
      <c r="Z203" s="115"/>
      <c r="AA203" s="115"/>
    </row>
    <row r="204" spans="1:27" ht="14.25" customHeight="1">
      <c r="A204" s="115"/>
      <c r="B204" s="115"/>
      <c r="C204" s="117"/>
      <c r="D204" s="118"/>
      <c r="E204" s="119"/>
      <c r="F204" s="119"/>
      <c r="G204" s="117"/>
      <c r="H204" s="115"/>
      <c r="I204" s="115"/>
      <c r="J204" s="115"/>
      <c r="K204" s="115"/>
      <c r="L204" s="115"/>
      <c r="M204" s="115"/>
      <c r="N204" s="115"/>
      <c r="O204" s="115"/>
      <c r="P204" s="115"/>
      <c r="Q204" s="115"/>
      <c r="R204" s="115"/>
      <c r="S204" s="115"/>
      <c r="T204" s="115"/>
      <c r="U204" s="115"/>
      <c r="V204" s="115"/>
      <c r="W204" s="115"/>
      <c r="X204" s="115"/>
      <c r="Y204" s="115"/>
      <c r="Z204" s="115"/>
      <c r="AA204" s="115"/>
    </row>
    <row r="205" spans="1:27" ht="14.25" customHeight="1">
      <c r="A205" s="115"/>
      <c r="B205" s="115"/>
      <c r="C205" s="117"/>
      <c r="D205" s="118"/>
      <c r="E205" s="119"/>
      <c r="F205" s="119"/>
      <c r="G205" s="117"/>
      <c r="H205" s="115"/>
      <c r="I205" s="115"/>
      <c r="J205" s="115"/>
      <c r="K205" s="115"/>
      <c r="L205" s="115"/>
      <c r="M205" s="115"/>
      <c r="N205" s="115"/>
      <c r="O205" s="115"/>
      <c r="P205" s="115"/>
      <c r="Q205" s="115"/>
      <c r="R205" s="115"/>
      <c r="S205" s="115"/>
      <c r="T205" s="115"/>
      <c r="U205" s="115"/>
      <c r="V205" s="115"/>
      <c r="W205" s="115"/>
      <c r="X205" s="115"/>
      <c r="Y205" s="115"/>
      <c r="Z205" s="115"/>
      <c r="AA205" s="115"/>
    </row>
    <row r="206" spans="1:27" ht="14.25" customHeight="1">
      <c r="A206" s="115"/>
      <c r="B206" s="115"/>
      <c r="C206" s="117"/>
      <c r="D206" s="118"/>
      <c r="E206" s="119"/>
      <c r="F206" s="119"/>
      <c r="G206" s="117"/>
      <c r="H206" s="115"/>
      <c r="I206" s="115"/>
      <c r="J206" s="115"/>
      <c r="K206" s="115"/>
      <c r="L206" s="115"/>
      <c r="M206" s="115"/>
      <c r="N206" s="115"/>
      <c r="O206" s="115"/>
      <c r="P206" s="115"/>
      <c r="Q206" s="115"/>
      <c r="R206" s="115"/>
      <c r="S206" s="115"/>
      <c r="T206" s="115"/>
      <c r="U206" s="115"/>
      <c r="V206" s="115"/>
      <c r="W206" s="115"/>
      <c r="X206" s="115"/>
      <c r="Y206" s="115"/>
      <c r="Z206" s="115"/>
      <c r="AA206" s="115"/>
    </row>
    <row r="207" spans="1:27" ht="14.25" customHeight="1">
      <c r="A207" s="115"/>
      <c r="B207" s="115"/>
      <c r="C207" s="117"/>
      <c r="D207" s="118"/>
      <c r="E207" s="119"/>
      <c r="F207" s="119"/>
      <c r="G207" s="117"/>
      <c r="H207" s="115"/>
      <c r="I207" s="115"/>
      <c r="J207" s="115"/>
      <c r="K207" s="115"/>
      <c r="L207" s="115"/>
      <c r="M207" s="115"/>
      <c r="N207" s="115"/>
      <c r="O207" s="115"/>
      <c r="P207" s="115"/>
      <c r="Q207" s="115"/>
      <c r="R207" s="115"/>
      <c r="S207" s="115"/>
      <c r="T207" s="115"/>
      <c r="U207" s="115"/>
      <c r="V207" s="115"/>
      <c r="W207" s="115"/>
      <c r="X207" s="115"/>
      <c r="Y207" s="115"/>
      <c r="Z207" s="115"/>
      <c r="AA207" s="115"/>
    </row>
    <row r="208" spans="1:27" ht="14.25" customHeight="1">
      <c r="A208" s="115"/>
      <c r="B208" s="115"/>
      <c r="C208" s="117"/>
      <c r="D208" s="118"/>
      <c r="E208" s="119"/>
      <c r="F208" s="119"/>
      <c r="G208" s="117"/>
      <c r="H208" s="115"/>
      <c r="I208" s="115"/>
      <c r="J208" s="115"/>
      <c r="K208" s="115"/>
      <c r="L208" s="115"/>
      <c r="M208" s="115"/>
      <c r="N208" s="115"/>
      <c r="O208" s="115"/>
      <c r="P208" s="115"/>
      <c r="Q208" s="115"/>
      <c r="R208" s="115"/>
      <c r="S208" s="115"/>
      <c r="T208" s="115"/>
      <c r="U208" s="115"/>
      <c r="V208" s="115"/>
      <c r="W208" s="115"/>
      <c r="X208" s="115"/>
      <c r="Y208" s="115"/>
      <c r="Z208" s="115"/>
      <c r="AA208" s="115"/>
    </row>
    <row r="209" spans="1:27" ht="14.25" customHeight="1">
      <c r="A209" s="115"/>
      <c r="B209" s="115"/>
      <c r="C209" s="117"/>
      <c r="D209" s="118"/>
      <c r="E209" s="119"/>
      <c r="F209" s="119"/>
      <c r="G209" s="117"/>
      <c r="H209" s="115"/>
      <c r="I209" s="115"/>
      <c r="J209" s="115"/>
      <c r="K209" s="115"/>
      <c r="L209" s="115"/>
      <c r="M209" s="115"/>
      <c r="N209" s="115"/>
      <c r="O209" s="115"/>
      <c r="P209" s="115"/>
      <c r="Q209" s="115"/>
      <c r="R209" s="115"/>
      <c r="S209" s="115"/>
      <c r="T209" s="115"/>
      <c r="U209" s="115"/>
      <c r="V209" s="115"/>
      <c r="W209" s="115"/>
      <c r="X209" s="115"/>
      <c r="Y209" s="115"/>
      <c r="Z209" s="115"/>
      <c r="AA209" s="115"/>
    </row>
    <row r="210" spans="1:27" ht="14.25" customHeight="1">
      <c r="A210" s="115"/>
      <c r="B210" s="115"/>
      <c r="C210" s="117"/>
      <c r="D210" s="118"/>
      <c r="E210" s="119"/>
      <c r="F210" s="119"/>
      <c r="G210" s="117"/>
      <c r="H210" s="115"/>
      <c r="I210" s="115"/>
      <c r="J210" s="115"/>
      <c r="K210" s="115"/>
      <c r="L210" s="115"/>
      <c r="M210" s="115"/>
      <c r="N210" s="115"/>
      <c r="O210" s="115"/>
      <c r="P210" s="115"/>
      <c r="Q210" s="115"/>
      <c r="R210" s="115"/>
      <c r="S210" s="115"/>
      <c r="T210" s="115"/>
      <c r="U210" s="115"/>
      <c r="V210" s="115"/>
      <c r="W210" s="115"/>
      <c r="X210" s="115"/>
      <c r="Y210" s="115"/>
      <c r="Z210" s="115"/>
      <c r="AA210" s="115"/>
    </row>
    <row r="211" spans="1:27" ht="14.25" customHeight="1">
      <c r="A211" s="115"/>
      <c r="B211" s="115"/>
      <c r="C211" s="117"/>
      <c r="D211" s="118"/>
      <c r="E211" s="119"/>
      <c r="F211" s="119"/>
      <c r="G211" s="117"/>
      <c r="H211" s="115"/>
      <c r="I211" s="115"/>
      <c r="J211" s="115"/>
      <c r="K211" s="115"/>
      <c r="L211" s="115"/>
      <c r="M211" s="115"/>
      <c r="N211" s="115"/>
      <c r="O211" s="115"/>
      <c r="P211" s="115"/>
      <c r="Q211" s="115"/>
      <c r="R211" s="115"/>
      <c r="S211" s="115"/>
      <c r="T211" s="115"/>
      <c r="U211" s="115"/>
      <c r="V211" s="115"/>
      <c r="W211" s="115"/>
      <c r="X211" s="115"/>
      <c r="Y211" s="115"/>
      <c r="Z211" s="115"/>
      <c r="AA211" s="115"/>
    </row>
    <row r="212" spans="1:27" ht="14.25" customHeight="1">
      <c r="A212" s="115"/>
      <c r="B212" s="115"/>
      <c r="C212" s="117"/>
      <c r="D212" s="118"/>
      <c r="E212" s="119"/>
      <c r="F212" s="119"/>
      <c r="G212" s="117"/>
      <c r="H212" s="115"/>
      <c r="I212" s="115"/>
      <c r="J212" s="115"/>
      <c r="K212" s="115"/>
      <c r="L212" s="115"/>
      <c r="M212" s="115"/>
      <c r="N212" s="115"/>
      <c r="O212" s="115"/>
      <c r="P212" s="115"/>
      <c r="Q212" s="115"/>
      <c r="R212" s="115"/>
      <c r="S212" s="115"/>
      <c r="T212" s="115"/>
      <c r="U212" s="115"/>
      <c r="V212" s="115"/>
      <c r="W212" s="115"/>
      <c r="X212" s="115"/>
      <c r="Y212" s="115"/>
      <c r="Z212" s="115"/>
      <c r="AA212" s="115"/>
    </row>
    <row r="213" spans="1:27" ht="14.25" customHeight="1">
      <c r="A213" s="115"/>
      <c r="B213" s="115"/>
      <c r="C213" s="117"/>
      <c r="D213" s="118"/>
      <c r="E213" s="119"/>
      <c r="F213" s="119"/>
      <c r="G213" s="117"/>
      <c r="H213" s="115"/>
      <c r="I213" s="115"/>
      <c r="J213" s="115"/>
      <c r="K213" s="115"/>
      <c r="L213" s="115"/>
      <c r="M213" s="115"/>
      <c r="N213" s="115"/>
      <c r="O213" s="115"/>
      <c r="P213" s="115"/>
      <c r="Q213" s="115"/>
      <c r="R213" s="115"/>
      <c r="S213" s="115"/>
      <c r="T213" s="115"/>
      <c r="U213" s="115"/>
      <c r="V213" s="115"/>
      <c r="W213" s="115"/>
      <c r="X213" s="115"/>
      <c r="Y213" s="115"/>
      <c r="Z213" s="115"/>
      <c r="AA213" s="115"/>
    </row>
    <row r="214" spans="1:27" ht="14.25" customHeight="1">
      <c r="A214" s="115"/>
      <c r="B214" s="115"/>
      <c r="C214" s="117"/>
      <c r="D214" s="118"/>
      <c r="E214" s="119"/>
      <c r="F214" s="119"/>
      <c r="G214" s="117"/>
      <c r="H214" s="115"/>
      <c r="I214" s="115"/>
      <c r="J214" s="115"/>
      <c r="K214" s="115"/>
      <c r="L214" s="115"/>
      <c r="M214" s="115"/>
      <c r="N214" s="115"/>
      <c r="O214" s="115"/>
      <c r="P214" s="115"/>
      <c r="Q214" s="115"/>
      <c r="R214" s="115"/>
      <c r="S214" s="115"/>
      <c r="T214" s="115"/>
      <c r="U214" s="115"/>
      <c r="V214" s="115"/>
      <c r="W214" s="115"/>
      <c r="X214" s="115"/>
      <c r="Y214" s="115"/>
      <c r="Z214" s="115"/>
      <c r="AA214" s="115"/>
    </row>
    <row r="215" spans="1:27" ht="14.25" customHeight="1">
      <c r="A215" s="115"/>
      <c r="B215" s="115"/>
      <c r="C215" s="117"/>
      <c r="D215" s="118"/>
      <c r="E215" s="119"/>
      <c r="F215" s="119"/>
      <c r="G215" s="117"/>
      <c r="H215" s="115"/>
      <c r="I215" s="115"/>
      <c r="J215" s="115"/>
      <c r="K215" s="115"/>
      <c r="L215" s="115"/>
      <c r="M215" s="115"/>
      <c r="N215" s="115"/>
      <c r="O215" s="115"/>
      <c r="P215" s="115"/>
      <c r="Q215" s="115"/>
      <c r="R215" s="115"/>
      <c r="S215" s="115"/>
      <c r="T215" s="115"/>
      <c r="U215" s="115"/>
      <c r="V215" s="115"/>
      <c r="W215" s="115"/>
      <c r="X215" s="115"/>
      <c r="Y215" s="115"/>
      <c r="Z215" s="115"/>
      <c r="AA215" s="115"/>
    </row>
    <row r="216" spans="1:27" ht="14.25" customHeight="1">
      <c r="A216" s="115"/>
      <c r="B216" s="115"/>
      <c r="C216" s="117"/>
      <c r="D216" s="118"/>
      <c r="E216" s="119"/>
      <c r="F216" s="119"/>
      <c r="G216" s="117"/>
      <c r="H216" s="115"/>
      <c r="I216" s="115"/>
      <c r="J216" s="115"/>
      <c r="K216" s="115"/>
      <c r="L216" s="115"/>
      <c r="M216" s="115"/>
      <c r="N216" s="115"/>
      <c r="O216" s="115"/>
      <c r="P216" s="115"/>
      <c r="Q216" s="115"/>
      <c r="R216" s="115"/>
      <c r="S216" s="115"/>
      <c r="T216" s="115"/>
      <c r="U216" s="115"/>
      <c r="V216" s="115"/>
      <c r="W216" s="115"/>
      <c r="X216" s="115"/>
      <c r="Y216" s="115"/>
      <c r="Z216" s="115"/>
      <c r="AA216" s="115"/>
    </row>
    <row r="217" spans="1:27" ht="14.25" customHeight="1">
      <c r="A217" s="115"/>
      <c r="B217" s="115"/>
      <c r="C217" s="117"/>
      <c r="D217" s="118"/>
      <c r="E217" s="119"/>
      <c r="F217" s="119"/>
      <c r="G217" s="117"/>
      <c r="H217" s="115"/>
      <c r="I217" s="115"/>
      <c r="J217" s="115"/>
      <c r="K217" s="115"/>
      <c r="L217" s="115"/>
      <c r="M217" s="115"/>
      <c r="N217" s="115"/>
      <c r="O217" s="115"/>
      <c r="P217" s="115"/>
      <c r="Q217" s="115"/>
      <c r="R217" s="115"/>
      <c r="S217" s="115"/>
      <c r="T217" s="115"/>
      <c r="U217" s="115"/>
      <c r="V217" s="115"/>
      <c r="W217" s="115"/>
      <c r="X217" s="115"/>
      <c r="Y217" s="115"/>
      <c r="Z217" s="115"/>
      <c r="AA217" s="115"/>
    </row>
    <row r="218" spans="1:27" ht="14.25" customHeight="1">
      <c r="A218" s="115"/>
      <c r="B218" s="115"/>
      <c r="C218" s="117"/>
      <c r="D218" s="118"/>
      <c r="E218" s="119"/>
      <c r="F218" s="119"/>
      <c r="G218" s="117"/>
      <c r="H218" s="115"/>
      <c r="I218" s="115"/>
      <c r="J218" s="115"/>
      <c r="K218" s="115"/>
      <c r="L218" s="115"/>
      <c r="M218" s="115"/>
      <c r="N218" s="115"/>
      <c r="O218" s="115"/>
      <c r="P218" s="115"/>
      <c r="Q218" s="115"/>
      <c r="R218" s="115"/>
      <c r="S218" s="115"/>
      <c r="T218" s="115"/>
      <c r="U218" s="115"/>
      <c r="V218" s="115"/>
      <c r="W218" s="115"/>
      <c r="X218" s="115"/>
      <c r="Y218" s="115"/>
      <c r="Z218" s="115"/>
      <c r="AA218" s="115"/>
    </row>
    <row r="219" spans="1:27" ht="14.25" customHeight="1">
      <c r="A219" s="115"/>
      <c r="B219" s="115"/>
      <c r="C219" s="117"/>
      <c r="D219" s="118"/>
      <c r="E219" s="119"/>
      <c r="F219" s="119"/>
      <c r="G219" s="117"/>
      <c r="H219" s="115"/>
      <c r="I219" s="115"/>
      <c r="J219" s="115"/>
      <c r="K219" s="115"/>
      <c r="L219" s="115"/>
      <c r="M219" s="115"/>
      <c r="N219" s="115"/>
      <c r="O219" s="115"/>
      <c r="P219" s="115"/>
      <c r="Q219" s="115"/>
      <c r="R219" s="115"/>
      <c r="S219" s="115"/>
      <c r="T219" s="115"/>
      <c r="U219" s="115"/>
      <c r="V219" s="115"/>
      <c r="W219" s="115"/>
      <c r="X219" s="115"/>
      <c r="Y219" s="115"/>
      <c r="Z219" s="115"/>
      <c r="AA219" s="115"/>
    </row>
    <row r="220" spans="1:27" ht="14.25" customHeight="1">
      <c r="A220" s="115"/>
      <c r="B220" s="115"/>
      <c r="C220" s="117"/>
      <c r="D220" s="118"/>
      <c r="E220" s="119"/>
      <c r="F220" s="119"/>
      <c r="G220" s="117"/>
      <c r="H220" s="115"/>
      <c r="I220" s="115"/>
      <c r="J220" s="115"/>
      <c r="K220" s="115"/>
      <c r="L220" s="115"/>
      <c r="M220" s="115"/>
      <c r="N220" s="115"/>
      <c r="O220" s="115"/>
      <c r="P220" s="115"/>
      <c r="Q220" s="115"/>
      <c r="R220" s="115"/>
      <c r="S220" s="115"/>
      <c r="T220" s="115"/>
      <c r="U220" s="115"/>
      <c r="V220" s="115"/>
      <c r="W220" s="115"/>
      <c r="X220" s="115"/>
      <c r="Y220" s="115"/>
      <c r="Z220" s="115"/>
      <c r="AA220" s="115"/>
    </row>
    <row r="221" spans="1:27" ht="14.25" customHeight="1">
      <c r="A221" s="115"/>
      <c r="B221" s="115"/>
      <c r="C221" s="117"/>
      <c r="D221" s="118"/>
      <c r="E221" s="119"/>
      <c r="F221" s="119"/>
      <c r="G221" s="117"/>
      <c r="H221" s="115"/>
      <c r="I221" s="115"/>
      <c r="J221" s="115"/>
      <c r="K221" s="115"/>
      <c r="L221" s="115"/>
      <c r="M221" s="115"/>
      <c r="N221" s="115"/>
      <c r="O221" s="115"/>
      <c r="P221" s="115"/>
      <c r="Q221" s="115"/>
      <c r="R221" s="115"/>
      <c r="S221" s="115"/>
      <c r="T221" s="115"/>
      <c r="U221" s="115"/>
      <c r="V221" s="115"/>
      <c r="W221" s="115"/>
      <c r="X221" s="115"/>
      <c r="Y221" s="115"/>
      <c r="Z221" s="115"/>
      <c r="AA221" s="115"/>
    </row>
    <row r="222" spans="1:27" ht="14.25" customHeight="1">
      <c r="A222" s="115"/>
      <c r="B222" s="115"/>
      <c r="C222" s="117"/>
      <c r="D222" s="118"/>
      <c r="E222" s="119"/>
      <c r="F222" s="119"/>
      <c r="G222" s="117"/>
      <c r="H222" s="115"/>
      <c r="I222" s="115"/>
      <c r="J222" s="115"/>
      <c r="K222" s="115"/>
      <c r="L222" s="115"/>
      <c r="M222" s="115"/>
      <c r="N222" s="115"/>
      <c r="O222" s="115"/>
      <c r="P222" s="115"/>
      <c r="Q222" s="115"/>
      <c r="R222" s="115"/>
      <c r="S222" s="115"/>
      <c r="T222" s="115"/>
      <c r="U222" s="115"/>
      <c r="V222" s="115"/>
      <c r="W222" s="115"/>
      <c r="X222" s="115"/>
      <c r="Y222" s="115"/>
      <c r="Z222" s="115"/>
      <c r="AA222" s="115"/>
    </row>
    <row r="223" spans="1:27" ht="14.25" customHeight="1">
      <c r="A223" s="115"/>
      <c r="B223" s="115"/>
      <c r="C223" s="117"/>
      <c r="D223" s="118"/>
      <c r="E223" s="119"/>
      <c r="F223" s="119"/>
      <c r="G223" s="117"/>
      <c r="H223" s="115"/>
      <c r="I223" s="115"/>
      <c r="J223" s="115"/>
      <c r="K223" s="115"/>
      <c r="L223" s="115"/>
      <c r="M223" s="115"/>
      <c r="N223" s="115"/>
      <c r="O223" s="115"/>
      <c r="P223" s="115"/>
      <c r="Q223" s="115"/>
      <c r="R223" s="115"/>
      <c r="S223" s="115"/>
      <c r="T223" s="115"/>
      <c r="U223" s="115"/>
      <c r="V223" s="115"/>
      <c r="W223" s="115"/>
      <c r="X223" s="115"/>
      <c r="Y223" s="115"/>
      <c r="Z223" s="115"/>
      <c r="AA223" s="115"/>
    </row>
    <row r="224" spans="1:27" ht="14.25" customHeight="1">
      <c r="A224" s="115"/>
      <c r="B224" s="115"/>
      <c r="C224" s="117"/>
      <c r="D224" s="118"/>
      <c r="E224" s="119"/>
      <c r="F224" s="119"/>
      <c r="G224" s="117"/>
      <c r="H224" s="115"/>
      <c r="I224" s="115"/>
      <c r="J224" s="115"/>
      <c r="K224" s="115"/>
      <c r="L224" s="115"/>
      <c r="M224" s="115"/>
      <c r="N224" s="115"/>
      <c r="O224" s="115"/>
      <c r="P224" s="115"/>
      <c r="Q224" s="115"/>
      <c r="R224" s="115"/>
      <c r="S224" s="115"/>
      <c r="T224" s="115"/>
      <c r="U224" s="115"/>
      <c r="V224" s="115"/>
      <c r="W224" s="115"/>
      <c r="X224" s="115"/>
      <c r="Y224" s="115"/>
      <c r="Z224" s="115"/>
      <c r="AA224" s="115"/>
    </row>
    <row r="225" spans="1:27" ht="14.25" customHeight="1">
      <c r="A225" s="115"/>
      <c r="B225" s="115"/>
      <c r="C225" s="117"/>
      <c r="D225" s="118"/>
      <c r="E225" s="119"/>
      <c r="F225" s="119"/>
      <c r="G225" s="117"/>
      <c r="H225" s="115"/>
      <c r="I225" s="115"/>
      <c r="J225" s="115"/>
      <c r="K225" s="115"/>
      <c r="L225" s="115"/>
      <c r="M225" s="115"/>
      <c r="N225" s="115"/>
      <c r="O225" s="115"/>
      <c r="P225" s="115"/>
      <c r="Q225" s="115"/>
      <c r="R225" s="115"/>
      <c r="S225" s="115"/>
      <c r="T225" s="115"/>
      <c r="U225" s="115"/>
      <c r="V225" s="115"/>
      <c r="W225" s="115"/>
      <c r="X225" s="115"/>
      <c r="Y225" s="115"/>
      <c r="Z225" s="115"/>
      <c r="AA225" s="115"/>
    </row>
    <row r="226" spans="1:27" ht="14.25" customHeight="1">
      <c r="A226" s="115"/>
      <c r="B226" s="115"/>
      <c r="C226" s="117"/>
      <c r="D226" s="118"/>
      <c r="E226" s="119"/>
      <c r="F226" s="119"/>
      <c r="G226" s="117"/>
      <c r="H226" s="115"/>
      <c r="I226" s="115"/>
      <c r="J226" s="115"/>
      <c r="K226" s="115"/>
      <c r="L226" s="115"/>
      <c r="M226" s="115"/>
      <c r="N226" s="115"/>
      <c r="O226" s="115"/>
      <c r="P226" s="115"/>
      <c r="Q226" s="115"/>
      <c r="R226" s="115"/>
      <c r="S226" s="115"/>
      <c r="T226" s="115"/>
      <c r="U226" s="115"/>
      <c r="V226" s="115"/>
      <c r="W226" s="115"/>
      <c r="X226" s="115"/>
      <c r="Y226" s="115"/>
      <c r="Z226" s="115"/>
      <c r="AA226" s="115"/>
    </row>
    <row r="227" spans="1:27" ht="14.25" customHeight="1">
      <c r="A227" s="115"/>
      <c r="B227" s="115"/>
      <c r="C227" s="117"/>
      <c r="D227" s="118"/>
      <c r="E227" s="119"/>
      <c r="F227" s="119"/>
      <c r="G227" s="117"/>
      <c r="H227" s="115"/>
      <c r="I227" s="115"/>
      <c r="J227" s="115"/>
      <c r="K227" s="115"/>
      <c r="L227" s="115"/>
      <c r="M227" s="115"/>
      <c r="N227" s="115"/>
      <c r="O227" s="115"/>
      <c r="P227" s="115"/>
      <c r="Q227" s="115"/>
      <c r="R227" s="115"/>
      <c r="S227" s="115"/>
      <c r="T227" s="115"/>
      <c r="U227" s="115"/>
      <c r="V227" s="115"/>
      <c r="W227" s="115"/>
      <c r="X227" s="115"/>
      <c r="Y227" s="115"/>
      <c r="Z227" s="115"/>
      <c r="AA227" s="115"/>
    </row>
    <row r="228" spans="1:27" ht="14.25" customHeight="1">
      <c r="A228" s="115"/>
      <c r="B228" s="115"/>
      <c r="C228" s="117"/>
      <c r="D228" s="118"/>
      <c r="E228" s="119"/>
      <c r="F228" s="119"/>
      <c r="G228" s="117"/>
      <c r="H228" s="115"/>
      <c r="I228" s="115"/>
      <c r="J228" s="115"/>
      <c r="K228" s="115"/>
      <c r="L228" s="115"/>
      <c r="M228" s="115"/>
      <c r="N228" s="115"/>
      <c r="O228" s="115"/>
      <c r="P228" s="115"/>
      <c r="Q228" s="115"/>
      <c r="R228" s="115"/>
      <c r="S228" s="115"/>
      <c r="T228" s="115"/>
      <c r="U228" s="115"/>
      <c r="V228" s="115"/>
      <c r="W228" s="115"/>
      <c r="X228" s="115"/>
      <c r="Y228" s="115"/>
      <c r="Z228" s="115"/>
      <c r="AA228" s="115"/>
    </row>
    <row r="229" spans="1:27" ht="14.25" customHeight="1">
      <c r="A229" s="115"/>
      <c r="B229" s="115"/>
      <c r="C229" s="117"/>
      <c r="D229" s="118"/>
      <c r="E229" s="119"/>
      <c r="F229" s="119"/>
      <c r="G229" s="117"/>
      <c r="H229" s="115"/>
      <c r="I229" s="115"/>
      <c r="J229" s="115"/>
      <c r="K229" s="115"/>
      <c r="L229" s="115"/>
      <c r="M229" s="115"/>
      <c r="N229" s="115"/>
      <c r="O229" s="115"/>
      <c r="P229" s="115"/>
      <c r="Q229" s="115"/>
      <c r="R229" s="115"/>
      <c r="S229" s="115"/>
      <c r="T229" s="115"/>
      <c r="U229" s="115"/>
      <c r="V229" s="115"/>
      <c r="W229" s="115"/>
      <c r="X229" s="115"/>
      <c r="Y229" s="115"/>
      <c r="Z229" s="115"/>
      <c r="AA229" s="115"/>
    </row>
    <row r="230" spans="1:27" ht="14.25" customHeight="1">
      <c r="A230" s="115"/>
      <c r="B230" s="115"/>
      <c r="C230" s="117"/>
      <c r="D230" s="118"/>
      <c r="E230" s="119"/>
      <c r="F230" s="119"/>
      <c r="G230" s="117"/>
      <c r="H230" s="115"/>
      <c r="I230" s="115"/>
      <c r="J230" s="115"/>
      <c r="K230" s="115"/>
      <c r="L230" s="115"/>
      <c r="M230" s="115"/>
      <c r="N230" s="115"/>
      <c r="O230" s="115"/>
      <c r="P230" s="115"/>
      <c r="Q230" s="115"/>
      <c r="R230" s="115"/>
      <c r="S230" s="115"/>
      <c r="T230" s="115"/>
      <c r="U230" s="115"/>
      <c r="V230" s="115"/>
      <c r="W230" s="115"/>
      <c r="X230" s="115"/>
      <c r="Y230" s="115"/>
      <c r="Z230" s="115"/>
      <c r="AA230" s="115"/>
    </row>
    <row r="231" spans="1:27" ht="14.25" customHeight="1">
      <c r="A231" s="115"/>
      <c r="B231" s="115"/>
      <c r="C231" s="117"/>
      <c r="D231" s="118"/>
      <c r="E231" s="119"/>
      <c r="F231" s="119"/>
      <c r="G231" s="117"/>
      <c r="H231" s="115"/>
      <c r="I231" s="115"/>
      <c r="J231" s="115"/>
      <c r="K231" s="115"/>
      <c r="L231" s="115"/>
      <c r="M231" s="115"/>
      <c r="N231" s="115"/>
      <c r="O231" s="115"/>
      <c r="P231" s="115"/>
      <c r="Q231" s="115"/>
      <c r="R231" s="115"/>
      <c r="S231" s="115"/>
      <c r="T231" s="115"/>
      <c r="U231" s="115"/>
      <c r="V231" s="115"/>
      <c r="W231" s="115"/>
      <c r="X231" s="115"/>
      <c r="Y231" s="115"/>
      <c r="Z231" s="115"/>
      <c r="AA231" s="115"/>
    </row>
    <row r="232" spans="1:27" ht="14.25" customHeight="1">
      <c r="A232" s="115"/>
      <c r="B232" s="115"/>
      <c r="C232" s="117"/>
      <c r="D232" s="118"/>
      <c r="E232" s="119"/>
      <c r="F232" s="119"/>
      <c r="G232" s="117"/>
      <c r="H232" s="115"/>
      <c r="I232" s="115"/>
      <c r="J232" s="115"/>
      <c r="K232" s="115"/>
      <c r="L232" s="115"/>
      <c r="M232" s="115"/>
      <c r="N232" s="115"/>
      <c r="O232" s="115"/>
      <c r="P232" s="115"/>
      <c r="Q232" s="115"/>
      <c r="R232" s="115"/>
      <c r="S232" s="115"/>
      <c r="T232" s="115"/>
      <c r="U232" s="115"/>
      <c r="V232" s="115"/>
      <c r="W232" s="115"/>
      <c r="X232" s="115"/>
      <c r="Y232" s="115"/>
      <c r="Z232" s="115"/>
      <c r="AA232" s="115"/>
    </row>
    <row r="233" spans="1:27" ht="14.25" customHeight="1">
      <c r="A233" s="115"/>
      <c r="B233" s="115"/>
      <c r="C233" s="117"/>
      <c r="D233" s="118"/>
      <c r="E233" s="119"/>
      <c r="F233" s="119"/>
      <c r="G233" s="117"/>
      <c r="H233" s="115"/>
      <c r="I233" s="115"/>
      <c r="J233" s="115"/>
      <c r="K233" s="115"/>
      <c r="L233" s="115"/>
      <c r="M233" s="115"/>
      <c r="N233" s="115"/>
      <c r="O233" s="115"/>
      <c r="P233" s="115"/>
      <c r="Q233" s="115"/>
      <c r="R233" s="115"/>
      <c r="S233" s="115"/>
      <c r="T233" s="115"/>
      <c r="U233" s="115"/>
      <c r="V233" s="115"/>
      <c r="W233" s="115"/>
      <c r="X233" s="115"/>
      <c r="Y233" s="115"/>
      <c r="Z233" s="115"/>
      <c r="AA233" s="115"/>
    </row>
    <row r="234" spans="1:27" ht="14.25" customHeight="1">
      <c r="A234" s="115"/>
      <c r="B234" s="115"/>
      <c r="C234" s="117"/>
      <c r="D234" s="118"/>
      <c r="E234" s="119"/>
      <c r="F234" s="119"/>
      <c r="G234" s="117"/>
      <c r="H234" s="115"/>
      <c r="I234" s="115"/>
      <c r="J234" s="115"/>
      <c r="K234" s="115"/>
      <c r="L234" s="115"/>
      <c r="M234" s="115"/>
      <c r="N234" s="115"/>
      <c r="O234" s="115"/>
      <c r="P234" s="115"/>
      <c r="Q234" s="115"/>
      <c r="R234" s="115"/>
      <c r="S234" s="115"/>
      <c r="T234" s="115"/>
      <c r="U234" s="115"/>
      <c r="V234" s="115"/>
      <c r="W234" s="115"/>
      <c r="X234" s="115"/>
      <c r="Y234" s="115"/>
      <c r="Z234" s="115"/>
      <c r="AA234" s="115"/>
    </row>
    <row r="235" spans="1:27" ht="14.25" customHeight="1">
      <c r="A235" s="115"/>
      <c r="B235" s="115"/>
      <c r="C235" s="117"/>
      <c r="D235" s="118"/>
      <c r="E235" s="119"/>
      <c r="F235" s="119"/>
      <c r="G235" s="117"/>
      <c r="H235" s="115"/>
      <c r="I235" s="115"/>
      <c r="J235" s="115"/>
      <c r="K235" s="115"/>
      <c r="L235" s="115"/>
      <c r="M235" s="115"/>
      <c r="N235" s="115"/>
      <c r="O235" s="115"/>
      <c r="P235" s="115"/>
      <c r="Q235" s="115"/>
      <c r="R235" s="115"/>
      <c r="S235" s="115"/>
      <c r="T235" s="115"/>
      <c r="U235" s="115"/>
      <c r="V235" s="115"/>
      <c r="W235" s="115"/>
      <c r="X235" s="115"/>
      <c r="Y235" s="115"/>
      <c r="Z235" s="115"/>
      <c r="AA235" s="115"/>
    </row>
    <row r="236" spans="1:27" ht="14.25" customHeight="1">
      <c r="A236" s="115"/>
      <c r="B236" s="115"/>
      <c r="C236" s="117"/>
      <c r="D236" s="118"/>
      <c r="E236" s="119"/>
      <c r="F236" s="119"/>
      <c r="G236" s="117"/>
      <c r="H236" s="115"/>
      <c r="I236" s="115"/>
      <c r="J236" s="115"/>
      <c r="K236" s="115"/>
      <c r="L236" s="115"/>
      <c r="M236" s="115"/>
      <c r="N236" s="115"/>
      <c r="O236" s="115"/>
      <c r="P236" s="115"/>
      <c r="Q236" s="115"/>
      <c r="R236" s="115"/>
      <c r="S236" s="115"/>
      <c r="T236" s="115"/>
      <c r="U236" s="115"/>
      <c r="V236" s="115"/>
      <c r="W236" s="115"/>
      <c r="X236" s="115"/>
      <c r="Y236" s="115"/>
      <c r="Z236" s="115"/>
      <c r="AA236" s="115"/>
    </row>
    <row r="237" spans="1:27" ht="14.25" customHeight="1">
      <c r="A237" s="115"/>
      <c r="B237" s="115"/>
      <c r="C237" s="117"/>
      <c r="D237" s="118"/>
      <c r="E237" s="119"/>
      <c r="F237" s="119"/>
      <c r="G237" s="117"/>
      <c r="H237" s="115"/>
      <c r="I237" s="115"/>
      <c r="J237" s="115"/>
      <c r="K237" s="115"/>
      <c r="L237" s="115"/>
      <c r="M237" s="115"/>
      <c r="N237" s="115"/>
      <c r="O237" s="115"/>
      <c r="P237" s="115"/>
      <c r="Q237" s="115"/>
      <c r="R237" s="115"/>
      <c r="S237" s="115"/>
      <c r="T237" s="115"/>
      <c r="U237" s="115"/>
      <c r="V237" s="115"/>
      <c r="W237" s="115"/>
      <c r="X237" s="115"/>
      <c r="Y237" s="115"/>
      <c r="Z237" s="115"/>
      <c r="AA237" s="115"/>
    </row>
    <row r="238" spans="1:27" ht="14.25" customHeight="1">
      <c r="A238" s="115"/>
      <c r="B238" s="115"/>
      <c r="C238" s="117"/>
      <c r="D238" s="118"/>
      <c r="E238" s="119"/>
      <c r="F238" s="119"/>
      <c r="G238" s="117"/>
      <c r="H238" s="115"/>
      <c r="I238" s="115"/>
      <c r="J238" s="115"/>
      <c r="K238" s="115"/>
      <c r="L238" s="115"/>
      <c r="M238" s="115"/>
      <c r="N238" s="115"/>
      <c r="O238" s="115"/>
      <c r="P238" s="115"/>
      <c r="Q238" s="115"/>
      <c r="R238" s="115"/>
      <c r="S238" s="115"/>
      <c r="T238" s="115"/>
      <c r="U238" s="115"/>
      <c r="V238" s="115"/>
      <c r="W238" s="115"/>
      <c r="X238" s="115"/>
      <c r="Y238" s="115"/>
      <c r="Z238" s="115"/>
      <c r="AA238" s="115"/>
    </row>
    <row r="239" spans="1:27" ht="14.25" customHeight="1">
      <c r="A239" s="115"/>
      <c r="B239" s="115"/>
      <c r="C239" s="117"/>
      <c r="D239" s="118"/>
      <c r="E239" s="119"/>
      <c r="F239" s="119"/>
      <c r="G239" s="117"/>
      <c r="H239" s="115"/>
      <c r="I239" s="115"/>
      <c r="J239" s="115"/>
      <c r="K239" s="115"/>
      <c r="L239" s="115"/>
      <c r="M239" s="115"/>
      <c r="N239" s="115"/>
      <c r="O239" s="115"/>
      <c r="P239" s="115"/>
      <c r="Q239" s="115"/>
      <c r="R239" s="115"/>
      <c r="S239" s="115"/>
      <c r="T239" s="115"/>
      <c r="U239" s="115"/>
      <c r="V239" s="115"/>
      <c r="W239" s="115"/>
      <c r="X239" s="115"/>
      <c r="Y239" s="115"/>
      <c r="Z239" s="115"/>
      <c r="AA239" s="115"/>
    </row>
    <row r="240" spans="1:27" ht="14.25" customHeight="1">
      <c r="A240" s="115"/>
      <c r="B240" s="115"/>
      <c r="C240" s="117"/>
      <c r="D240" s="118"/>
      <c r="E240" s="119"/>
      <c r="F240" s="119"/>
      <c r="G240" s="117"/>
      <c r="H240" s="115"/>
      <c r="I240" s="115"/>
      <c r="J240" s="115"/>
      <c r="K240" s="115"/>
      <c r="L240" s="115"/>
      <c r="M240" s="115"/>
      <c r="N240" s="115"/>
      <c r="O240" s="115"/>
      <c r="P240" s="115"/>
      <c r="Q240" s="115"/>
      <c r="R240" s="115"/>
      <c r="S240" s="115"/>
      <c r="T240" s="115"/>
      <c r="U240" s="115"/>
      <c r="V240" s="115"/>
      <c r="W240" s="115"/>
      <c r="X240" s="115"/>
      <c r="Y240" s="115"/>
      <c r="Z240" s="115"/>
      <c r="AA240" s="115"/>
    </row>
    <row r="241" spans="1:27" ht="14.25" customHeight="1">
      <c r="A241" s="115"/>
      <c r="B241" s="115"/>
      <c r="C241" s="117"/>
      <c r="D241" s="118"/>
      <c r="E241" s="119"/>
      <c r="F241" s="119"/>
      <c r="G241" s="117"/>
      <c r="H241" s="115"/>
      <c r="I241" s="115"/>
      <c r="J241" s="115"/>
      <c r="K241" s="115"/>
      <c r="L241" s="115"/>
      <c r="M241" s="115"/>
      <c r="N241" s="115"/>
      <c r="O241" s="115"/>
      <c r="P241" s="115"/>
      <c r="Q241" s="115"/>
      <c r="R241" s="115"/>
      <c r="S241" s="115"/>
      <c r="T241" s="115"/>
      <c r="U241" s="115"/>
      <c r="V241" s="115"/>
      <c r="W241" s="115"/>
      <c r="X241" s="115"/>
      <c r="Y241" s="115"/>
      <c r="Z241" s="115"/>
      <c r="AA241" s="115"/>
    </row>
    <row r="242" spans="1:27" ht="14.25" customHeight="1">
      <c r="A242" s="115"/>
      <c r="B242" s="115"/>
      <c r="C242" s="117"/>
      <c r="D242" s="118"/>
      <c r="E242" s="119"/>
      <c r="F242" s="119"/>
      <c r="G242" s="117"/>
      <c r="H242" s="115"/>
      <c r="I242" s="115"/>
      <c r="J242" s="115"/>
      <c r="K242" s="115"/>
      <c r="L242" s="115"/>
      <c r="M242" s="115"/>
      <c r="N242" s="115"/>
      <c r="O242" s="115"/>
      <c r="P242" s="115"/>
      <c r="Q242" s="115"/>
      <c r="R242" s="115"/>
      <c r="S242" s="115"/>
      <c r="T242" s="115"/>
      <c r="U242" s="115"/>
      <c r="V242" s="115"/>
      <c r="W242" s="115"/>
      <c r="X242" s="115"/>
      <c r="Y242" s="115"/>
      <c r="Z242" s="115"/>
      <c r="AA242" s="115"/>
    </row>
    <row r="243" spans="1:27" ht="14.25" customHeight="1">
      <c r="A243" s="115"/>
      <c r="B243" s="115"/>
      <c r="C243" s="117"/>
      <c r="D243" s="118"/>
      <c r="E243" s="119"/>
      <c r="F243" s="119"/>
      <c r="G243" s="117"/>
      <c r="H243" s="115"/>
      <c r="I243" s="115"/>
      <c r="J243" s="115"/>
      <c r="K243" s="115"/>
      <c r="L243" s="115"/>
      <c r="M243" s="115"/>
      <c r="N243" s="115"/>
      <c r="O243" s="115"/>
      <c r="P243" s="115"/>
      <c r="Q243" s="115"/>
      <c r="R243" s="115"/>
      <c r="S243" s="115"/>
      <c r="T243" s="115"/>
      <c r="U243" s="115"/>
      <c r="V243" s="115"/>
      <c r="W243" s="115"/>
      <c r="X243" s="115"/>
      <c r="Y243" s="115"/>
      <c r="Z243" s="115"/>
      <c r="AA243" s="115"/>
    </row>
    <row r="244" spans="1:27" ht="14.25" customHeight="1">
      <c r="A244" s="115"/>
      <c r="B244" s="115"/>
      <c r="C244" s="117"/>
      <c r="D244" s="118"/>
      <c r="E244" s="119"/>
      <c r="F244" s="119"/>
      <c r="G244" s="117"/>
      <c r="H244" s="115"/>
      <c r="I244" s="115"/>
      <c r="J244" s="115"/>
      <c r="K244" s="115"/>
      <c r="L244" s="115"/>
      <c r="M244" s="115"/>
      <c r="N244" s="115"/>
      <c r="O244" s="115"/>
      <c r="P244" s="115"/>
      <c r="Q244" s="115"/>
      <c r="R244" s="115"/>
      <c r="S244" s="115"/>
      <c r="T244" s="115"/>
      <c r="U244" s="115"/>
      <c r="V244" s="115"/>
      <c r="W244" s="115"/>
      <c r="X244" s="115"/>
      <c r="Y244" s="115"/>
      <c r="Z244" s="115"/>
      <c r="AA244" s="115"/>
    </row>
    <row r="245" spans="1:27" ht="14.25" customHeight="1">
      <c r="A245" s="115"/>
      <c r="B245" s="115"/>
      <c r="C245" s="117"/>
      <c r="D245" s="118"/>
      <c r="E245" s="119"/>
      <c r="F245" s="119"/>
      <c r="G245" s="117"/>
      <c r="H245" s="115"/>
      <c r="I245" s="115"/>
      <c r="J245" s="115"/>
      <c r="K245" s="115"/>
      <c r="L245" s="115"/>
      <c r="M245" s="115"/>
      <c r="N245" s="115"/>
      <c r="O245" s="115"/>
      <c r="P245" s="115"/>
      <c r="Q245" s="115"/>
      <c r="R245" s="115"/>
      <c r="S245" s="115"/>
      <c r="T245" s="115"/>
      <c r="U245" s="115"/>
      <c r="V245" s="115"/>
      <c r="W245" s="115"/>
      <c r="X245" s="115"/>
      <c r="Y245" s="115"/>
      <c r="Z245" s="115"/>
      <c r="AA245" s="115"/>
    </row>
    <row r="246" spans="1:27" ht="14.25" customHeight="1">
      <c r="A246" s="115"/>
      <c r="B246" s="115"/>
      <c r="C246" s="117"/>
      <c r="D246" s="118"/>
      <c r="E246" s="119"/>
      <c r="F246" s="119"/>
      <c r="G246" s="117"/>
      <c r="H246" s="115"/>
      <c r="I246" s="115"/>
      <c r="J246" s="115"/>
      <c r="K246" s="115"/>
      <c r="L246" s="115"/>
      <c r="M246" s="115"/>
      <c r="N246" s="115"/>
      <c r="O246" s="115"/>
      <c r="P246" s="115"/>
      <c r="Q246" s="115"/>
      <c r="R246" s="115"/>
      <c r="S246" s="115"/>
      <c r="T246" s="115"/>
      <c r="U246" s="115"/>
      <c r="V246" s="115"/>
      <c r="W246" s="115"/>
      <c r="X246" s="115"/>
      <c r="Y246" s="115"/>
      <c r="Z246" s="115"/>
      <c r="AA246" s="115"/>
    </row>
    <row r="247" spans="1:27" ht="14.25" customHeight="1">
      <c r="A247" s="115"/>
      <c r="B247" s="115"/>
      <c r="C247" s="117"/>
      <c r="D247" s="118"/>
      <c r="E247" s="119"/>
      <c r="F247" s="119"/>
      <c r="G247" s="117"/>
      <c r="H247" s="115"/>
      <c r="I247" s="115"/>
      <c r="J247" s="115"/>
      <c r="K247" s="115"/>
      <c r="L247" s="115"/>
      <c r="M247" s="115"/>
      <c r="N247" s="115"/>
      <c r="O247" s="115"/>
      <c r="P247" s="115"/>
      <c r="Q247" s="115"/>
      <c r="R247" s="115"/>
      <c r="S247" s="115"/>
      <c r="T247" s="115"/>
      <c r="U247" s="115"/>
      <c r="V247" s="115"/>
      <c r="W247" s="115"/>
      <c r="X247" s="115"/>
      <c r="Y247" s="115"/>
      <c r="Z247" s="115"/>
      <c r="AA247" s="115"/>
    </row>
    <row r="248" spans="1:27" ht="14.25" customHeight="1">
      <c r="A248" s="115"/>
      <c r="B248" s="115"/>
      <c r="C248" s="117"/>
      <c r="D248" s="118"/>
      <c r="E248" s="119"/>
      <c r="F248" s="119"/>
      <c r="G248" s="117"/>
      <c r="H248" s="115"/>
      <c r="I248" s="115"/>
      <c r="J248" s="115"/>
      <c r="K248" s="115"/>
      <c r="L248" s="115"/>
      <c r="M248" s="115"/>
      <c r="N248" s="115"/>
      <c r="O248" s="115"/>
      <c r="P248" s="115"/>
      <c r="Q248" s="115"/>
      <c r="R248" s="115"/>
      <c r="S248" s="115"/>
      <c r="T248" s="115"/>
      <c r="U248" s="115"/>
      <c r="V248" s="115"/>
      <c r="W248" s="115"/>
      <c r="X248" s="115"/>
      <c r="Y248" s="115"/>
      <c r="Z248" s="115"/>
      <c r="AA248" s="115"/>
    </row>
    <row r="249" spans="1:27" ht="14.25" customHeight="1">
      <c r="A249" s="115"/>
      <c r="B249" s="115"/>
      <c r="C249" s="117"/>
      <c r="D249" s="118"/>
      <c r="E249" s="119"/>
      <c r="F249" s="119"/>
      <c r="G249" s="117"/>
      <c r="H249" s="115"/>
      <c r="I249" s="115"/>
      <c r="J249" s="115"/>
      <c r="K249" s="115"/>
      <c r="L249" s="115"/>
      <c r="M249" s="115"/>
      <c r="N249" s="115"/>
      <c r="O249" s="115"/>
      <c r="P249" s="115"/>
      <c r="Q249" s="115"/>
      <c r="R249" s="115"/>
      <c r="S249" s="115"/>
      <c r="T249" s="115"/>
      <c r="U249" s="115"/>
      <c r="V249" s="115"/>
      <c r="W249" s="115"/>
      <c r="X249" s="115"/>
      <c r="Y249" s="115"/>
      <c r="Z249" s="115"/>
      <c r="AA249" s="115"/>
    </row>
    <row r="250" spans="1:27" ht="14.25" customHeight="1">
      <c r="A250" s="115"/>
      <c r="B250" s="115"/>
      <c r="C250" s="117"/>
      <c r="D250" s="118"/>
      <c r="E250" s="119"/>
      <c r="F250" s="119"/>
      <c r="G250" s="117"/>
      <c r="H250" s="115"/>
      <c r="I250" s="115"/>
      <c r="J250" s="115"/>
      <c r="K250" s="115"/>
      <c r="L250" s="115"/>
      <c r="M250" s="115"/>
      <c r="N250" s="115"/>
      <c r="O250" s="115"/>
      <c r="P250" s="115"/>
      <c r="Q250" s="115"/>
      <c r="R250" s="115"/>
      <c r="S250" s="115"/>
      <c r="T250" s="115"/>
      <c r="U250" s="115"/>
      <c r="V250" s="115"/>
      <c r="W250" s="115"/>
      <c r="X250" s="115"/>
      <c r="Y250" s="115"/>
      <c r="Z250" s="115"/>
      <c r="AA250" s="115"/>
    </row>
    <row r="251" spans="1:27" ht="14.25" customHeight="1">
      <c r="A251" s="115"/>
      <c r="B251" s="115"/>
      <c r="C251" s="117"/>
      <c r="D251" s="118"/>
      <c r="E251" s="119"/>
      <c r="F251" s="119"/>
      <c r="G251" s="117"/>
      <c r="H251" s="115"/>
      <c r="I251" s="115"/>
      <c r="J251" s="115"/>
      <c r="K251" s="115"/>
      <c r="L251" s="115"/>
      <c r="M251" s="115"/>
      <c r="N251" s="115"/>
      <c r="O251" s="115"/>
      <c r="P251" s="115"/>
      <c r="Q251" s="115"/>
      <c r="R251" s="115"/>
      <c r="S251" s="115"/>
      <c r="T251" s="115"/>
      <c r="U251" s="115"/>
      <c r="V251" s="115"/>
      <c r="W251" s="115"/>
      <c r="X251" s="115"/>
      <c r="Y251" s="115"/>
      <c r="Z251" s="115"/>
      <c r="AA251" s="115"/>
    </row>
    <row r="252" spans="1:27" ht="14.25" customHeight="1">
      <c r="A252" s="115"/>
      <c r="B252" s="115"/>
      <c r="C252" s="117"/>
      <c r="D252" s="118"/>
      <c r="E252" s="119"/>
      <c r="F252" s="119"/>
      <c r="G252" s="117"/>
      <c r="H252" s="115"/>
      <c r="I252" s="115"/>
      <c r="J252" s="115"/>
      <c r="K252" s="115"/>
      <c r="L252" s="115"/>
      <c r="M252" s="115"/>
      <c r="N252" s="115"/>
      <c r="O252" s="115"/>
      <c r="P252" s="115"/>
      <c r="Q252" s="115"/>
      <c r="R252" s="115"/>
      <c r="S252" s="115"/>
      <c r="T252" s="115"/>
      <c r="U252" s="115"/>
      <c r="V252" s="115"/>
      <c r="W252" s="115"/>
      <c r="X252" s="115"/>
      <c r="Y252" s="115"/>
      <c r="Z252" s="115"/>
      <c r="AA252" s="115"/>
    </row>
    <row r="253" spans="1:27" ht="14.25" customHeight="1">
      <c r="A253" s="115"/>
      <c r="B253" s="115"/>
      <c r="C253" s="117"/>
      <c r="D253" s="118"/>
      <c r="E253" s="119"/>
      <c r="F253" s="119"/>
      <c r="G253" s="117"/>
      <c r="H253" s="115"/>
      <c r="I253" s="115"/>
      <c r="J253" s="115"/>
      <c r="K253" s="115"/>
      <c r="L253" s="115"/>
      <c r="M253" s="115"/>
      <c r="N253" s="115"/>
      <c r="O253" s="115"/>
      <c r="P253" s="115"/>
      <c r="Q253" s="115"/>
      <c r="R253" s="115"/>
      <c r="S253" s="115"/>
      <c r="T253" s="115"/>
      <c r="U253" s="115"/>
      <c r="V253" s="115"/>
      <c r="W253" s="115"/>
      <c r="X253" s="115"/>
      <c r="Y253" s="115"/>
      <c r="Z253" s="115"/>
      <c r="AA253" s="115"/>
    </row>
    <row r="254" spans="1:27" ht="14.25" customHeight="1">
      <c r="A254" s="115"/>
      <c r="B254" s="115"/>
      <c r="C254" s="117"/>
      <c r="D254" s="118"/>
      <c r="E254" s="119"/>
      <c r="F254" s="119"/>
      <c r="G254" s="117"/>
      <c r="H254" s="115"/>
      <c r="I254" s="115"/>
      <c r="J254" s="115"/>
      <c r="K254" s="115"/>
      <c r="L254" s="115"/>
      <c r="M254" s="115"/>
      <c r="N254" s="115"/>
      <c r="O254" s="115"/>
      <c r="P254" s="115"/>
      <c r="Q254" s="115"/>
      <c r="R254" s="115"/>
      <c r="S254" s="115"/>
      <c r="T254" s="115"/>
      <c r="U254" s="115"/>
      <c r="V254" s="115"/>
      <c r="W254" s="115"/>
      <c r="X254" s="115"/>
      <c r="Y254" s="115"/>
      <c r="Z254" s="115"/>
      <c r="AA254" s="115"/>
    </row>
    <row r="255" spans="1:27" ht="14.25" customHeight="1">
      <c r="A255" s="115"/>
      <c r="B255" s="115"/>
      <c r="C255" s="117"/>
      <c r="D255" s="118"/>
      <c r="E255" s="119"/>
      <c r="F255" s="119"/>
      <c r="G255" s="117"/>
      <c r="H255" s="115"/>
      <c r="I255" s="115"/>
      <c r="J255" s="115"/>
      <c r="K255" s="115"/>
      <c r="L255" s="115"/>
      <c r="M255" s="115"/>
      <c r="N255" s="115"/>
      <c r="O255" s="115"/>
      <c r="P255" s="115"/>
      <c r="Q255" s="115"/>
      <c r="R255" s="115"/>
      <c r="S255" s="115"/>
      <c r="T255" s="115"/>
      <c r="U255" s="115"/>
      <c r="V255" s="115"/>
      <c r="W255" s="115"/>
      <c r="X255" s="115"/>
      <c r="Y255" s="115"/>
      <c r="Z255" s="115"/>
      <c r="AA255" s="115"/>
    </row>
    <row r="256" spans="1:27" ht="14.25" customHeight="1">
      <c r="A256" s="115"/>
      <c r="B256" s="115"/>
      <c r="C256" s="117"/>
      <c r="D256" s="118"/>
      <c r="E256" s="119"/>
      <c r="F256" s="119"/>
      <c r="G256" s="117"/>
      <c r="H256" s="115"/>
      <c r="I256" s="115"/>
      <c r="J256" s="115"/>
      <c r="K256" s="115"/>
      <c r="L256" s="115"/>
      <c r="M256" s="115"/>
      <c r="N256" s="115"/>
      <c r="O256" s="115"/>
      <c r="P256" s="115"/>
      <c r="Q256" s="115"/>
      <c r="R256" s="115"/>
      <c r="S256" s="115"/>
      <c r="T256" s="115"/>
      <c r="U256" s="115"/>
      <c r="V256" s="115"/>
      <c r="W256" s="115"/>
      <c r="X256" s="115"/>
      <c r="Y256" s="115"/>
      <c r="Z256" s="115"/>
      <c r="AA256" s="115"/>
    </row>
    <row r="257" spans="1:27" ht="14.25" customHeight="1">
      <c r="A257" s="115"/>
      <c r="B257" s="115"/>
      <c r="C257" s="117"/>
      <c r="D257" s="118"/>
      <c r="E257" s="119"/>
      <c r="F257" s="119"/>
      <c r="G257" s="117"/>
      <c r="H257" s="115"/>
      <c r="I257" s="115"/>
      <c r="J257" s="115"/>
      <c r="K257" s="115"/>
      <c r="L257" s="115"/>
      <c r="M257" s="115"/>
      <c r="N257" s="115"/>
      <c r="O257" s="115"/>
      <c r="P257" s="115"/>
      <c r="Q257" s="115"/>
      <c r="R257" s="115"/>
      <c r="S257" s="115"/>
      <c r="T257" s="115"/>
      <c r="U257" s="115"/>
      <c r="V257" s="115"/>
      <c r="W257" s="115"/>
      <c r="X257" s="115"/>
      <c r="Y257" s="115"/>
      <c r="Z257" s="115"/>
      <c r="AA257" s="115"/>
    </row>
    <row r="258" spans="1:27" ht="14.25" customHeight="1">
      <c r="A258" s="115"/>
      <c r="B258" s="115"/>
      <c r="C258" s="117"/>
      <c r="D258" s="118"/>
      <c r="E258" s="119"/>
      <c r="F258" s="119"/>
      <c r="G258" s="117"/>
      <c r="H258" s="115"/>
      <c r="I258" s="115"/>
      <c r="J258" s="115"/>
      <c r="K258" s="115"/>
      <c r="L258" s="115"/>
      <c r="M258" s="115"/>
      <c r="N258" s="115"/>
      <c r="O258" s="115"/>
      <c r="P258" s="115"/>
      <c r="Q258" s="115"/>
      <c r="R258" s="115"/>
      <c r="S258" s="115"/>
      <c r="T258" s="115"/>
      <c r="U258" s="115"/>
      <c r="V258" s="115"/>
      <c r="W258" s="115"/>
      <c r="X258" s="115"/>
      <c r="Y258" s="115"/>
      <c r="Z258" s="115"/>
      <c r="AA258" s="115"/>
    </row>
    <row r="259" spans="1:27" ht="14.25" customHeight="1">
      <c r="A259" s="115"/>
      <c r="B259" s="115"/>
      <c r="C259" s="117"/>
      <c r="D259" s="118"/>
      <c r="E259" s="119"/>
      <c r="F259" s="119"/>
      <c r="G259" s="117"/>
      <c r="H259" s="115"/>
      <c r="I259" s="115"/>
      <c r="J259" s="115"/>
      <c r="K259" s="115"/>
      <c r="L259" s="115"/>
      <c r="M259" s="115"/>
      <c r="N259" s="115"/>
      <c r="O259" s="115"/>
      <c r="P259" s="115"/>
      <c r="Q259" s="115"/>
      <c r="R259" s="115"/>
      <c r="S259" s="115"/>
      <c r="T259" s="115"/>
      <c r="U259" s="115"/>
      <c r="V259" s="115"/>
      <c r="W259" s="115"/>
      <c r="X259" s="115"/>
      <c r="Y259" s="115"/>
      <c r="Z259" s="115"/>
      <c r="AA259" s="115"/>
    </row>
    <row r="260" spans="1:27" ht="14.25" customHeight="1">
      <c r="A260" s="115"/>
      <c r="B260" s="115"/>
      <c r="C260" s="117"/>
      <c r="D260" s="118"/>
      <c r="E260" s="119"/>
      <c r="F260" s="119"/>
      <c r="G260" s="117"/>
      <c r="H260" s="115"/>
      <c r="I260" s="115"/>
      <c r="J260" s="115"/>
      <c r="K260" s="115"/>
      <c r="L260" s="115"/>
      <c r="M260" s="115"/>
      <c r="N260" s="115"/>
      <c r="O260" s="115"/>
      <c r="P260" s="115"/>
      <c r="Q260" s="115"/>
      <c r="R260" s="115"/>
      <c r="S260" s="115"/>
      <c r="T260" s="115"/>
      <c r="U260" s="115"/>
      <c r="V260" s="115"/>
      <c r="W260" s="115"/>
      <c r="X260" s="115"/>
      <c r="Y260" s="115"/>
      <c r="Z260" s="115"/>
      <c r="AA260" s="115"/>
    </row>
    <row r="261" spans="1:27" ht="14.25" customHeight="1">
      <c r="A261" s="115"/>
      <c r="B261" s="115"/>
      <c r="C261" s="117"/>
      <c r="D261" s="118"/>
      <c r="E261" s="119"/>
      <c r="F261" s="119"/>
      <c r="G261" s="117"/>
      <c r="H261" s="115"/>
      <c r="I261" s="115"/>
      <c r="J261" s="115"/>
      <c r="K261" s="115"/>
      <c r="L261" s="115"/>
      <c r="M261" s="115"/>
      <c r="N261" s="115"/>
      <c r="O261" s="115"/>
      <c r="P261" s="115"/>
      <c r="Q261" s="115"/>
      <c r="R261" s="115"/>
      <c r="S261" s="115"/>
      <c r="T261" s="115"/>
      <c r="U261" s="115"/>
      <c r="V261" s="115"/>
      <c r="W261" s="115"/>
      <c r="X261" s="115"/>
      <c r="Y261" s="115"/>
      <c r="Z261" s="115"/>
      <c r="AA261" s="115"/>
    </row>
    <row r="262" spans="1:27" ht="14.25" customHeight="1">
      <c r="A262" s="115"/>
      <c r="B262" s="115"/>
      <c r="C262" s="117"/>
      <c r="D262" s="118"/>
      <c r="E262" s="119"/>
      <c r="F262" s="119"/>
      <c r="G262" s="117"/>
      <c r="H262" s="115"/>
      <c r="I262" s="115"/>
      <c r="J262" s="115"/>
      <c r="K262" s="115"/>
      <c r="L262" s="115"/>
      <c r="M262" s="115"/>
      <c r="N262" s="115"/>
      <c r="O262" s="115"/>
      <c r="P262" s="115"/>
      <c r="Q262" s="115"/>
      <c r="R262" s="115"/>
      <c r="S262" s="115"/>
      <c r="T262" s="115"/>
      <c r="U262" s="115"/>
      <c r="V262" s="115"/>
      <c r="W262" s="115"/>
      <c r="X262" s="115"/>
      <c r="Y262" s="115"/>
      <c r="Z262" s="115"/>
      <c r="AA262" s="115"/>
    </row>
    <row r="263" spans="1:27" ht="14.25" customHeight="1">
      <c r="A263" s="115"/>
      <c r="B263" s="115"/>
      <c r="C263" s="117"/>
      <c r="D263" s="118"/>
      <c r="E263" s="119"/>
      <c r="F263" s="119"/>
      <c r="G263" s="117"/>
      <c r="H263" s="115"/>
      <c r="I263" s="115"/>
      <c r="J263" s="115"/>
      <c r="K263" s="115"/>
      <c r="L263" s="115"/>
      <c r="M263" s="115"/>
      <c r="N263" s="115"/>
      <c r="O263" s="115"/>
      <c r="P263" s="115"/>
      <c r="Q263" s="115"/>
      <c r="R263" s="115"/>
      <c r="S263" s="115"/>
      <c r="T263" s="115"/>
      <c r="U263" s="115"/>
      <c r="V263" s="115"/>
      <c r="W263" s="115"/>
      <c r="X263" s="115"/>
      <c r="Y263" s="115"/>
      <c r="Z263" s="115"/>
      <c r="AA263" s="115"/>
    </row>
    <row r="264" spans="1:27" ht="14.25" customHeight="1">
      <c r="A264" s="115"/>
      <c r="B264" s="115"/>
      <c r="C264" s="117"/>
      <c r="D264" s="118"/>
      <c r="E264" s="119"/>
      <c r="F264" s="119"/>
      <c r="G264" s="117"/>
      <c r="H264" s="115"/>
      <c r="I264" s="115"/>
      <c r="J264" s="115"/>
      <c r="K264" s="115"/>
      <c r="L264" s="115"/>
      <c r="M264" s="115"/>
      <c r="N264" s="115"/>
      <c r="O264" s="115"/>
      <c r="P264" s="115"/>
      <c r="Q264" s="115"/>
      <c r="R264" s="115"/>
      <c r="S264" s="115"/>
      <c r="T264" s="115"/>
      <c r="U264" s="115"/>
      <c r="V264" s="115"/>
      <c r="W264" s="115"/>
      <c r="X264" s="115"/>
      <c r="Y264" s="115"/>
      <c r="Z264" s="115"/>
      <c r="AA264" s="115"/>
    </row>
    <row r="265" spans="1:27" ht="14.25" customHeight="1">
      <c r="A265" s="115"/>
      <c r="B265" s="115"/>
      <c r="C265" s="117"/>
      <c r="D265" s="118"/>
      <c r="E265" s="119"/>
      <c r="F265" s="119"/>
      <c r="G265" s="117"/>
      <c r="H265" s="115"/>
      <c r="I265" s="115"/>
      <c r="J265" s="115"/>
      <c r="K265" s="115"/>
      <c r="L265" s="115"/>
      <c r="M265" s="115"/>
      <c r="N265" s="115"/>
      <c r="O265" s="115"/>
      <c r="P265" s="115"/>
      <c r="Q265" s="115"/>
      <c r="R265" s="115"/>
      <c r="S265" s="115"/>
      <c r="T265" s="115"/>
      <c r="U265" s="115"/>
      <c r="V265" s="115"/>
      <c r="W265" s="115"/>
      <c r="X265" s="115"/>
      <c r="Y265" s="115"/>
      <c r="Z265" s="115"/>
      <c r="AA265" s="115"/>
    </row>
    <row r="266" spans="1:27" ht="14.25" customHeight="1">
      <c r="A266" s="115"/>
      <c r="B266" s="115"/>
      <c r="C266" s="117"/>
      <c r="D266" s="118"/>
      <c r="E266" s="119"/>
      <c r="F266" s="119"/>
      <c r="G266" s="117"/>
      <c r="H266" s="115"/>
      <c r="I266" s="115"/>
      <c r="J266" s="115"/>
      <c r="K266" s="115"/>
      <c r="L266" s="115"/>
      <c r="M266" s="115"/>
      <c r="N266" s="115"/>
      <c r="O266" s="115"/>
      <c r="P266" s="115"/>
      <c r="Q266" s="115"/>
      <c r="R266" s="115"/>
      <c r="S266" s="115"/>
      <c r="T266" s="115"/>
      <c r="U266" s="115"/>
      <c r="V266" s="115"/>
      <c r="W266" s="115"/>
      <c r="X266" s="115"/>
      <c r="Y266" s="115"/>
      <c r="Z266" s="115"/>
      <c r="AA266" s="115"/>
    </row>
    <row r="267" spans="1:27" ht="14.25" customHeight="1">
      <c r="A267" s="115"/>
      <c r="B267" s="115"/>
      <c r="C267" s="117"/>
      <c r="D267" s="118"/>
      <c r="E267" s="119"/>
      <c r="F267" s="119"/>
      <c r="G267" s="117"/>
      <c r="H267" s="115"/>
      <c r="I267" s="115"/>
      <c r="J267" s="115"/>
      <c r="K267" s="115"/>
      <c r="L267" s="115"/>
      <c r="M267" s="115"/>
      <c r="N267" s="115"/>
      <c r="O267" s="115"/>
      <c r="P267" s="115"/>
      <c r="Q267" s="115"/>
      <c r="R267" s="115"/>
      <c r="S267" s="115"/>
      <c r="T267" s="115"/>
      <c r="U267" s="115"/>
      <c r="V267" s="115"/>
      <c r="W267" s="115"/>
      <c r="X267" s="115"/>
      <c r="Y267" s="115"/>
      <c r="Z267" s="115"/>
      <c r="AA267" s="115"/>
    </row>
    <row r="268" spans="1:27" ht="14.25" customHeight="1">
      <c r="A268" s="115"/>
      <c r="B268" s="115"/>
      <c r="C268" s="117"/>
      <c r="D268" s="118"/>
      <c r="E268" s="119"/>
      <c r="F268" s="119"/>
      <c r="G268" s="117"/>
      <c r="H268" s="115"/>
      <c r="I268" s="115"/>
      <c r="J268" s="115"/>
      <c r="K268" s="115"/>
      <c r="L268" s="115"/>
      <c r="M268" s="115"/>
      <c r="N268" s="115"/>
      <c r="O268" s="115"/>
      <c r="P268" s="115"/>
      <c r="Q268" s="115"/>
      <c r="R268" s="115"/>
      <c r="S268" s="115"/>
      <c r="T268" s="115"/>
      <c r="U268" s="115"/>
      <c r="V268" s="115"/>
      <c r="W268" s="115"/>
      <c r="X268" s="115"/>
      <c r="Y268" s="115"/>
      <c r="Z268" s="115"/>
      <c r="AA268" s="115"/>
    </row>
    <row r="269" spans="1:27" ht="14.25" customHeight="1">
      <c r="A269" s="115"/>
      <c r="B269" s="115"/>
      <c r="C269" s="117"/>
      <c r="D269" s="118"/>
      <c r="E269" s="119"/>
      <c r="F269" s="119"/>
      <c r="G269" s="117"/>
      <c r="H269" s="115"/>
      <c r="I269" s="115"/>
      <c r="J269" s="115"/>
      <c r="K269" s="115"/>
      <c r="L269" s="115"/>
      <c r="M269" s="115"/>
      <c r="N269" s="115"/>
      <c r="O269" s="115"/>
      <c r="P269" s="115"/>
      <c r="Q269" s="115"/>
      <c r="R269" s="115"/>
      <c r="S269" s="115"/>
      <c r="T269" s="115"/>
      <c r="U269" s="115"/>
      <c r="V269" s="115"/>
      <c r="W269" s="115"/>
      <c r="X269" s="115"/>
      <c r="Y269" s="115"/>
      <c r="Z269" s="115"/>
      <c r="AA269" s="115"/>
    </row>
    <row r="270" spans="1:27" ht="14.25" customHeight="1">
      <c r="A270" s="115"/>
      <c r="B270" s="115"/>
      <c r="C270" s="117"/>
      <c r="D270" s="118"/>
      <c r="E270" s="119"/>
      <c r="F270" s="119"/>
      <c r="G270" s="117"/>
      <c r="H270" s="115"/>
      <c r="I270" s="115"/>
      <c r="J270" s="115"/>
      <c r="K270" s="115"/>
      <c r="L270" s="115"/>
      <c r="M270" s="115"/>
      <c r="N270" s="115"/>
      <c r="O270" s="115"/>
      <c r="P270" s="115"/>
      <c r="Q270" s="115"/>
      <c r="R270" s="115"/>
      <c r="S270" s="115"/>
      <c r="T270" s="115"/>
      <c r="U270" s="115"/>
      <c r="V270" s="115"/>
      <c r="W270" s="115"/>
      <c r="X270" s="115"/>
      <c r="Y270" s="115"/>
      <c r="Z270" s="115"/>
      <c r="AA270" s="115"/>
    </row>
    <row r="271" spans="1:27" ht="14.25" customHeight="1">
      <c r="A271" s="115"/>
      <c r="B271" s="115"/>
      <c r="C271" s="117"/>
      <c r="D271" s="118"/>
      <c r="E271" s="119"/>
      <c r="F271" s="119"/>
      <c r="G271" s="117"/>
      <c r="H271" s="115"/>
      <c r="I271" s="115"/>
      <c r="J271" s="115"/>
      <c r="K271" s="115"/>
      <c r="L271" s="115"/>
      <c r="M271" s="115"/>
      <c r="N271" s="115"/>
      <c r="O271" s="115"/>
      <c r="P271" s="115"/>
      <c r="Q271" s="115"/>
      <c r="R271" s="115"/>
      <c r="S271" s="115"/>
      <c r="T271" s="115"/>
      <c r="U271" s="115"/>
      <c r="V271" s="115"/>
      <c r="W271" s="115"/>
      <c r="X271" s="115"/>
      <c r="Y271" s="115"/>
      <c r="Z271" s="115"/>
      <c r="AA271" s="115"/>
    </row>
    <row r="272" spans="1:27" ht="14.25" customHeight="1">
      <c r="A272" s="115"/>
      <c r="B272" s="115"/>
      <c r="C272" s="117"/>
      <c r="D272" s="118"/>
      <c r="E272" s="119"/>
      <c r="F272" s="119"/>
      <c r="G272" s="117"/>
      <c r="H272" s="115"/>
      <c r="I272" s="115"/>
      <c r="J272" s="115"/>
      <c r="K272" s="115"/>
      <c r="L272" s="115"/>
      <c r="M272" s="115"/>
      <c r="N272" s="115"/>
      <c r="O272" s="115"/>
      <c r="P272" s="115"/>
      <c r="Q272" s="115"/>
      <c r="R272" s="115"/>
      <c r="S272" s="115"/>
      <c r="T272" s="115"/>
      <c r="U272" s="115"/>
      <c r="V272" s="115"/>
      <c r="W272" s="115"/>
      <c r="X272" s="115"/>
      <c r="Y272" s="115"/>
      <c r="Z272" s="115"/>
      <c r="AA272" s="115"/>
    </row>
    <row r="273" spans="1:27" ht="14.25" customHeight="1">
      <c r="A273" s="115"/>
      <c r="B273" s="115"/>
      <c r="C273" s="117"/>
      <c r="D273" s="118"/>
      <c r="E273" s="119"/>
      <c r="F273" s="119"/>
      <c r="G273" s="117"/>
      <c r="H273" s="115"/>
      <c r="I273" s="115"/>
      <c r="J273" s="115"/>
      <c r="K273" s="115"/>
      <c r="L273" s="115"/>
      <c r="M273" s="115"/>
      <c r="N273" s="115"/>
      <c r="O273" s="115"/>
      <c r="P273" s="115"/>
      <c r="Q273" s="115"/>
      <c r="R273" s="115"/>
      <c r="S273" s="115"/>
      <c r="T273" s="115"/>
      <c r="U273" s="115"/>
      <c r="V273" s="115"/>
      <c r="W273" s="115"/>
      <c r="X273" s="115"/>
      <c r="Y273" s="115"/>
      <c r="Z273" s="115"/>
      <c r="AA273" s="115"/>
    </row>
    <row r="274" spans="1:27" ht="14.25" customHeight="1">
      <c r="A274" s="115"/>
      <c r="B274" s="115"/>
      <c r="C274" s="117"/>
      <c r="D274" s="118"/>
      <c r="E274" s="119"/>
      <c r="F274" s="119"/>
      <c r="G274" s="117"/>
      <c r="H274" s="115"/>
      <c r="I274" s="115"/>
      <c r="J274" s="115"/>
      <c r="K274" s="115"/>
      <c r="L274" s="115"/>
      <c r="M274" s="115"/>
      <c r="N274" s="115"/>
      <c r="O274" s="115"/>
      <c r="P274" s="115"/>
      <c r="Q274" s="115"/>
      <c r="R274" s="115"/>
      <c r="S274" s="115"/>
      <c r="T274" s="115"/>
      <c r="U274" s="115"/>
      <c r="V274" s="115"/>
      <c r="W274" s="115"/>
      <c r="X274" s="115"/>
      <c r="Y274" s="115"/>
      <c r="Z274" s="115"/>
      <c r="AA274" s="115"/>
    </row>
    <row r="275" spans="1:27" ht="14.25" customHeight="1">
      <c r="A275" s="115"/>
      <c r="B275" s="115"/>
      <c r="C275" s="117"/>
      <c r="D275" s="118"/>
      <c r="E275" s="119"/>
      <c r="F275" s="119"/>
      <c r="G275" s="117"/>
      <c r="H275" s="115"/>
      <c r="I275" s="115"/>
      <c r="J275" s="115"/>
      <c r="K275" s="115"/>
      <c r="L275" s="115"/>
      <c r="M275" s="115"/>
      <c r="N275" s="115"/>
      <c r="O275" s="115"/>
      <c r="P275" s="115"/>
      <c r="Q275" s="115"/>
      <c r="R275" s="115"/>
      <c r="S275" s="115"/>
      <c r="T275" s="115"/>
      <c r="U275" s="115"/>
      <c r="V275" s="115"/>
      <c r="W275" s="115"/>
      <c r="X275" s="115"/>
      <c r="Y275" s="115"/>
      <c r="Z275" s="115"/>
      <c r="AA275" s="115"/>
    </row>
    <row r="276" spans="1:27" ht="14.25" customHeight="1">
      <c r="A276" s="115"/>
      <c r="B276" s="115"/>
      <c r="C276" s="117"/>
      <c r="D276" s="118"/>
      <c r="E276" s="119"/>
      <c r="F276" s="119"/>
      <c r="G276" s="117"/>
      <c r="H276" s="115"/>
      <c r="I276" s="115"/>
      <c r="J276" s="115"/>
      <c r="K276" s="115"/>
      <c r="L276" s="115"/>
      <c r="M276" s="115"/>
      <c r="N276" s="115"/>
      <c r="O276" s="115"/>
      <c r="P276" s="115"/>
      <c r="Q276" s="115"/>
      <c r="R276" s="115"/>
      <c r="S276" s="115"/>
      <c r="T276" s="115"/>
      <c r="U276" s="115"/>
      <c r="V276" s="115"/>
      <c r="W276" s="115"/>
      <c r="X276" s="115"/>
      <c r="Y276" s="115"/>
      <c r="Z276" s="115"/>
      <c r="AA276" s="115"/>
    </row>
    <row r="277" spans="1:27" ht="14.25" customHeight="1">
      <c r="A277" s="115"/>
      <c r="B277" s="115"/>
      <c r="C277" s="117"/>
      <c r="D277" s="118"/>
      <c r="E277" s="119"/>
      <c r="F277" s="119"/>
      <c r="G277" s="117"/>
      <c r="H277" s="115"/>
      <c r="I277" s="115"/>
      <c r="J277" s="115"/>
      <c r="K277" s="115"/>
      <c r="L277" s="115"/>
      <c r="M277" s="115"/>
      <c r="N277" s="115"/>
      <c r="O277" s="115"/>
      <c r="P277" s="115"/>
      <c r="Q277" s="115"/>
      <c r="R277" s="115"/>
      <c r="S277" s="115"/>
      <c r="T277" s="115"/>
      <c r="U277" s="115"/>
      <c r="V277" s="115"/>
      <c r="W277" s="115"/>
      <c r="X277" s="115"/>
      <c r="Y277" s="115"/>
      <c r="Z277" s="115"/>
      <c r="AA277" s="115"/>
    </row>
    <row r="278" spans="1:27" ht="14.25" customHeight="1">
      <c r="A278" s="115"/>
      <c r="B278" s="115"/>
      <c r="C278" s="117"/>
      <c r="D278" s="118"/>
      <c r="E278" s="119"/>
      <c r="F278" s="119"/>
      <c r="G278" s="117"/>
      <c r="H278" s="115"/>
      <c r="I278" s="115"/>
      <c r="J278" s="115"/>
      <c r="K278" s="115"/>
      <c r="L278" s="115"/>
      <c r="M278" s="115"/>
      <c r="N278" s="115"/>
      <c r="O278" s="115"/>
      <c r="P278" s="115"/>
      <c r="Q278" s="115"/>
      <c r="R278" s="115"/>
      <c r="S278" s="115"/>
      <c r="T278" s="115"/>
      <c r="U278" s="115"/>
      <c r="V278" s="115"/>
      <c r="W278" s="115"/>
      <c r="X278" s="115"/>
      <c r="Y278" s="115"/>
      <c r="Z278" s="115"/>
      <c r="AA278" s="115"/>
    </row>
    <row r="279" spans="1:27" ht="14.25" customHeight="1">
      <c r="A279" s="115"/>
      <c r="B279" s="115"/>
      <c r="C279" s="117"/>
      <c r="D279" s="118"/>
      <c r="E279" s="119"/>
      <c r="F279" s="119"/>
      <c r="G279" s="117"/>
      <c r="H279" s="115"/>
      <c r="I279" s="115"/>
      <c r="J279" s="115"/>
      <c r="K279" s="115"/>
      <c r="L279" s="115"/>
      <c r="M279" s="115"/>
      <c r="N279" s="115"/>
      <c r="O279" s="115"/>
      <c r="P279" s="115"/>
      <c r="Q279" s="115"/>
      <c r="R279" s="115"/>
      <c r="S279" s="115"/>
      <c r="T279" s="115"/>
      <c r="U279" s="115"/>
      <c r="V279" s="115"/>
      <c r="W279" s="115"/>
      <c r="X279" s="115"/>
      <c r="Y279" s="115"/>
      <c r="Z279" s="115"/>
      <c r="AA279" s="115"/>
    </row>
    <row r="280" spans="1:27" ht="14.25" customHeight="1">
      <c r="A280" s="115"/>
      <c r="B280" s="115"/>
      <c r="C280" s="117"/>
      <c r="D280" s="118"/>
      <c r="E280" s="119"/>
      <c r="F280" s="119"/>
      <c r="G280" s="117"/>
      <c r="H280" s="115"/>
      <c r="I280" s="115"/>
      <c r="J280" s="115"/>
      <c r="K280" s="115"/>
      <c r="L280" s="115"/>
      <c r="M280" s="115"/>
      <c r="N280" s="115"/>
      <c r="O280" s="115"/>
      <c r="P280" s="115"/>
      <c r="Q280" s="115"/>
      <c r="R280" s="115"/>
      <c r="S280" s="115"/>
      <c r="T280" s="115"/>
      <c r="U280" s="115"/>
      <c r="V280" s="115"/>
      <c r="W280" s="115"/>
      <c r="X280" s="115"/>
      <c r="Y280" s="115"/>
      <c r="Z280" s="115"/>
      <c r="AA280" s="115"/>
    </row>
    <row r="281" spans="1:27" ht="14.25" customHeight="1">
      <c r="A281" s="115"/>
      <c r="B281" s="115"/>
      <c r="C281" s="117"/>
      <c r="D281" s="118"/>
      <c r="E281" s="119"/>
      <c r="F281" s="119"/>
      <c r="G281" s="117"/>
      <c r="H281" s="115"/>
      <c r="I281" s="115"/>
      <c r="J281" s="115"/>
      <c r="K281" s="115"/>
      <c r="L281" s="115"/>
      <c r="M281" s="115"/>
      <c r="N281" s="115"/>
      <c r="O281" s="115"/>
      <c r="P281" s="115"/>
      <c r="Q281" s="115"/>
      <c r="R281" s="115"/>
      <c r="S281" s="115"/>
      <c r="T281" s="115"/>
      <c r="U281" s="115"/>
      <c r="V281" s="115"/>
      <c r="W281" s="115"/>
      <c r="X281" s="115"/>
      <c r="Y281" s="115"/>
      <c r="Z281" s="115"/>
      <c r="AA281" s="115"/>
    </row>
    <row r="282" spans="1:27" ht="14.25" customHeight="1">
      <c r="A282" s="115"/>
      <c r="B282" s="115"/>
      <c r="C282" s="117"/>
      <c r="D282" s="118"/>
      <c r="E282" s="119"/>
      <c r="F282" s="119"/>
      <c r="G282" s="117"/>
      <c r="H282" s="115"/>
      <c r="I282" s="115"/>
      <c r="J282" s="115"/>
      <c r="K282" s="115"/>
      <c r="L282" s="115"/>
      <c r="M282" s="115"/>
      <c r="N282" s="115"/>
      <c r="O282" s="115"/>
      <c r="P282" s="115"/>
      <c r="Q282" s="115"/>
      <c r="R282" s="115"/>
      <c r="S282" s="115"/>
      <c r="T282" s="115"/>
      <c r="U282" s="115"/>
      <c r="V282" s="115"/>
      <c r="W282" s="115"/>
      <c r="X282" s="115"/>
      <c r="Y282" s="115"/>
      <c r="Z282" s="115"/>
      <c r="AA282" s="115"/>
    </row>
    <row r="283" spans="1:27" ht="14.25" customHeight="1">
      <c r="A283" s="115"/>
      <c r="B283" s="115"/>
      <c r="C283" s="117"/>
      <c r="D283" s="118"/>
      <c r="E283" s="119"/>
      <c r="F283" s="119"/>
      <c r="G283" s="117"/>
      <c r="H283" s="115"/>
      <c r="I283" s="115"/>
      <c r="J283" s="115"/>
      <c r="K283" s="115"/>
      <c r="L283" s="115"/>
      <c r="M283" s="115"/>
      <c r="N283" s="115"/>
      <c r="O283" s="115"/>
      <c r="P283" s="115"/>
      <c r="Q283" s="115"/>
      <c r="R283" s="115"/>
      <c r="S283" s="115"/>
      <c r="T283" s="115"/>
      <c r="U283" s="115"/>
      <c r="V283" s="115"/>
      <c r="W283" s="115"/>
      <c r="X283" s="115"/>
      <c r="Y283" s="115"/>
      <c r="Z283" s="115"/>
      <c r="AA283" s="115"/>
    </row>
    <row r="284" spans="1:27" ht="14.25" customHeight="1">
      <c r="A284" s="115"/>
      <c r="B284" s="115"/>
      <c r="C284" s="117"/>
      <c r="D284" s="118"/>
      <c r="E284" s="119"/>
      <c r="F284" s="119"/>
      <c r="G284" s="117"/>
      <c r="H284" s="115"/>
      <c r="I284" s="115"/>
      <c r="J284" s="115"/>
      <c r="K284" s="115"/>
      <c r="L284" s="115"/>
      <c r="M284" s="115"/>
      <c r="N284" s="115"/>
      <c r="O284" s="115"/>
      <c r="P284" s="115"/>
      <c r="Q284" s="115"/>
      <c r="R284" s="115"/>
      <c r="S284" s="115"/>
      <c r="T284" s="115"/>
      <c r="U284" s="115"/>
      <c r="V284" s="115"/>
      <c r="W284" s="115"/>
      <c r="X284" s="115"/>
      <c r="Y284" s="115"/>
      <c r="Z284" s="115"/>
      <c r="AA284" s="115"/>
    </row>
    <row r="285" spans="1:27" ht="14.25" customHeight="1">
      <c r="A285" s="115"/>
      <c r="B285" s="115"/>
      <c r="C285" s="117"/>
      <c r="D285" s="118"/>
      <c r="E285" s="119"/>
      <c r="F285" s="119"/>
      <c r="G285" s="117"/>
      <c r="H285" s="115"/>
      <c r="I285" s="115"/>
      <c r="J285" s="115"/>
      <c r="K285" s="115"/>
      <c r="L285" s="115"/>
      <c r="M285" s="115"/>
      <c r="N285" s="115"/>
      <c r="O285" s="115"/>
      <c r="P285" s="115"/>
      <c r="Q285" s="115"/>
      <c r="R285" s="115"/>
      <c r="S285" s="115"/>
      <c r="T285" s="115"/>
      <c r="U285" s="115"/>
      <c r="V285" s="115"/>
      <c r="W285" s="115"/>
      <c r="X285" s="115"/>
      <c r="Y285" s="115"/>
      <c r="Z285" s="115"/>
      <c r="AA285" s="115"/>
    </row>
    <row r="286" spans="1:27" ht="14.25" customHeight="1">
      <c r="A286" s="115"/>
      <c r="B286" s="115"/>
      <c r="C286" s="117"/>
      <c r="D286" s="118"/>
      <c r="E286" s="119"/>
      <c r="F286" s="119"/>
      <c r="G286" s="117"/>
      <c r="H286" s="115"/>
      <c r="I286" s="115"/>
      <c r="J286" s="115"/>
      <c r="K286" s="115"/>
      <c r="L286" s="115"/>
      <c r="M286" s="115"/>
      <c r="N286" s="115"/>
      <c r="O286" s="115"/>
      <c r="P286" s="115"/>
      <c r="Q286" s="115"/>
      <c r="R286" s="115"/>
      <c r="S286" s="115"/>
      <c r="T286" s="115"/>
      <c r="U286" s="115"/>
      <c r="V286" s="115"/>
      <c r="W286" s="115"/>
      <c r="X286" s="115"/>
      <c r="Y286" s="115"/>
      <c r="Z286" s="115"/>
      <c r="AA286" s="115"/>
    </row>
    <row r="287" spans="1:27" ht="14.25" customHeight="1">
      <c r="A287" s="115"/>
      <c r="B287" s="115"/>
      <c r="C287" s="117"/>
      <c r="D287" s="118"/>
      <c r="E287" s="119"/>
      <c r="F287" s="119"/>
      <c r="G287" s="117"/>
      <c r="H287" s="115"/>
      <c r="I287" s="115"/>
      <c r="J287" s="115"/>
      <c r="K287" s="115"/>
      <c r="L287" s="115"/>
      <c r="M287" s="115"/>
      <c r="N287" s="115"/>
      <c r="O287" s="115"/>
      <c r="P287" s="115"/>
      <c r="Q287" s="115"/>
      <c r="R287" s="115"/>
      <c r="S287" s="115"/>
      <c r="T287" s="115"/>
      <c r="U287" s="115"/>
      <c r="V287" s="115"/>
      <c r="W287" s="115"/>
      <c r="X287" s="115"/>
      <c r="Y287" s="115"/>
      <c r="Z287" s="115"/>
      <c r="AA287" s="115"/>
    </row>
    <row r="288" spans="1:27" ht="14.25" customHeight="1">
      <c r="A288" s="115"/>
      <c r="B288" s="115"/>
      <c r="C288" s="117"/>
      <c r="D288" s="118"/>
      <c r="E288" s="119"/>
      <c r="F288" s="119"/>
      <c r="G288" s="117"/>
      <c r="H288" s="115"/>
      <c r="I288" s="115"/>
      <c r="J288" s="115"/>
      <c r="K288" s="115"/>
      <c r="L288" s="115"/>
      <c r="M288" s="115"/>
      <c r="N288" s="115"/>
      <c r="O288" s="115"/>
      <c r="P288" s="115"/>
      <c r="Q288" s="115"/>
      <c r="R288" s="115"/>
      <c r="S288" s="115"/>
      <c r="T288" s="115"/>
      <c r="U288" s="115"/>
      <c r="V288" s="115"/>
      <c r="W288" s="115"/>
      <c r="X288" s="115"/>
      <c r="Y288" s="115"/>
      <c r="Z288" s="115"/>
      <c r="AA288" s="115"/>
    </row>
    <row r="289" spans="1:27" ht="14.25" customHeight="1">
      <c r="A289" s="115"/>
      <c r="B289" s="115"/>
      <c r="C289" s="117"/>
      <c r="D289" s="118"/>
      <c r="E289" s="119"/>
      <c r="F289" s="119"/>
      <c r="G289" s="117"/>
      <c r="H289" s="115"/>
      <c r="I289" s="115"/>
      <c r="J289" s="115"/>
      <c r="K289" s="115"/>
      <c r="L289" s="115"/>
      <c r="M289" s="115"/>
      <c r="N289" s="115"/>
      <c r="O289" s="115"/>
      <c r="P289" s="115"/>
      <c r="Q289" s="115"/>
      <c r="R289" s="115"/>
      <c r="S289" s="115"/>
      <c r="T289" s="115"/>
      <c r="U289" s="115"/>
      <c r="V289" s="115"/>
      <c r="W289" s="115"/>
      <c r="X289" s="115"/>
      <c r="Y289" s="115"/>
      <c r="Z289" s="115"/>
      <c r="AA289" s="115"/>
    </row>
    <row r="290" spans="1:27" ht="14.25" customHeight="1">
      <c r="A290" s="115"/>
      <c r="B290" s="115"/>
      <c r="C290" s="117"/>
      <c r="D290" s="118"/>
      <c r="E290" s="119"/>
      <c r="F290" s="119"/>
      <c r="G290" s="117"/>
      <c r="H290" s="115"/>
      <c r="I290" s="115"/>
      <c r="J290" s="115"/>
      <c r="K290" s="115"/>
      <c r="L290" s="115"/>
      <c r="M290" s="115"/>
      <c r="N290" s="115"/>
      <c r="O290" s="115"/>
      <c r="P290" s="115"/>
      <c r="Q290" s="115"/>
      <c r="R290" s="115"/>
      <c r="S290" s="115"/>
      <c r="T290" s="115"/>
      <c r="U290" s="115"/>
      <c r="V290" s="115"/>
      <c r="W290" s="115"/>
      <c r="X290" s="115"/>
      <c r="Y290" s="115"/>
      <c r="Z290" s="115"/>
      <c r="AA290" s="115"/>
    </row>
    <row r="291" spans="1:27" ht="14.25" customHeight="1">
      <c r="A291" s="115"/>
      <c r="B291" s="115"/>
      <c r="C291" s="117"/>
      <c r="D291" s="118"/>
      <c r="E291" s="119"/>
      <c r="F291" s="119"/>
      <c r="G291" s="117"/>
      <c r="H291" s="115"/>
      <c r="I291" s="115"/>
      <c r="J291" s="115"/>
      <c r="K291" s="115"/>
      <c r="L291" s="115"/>
      <c r="M291" s="115"/>
      <c r="N291" s="115"/>
      <c r="O291" s="115"/>
      <c r="P291" s="115"/>
      <c r="Q291" s="115"/>
      <c r="R291" s="115"/>
      <c r="S291" s="115"/>
      <c r="T291" s="115"/>
      <c r="U291" s="115"/>
      <c r="V291" s="115"/>
      <c r="W291" s="115"/>
      <c r="X291" s="115"/>
      <c r="Y291" s="115"/>
      <c r="Z291" s="115"/>
      <c r="AA291" s="115"/>
    </row>
    <row r="292" spans="1:27" ht="14.25" customHeight="1">
      <c r="A292" s="115"/>
      <c r="B292" s="115"/>
      <c r="C292" s="117"/>
      <c r="D292" s="118"/>
      <c r="E292" s="119"/>
      <c r="F292" s="119"/>
      <c r="G292" s="117"/>
      <c r="H292" s="115"/>
      <c r="I292" s="115"/>
      <c r="J292" s="115"/>
      <c r="K292" s="115"/>
      <c r="L292" s="115"/>
      <c r="M292" s="115"/>
      <c r="N292" s="115"/>
      <c r="O292" s="115"/>
      <c r="P292" s="115"/>
      <c r="Q292" s="115"/>
      <c r="R292" s="115"/>
      <c r="S292" s="115"/>
      <c r="T292" s="115"/>
      <c r="U292" s="115"/>
      <c r="V292" s="115"/>
      <c r="W292" s="115"/>
      <c r="X292" s="115"/>
      <c r="Y292" s="115"/>
      <c r="Z292" s="115"/>
      <c r="AA292" s="115"/>
    </row>
    <row r="293" spans="1:27" ht="14.25" customHeight="1">
      <c r="A293" s="115"/>
      <c r="B293" s="115"/>
      <c r="C293" s="117"/>
      <c r="D293" s="118"/>
      <c r="E293" s="119"/>
      <c r="F293" s="119"/>
      <c r="G293" s="117"/>
      <c r="H293" s="115"/>
      <c r="I293" s="115"/>
      <c r="J293" s="115"/>
      <c r="K293" s="115"/>
      <c r="L293" s="115"/>
      <c r="M293" s="115"/>
      <c r="N293" s="115"/>
      <c r="O293" s="115"/>
      <c r="P293" s="115"/>
      <c r="Q293" s="115"/>
      <c r="R293" s="115"/>
      <c r="S293" s="115"/>
      <c r="T293" s="115"/>
      <c r="U293" s="115"/>
      <c r="V293" s="115"/>
      <c r="W293" s="115"/>
      <c r="X293" s="115"/>
      <c r="Y293" s="115"/>
      <c r="Z293" s="115"/>
      <c r="AA293" s="115"/>
    </row>
    <row r="294" spans="1:27" ht="14.25" customHeight="1">
      <c r="A294" s="115"/>
      <c r="B294" s="115"/>
      <c r="C294" s="117"/>
      <c r="D294" s="118"/>
      <c r="E294" s="119"/>
      <c r="F294" s="119"/>
      <c r="G294" s="117"/>
      <c r="H294" s="115"/>
      <c r="I294" s="115"/>
      <c r="J294" s="115"/>
      <c r="K294" s="115"/>
      <c r="L294" s="115"/>
      <c r="M294" s="115"/>
      <c r="N294" s="115"/>
      <c r="O294" s="115"/>
      <c r="P294" s="115"/>
      <c r="Q294" s="115"/>
      <c r="R294" s="115"/>
      <c r="S294" s="115"/>
      <c r="T294" s="115"/>
      <c r="U294" s="115"/>
      <c r="V294" s="115"/>
      <c r="W294" s="115"/>
      <c r="X294" s="115"/>
      <c r="Y294" s="115"/>
      <c r="Z294" s="115"/>
      <c r="AA294" s="115"/>
    </row>
    <row r="295" spans="1:27" ht="14.25" customHeight="1">
      <c r="A295" s="115"/>
      <c r="B295" s="115"/>
      <c r="C295" s="117"/>
      <c r="D295" s="118"/>
      <c r="E295" s="119"/>
      <c r="F295" s="119"/>
      <c r="G295" s="117"/>
      <c r="H295" s="115"/>
      <c r="I295" s="115"/>
      <c r="J295" s="115"/>
      <c r="K295" s="115"/>
      <c r="L295" s="115"/>
      <c r="M295" s="115"/>
      <c r="N295" s="115"/>
      <c r="O295" s="115"/>
      <c r="P295" s="115"/>
      <c r="Q295" s="115"/>
      <c r="R295" s="115"/>
      <c r="S295" s="115"/>
      <c r="T295" s="115"/>
      <c r="U295" s="115"/>
      <c r="V295" s="115"/>
      <c r="W295" s="115"/>
      <c r="X295" s="115"/>
      <c r="Y295" s="115"/>
      <c r="Z295" s="115"/>
      <c r="AA295" s="115"/>
    </row>
    <row r="296" spans="1:27" ht="14.25" customHeight="1">
      <c r="A296" s="115"/>
      <c r="B296" s="115"/>
      <c r="C296" s="117"/>
      <c r="D296" s="118"/>
      <c r="E296" s="119"/>
      <c r="F296" s="119"/>
      <c r="G296" s="117"/>
      <c r="H296" s="115"/>
      <c r="I296" s="115"/>
      <c r="J296" s="115"/>
      <c r="K296" s="115"/>
      <c r="L296" s="115"/>
      <c r="M296" s="115"/>
      <c r="N296" s="115"/>
      <c r="O296" s="115"/>
      <c r="P296" s="115"/>
      <c r="Q296" s="115"/>
      <c r="R296" s="115"/>
      <c r="S296" s="115"/>
      <c r="T296" s="115"/>
      <c r="U296" s="115"/>
      <c r="V296" s="115"/>
      <c r="W296" s="115"/>
      <c r="X296" s="115"/>
      <c r="Y296" s="115"/>
      <c r="Z296" s="115"/>
      <c r="AA296" s="115"/>
    </row>
    <row r="297" spans="1:27" ht="14.25" customHeight="1">
      <c r="A297" s="115"/>
      <c r="B297" s="115"/>
      <c r="C297" s="117"/>
      <c r="D297" s="118"/>
      <c r="E297" s="119"/>
      <c r="F297" s="119"/>
      <c r="G297" s="117"/>
      <c r="H297" s="115"/>
      <c r="I297" s="115"/>
      <c r="J297" s="115"/>
      <c r="K297" s="115"/>
      <c r="L297" s="115"/>
      <c r="M297" s="115"/>
      <c r="N297" s="115"/>
      <c r="O297" s="115"/>
      <c r="P297" s="115"/>
      <c r="Q297" s="115"/>
      <c r="R297" s="115"/>
      <c r="S297" s="115"/>
      <c r="T297" s="115"/>
      <c r="U297" s="115"/>
      <c r="V297" s="115"/>
      <c r="W297" s="115"/>
      <c r="X297" s="115"/>
      <c r="Y297" s="115"/>
      <c r="Z297" s="115"/>
      <c r="AA297" s="115"/>
    </row>
    <row r="298" spans="1:27" ht="14.25" customHeight="1">
      <c r="A298" s="115"/>
      <c r="B298" s="115"/>
      <c r="C298" s="117"/>
      <c r="D298" s="118"/>
      <c r="E298" s="119"/>
      <c r="F298" s="119"/>
      <c r="G298" s="117"/>
      <c r="H298" s="115"/>
      <c r="I298" s="115"/>
      <c r="J298" s="115"/>
      <c r="K298" s="115"/>
      <c r="L298" s="115"/>
      <c r="M298" s="115"/>
      <c r="N298" s="115"/>
      <c r="O298" s="115"/>
      <c r="P298" s="115"/>
      <c r="Q298" s="115"/>
      <c r="R298" s="115"/>
      <c r="S298" s="115"/>
      <c r="T298" s="115"/>
      <c r="U298" s="115"/>
      <c r="V298" s="115"/>
      <c r="W298" s="115"/>
      <c r="X298" s="115"/>
      <c r="Y298" s="115"/>
      <c r="Z298" s="115"/>
      <c r="AA298" s="115"/>
    </row>
    <row r="299" spans="1:27" ht="14.25" customHeight="1">
      <c r="A299" s="115"/>
      <c r="B299" s="115"/>
      <c r="C299" s="117"/>
      <c r="D299" s="118"/>
      <c r="E299" s="119"/>
      <c r="F299" s="119"/>
      <c r="G299" s="117"/>
      <c r="H299" s="115"/>
      <c r="I299" s="115"/>
      <c r="J299" s="115"/>
      <c r="K299" s="115"/>
      <c r="L299" s="115"/>
      <c r="M299" s="115"/>
      <c r="N299" s="115"/>
      <c r="O299" s="115"/>
      <c r="P299" s="115"/>
      <c r="Q299" s="115"/>
      <c r="R299" s="115"/>
      <c r="S299" s="115"/>
      <c r="T299" s="115"/>
      <c r="U299" s="115"/>
      <c r="V299" s="115"/>
      <c r="W299" s="115"/>
      <c r="X299" s="115"/>
      <c r="Y299" s="115"/>
      <c r="Z299" s="115"/>
      <c r="AA299" s="115"/>
    </row>
    <row r="300" spans="1:27" ht="14.25" customHeight="1">
      <c r="A300" s="115"/>
      <c r="B300" s="115"/>
      <c r="C300" s="117"/>
      <c r="D300" s="118"/>
      <c r="E300" s="119"/>
      <c r="F300" s="119"/>
      <c r="G300" s="117"/>
      <c r="H300" s="115"/>
      <c r="I300" s="115"/>
      <c r="J300" s="115"/>
      <c r="K300" s="115"/>
      <c r="L300" s="115"/>
      <c r="M300" s="115"/>
      <c r="N300" s="115"/>
      <c r="O300" s="115"/>
      <c r="P300" s="115"/>
      <c r="Q300" s="115"/>
      <c r="R300" s="115"/>
      <c r="S300" s="115"/>
      <c r="T300" s="115"/>
      <c r="U300" s="115"/>
      <c r="V300" s="115"/>
      <c r="W300" s="115"/>
      <c r="X300" s="115"/>
      <c r="Y300" s="115"/>
      <c r="Z300" s="115"/>
      <c r="AA300" s="115"/>
    </row>
    <row r="301" spans="1:27" ht="14.25" customHeight="1">
      <c r="A301" s="115"/>
      <c r="B301" s="115"/>
      <c r="C301" s="117"/>
      <c r="D301" s="118"/>
      <c r="E301" s="119"/>
      <c r="F301" s="119"/>
      <c r="G301" s="117"/>
      <c r="H301" s="115"/>
      <c r="I301" s="115"/>
      <c r="J301" s="115"/>
      <c r="K301" s="115"/>
      <c r="L301" s="115"/>
      <c r="M301" s="115"/>
      <c r="N301" s="115"/>
      <c r="O301" s="115"/>
      <c r="P301" s="115"/>
      <c r="Q301" s="115"/>
      <c r="R301" s="115"/>
      <c r="S301" s="115"/>
      <c r="T301" s="115"/>
      <c r="U301" s="115"/>
      <c r="V301" s="115"/>
      <c r="W301" s="115"/>
      <c r="X301" s="115"/>
      <c r="Y301" s="115"/>
      <c r="Z301" s="115"/>
      <c r="AA301" s="115"/>
    </row>
    <row r="302" spans="1:27" ht="14.25" customHeight="1">
      <c r="A302" s="115"/>
      <c r="B302" s="115"/>
      <c r="C302" s="117"/>
      <c r="D302" s="118"/>
      <c r="E302" s="119"/>
      <c r="F302" s="119"/>
      <c r="G302" s="117"/>
      <c r="H302" s="115"/>
      <c r="I302" s="115"/>
      <c r="J302" s="115"/>
      <c r="K302" s="115"/>
      <c r="L302" s="115"/>
      <c r="M302" s="115"/>
      <c r="N302" s="115"/>
      <c r="O302" s="115"/>
      <c r="P302" s="115"/>
      <c r="Q302" s="115"/>
      <c r="R302" s="115"/>
      <c r="S302" s="115"/>
      <c r="T302" s="115"/>
      <c r="U302" s="115"/>
      <c r="V302" s="115"/>
      <c r="W302" s="115"/>
      <c r="X302" s="115"/>
      <c r="Y302" s="115"/>
      <c r="Z302" s="115"/>
      <c r="AA302" s="115"/>
    </row>
    <row r="303" spans="1:27" ht="14.25" customHeight="1">
      <c r="A303" s="115"/>
      <c r="B303" s="115"/>
      <c r="C303" s="117"/>
      <c r="D303" s="118"/>
      <c r="E303" s="119"/>
      <c r="F303" s="119"/>
      <c r="G303" s="117"/>
      <c r="H303" s="115"/>
      <c r="I303" s="115"/>
      <c r="J303" s="115"/>
      <c r="K303" s="115"/>
      <c r="L303" s="115"/>
      <c r="M303" s="115"/>
      <c r="N303" s="115"/>
      <c r="O303" s="115"/>
      <c r="P303" s="115"/>
      <c r="Q303" s="115"/>
      <c r="R303" s="115"/>
      <c r="S303" s="115"/>
      <c r="T303" s="115"/>
      <c r="U303" s="115"/>
      <c r="V303" s="115"/>
      <c r="W303" s="115"/>
      <c r="X303" s="115"/>
      <c r="Y303" s="115"/>
      <c r="Z303" s="115"/>
      <c r="AA303" s="115"/>
    </row>
    <row r="304" spans="1:27" ht="14.25" customHeight="1">
      <c r="A304" s="115"/>
      <c r="B304" s="115"/>
      <c r="C304" s="117"/>
      <c r="D304" s="118"/>
      <c r="E304" s="119"/>
      <c r="F304" s="119"/>
      <c r="G304" s="117"/>
      <c r="H304" s="115"/>
      <c r="I304" s="115"/>
      <c r="J304" s="115"/>
      <c r="K304" s="115"/>
      <c r="L304" s="115"/>
      <c r="M304" s="115"/>
      <c r="N304" s="115"/>
      <c r="O304" s="115"/>
      <c r="P304" s="115"/>
      <c r="Q304" s="115"/>
      <c r="R304" s="115"/>
      <c r="S304" s="115"/>
      <c r="T304" s="115"/>
      <c r="U304" s="115"/>
      <c r="V304" s="115"/>
      <c r="W304" s="115"/>
      <c r="X304" s="115"/>
      <c r="Y304" s="115"/>
      <c r="Z304" s="115"/>
      <c r="AA304" s="115"/>
    </row>
    <row r="305" spans="1:27" ht="14.25" customHeight="1">
      <c r="A305" s="115"/>
      <c r="B305" s="115"/>
      <c r="C305" s="117"/>
      <c r="D305" s="118"/>
      <c r="E305" s="119"/>
      <c r="F305" s="119"/>
      <c r="G305" s="117"/>
      <c r="H305" s="115"/>
      <c r="I305" s="115"/>
      <c r="J305" s="115"/>
      <c r="K305" s="115"/>
      <c r="L305" s="115"/>
      <c r="M305" s="115"/>
      <c r="N305" s="115"/>
      <c r="O305" s="115"/>
      <c r="P305" s="115"/>
      <c r="Q305" s="115"/>
      <c r="R305" s="115"/>
      <c r="S305" s="115"/>
      <c r="T305" s="115"/>
      <c r="U305" s="115"/>
      <c r="V305" s="115"/>
      <c r="W305" s="115"/>
      <c r="X305" s="115"/>
      <c r="Y305" s="115"/>
      <c r="Z305" s="115"/>
      <c r="AA305" s="115"/>
    </row>
    <row r="306" spans="1:27" ht="14.25" customHeight="1">
      <c r="A306" s="115"/>
      <c r="B306" s="115"/>
      <c r="C306" s="117"/>
      <c r="D306" s="118"/>
      <c r="E306" s="119"/>
      <c r="F306" s="119"/>
      <c r="G306" s="117"/>
      <c r="H306" s="115"/>
      <c r="I306" s="115"/>
      <c r="J306" s="115"/>
      <c r="K306" s="115"/>
      <c r="L306" s="115"/>
      <c r="M306" s="115"/>
      <c r="N306" s="115"/>
      <c r="O306" s="115"/>
      <c r="P306" s="115"/>
      <c r="Q306" s="115"/>
      <c r="R306" s="115"/>
      <c r="S306" s="115"/>
      <c r="T306" s="115"/>
      <c r="U306" s="115"/>
      <c r="V306" s="115"/>
      <c r="W306" s="115"/>
      <c r="X306" s="115"/>
      <c r="Y306" s="115"/>
      <c r="Z306" s="115"/>
      <c r="AA306" s="115"/>
    </row>
    <row r="307" spans="1:27" ht="14.25" customHeight="1">
      <c r="A307" s="115"/>
      <c r="B307" s="115"/>
      <c r="C307" s="117"/>
      <c r="D307" s="118"/>
      <c r="E307" s="119"/>
      <c r="F307" s="119"/>
      <c r="G307" s="117"/>
      <c r="H307" s="115"/>
      <c r="I307" s="115"/>
      <c r="J307" s="115"/>
      <c r="K307" s="115"/>
      <c r="L307" s="115"/>
      <c r="M307" s="115"/>
      <c r="N307" s="115"/>
      <c r="O307" s="115"/>
      <c r="P307" s="115"/>
      <c r="Q307" s="115"/>
      <c r="R307" s="115"/>
      <c r="S307" s="115"/>
      <c r="T307" s="115"/>
      <c r="U307" s="115"/>
      <c r="V307" s="115"/>
      <c r="W307" s="115"/>
      <c r="X307" s="115"/>
      <c r="Y307" s="115"/>
      <c r="Z307" s="115"/>
      <c r="AA307" s="115"/>
    </row>
    <row r="308" spans="1:27" ht="14.25" customHeight="1">
      <c r="A308" s="115"/>
      <c r="B308" s="115"/>
      <c r="C308" s="117"/>
      <c r="D308" s="118"/>
      <c r="E308" s="119"/>
      <c r="F308" s="119"/>
      <c r="G308" s="117"/>
      <c r="H308" s="115"/>
      <c r="I308" s="115"/>
      <c r="J308" s="115"/>
      <c r="K308" s="115"/>
      <c r="L308" s="115"/>
      <c r="M308" s="115"/>
      <c r="N308" s="115"/>
      <c r="O308" s="115"/>
      <c r="P308" s="115"/>
      <c r="Q308" s="115"/>
      <c r="R308" s="115"/>
      <c r="S308" s="115"/>
      <c r="T308" s="115"/>
      <c r="U308" s="115"/>
      <c r="V308" s="115"/>
      <c r="W308" s="115"/>
      <c r="X308" s="115"/>
      <c r="Y308" s="115"/>
      <c r="Z308" s="115"/>
      <c r="AA308" s="115"/>
    </row>
    <row r="309" spans="1:27" ht="14.25" customHeight="1">
      <c r="A309" s="115"/>
      <c r="B309" s="115"/>
      <c r="C309" s="117"/>
      <c r="D309" s="118"/>
      <c r="E309" s="119"/>
      <c r="F309" s="119"/>
      <c r="G309" s="117"/>
      <c r="H309" s="115"/>
      <c r="I309" s="115"/>
      <c r="J309" s="115"/>
      <c r="K309" s="115"/>
      <c r="L309" s="115"/>
      <c r="M309" s="115"/>
      <c r="N309" s="115"/>
      <c r="O309" s="115"/>
      <c r="P309" s="115"/>
      <c r="Q309" s="115"/>
      <c r="R309" s="115"/>
      <c r="S309" s="115"/>
      <c r="T309" s="115"/>
      <c r="U309" s="115"/>
      <c r="V309" s="115"/>
      <c r="W309" s="115"/>
      <c r="X309" s="115"/>
      <c r="Y309" s="115"/>
      <c r="Z309" s="115"/>
      <c r="AA309" s="115"/>
    </row>
    <row r="310" spans="1:27" ht="14.25" customHeight="1">
      <c r="A310" s="115"/>
      <c r="B310" s="115"/>
      <c r="C310" s="117"/>
      <c r="D310" s="118"/>
      <c r="E310" s="119"/>
      <c r="F310" s="119"/>
      <c r="G310" s="117"/>
      <c r="H310" s="115"/>
      <c r="I310" s="115"/>
      <c r="J310" s="115"/>
      <c r="K310" s="115"/>
      <c r="L310" s="115"/>
      <c r="M310" s="115"/>
      <c r="N310" s="115"/>
      <c r="O310" s="115"/>
      <c r="P310" s="115"/>
      <c r="Q310" s="115"/>
      <c r="R310" s="115"/>
      <c r="S310" s="115"/>
      <c r="T310" s="115"/>
      <c r="U310" s="115"/>
      <c r="V310" s="115"/>
      <c r="W310" s="115"/>
      <c r="X310" s="115"/>
      <c r="Y310" s="115"/>
      <c r="Z310" s="115"/>
      <c r="AA310" s="115"/>
    </row>
    <row r="311" spans="1:27" ht="14.25" customHeight="1">
      <c r="A311" s="115"/>
      <c r="B311" s="115"/>
      <c r="C311" s="117"/>
      <c r="D311" s="118"/>
      <c r="E311" s="119"/>
      <c r="F311" s="119"/>
      <c r="G311" s="117"/>
      <c r="H311" s="115"/>
      <c r="I311" s="115"/>
      <c r="J311" s="115"/>
      <c r="K311" s="115"/>
      <c r="L311" s="115"/>
      <c r="M311" s="115"/>
      <c r="N311" s="115"/>
      <c r="O311" s="115"/>
      <c r="P311" s="115"/>
      <c r="Q311" s="115"/>
      <c r="R311" s="115"/>
      <c r="S311" s="115"/>
      <c r="T311" s="115"/>
      <c r="U311" s="115"/>
      <c r="V311" s="115"/>
      <c r="W311" s="115"/>
      <c r="X311" s="115"/>
      <c r="Y311" s="115"/>
      <c r="Z311" s="115"/>
      <c r="AA311" s="115"/>
    </row>
    <row r="312" spans="1:27" ht="14.25" customHeight="1">
      <c r="A312" s="115"/>
      <c r="B312" s="115"/>
      <c r="C312" s="117"/>
      <c r="D312" s="118"/>
      <c r="E312" s="119"/>
      <c r="F312" s="119"/>
      <c r="G312" s="117"/>
      <c r="H312" s="115"/>
      <c r="I312" s="115"/>
      <c r="J312" s="115"/>
      <c r="K312" s="115"/>
      <c r="L312" s="115"/>
      <c r="M312" s="115"/>
      <c r="N312" s="115"/>
      <c r="O312" s="115"/>
      <c r="P312" s="115"/>
      <c r="Q312" s="115"/>
      <c r="R312" s="115"/>
      <c r="S312" s="115"/>
      <c r="T312" s="115"/>
      <c r="U312" s="115"/>
      <c r="V312" s="115"/>
      <c r="W312" s="115"/>
      <c r="X312" s="115"/>
      <c r="Y312" s="115"/>
      <c r="Z312" s="115"/>
      <c r="AA312" s="115"/>
    </row>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97:A101"/>
    <mergeCell ref="B97:B101"/>
    <mergeCell ref="C98:C100"/>
    <mergeCell ref="A102:A103"/>
    <mergeCell ref="B102:B103"/>
    <mergeCell ref="C102:C103"/>
    <mergeCell ref="C8:C10"/>
    <mergeCell ref="B7:B14"/>
    <mergeCell ref="C12:C14"/>
    <mergeCell ref="A7:A82"/>
    <mergeCell ref="C35:C41"/>
    <mergeCell ref="C42:C44"/>
    <mergeCell ref="B45:B46"/>
    <mergeCell ref="C45:C46"/>
    <mergeCell ref="B47:B53"/>
    <mergeCell ref="C47:C53"/>
    <mergeCell ref="B16:B44"/>
    <mergeCell ref="C16:C21"/>
    <mergeCell ref="C22:C24"/>
    <mergeCell ref="C25:C29"/>
    <mergeCell ref="C30:C34"/>
    <mergeCell ref="B54:B55"/>
    <mergeCell ref="C54:C55"/>
    <mergeCell ref="B56:B60"/>
    <mergeCell ref="C56:C58"/>
    <mergeCell ref="B61:B71"/>
    <mergeCell ref="C62:C65"/>
    <mergeCell ref="C66:C67"/>
    <mergeCell ref="C68:C71"/>
    <mergeCell ref="B72:B73"/>
    <mergeCell ref="B74:B77"/>
    <mergeCell ref="C74:C77"/>
    <mergeCell ref="B79:B82"/>
    <mergeCell ref="C79:C80"/>
    <mergeCell ref="C81:C82"/>
    <mergeCell ref="A4:G4"/>
    <mergeCell ref="B1:G1"/>
    <mergeCell ref="A2:G2"/>
    <mergeCell ref="A3:G3"/>
    <mergeCell ref="A104:A112"/>
    <mergeCell ref="B104:B112"/>
    <mergeCell ref="C104:C105"/>
    <mergeCell ref="C106:C108"/>
    <mergeCell ref="C109:C112"/>
    <mergeCell ref="A83:A85"/>
    <mergeCell ref="B83:B85"/>
    <mergeCell ref="A86:A96"/>
    <mergeCell ref="B86:B96"/>
    <mergeCell ref="C86:C87"/>
    <mergeCell ref="C88:C94"/>
    <mergeCell ref="C95:C96"/>
  </mergeCells>
  <hyperlinks>
    <hyperlink ref="F9" r:id="rId1" xr:uid="{00000000-0004-0000-0100-000000000000}"/>
    <hyperlink ref="F10" r:id="rId2" xr:uid="{00000000-0004-0000-0100-000001000000}"/>
    <hyperlink ref="F11" r:id="rId3" xr:uid="{00000000-0004-0000-0100-000002000000}"/>
    <hyperlink ref="F13" r:id="rId4" xr:uid="{00000000-0004-0000-0100-000003000000}"/>
    <hyperlink ref="F15" r:id="rId5" xr:uid="{00000000-0004-0000-0100-000004000000}"/>
    <hyperlink ref="F16" r:id="rId6" xr:uid="{00000000-0004-0000-0100-000005000000}"/>
    <hyperlink ref="F17" r:id="rId7" xr:uid="{00000000-0004-0000-0100-000006000000}"/>
    <hyperlink ref="F18" r:id="rId8" xr:uid="{00000000-0004-0000-0100-000007000000}"/>
    <hyperlink ref="F19" r:id="rId9" xr:uid="{00000000-0004-0000-0100-000008000000}"/>
    <hyperlink ref="F20" r:id="rId10" xr:uid="{00000000-0004-0000-0100-000009000000}"/>
    <hyperlink ref="F21" r:id="rId11" xr:uid="{00000000-0004-0000-0100-00000A000000}"/>
    <hyperlink ref="F22" r:id="rId12" xr:uid="{00000000-0004-0000-0100-00000B000000}"/>
    <hyperlink ref="F23" r:id="rId13" xr:uid="{00000000-0004-0000-0100-00000C000000}"/>
    <hyperlink ref="F24" r:id="rId14" xr:uid="{00000000-0004-0000-0100-00000D000000}"/>
    <hyperlink ref="F26" r:id="rId15" xr:uid="{00000000-0004-0000-0100-00000E000000}"/>
    <hyperlink ref="F27" r:id="rId16" xr:uid="{00000000-0004-0000-0100-00000F000000}"/>
    <hyperlink ref="F29" r:id="rId17" xr:uid="{00000000-0004-0000-0100-000010000000}"/>
    <hyperlink ref="F30" r:id="rId18" xr:uid="{00000000-0004-0000-0100-000011000000}"/>
    <hyperlink ref="F31" r:id="rId19" xr:uid="{00000000-0004-0000-0100-000012000000}"/>
    <hyperlink ref="F32" r:id="rId20" xr:uid="{00000000-0004-0000-0100-000013000000}"/>
    <hyperlink ref="F33" r:id="rId21" xr:uid="{00000000-0004-0000-0100-000014000000}"/>
    <hyperlink ref="F34" r:id="rId22" xr:uid="{00000000-0004-0000-0100-000015000000}"/>
    <hyperlink ref="F35" r:id="rId23" xr:uid="{00000000-0004-0000-0100-000016000000}"/>
    <hyperlink ref="F36" r:id="rId24" xr:uid="{00000000-0004-0000-0100-000017000000}"/>
    <hyperlink ref="F37" r:id="rId25" xr:uid="{00000000-0004-0000-0100-000018000000}"/>
    <hyperlink ref="F38" r:id="rId26" xr:uid="{00000000-0004-0000-0100-000019000000}"/>
    <hyperlink ref="F39" r:id="rId27" xr:uid="{00000000-0004-0000-0100-00001A000000}"/>
    <hyperlink ref="F40" r:id="rId28" xr:uid="{00000000-0004-0000-0100-00001B000000}"/>
    <hyperlink ref="F41" r:id="rId29" xr:uid="{00000000-0004-0000-0100-00001C000000}"/>
    <hyperlink ref="F42" r:id="rId30" xr:uid="{00000000-0004-0000-0100-00001D000000}"/>
    <hyperlink ref="F43" r:id="rId31" xr:uid="{00000000-0004-0000-0100-00001E000000}"/>
    <hyperlink ref="F44" r:id="rId32" xr:uid="{00000000-0004-0000-0100-00001F000000}"/>
    <hyperlink ref="F46" r:id="rId33" xr:uid="{00000000-0004-0000-0100-000020000000}"/>
    <hyperlink ref="F47" r:id="rId34" xr:uid="{00000000-0004-0000-0100-000021000000}"/>
    <hyperlink ref="F48" r:id="rId35" xr:uid="{00000000-0004-0000-0100-000022000000}"/>
    <hyperlink ref="F49" r:id="rId36" xr:uid="{00000000-0004-0000-0100-000023000000}"/>
    <hyperlink ref="F51" r:id="rId37" xr:uid="{00000000-0004-0000-0100-000024000000}"/>
    <hyperlink ref="F56" r:id="rId38" xr:uid="{00000000-0004-0000-0100-000025000000}"/>
    <hyperlink ref="F57" r:id="rId39" xr:uid="{00000000-0004-0000-0100-000026000000}"/>
    <hyperlink ref="F58" r:id="rId40" xr:uid="{00000000-0004-0000-0100-000027000000}"/>
    <hyperlink ref="F59" r:id="rId41" xr:uid="{00000000-0004-0000-0100-000028000000}"/>
    <hyperlink ref="F62" r:id="rId42" xr:uid="{00000000-0004-0000-0100-000029000000}"/>
    <hyperlink ref="F65" r:id="rId43" xr:uid="{00000000-0004-0000-0100-00002A000000}"/>
    <hyperlink ref="F72" r:id="rId44" xr:uid="{00000000-0004-0000-0100-00002B000000}"/>
    <hyperlink ref="F76" r:id="rId45" xr:uid="{00000000-0004-0000-0100-00002C000000}"/>
    <hyperlink ref="F77" r:id="rId46" xr:uid="{00000000-0004-0000-0100-00002D000000}"/>
    <hyperlink ref="F78" r:id="rId47" xr:uid="{00000000-0004-0000-0100-00002E000000}"/>
    <hyperlink ref="F79" r:id="rId48" xr:uid="{00000000-0004-0000-0100-00002F000000}"/>
    <hyperlink ref="F80" r:id="rId49" xr:uid="{00000000-0004-0000-0100-000030000000}"/>
    <hyperlink ref="F83" r:id="rId50" xr:uid="{00000000-0004-0000-0100-000031000000}"/>
    <hyperlink ref="F87" r:id="rId51" xr:uid="{00000000-0004-0000-0100-000032000000}"/>
    <hyperlink ref="F89" r:id="rId52" xr:uid="{00000000-0004-0000-0100-000033000000}"/>
    <hyperlink ref="F92" r:id="rId53" xr:uid="{00000000-0004-0000-0100-000034000000}"/>
    <hyperlink ref="F93" r:id="rId54" xr:uid="{00000000-0004-0000-0100-000035000000}"/>
    <hyperlink ref="F94" r:id="rId55" xr:uid="{00000000-0004-0000-0100-000036000000}"/>
    <hyperlink ref="F97" r:id="rId56" xr:uid="{00000000-0004-0000-0100-000037000000}"/>
    <hyperlink ref="F98" r:id="rId57" xr:uid="{00000000-0004-0000-0100-000038000000}"/>
    <hyperlink ref="F99" r:id="rId58" xr:uid="{00000000-0004-0000-0100-000039000000}"/>
    <hyperlink ref="F101" r:id="rId59" xr:uid="{00000000-0004-0000-0100-00003A000000}"/>
    <hyperlink ref="F102" r:id="rId60" xr:uid="{00000000-0004-0000-0100-00003B000000}"/>
    <hyperlink ref="F103" r:id="rId61" xr:uid="{00000000-0004-0000-0100-00003C000000}"/>
    <hyperlink ref="F53" r:id="rId62" xr:uid="{00000000-0004-0000-0100-00003D000000}"/>
    <hyperlink ref="F52" r:id="rId63" xr:uid="{00000000-0004-0000-0100-00003E000000}"/>
    <hyperlink ref="F8" r:id="rId64" xr:uid="{00000000-0004-0000-0100-00003F000000}"/>
    <hyperlink ref="F25" r:id="rId65" xr:uid="{00000000-0004-0000-0100-000040000000}"/>
    <hyperlink ref="F50" r:id="rId66" xr:uid="{00000000-0004-0000-0100-000041000000}"/>
    <hyperlink ref="F91" r:id="rId67" xr:uid="{00000000-0004-0000-0100-000042000000}"/>
  </hyperlinks>
  <pageMargins left="0.7" right="0.7" top="0.75" bottom="0.75" header="0" footer="0"/>
  <pageSetup orientation="landscape"/>
  <drawing r:id="rId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0"/>
  <sheetViews>
    <sheetView topLeftCell="B1" zoomScale="55" zoomScaleNormal="55" workbookViewId="0">
      <selection sqref="A1:M2"/>
    </sheetView>
  </sheetViews>
  <sheetFormatPr baseColWidth="10" defaultColWidth="12.625" defaultRowHeight="15" customHeight="1"/>
  <cols>
    <col min="1" max="1" width="32.875" customWidth="1"/>
    <col min="2" max="2" width="28.375" customWidth="1"/>
    <col min="3" max="3" width="27" customWidth="1"/>
    <col min="4" max="4" width="42.125" customWidth="1"/>
    <col min="5" max="5" width="32.875" customWidth="1"/>
    <col min="6" max="6" width="21.625" style="28" customWidth="1"/>
    <col min="7" max="7" width="22.5" style="28" customWidth="1"/>
    <col min="8" max="10" width="18.875" style="28" customWidth="1"/>
    <col min="11" max="11" width="21.375" style="28" customWidth="1"/>
    <col min="12" max="12" width="86.75" style="72" customWidth="1"/>
    <col min="13" max="13" width="50" style="72" customWidth="1"/>
    <col min="14" max="16384" width="12.625" style="72"/>
  </cols>
  <sheetData>
    <row r="1" spans="1:13" ht="54" customHeight="1">
      <c r="A1" s="761" t="s">
        <v>617</v>
      </c>
      <c r="B1" s="762"/>
      <c r="C1" s="762"/>
      <c r="D1" s="762"/>
      <c r="E1" s="762"/>
      <c r="F1" s="762"/>
      <c r="G1" s="762"/>
      <c r="H1" s="762"/>
      <c r="I1" s="762"/>
      <c r="J1" s="762"/>
      <c r="K1" s="762"/>
      <c r="L1" s="762"/>
      <c r="M1" s="763"/>
    </row>
    <row r="2" spans="1:13" ht="53.25" customHeight="1" thickBot="1">
      <c r="A2" s="764"/>
      <c r="B2" s="765"/>
      <c r="C2" s="765"/>
      <c r="D2" s="765"/>
      <c r="E2" s="765"/>
      <c r="F2" s="765"/>
      <c r="G2" s="765"/>
      <c r="H2" s="765"/>
      <c r="I2" s="765"/>
      <c r="J2" s="765"/>
      <c r="K2" s="765"/>
      <c r="L2" s="765"/>
      <c r="M2" s="766"/>
    </row>
    <row r="3" spans="1:13" ht="21.75" customHeight="1">
      <c r="A3" s="749" t="s">
        <v>149</v>
      </c>
      <c r="B3" s="740" t="s">
        <v>150</v>
      </c>
      <c r="C3" s="740" t="s">
        <v>151</v>
      </c>
      <c r="D3" s="740" t="s">
        <v>152</v>
      </c>
      <c r="E3" s="740" t="s">
        <v>153</v>
      </c>
      <c r="F3" s="770" t="s">
        <v>154</v>
      </c>
      <c r="G3" s="770" t="s">
        <v>155</v>
      </c>
      <c r="H3" s="772" t="s">
        <v>398</v>
      </c>
      <c r="I3" s="782" t="s">
        <v>156</v>
      </c>
      <c r="J3" s="784" t="s">
        <v>157</v>
      </c>
      <c r="K3" s="784" t="s">
        <v>158</v>
      </c>
      <c r="L3" s="757" t="s">
        <v>239</v>
      </c>
      <c r="M3" s="758"/>
    </row>
    <row r="4" spans="1:13" ht="28.5" customHeight="1" thickBot="1">
      <c r="A4" s="750"/>
      <c r="B4" s="741"/>
      <c r="C4" s="741"/>
      <c r="D4" s="741"/>
      <c r="E4" s="741"/>
      <c r="F4" s="771"/>
      <c r="G4" s="771"/>
      <c r="H4" s="773"/>
      <c r="I4" s="783"/>
      <c r="J4" s="785"/>
      <c r="K4" s="785"/>
      <c r="L4" s="759"/>
      <c r="M4" s="760"/>
    </row>
    <row r="5" spans="1:13" ht="53.25" customHeight="1" thickBot="1">
      <c r="A5" s="742" t="s">
        <v>159</v>
      </c>
      <c r="B5" s="743"/>
      <c r="C5" s="743"/>
      <c r="D5" s="743"/>
      <c r="E5" s="743"/>
      <c r="F5" s="109"/>
      <c r="G5" s="109"/>
      <c r="H5" s="109"/>
      <c r="I5" s="109"/>
      <c r="J5" s="109"/>
      <c r="K5" s="109"/>
      <c r="L5" s="189" t="s">
        <v>240</v>
      </c>
      <c r="M5" s="190" t="s">
        <v>241</v>
      </c>
    </row>
    <row r="6" spans="1:13" ht="409.5" customHeight="1">
      <c r="A6" s="744" t="s">
        <v>263</v>
      </c>
      <c r="B6" s="747" t="s">
        <v>243</v>
      </c>
      <c r="C6" s="738" t="s">
        <v>162</v>
      </c>
      <c r="D6" s="214" t="s">
        <v>399</v>
      </c>
      <c r="E6" s="748" t="s">
        <v>14</v>
      </c>
      <c r="F6" s="215">
        <v>44958</v>
      </c>
      <c r="G6" s="215">
        <v>45276</v>
      </c>
      <c r="H6" s="187">
        <v>1</v>
      </c>
      <c r="I6" s="187">
        <v>0.46200000000000002</v>
      </c>
      <c r="J6" s="211">
        <f>+I6/H6</f>
        <v>0.46200000000000002</v>
      </c>
      <c r="K6" s="779">
        <f>AVERAGE(J6:J9)</f>
        <v>0.26550000000000001</v>
      </c>
      <c r="L6" s="254" t="s">
        <v>488</v>
      </c>
      <c r="M6" s="240" t="s">
        <v>162</v>
      </c>
    </row>
    <row r="7" spans="1:13" ht="117" customHeight="1">
      <c r="A7" s="745"/>
      <c r="B7" s="734"/>
      <c r="C7" s="696"/>
      <c r="D7" s="50" t="s">
        <v>402</v>
      </c>
      <c r="E7" s="728"/>
      <c r="F7" s="53">
        <v>44986</v>
      </c>
      <c r="G7" s="53">
        <v>45276</v>
      </c>
      <c r="H7" s="184">
        <v>1</v>
      </c>
      <c r="I7" s="184">
        <v>0</v>
      </c>
      <c r="J7" s="207">
        <f t="shared" ref="J7:J42" si="0">+I7/H7</f>
        <v>0</v>
      </c>
      <c r="K7" s="780"/>
      <c r="L7" s="218" t="s">
        <v>490</v>
      </c>
      <c r="M7" s="257" t="s">
        <v>498</v>
      </c>
    </row>
    <row r="8" spans="1:13" ht="201" customHeight="1">
      <c r="A8" s="745"/>
      <c r="B8" s="734"/>
      <c r="C8" s="696"/>
      <c r="D8" s="50" t="s">
        <v>246</v>
      </c>
      <c r="E8" s="728"/>
      <c r="F8" s="53">
        <v>44958</v>
      </c>
      <c r="G8" s="53">
        <v>45276</v>
      </c>
      <c r="H8" s="184">
        <v>1</v>
      </c>
      <c r="I8" s="184">
        <v>0.6</v>
      </c>
      <c r="J8" s="207">
        <f t="shared" si="0"/>
        <v>0.6</v>
      </c>
      <c r="K8" s="780"/>
      <c r="L8" s="218" t="s">
        <v>489</v>
      </c>
      <c r="M8" s="224" t="s">
        <v>162</v>
      </c>
    </row>
    <row r="9" spans="1:13" ht="75" customHeight="1" thickBot="1">
      <c r="A9" s="746"/>
      <c r="B9" s="734"/>
      <c r="C9" s="696"/>
      <c r="D9" s="208" t="s">
        <v>400</v>
      </c>
      <c r="E9" s="728"/>
      <c r="F9" s="120">
        <v>45138</v>
      </c>
      <c r="G9" s="120">
        <v>45260</v>
      </c>
      <c r="H9" s="185">
        <v>1</v>
      </c>
      <c r="I9" s="185">
        <v>0</v>
      </c>
      <c r="J9" s="209">
        <f t="shared" si="0"/>
        <v>0</v>
      </c>
      <c r="K9" s="781"/>
      <c r="L9" s="228" t="s">
        <v>445</v>
      </c>
      <c r="M9" s="241" t="s">
        <v>12</v>
      </c>
    </row>
    <row r="10" spans="1:13" ht="265.5" customHeight="1" thickBot="1">
      <c r="A10" s="745"/>
      <c r="B10" s="774" t="s">
        <v>244</v>
      </c>
      <c r="C10" s="776" t="s">
        <v>165</v>
      </c>
      <c r="D10" s="49" t="s">
        <v>247</v>
      </c>
      <c r="E10" s="203" t="s">
        <v>133</v>
      </c>
      <c r="F10" s="121">
        <v>44942</v>
      </c>
      <c r="G10" s="30">
        <v>45276</v>
      </c>
      <c r="H10" s="183">
        <v>1</v>
      </c>
      <c r="I10" s="183">
        <v>0.28000000000000003</v>
      </c>
      <c r="J10" s="212">
        <f t="shared" si="0"/>
        <v>0.28000000000000003</v>
      </c>
      <c r="K10" s="779">
        <f>AVERAGE(J10:J11)</f>
        <v>0.14000000000000001</v>
      </c>
      <c r="L10" s="229" t="s">
        <v>459</v>
      </c>
      <c r="M10" s="230" t="s">
        <v>460</v>
      </c>
    </row>
    <row r="11" spans="1:13" ht="82.5" customHeight="1" thickBot="1">
      <c r="A11" s="746"/>
      <c r="B11" s="775"/>
      <c r="C11" s="777"/>
      <c r="D11" s="51" t="s">
        <v>425</v>
      </c>
      <c r="E11" s="113" t="s">
        <v>41</v>
      </c>
      <c r="F11" s="38">
        <v>45049</v>
      </c>
      <c r="G11" s="33">
        <v>45260</v>
      </c>
      <c r="H11" s="186">
        <v>1</v>
      </c>
      <c r="I11" s="186">
        <v>0</v>
      </c>
      <c r="J11" s="213">
        <f t="shared" si="0"/>
        <v>0</v>
      </c>
      <c r="K11" s="781"/>
      <c r="L11" s="226" t="s">
        <v>443</v>
      </c>
      <c r="M11" s="230" t="s">
        <v>12</v>
      </c>
    </row>
    <row r="12" spans="1:13" ht="148.5" customHeight="1">
      <c r="A12" s="746"/>
      <c r="B12" s="754" t="s">
        <v>245</v>
      </c>
      <c r="C12" s="738" t="s">
        <v>167</v>
      </c>
      <c r="D12" s="200" t="s">
        <v>248</v>
      </c>
      <c r="E12" s="210" t="s">
        <v>168</v>
      </c>
      <c r="F12" s="122">
        <v>44942</v>
      </c>
      <c r="G12" s="57">
        <v>45276</v>
      </c>
      <c r="H12" s="187">
        <v>1</v>
      </c>
      <c r="I12" s="187">
        <v>0.28000000000000003</v>
      </c>
      <c r="J12" s="211">
        <f t="shared" si="0"/>
        <v>0.28000000000000003</v>
      </c>
      <c r="K12" s="779">
        <f>AVERAGE(J12:J16)</f>
        <v>0.41</v>
      </c>
      <c r="L12" s="251" t="s">
        <v>461</v>
      </c>
      <c r="M12" s="222" t="s">
        <v>462</v>
      </c>
    </row>
    <row r="13" spans="1:13" ht="405.75" customHeight="1" thickBot="1">
      <c r="A13" s="746"/>
      <c r="B13" s="734"/>
      <c r="C13" s="696"/>
      <c r="D13" s="196" t="s">
        <v>249</v>
      </c>
      <c r="E13" s="61" t="s">
        <v>169</v>
      </c>
      <c r="F13" s="53">
        <v>44958</v>
      </c>
      <c r="G13" s="32">
        <v>45275</v>
      </c>
      <c r="H13" s="184">
        <v>1</v>
      </c>
      <c r="I13" s="184">
        <v>0.35</v>
      </c>
      <c r="J13" s="207">
        <f t="shared" si="0"/>
        <v>0.35</v>
      </c>
      <c r="K13" s="780"/>
      <c r="L13" s="227" t="s">
        <v>472</v>
      </c>
      <c r="M13" s="259" t="s">
        <v>473</v>
      </c>
    </row>
    <row r="14" spans="1:13" ht="123.75" customHeight="1" thickBot="1">
      <c r="A14" s="745"/>
      <c r="B14" s="734"/>
      <c r="C14" s="696"/>
      <c r="D14" s="197" t="s">
        <v>250</v>
      </c>
      <c r="E14" s="108" t="s">
        <v>64</v>
      </c>
      <c r="F14" s="180">
        <v>44958</v>
      </c>
      <c r="G14" s="181">
        <v>45276</v>
      </c>
      <c r="H14" s="188">
        <v>1</v>
      </c>
      <c r="I14" s="188">
        <v>0.34</v>
      </c>
      <c r="J14" s="207">
        <f t="shared" si="0"/>
        <v>0.34</v>
      </c>
      <c r="K14" s="780"/>
      <c r="L14" s="221" t="s">
        <v>503</v>
      </c>
      <c r="M14" s="265" t="s">
        <v>504</v>
      </c>
    </row>
    <row r="15" spans="1:13" ht="180.75" customHeight="1">
      <c r="A15" s="745"/>
      <c r="B15" s="734"/>
      <c r="C15" s="696"/>
      <c r="D15" s="198" t="s">
        <v>251</v>
      </c>
      <c r="E15" s="182" t="s">
        <v>426</v>
      </c>
      <c r="F15" s="41">
        <v>44942</v>
      </c>
      <c r="G15" s="32">
        <v>45276</v>
      </c>
      <c r="H15" s="184">
        <v>1</v>
      </c>
      <c r="I15" s="184">
        <v>0.28000000000000003</v>
      </c>
      <c r="J15" s="207">
        <f t="shared" si="0"/>
        <v>0.28000000000000003</v>
      </c>
      <c r="K15" s="780"/>
      <c r="L15" s="221" t="s">
        <v>463</v>
      </c>
      <c r="M15" s="258" t="s">
        <v>366</v>
      </c>
    </row>
    <row r="16" spans="1:13" ht="185.25" customHeight="1" thickBot="1">
      <c r="A16" s="745"/>
      <c r="B16" s="734"/>
      <c r="C16" s="696"/>
      <c r="D16" s="216" t="s">
        <v>401</v>
      </c>
      <c r="E16" s="217" t="s">
        <v>41</v>
      </c>
      <c r="F16" s="57">
        <v>44958</v>
      </c>
      <c r="G16" s="57">
        <v>45107</v>
      </c>
      <c r="H16" s="206">
        <v>1</v>
      </c>
      <c r="I16" s="206">
        <v>0.8</v>
      </c>
      <c r="J16" s="209">
        <f t="shared" si="0"/>
        <v>0.8</v>
      </c>
      <c r="K16" s="780"/>
      <c r="L16" s="252" t="s">
        <v>452</v>
      </c>
      <c r="M16" s="257" t="s">
        <v>453</v>
      </c>
    </row>
    <row r="17" spans="1:13" ht="41.25" customHeight="1" thickBot="1">
      <c r="A17" s="767" t="s">
        <v>171</v>
      </c>
      <c r="B17" s="768"/>
      <c r="C17" s="768"/>
      <c r="D17" s="768"/>
      <c r="E17" s="768"/>
      <c r="F17" s="768"/>
      <c r="G17" s="768"/>
      <c r="H17" s="768"/>
      <c r="I17" s="768"/>
      <c r="J17" s="768"/>
      <c r="K17" s="768"/>
      <c r="L17" s="768"/>
      <c r="M17" s="769"/>
    </row>
    <row r="18" spans="1:13" ht="178.5" customHeight="1">
      <c r="A18" s="744" t="s">
        <v>252</v>
      </c>
      <c r="B18" s="752" t="s">
        <v>253</v>
      </c>
      <c r="C18" s="751" t="s">
        <v>174</v>
      </c>
      <c r="D18" s="195" t="s">
        <v>254</v>
      </c>
      <c r="E18" s="111" t="s">
        <v>427</v>
      </c>
      <c r="F18" s="123">
        <v>44942</v>
      </c>
      <c r="G18" s="124">
        <v>45276</v>
      </c>
      <c r="H18" s="183">
        <v>1</v>
      </c>
      <c r="I18" s="183">
        <v>0.28000000000000003</v>
      </c>
      <c r="J18" s="212">
        <f t="shared" si="0"/>
        <v>0.28000000000000003</v>
      </c>
      <c r="K18" s="779">
        <f>AVERAGE(J18:J22)</f>
        <v>0.20739999999999997</v>
      </c>
      <c r="L18" s="253" t="s">
        <v>496</v>
      </c>
      <c r="M18" s="242" t="s">
        <v>366</v>
      </c>
    </row>
    <row r="19" spans="1:13" ht="356.25" customHeight="1">
      <c r="A19" s="746"/>
      <c r="B19" s="734"/>
      <c r="C19" s="698"/>
      <c r="D19" s="196" t="s">
        <v>255</v>
      </c>
      <c r="E19" s="61" t="s">
        <v>176</v>
      </c>
      <c r="F19" s="32">
        <v>44958</v>
      </c>
      <c r="G19" s="41">
        <v>45275</v>
      </c>
      <c r="H19" s="184">
        <v>1</v>
      </c>
      <c r="I19" s="184">
        <v>0.39600000000000002</v>
      </c>
      <c r="J19" s="207">
        <f t="shared" si="0"/>
        <v>0.39600000000000002</v>
      </c>
      <c r="K19" s="780"/>
      <c r="L19" s="221" t="s">
        <v>492</v>
      </c>
      <c r="M19" s="260" t="s">
        <v>493</v>
      </c>
    </row>
    <row r="20" spans="1:13" ht="150" customHeight="1">
      <c r="A20" s="746"/>
      <c r="B20" s="734"/>
      <c r="C20" s="204" t="s">
        <v>135</v>
      </c>
      <c r="D20" s="196" t="s">
        <v>428</v>
      </c>
      <c r="E20" s="205" t="s">
        <v>177</v>
      </c>
      <c r="F20" s="41">
        <v>44958</v>
      </c>
      <c r="G20" s="41">
        <v>45275</v>
      </c>
      <c r="H20" s="184">
        <v>1</v>
      </c>
      <c r="I20" s="184">
        <v>0.36099999999999999</v>
      </c>
      <c r="J20" s="207">
        <f t="shared" si="0"/>
        <v>0.36099999999999999</v>
      </c>
      <c r="K20" s="780"/>
      <c r="L20" s="238" t="s">
        <v>454</v>
      </c>
      <c r="M20" s="220" t="s">
        <v>455</v>
      </c>
    </row>
    <row r="21" spans="1:13" ht="112.5" customHeight="1">
      <c r="A21" s="746"/>
      <c r="B21" s="734"/>
      <c r="C21" s="778" t="s">
        <v>178</v>
      </c>
      <c r="D21" s="196" t="s">
        <v>256</v>
      </c>
      <c r="E21" s="61" t="s">
        <v>43</v>
      </c>
      <c r="F21" s="41">
        <v>45078</v>
      </c>
      <c r="G21" s="41">
        <v>45139</v>
      </c>
      <c r="H21" s="184">
        <v>1</v>
      </c>
      <c r="I21" s="184">
        <v>0</v>
      </c>
      <c r="J21" s="207">
        <f t="shared" si="0"/>
        <v>0</v>
      </c>
      <c r="K21" s="780"/>
      <c r="L21" s="223" t="s">
        <v>444</v>
      </c>
      <c r="M21" s="224" t="s">
        <v>12</v>
      </c>
    </row>
    <row r="22" spans="1:13" ht="77.25" customHeight="1" thickBot="1">
      <c r="A22" s="746"/>
      <c r="B22" s="753"/>
      <c r="C22" s="739"/>
      <c r="D22" s="199" t="s">
        <v>257</v>
      </c>
      <c r="E22" s="110" t="s">
        <v>38</v>
      </c>
      <c r="F22" s="38">
        <v>44958</v>
      </c>
      <c r="G22" s="38">
        <v>45275</v>
      </c>
      <c r="H22" s="186">
        <v>1</v>
      </c>
      <c r="I22" s="186">
        <v>0</v>
      </c>
      <c r="J22" s="213">
        <f t="shared" si="0"/>
        <v>0</v>
      </c>
      <c r="K22" s="781"/>
      <c r="L22" s="239" t="s">
        <v>446</v>
      </c>
      <c r="M22" s="264" t="s">
        <v>499</v>
      </c>
    </row>
    <row r="23" spans="1:13" ht="269.25" customHeight="1" thickBot="1">
      <c r="A23" s="746"/>
      <c r="B23" s="754" t="s">
        <v>258</v>
      </c>
      <c r="C23" s="738" t="s">
        <v>180</v>
      </c>
      <c r="D23" s="200" t="s">
        <v>429</v>
      </c>
      <c r="E23" s="210" t="s">
        <v>181</v>
      </c>
      <c r="F23" s="122">
        <v>44942</v>
      </c>
      <c r="G23" s="62">
        <v>45276</v>
      </c>
      <c r="H23" s="187">
        <v>1</v>
      </c>
      <c r="I23" s="187">
        <v>0.69</v>
      </c>
      <c r="J23" s="211">
        <f t="shared" si="0"/>
        <v>0.69</v>
      </c>
      <c r="K23" s="779">
        <f>AVERAGE(J23:J26)</f>
        <v>0.41499999999999998</v>
      </c>
      <c r="L23" s="254" t="s">
        <v>464</v>
      </c>
      <c r="M23" s="248" t="s">
        <v>465</v>
      </c>
    </row>
    <row r="24" spans="1:13" ht="216" customHeight="1">
      <c r="A24" s="746"/>
      <c r="B24" s="734"/>
      <c r="C24" s="696"/>
      <c r="D24" s="196" t="s">
        <v>418</v>
      </c>
      <c r="E24" s="61" t="s">
        <v>169</v>
      </c>
      <c r="F24" s="121">
        <v>44977</v>
      </c>
      <c r="G24" s="191">
        <v>45275</v>
      </c>
      <c r="H24" s="184">
        <v>1</v>
      </c>
      <c r="I24" s="184">
        <v>0.32</v>
      </c>
      <c r="J24" s="207">
        <f t="shared" si="0"/>
        <v>0.32</v>
      </c>
      <c r="K24" s="780"/>
      <c r="L24" s="218" t="s">
        <v>474</v>
      </c>
      <c r="M24" s="220" t="s">
        <v>475</v>
      </c>
    </row>
    <row r="25" spans="1:13" ht="409.5" customHeight="1">
      <c r="A25" s="746"/>
      <c r="B25" s="734"/>
      <c r="C25" s="696"/>
      <c r="D25" s="196" t="s">
        <v>259</v>
      </c>
      <c r="E25" s="61" t="s">
        <v>406</v>
      </c>
      <c r="F25" s="192">
        <v>44952</v>
      </c>
      <c r="G25" s="178">
        <v>45276</v>
      </c>
      <c r="H25" s="184">
        <v>1</v>
      </c>
      <c r="I25" s="184">
        <v>0.48</v>
      </c>
      <c r="J25" s="262">
        <f t="shared" si="0"/>
        <v>0.48</v>
      </c>
      <c r="K25" s="780"/>
      <c r="L25" s="218" t="s">
        <v>486</v>
      </c>
      <c r="M25" s="219" t="s">
        <v>487</v>
      </c>
    </row>
    <row r="26" spans="1:13" ht="363.75" customHeight="1" thickBot="1">
      <c r="A26" s="745"/>
      <c r="B26" s="753"/>
      <c r="C26" s="739"/>
      <c r="D26" s="199" t="s">
        <v>430</v>
      </c>
      <c r="E26" s="110" t="s">
        <v>271</v>
      </c>
      <c r="F26" s="38">
        <v>44958</v>
      </c>
      <c r="G26" s="38">
        <v>45260</v>
      </c>
      <c r="H26" s="186">
        <v>1</v>
      </c>
      <c r="I26" s="186">
        <v>0.17</v>
      </c>
      <c r="J26" s="207">
        <f t="shared" si="0"/>
        <v>0.17</v>
      </c>
      <c r="K26" s="781"/>
      <c r="L26" s="255" t="s">
        <v>480</v>
      </c>
      <c r="M26" s="249" t="s">
        <v>481</v>
      </c>
    </row>
    <row r="27" spans="1:13" ht="43.5" customHeight="1" thickBot="1">
      <c r="A27" s="767" t="s">
        <v>184</v>
      </c>
      <c r="B27" s="768"/>
      <c r="C27" s="768"/>
      <c r="D27" s="768"/>
      <c r="E27" s="768"/>
      <c r="F27" s="768"/>
      <c r="G27" s="768"/>
      <c r="H27" s="768"/>
      <c r="I27" s="768"/>
      <c r="J27" s="768"/>
      <c r="K27" s="768"/>
      <c r="L27" s="768"/>
      <c r="M27" s="769"/>
    </row>
    <row r="28" spans="1:13" ht="330.75" customHeight="1">
      <c r="A28" s="721" t="s">
        <v>260</v>
      </c>
      <c r="B28" s="724" t="s">
        <v>261</v>
      </c>
      <c r="C28" s="733" t="s">
        <v>187</v>
      </c>
      <c r="D28" s="195" t="s">
        <v>262</v>
      </c>
      <c r="E28" s="732" t="s">
        <v>188</v>
      </c>
      <c r="F28" s="30">
        <v>44949</v>
      </c>
      <c r="G28" s="30">
        <v>45276</v>
      </c>
      <c r="H28" s="183">
        <v>1</v>
      </c>
      <c r="I28" s="266">
        <v>0.18</v>
      </c>
      <c r="J28" s="212">
        <f t="shared" ref="J28:J29" si="1">+I28/H28</f>
        <v>0.18</v>
      </c>
      <c r="K28" s="779">
        <f>AVERAGE(J28:J42)</f>
        <v>0.30015999999999998</v>
      </c>
      <c r="L28" s="254" t="s">
        <v>505</v>
      </c>
      <c r="M28" s="268" t="s">
        <v>506</v>
      </c>
    </row>
    <row r="29" spans="1:13" ht="119.25" customHeight="1">
      <c r="A29" s="722"/>
      <c r="B29" s="725"/>
      <c r="C29" s="734"/>
      <c r="D29" s="196" t="s">
        <v>272</v>
      </c>
      <c r="E29" s="729"/>
      <c r="F29" s="57">
        <v>44949</v>
      </c>
      <c r="G29" s="57">
        <v>45276</v>
      </c>
      <c r="H29" s="184">
        <v>1</v>
      </c>
      <c r="I29" s="267">
        <v>0.09</v>
      </c>
      <c r="J29" s="207">
        <f t="shared" si="1"/>
        <v>0.09</v>
      </c>
      <c r="K29" s="780"/>
      <c r="L29" s="218" t="s">
        <v>507</v>
      </c>
      <c r="M29" s="269" t="s">
        <v>508</v>
      </c>
    </row>
    <row r="30" spans="1:13" ht="189.75" customHeight="1">
      <c r="A30" s="722"/>
      <c r="B30" s="725"/>
      <c r="C30" s="730" t="s">
        <v>189</v>
      </c>
      <c r="D30" s="201" t="s">
        <v>264</v>
      </c>
      <c r="E30" s="727" t="s">
        <v>18</v>
      </c>
      <c r="F30" s="41">
        <v>44942</v>
      </c>
      <c r="G30" s="32">
        <v>45276</v>
      </c>
      <c r="H30" s="184">
        <v>1</v>
      </c>
      <c r="I30" s="184">
        <v>0.35599999999999998</v>
      </c>
      <c r="J30" s="207">
        <f t="shared" si="0"/>
        <v>0.35599999999999998</v>
      </c>
      <c r="K30" s="780"/>
      <c r="L30" s="225" t="s">
        <v>466</v>
      </c>
      <c r="M30" s="220" t="s">
        <v>467</v>
      </c>
    </row>
    <row r="31" spans="1:13" ht="213.75" customHeight="1">
      <c r="A31" s="722"/>
      <c r="B31" s="725"/>
      <c r="C31" s="730"/>
      <c r="D31" s="201" t="s">
        <v>265</v>
      </c>
      <c r="E31" s="728"/>
      <c r="F31" s="41">
        <v>44942</v>
      </c>
      <c r="G31" s="32">
        <v>45276</v>
      </c>
      <c r="H31" s="184">
        <v>1</v>
      </c>
      <c r="I31" s="184">
        <v>0.35599999999999998</v>
      </c>
      <c r="J31" s="207">
        <f t="shared" si="0"/>
        <v>0.35599999999999998</v>
      </c>
      <c r="K31" s="780"/>
      <c r="L31" s="225" t="s">
        <v>468</v>
      </c>
      <c r="M31" s="220" t="s">
        <v>467</v>
      </c>
    </row>
    <row r="32" spans="1:13" ht="172.5" customHeight="1">
      <c r="A32" s="722"/>
      <c r="B32" s="725"/>
      <c r="C32" s="730"/>
      <c r="D32" s="201" t="s">
        <v>266</v>
      </c>
      <c r="E32" s="728"/>
      <c r="F32" s="41">
        <v>44942</v>
      </c>
      <c r="G32" s="32">
        <v>45276</v>
      </c>
      <c r="H32" s="184">
        <v>1</v>
      </c>
      <c r="I32" s="184">
        <v>0.32</v>
      </c>
      <c r="J32" s="207">
        <f t="shared" si="0"/>
        <v>0.32</v>
      </c>
      <c r="K32" s="780"/>
      <c r="L32" s="218" t="s">
        <v>469</v>
      </c>
      <c r="M32" s="224" t="s">
        <v>470</v>
      </c>
    </row>
    <row r="33" spans="1:13" ht="307.5" customHeight="1">
      <c r="A33" s="722"/>
      <c r="B33" s="725"/>
      <c r="C33" s="730"/>
      <c r="D33" s="201" t="s">
        <v>267</v>
      </c>
      <c r="E33" s="729"/>
      <c r="F33" s="41">
        <v>44942</v>
      </c>
      <c r="G33" s="32">
        <v>45276</v>
      </c>
      <c r="H33" s="184">
        <v>1</v>
      </c>
      <c r="I33" s="184">
        <v>0.32</v>
      </c>
      <c r="J33" s="207">
        <f t="shared" si="0"/>
        <v>0.32</v>
      </c>
      <c r="K33" s="780"/>
      <c r="L33" s="218" t="s">
        <v>471</v>
      </c>
      <c r="M33" s="224" t="s">
        <v>470</v>
      </c>
    </row>
    <row r="34" spans="1:13" ht="283.5" customHeight="1">
      <c r="A34" s="722"/>
      <c r="B34" s="725"/>
      <c r="C34" s="718" t="s">
        <v>190</v>
      </c>
      <c r="D34" s="202" t="s">
        <v>441</v>
      </c>
      <c r="E34" s="112" t="s">
        <v>442</v>
      </c>
      <c r="F34" s="32">
        <v>44958</v>
      </c>
      <c r="G34" s="32">
        <v>45260</v>
      </c>
      <c r="H34" s="184">
        <v>1</v>
      </c>
      <c r="I34" s="184">
        <v>0.4</v>
      </c>
      <c r="J34" s="207">
        <f t="shared" si="0"/>
        <v>0.4</v>
      </c>
      <c r="K34" s="780"/>
      <c r="L34" s="221" t="s">
        <v>494</v>
      </c>
      <c r="M34" s="261" t="s">
        <v>495</v>
      </c>
    </row>
    <row r="35" spans="1:13" ht="170.25" customHeight="1">
      <c r="A35" s="722"/>
      <c r="B35" s="725"/>
      <c r="C35" s="718"/>
      <c r="D35" s="196" t="s">
        <v>419</v>
      </c>
      <c r="E35" s="727" t="s">
        <v>38</v>
      </c>
      <c r="F35" s="41">
        <v>44936</v>
      </c>
      <c r="G35" s="41">
        <v>45275</v>
      </c>
      <c r="H35" s="184">
        <v>1</v>
      </c>
      <c r="I35" s="184">
        <v>0.2044</v>
      </c>
      <c r="J35" s="207">
        <f t="shared" si="0"/>
        <v>0.2044</v>
      </c>
      <c r="K35" s="780"/>
      <c r="L35" s="218" t="s">
        <v>456</v>
      </c>
      <c r="M35" s="263" t="s">
        <v>502</v>
      </c>
    </row>
    <row r="36" spans="1:13" ht="408.75" customHeight="1">
      <c r="A36" s="722"/>
      <c r="B36" s="725"/>
      <c r="C36" s="718"/>
      <c r="D36" s="196" t="s">
        <v>420</v>
      </c>
      <c r="E36" s="728"/>
      <c r="F36" s="41">
        <v>44936</v>
      </c>
      <c r="G36" s="41">
        <v>45275</v>
      </c>
      <c r="H36" s="184">
        <v>1</v>
      </c>
      <c r="I36" s="184">
        <v>0.28999999999999998</v>
      </c>
      <c r="J36" s="207">
        <f t="shared" si="0"/>
        <v>0.28999999999999998</v>
      </c>
      <c r="K36" s="780"/>
      <c r="L36" s="256" t="s">
        <v>491</v>
      </c>
      <c r="M36" s="259" t="s">
        <v>500</v>
      </c>
    </row>
    <row r="37" spans="1:13" ht="253.5" customHeight="1">
      <c r="A37" s="722"/>
      <c r="B37" s="725"/>
      <c r="C37" s="731"/>
      <c r="D37" s="196" t="s">
        <v>421</v>
      </c>
      <c r="E37" s="729"/>
      <c r="F37" s="41">
        <v>44936</v>
      </c>
      <c r="G37" s="41">
        <v>45275</v>
      </c>
      <c r="H37" s="184">
        <v>1</v>
      </c>
      <c r="I37" s="184">
        <v>0.33600000000000002</v>
      </c>
      <c r="J37" s="207">
        <f t="shared" si="0"/>
        <v>0.33600000000000002</v>
      </c>
      <c r="K37" s="780"/>
      <c r="L37" s="218" t="s">
        <v>457</v>
      </c>
      <c r="M37" s="243" t="s">
        <v>497</v>
      </c>
    </row>
    <row r="38" spans="1:13" ht="148.5" customHeight="1">
      <c r="A38" s="722"/>
      <c r="B38" s="725"/>
      <c r="C38" s="234" t="s">
        <v>191</v>
      </c>
      <c r="D38" s="196" t="s">
        <v>422</v>
      </c>
      <c r="E38" s="61" t="s">
        <v>38</v>
      </c>
      <c r="F38" s="41">
        <v>44958</v>
      </c>
      <c r="G38" s="41">
        <v>45260</v>
      </c>
      <c r="H38" s="184">
        <v>1</v>
      </c>
      <c r="I38" s="184">
        <v>0.14000000000000001</v>
      </c>
      <c r="J38" s="207">
        <f t="shared" si="0"/>
        <v>0.14000000000000001</v>
      </c>
      <c r="K38" s="780"/>
      <c r="L38" s="218" t="s">
        <v>458</v>
      </c>
      <c r="M38" s="243" t="s">
        <v>501</v>
      </c>
    </row>
    <row r="39" spans="1:13" ht="90.75" customHeight="1">
      <c r="A39" s="722"/>
      <c r="B39" s="725"/>
      <c r="C39" s="717" t="s">
        <v>192</v>
      </c>
      <c r="D39" s="196" t="s">
        <v>423</v>
      </c>
      <c r="E39" s="61" t="s">
        <v>169</v>
      </c>
      <c r="F39" s="41">
        <v>44964</v>
      </c>
      <c r="G39" s="41">
        <v>45275</v>
      </c>
      <c r="H39" s="184">
        <v>1</v>
      </c>
      <c r="I39" s="184">
        <v>0.3</v>
      </c>
      <c r="J39" s="207">
        <f t="shared" si="0"/>
        <v>0.3</v>
      </c>
      <c r="K39" s="780"/>
      <c r="L39" s="221" t="s">
        <v>478</v>
      </c>
      <c r="M39" s="220" t="s">
        <v>479</v>
      </c>
    </row>
    <row r="40" spans="1:13" ht="202.5" customHeight="1">
      <c r="A40" s="722"/>
      <c r="B40" s="725"/>
      <c r="C40" s="718"/>
      <c r="D40" s="198" t="s">
        <v>424</v>
      </c>
      <c r="E40" s="233" t="s">
        <v>169</v>
      </c>
      <c r="F40" s="41">
        <v>44964</v>
      </c>
      <c r="G40" s="41">
        <v>45275</v>
      </c>
      <c r="H40" s="184">
        <v>1</v>
      </c>
      <c r="I40" s="184">
        <v>0.25</v>
      </c>
      <c r="J40" s="207">
        <f t="shared" si="0"/>
        <v>0.25</v>
      </c>
      <c r="K40" s="780"/>
      <c r="L40" s="218" t="s">
        <v>476</v>
      </c>
      <c r="M40" s="220" t="s">
        <v>477</v>
      </c>
    </row>
    <row r="41" spans="1:13" ht="223.5" customHeight="1">
      <c r="A41" s="722"/>
      <c r="B41" s="725"/>
      <c r="C41" s="719"/>
      <c r="D41" s="50" t="s">
        <v>439</v>
      </c>
      <c r="E41" s="232" t="s">
        <v>182</v>
      </c>
      <c r="F41" s="194">
        <v>44958</v>
      </c>
      <c r="G41" s="179">
        <v>45276</v>
      </c>
      <c r="H41" s="184">
        <v>1</v>
      </c>
      <c r="I41" s="184">
        <v>0.48</v>
      </c>
      <c r="J41" s="207">
        <f t="shared" si="0"/>
        <v>0.48</v>
      </c>
      <c r="K41" s="780"/>
      <c r="L41" s="218" t="s">
        <v>485</v>
      </c>
      <c r="M41" s="250" t="s">
        <v>482</v>
      </c>
    </row>
    <row r="42" spans="1:13" ht="253.5" customHeight="1" thickBot="1">
      <c r="A42" s="723"/>
      <c r="B42" s="726"/>
      <c r="C42" s="720"/>
      <c r="D42" s="235" t="s">
        <v>440</v>
      </c>
      <c r="E42" s="236" t="s">
        <v>182</v>
      </c>
      <c r="F42" s="237">
        <v>44958</v>
      </c>
      <c r="G42" s="237">
        <v>45291</v>
      </c>
      <c r="H42" s="186">
        <v>1</v>
      </c>
      <c r="I42" s="186">
        <v>0.48</v>
      </c>
      <c r="J42" s="213">
        <f t="shared" si="0"/>
        <v>0.48</v>
      </c>
      <c r="K42" s="781"/>
      <c r="L42" s="218" t="s">
        <v>484</v>
      </c>
      <c r="M42" s="250" t="s">
        <v>483</v>
      </c>
    </row>
    <row r="43" spans="1:13" ht="29.25" customHeight="1" thickBot="1">
      <c r="A43" s="735"/>
      <c r="B43" s="736"/>
      <c r="C43" s="736"/>
      <c r="D43" s="736"/>
      <c r="E43" s="736"/>
      <c r="F43" s="736"/>
      <c r="G43" s="737"/>
      <c r="H43" s="193"/>
      <c r="I43" s="193"/>
      <c r="J43" s="193"/>
      <c r="K43" s="231">
        <f>AVERAGE(K6:K16,K18,K23,K28)</f>
        <v>0.28967666666666664</v>
      </c>
      <c r="L43" s="755"/>
      <c r="M43" s="756"/>
    </row>
    <row r="44" spans="1:13" ht="15.75" customHeight="1">
      <c r="A44" s="13"/>
      <c r="B44" s="13"/>
      <c r="C44" s="13"/>
      <c r="D44" s="13"/>
      <c r="E44" s="13"/>
    </row>
    <row r="45" spans="1:13" ht="15.75" customHeight="1">
      <c r="A45" s="715" t="s">
        <v>447</v>
      </c>
      <c r="B45" s="716"/>
      <c r="C45" s="13"/>
      <c r="D45" s="13"/>
      <c r="E45" s="13"/>
    </row>
    <row r="46" spans="1:13" ht="15.75" customHeight="1">
      <c r="A46" s="244" t="s">
        <v>448</v>
      </c>
      <c r="B46" s="245">
        <v>1</v>
      </c>
      <c r="C46" s="13"/>
      <c r="D46" s="13"/>
      <c r="E46" s="13"/>
    </row>
    <row r="47" spans="1:13" ht="15.75" customHeight="1">
      <c r="A47" s="244" t="s">
        <v>449</v>
      </c>
      <c r="B47" s="246">
        <f>+K43</f>
        <v>0.28967666666666664</v>
      </c>
      <c r="C47" s="13"/>
      <c r="D47" s="13"/>
      <c r="E47" s="13"/>
    </row>
    <row r="48" spans="1:13" ht="15.75" customHeight="1">
      <c r="A48" s="244" t="s">
        <v>450</v>
      </c>
      <c r="B48" s="245">
        <v>0</v>
      </c>
      <c r="C48" s="13"/>
      <c r="D48" s="13"/>
      <c r="E48" s="13"/>
    </row>
    <row r="49" spans="1:5" ht="15.75" customHeight="1">
      <c r="A49" s="244" t="s">
        <v>451</v>
      </c>
      <c r="B49" s="247">
        <f>+AVERAGE(B46:B48)</f>
        <v>0.42989222222222218</v>
      </c>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13"/>
    </row>
    <row r="57" spans="1:5" ht="15.75" customHeight="1">
      <c r="A57" s="13"/>
      <c r="B57" s="13"/>
      <c r="C57" s="13"/>
      <c r="D57" s="13"/>
      <c r="E57" s="13"/>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22"/>
    </row>
    <row r="64" spans="1:5" ht="15.75" customHeight="1">
      <c r="A64" s="13"/>
      <c r="B64" s="13"/>
      <c r="C64" s="13"/>
      <c r="D64" s="13"/>
      <c r="E64" s="22"/>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row>
    <row r="69" spans="1:7" ht="15.75" customHeight="1">
      <c r="A69" s="13"/>
      <c r="B69" s="13"/>
      <c r="C69" s="13"/>
      <c r="D69" s="13"/>
      <c r="E69" s="13"/>
    </row>
    <row r="70" spans="1:7" ht="15.75" customHeight="1">
      <c r="A70" s="13"/>
      <c r="B70" s="13"/>
      <c r="C70" s="13"/>
      <c r="D70" s="13"/>
      <c r="E70" s="13"/>
    </row>
    <row r="71" spans="1:7" ht="15.75" customHeight="1">
      <c r="A71" s="13"/>
      <c r="B71" s="13"/>
      <c r="C71" s="13"/>
      <c r="D71" s="13"/>
      <c r="E71" s="13"/>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c r="F75" s="46"/>
      <c r="G75" s="46"/>
    </row>
    <row r="76" spans="1:7" ht="15.75" customHeight="1">
      <c r="A76" s="13"/>
      <c r="B76" s="13"/>
      <c r="C76" s="13"/>
      <c r="D76" s="13"/>
      <c r="E76" s="13"/>
      <c r="F76" s="46"/>
      <c r="G76" s="46"/>
    </row>
    <row r="77" spans="1:7" ht="15.75" customHeight="1">
      <c r="A77" s="13"/>
      <c r="B77" s="13"/>
      <c r="C77" s="13"/>
      <c r="D77" s="13"/>
      <c r="E77" s="13"/>
      <c r="F77" s="46"/>
      <c r="G77" s="46"/>
    </row>
    <row r="78" spans="1:7" ht="15.75" customHeight="1">
      <c r="A78" s="13"/>
      <c r="B78" s="13"/>
      <c r="C78" s="13"/>
      <c r="D78" s="13"/>
      <c r="E78" s="13"/>
      <c r="F78" s="46"/>
      <c r="G78" s="46"/>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row r="999" spans="1:5" ht="15.75" customHeight="1">
      <c r="A999" s="13"/>
      <c r="B999" s="13"/>
      <c r="C999" s="13"/>
      <c r="D999" s="13"/>
      <c r="E999" s="13"/>
    </row>
    <row r="1000" spans="1:5" ht="15.75" customHeight="1">
      <c r="A1000" s="13"/>
      <c r="B1000" s="13"/>
      <c r="C1000" s="13"/>
      <c r="D1000" s="13"/>
      <c r="E1000" s="13"/>
    </row>
  </sheetData>
  <mergeCells count="48">
    <mergeCell ref="K18:K22"/>
    <mergeCell ref="K23:K26"/>
    <mergeCell ref="K28:K42"/>
    <mergeCell ref="I3:I4"/>
    <mergeCell ref="J3:J4"/>
    <mergeCell ref="K3:K4"/>
    <mergeCell ref="K6:K9"/>
    <mergeCell ref="K10:K11"/>
    <mergeCell ref="L43:M43"/>
    <mergeCell ref="L3:M4"/>
    <mergeCell ref="A1:M2"/>
    <mergeCell ref="A17:M17"/>
    <mergeCell ref="A27:M27"/>
    <mergeCell ref="F3:F4"/>
    <mergeCell ref="G3:G4"/>
    <mergeCell ref="H3:H4"/>
    <mergeCell ref="B12:B16"/>
    <mergeCell ref="B3:B4"/>
    <mergeCell ref="C3:C4"/>
    <mergeCell ref="D3:D4"/>
    <mergeCell ref="B10:B11"/>
    <mergeCell ref="C10:C11"/>
    <mergeCell ref="C21:C22"/>
    <mergeCell ref="K12:K16"/>
    <mergeCell ref="C23:C26"/>
    <mergeCell ref="E3:E4"/>
    <mergeCell ref="A5:E5"/>
    <mergeCell ref="A6:A16"/>
    <mergeCell ref="B6:B9"/>
    <mergeCell ref="C6:C9"/>
    <mergeCell ref="E6:E9"/>
    <mergeCell ref="C12:C16"/>
    <mergeCell ref="A3:A4"/>
    <mergeCell ref="C18:C19"/>
    <mergeCell ref="A18:A26"/>
    <mergeCell ref="B18:B22"/>
    <mergeCell ref="B23:B26"/>
    <mergeCell ref="A45:B45"/>
    <mergeCell ref="C39:C42"/>
    <mergeCell ref="A28:A42"/>
    <mergeCell ref="B28:B42"/>
    <mergeCell ref="E30:E33"/>
    <mergeCell ref="E35:E37"/>
    <mergeCell ref="C30:C33"/>
    <mergeCell ref="C34:C37"/>
    <mergeCell ref="E28:E29"/>
    <mergeCell ref="C28:C29"/>
    <mergeCell ref="A43:G43"/>
  </mergeCells>
  <conditionalFormatting sqref="F20:G20">
    <cfRule type="timePeriod" dxfId="1251" priority="6" timePeriod="lastWeek">
      <formula>AND(TODAY()-ROUNDDOWN(F20,0)&gt;=(WEEKDAY(TODAY())),TODAY()-ROUNDDOWN(F20,0)&lt;(WEEKDAY(TODAY())+7))</formula>
    </cfRule>
  </conditionalFormatting>
  <conditionalFormatting sqref="F22">
    <cfRule type="timePeriod" dxfId="1250" priority="5" timePeriod="lastWeek">
      <formula>AND(TODAY()-ROUNDDOWN(F22,0)&gt;=(WEEKDAY(TODAY())),TODAY()-ROUNDDOWN(F22,0)&lt;(WEEKDAY(TODAY())+7))</formula>
    </cfRule>
  </conditionalFormatting>
  <conditionalFormatting sqref="G22">
    <cfRule type="timePeriod" dxfId="1249" priority="4" timePeriod="lastWeek">
      <formula>AND(TODAY()-ROUNDDOWN(G22,0)&gt;=(WEEKDAY(TODAY())),TODAY()-ROUNDDOWN(G22,0)&lt;(WEEKDAY(TODAY())+7))</formula>
    </cfRule>
  </conditionalFormatting>
  <conditionalFormatting sqref="G24">
    <cfRule type="timePeriod" dxfId="1248" priority="3" timePeriod="lastWeek">
      <formula>AND(TODAY()-ROUNDDOWN(G24,0)&gt;=(WEEKDAY(TODAY())),TODAY()-ROUNDDOWN(G24,0)&lt;(WEEKDAY(TODAY())+7))</formula>
    </cfRule>
  </conditionalFormatting>
  <conditionalFormatting sqref="F39:G39">
    <cfRule type="timePeriod" dxfId="1247" priority="2" timePeriod="lastWeek">
      <formula>AND(TODAY()-ROUNDDOWN(F39,0)&gt;=(WEEKDAY(TODAY())),TODAY()-ROUNDDOWN(F39,0)&lt;(WEEKDAY(TODAY())+7))</formula>
    </cfRule>
  </conditionalFormatting>
  <conditionalFormatting sqref="F40:G40">
    <cfRule type="timePeriod" dxfId="1246" priority="1" timePeriod="lastWeek">
      <formula>AND(TODAY()-ROUNDDOWN(F40,0)&gt;=(WEEKDAY(TODAY())),TODAY()-ROUNDDOWN(F40,0)&lt;(WEEKDAY(TODAY())+7))</formula>
    </cfRule>
  </conditionalFormatting>
  <hyperlinks>
    <hyperlink ref="M15" r:id="rId1" xr:uid="{00000000-0004-0000-0200-000000000000}"/>
    <hyperlink ref="M13" r:id="rId2" xr:uid="{00000000-0004-0000-0200-000001000000}"/>
    <hyperlink ref="M36" r:id="rId3" xr:uid="{00000000-0004-0000-0200-000002000000}"/>
    <hyperlink ref="M42" r:id="rId4" display="https://drive.google.com/drive/u/2/folders/1_W8juc_TvdDsPr99k-aUVZp3uiye8alW " xr:uid="{00000000-0004-0000-0200-000003000000}"/>
    <hyperlink ref="M18" r:id="rId5" xr:uid="{00000000-0004-0000-0200-000004000000}"/>
  </hyperlinks>
  <pageMargins left="0.7" right="0.7" top="0.75" bottom="0.75" header="0" footer="0"/>
  <pageSetup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14999847407452621"/>
  </sheetPr>
  <dimension ref="B1:XEW139"/>
  <sheetViews>
    <sheetView showGridLines="0" topLeftCell="A2" zoomScale="85" zoomScaleNormal="85" workbookViewId="0">
      <selection activeCell="A24" sqref="A24:XFD24"/>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2"/>
      <c r="C1" s="875"/>
      <c r="D1" s="875"/>
      <c r="E1" s="875"/>
      <c r="F1" s="875"/>
      <c r="G1" s="875"/>
      <c r="H1" s="876"/>
      <c r="I1" s="432"/>
      <c r="J1" s="384"/>
    </row>
    <row r="2" spans="2:16377" ht="19.5" customHeight="1">
      <c r="B2" s="879" t="s">
        <v>509</v>
      </c>
      <c r="C2" s="877"/>
      <c r="D2" s="877"/>
      <c r="E2" s="877"/>
      <c r="F2" s="877"/>
      <c r="G2" s="877"/>
      <c r="H2" s="877"/>
      <c r="I2" s="880"/>
      <c r="J2" s="388" t="s">
        <v>510</v>
      </c>
    </row>
    <row r="3" spans="2:16377" ht="17.25" hidden="1" customHeight="1">
      <c r="B3" s="387"/>
      <c r="C3" s="877"/>
      <c r="D3" s="877"/>
      <c r="E3" s="877"/>
      <c r="F3" s="877"/>
      <c r="G3" s="877"/>
      <c r="H3" s="878"/>
      <c r="I3" s="433"/>
      <c r="J3" s="389" t="s">
        <v>511</v>
      </c>
    </row>
    <row r="4" spans="2:16377" ht="18" customHeight="1">
      <c r="B4" s="879" t="s">
        <v>614</v>
      </c>
      <c r="C4" s="877"/>
      <c r="D4" s="877"/>
      <c r="E4" s="877"/>
      <c r="F4" s="877"/>
      <c r="G4" s="877"/>
      <c r="H4" s="877"/>
      <c r="I4" s="880"/>
      <c r="J4" s="390" t="s">
        <v>512</v>
      </c>
    </row>
    <row r="5" spans="2:16377" ht="18.75" customHeight="1" thickBot="1">
      <c r="B5" s="881" t="s">
        <v>615</v>
      </c>
      <c r="C5" s="882"/>
      <c r="D5" s="882"/>
      <c r="E5" s="882"/>
      <c r="F5" s="882"/>
      <c r="G5" s="882"/>
      <c r="H5" s="882"/>
      <c r="I5" s="883"/>
      <c r="J5" s="391" t="s">
        <v>513</v>
      </c>
    </row>
    <row r="6" spans="2:16377" ht="42.75" hidden="1" customHeight="1" thickBot="1">
      <c r="B6" s="872"/>
      <c r="C6" s="873"/>
      <c r="D6" s="873"/>
      <c r="E6" s="873"/>
      <c r="F6" s="873"/>
      <c r="G6" s="873"/>
      <c r="H6" s="874"/>
      <c r="I6" s="434"/>
    </row>
    <row r="7" spans="2:16377" s="394" customFormat="1" ht="31.5" customHeight="1" thickBot="1">
      <c r="B7" s="853" t="s">
        <v>514</v>
      </c>
      <c r="C7" s="854"/>
      <c r="D7" s="866" t="s">
        <v>612</v>
      </c>
      <c r="E7" s="867"/>
      <c r="F7" s="868"/>
      <c r="G7" s="869" t="s">
        <v>516</v>
      </c>
      <c r="H7" s="870"/>
      <c r="I7" s="466" t="s">
        <v>613</v>
      </c>
      <c r="J7" s="392"/>
      <c r="K7" s="393"/>
      <c r="L7" s="393"/>
    </row>
    <row r="8" spans="2:16377" s="394" customFormat="1" ht="33" customHeight="1" thickBot="1">
      <c r="B8" s="818" t="s">
        <v>515</v>
      </c>
      <c r="C8" s="819"/>
      <c r="D8" s="821" t="s">
        <v>611</v>
      </c>
      <c r="E8" s="871"/>
      <c r="F8" s="871"/>
      <c r="G8" s="869" t="s">
        <v>605</v>
      </c>
      <c r="H8" s="870"/>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48" t="s">
        <v>517</v>
      </c>
      <c r="C10" s="849"/>
      <c r="D10" s="849"/>
      <c r="E10" s="396" t="s">
        <v>610</v>
      </c>
      <c r="F10" s="453" t="s">
        <v>518</v>
      </c>
      <c r="G10" s="850" t="s">
        <v>611</v>
      </c>
      <c r="H10" s="851"/>
      <c r="I10" s="852"/>
      <c r="J10" s="395"/>
      <c r="K10" s="393"/>
      <c r="L10" s="393"/>
    </row>
    <row r="11" spans="2:16377" s="394" customFormat="1" ht="4.5" customHeight="1" thickBot="1">
      <c r="B11" s="454"/>
      <c r="C11" s="569"/>
      <c r="D11" s="450"/>
      <c r="E11" s="455"/>
      <c r="F11" s="456"/>
      <c r="G11" s="457"/>
      <c r="H11" s="458"/>
      <c r="I11" s="452"/>
      <c r="J11" s="395"/>
      <c r="K11" s="393"/>
      <c r="L11" s="393"/>
    </row>
    <row r="12" spans="2:16377" s="394" customFormat="1" ht="18.75" customHeight="1">
      <c r="B12" s="853" t="s">
        <v>519</v>
      </c>
      <c r="C12" s="854"/>
      <c r="D12" s="855"/>
      <c r="E12" s="856" t="s">
        <v>610</v>
      </c>
      <c r="F12" s="856"/>
      <c r="G12" s="856"/>
      <c r="H12" s="857"/>
      <c r="I12" s="858"/>
      <c r="J12" s="395"/>
      <c r="K12" s="393"/>
      <c r="L12" s="393"/>
    </row>
    <row r="13" spans="2:16377" s="394" customFormat="1">
      <c r="B13" s="859" t="s">
        <v>520</v>
      </c>
      <c r="C13" s="860"/>
      <c r="D13" s="861"/>
      <c r="E13" s="862" t="s">
        <v>611</v>
      </c>
      <c r="F13" s="863"/>
      <c r="G13" s="863"/>
      <c r="H13" s="864"/>
      <c r="I13" s="865"/>
      <c r="J13" s="395"/>
      <c r="K13" s="393"/>
      <c r="L13" s="393"/>
    </row>
    <row r="14" spans="2:16377" s="394" customFormat="1" ht="20.25" customHeight="1" thickBot="1">
      <c r="B14" s="818" t="s">
        <v>521</v>
      </c>
      <c r="C14" s="819"/>
      <c r="D14" s="820"/>
      <c r="E14" s="821" t="s">
        <v>611</v>
      </c>
      <c r="F14" s="822"/>
      <c r="G14" s="822"/>
      <c r="H14" s="823"/>
      <c r="I14" s="824"/>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70"/>
      <c r="D15" s="397"/>
      <c r="E15" s="273"/>
      <c r="F15" s="274"/>
      <c r="G15" s="273"/>
      <c r="H15" s="275"/>
      <c r="I15" s="276"/>
      <c r="J15" s="384"/>
    </row>
    <row r="16" spans="2:16377" ht="30" customHeight="1">
      <c r="B16" s="825" t="s">
        <v>522</v>
      </c>
      <c r="C16" s="826"/>
      <c r="D16" s="833" t="s">
        <v>7</v>
      </c>
      <c r="E16" s="834"/>
      <c r="F16" s="277"/>
      <c r="G16" s="835"/>
      <c r="H16" s="836"/>
      <c r="I16" s="837"/>
      <c r="J16" s="384"/>
    </row>
    <row r="17" spans="2:10" ht="13.5" customHeight="1">
      <c r="B17" s="827"/>
      <c r="C17" s="828"/>
      <c r="D17" s="844" t="s">
        <v>111</v>
      </c>
      <c r="E17" s="845"/>
      <c r="F17" s="398"/>
      <c r="G17" s="838"/>
      <c r="H17" s="839"/>
      <c r="I17" s="840"/>
      <c r="J17" s="384"/>
    </row>
    <row r="18" spans="2:10">
      <c r="B18" s="827"/>
      <c r="C18" s="828"/>
      <c r="D18" s="844" t="s">
        <v>117</v>
      </c>
      <c r="E18" s="845"/>
      <c r="F18" s="278"/>
      <c r="G18" s="838"/>
      <c r="H18" s="839"/>
      <c r="I18" s="840"/>
      <c r="J18" s="384"/>
    </row>
    <row r="19" spans="2:10">
      <c r="B19" s="827"/>
      <c r="C19" s="828"/>
      <c r="D19" s="844" t="s">
        <v>125</v>
      </c>
      <c r="E19" s="845"/>
      <c r="F19" s="279"/>
      <c r="G19" s="838"/>
      <c r="H19" s="839"/>
      <c r="I19" s="840"/>
      <c r="J19" s="384"/>
    </row>
    <row r="20" spans="2:10" ht="17.25" customHeight="1">
      <c r="B20" s="829"/>
      <c r="C20" s="830"/>
      <c r="D20" s="844" t="s">
        <v>131</v>
      </c>
      <c r="E20" s="845"/>
      <c r="F20" s="280"/>
      <c r="G20" s="838"/>
      <c r="H20" s="839"/>
      <c r="I20" s="840"/>
      <c r="J20" s="384"/>
    </row>
    <row r="21" spans="2:10" ht="15.75" thickBot="1">
      <c r="B21" s="831"/>
      <c r="C21" s="832"/>
      <c r="D21" s="846" t="s">
        <v>134</v>
      </c>
      <c r="E21" s="847"/>
      <c r="F21" s="281"/>
      <c r="G21" s="841"/>
      <c r="H21" s="842"/>
      <c r="I21" s="843"/>
      <c r="J21" s="384"/>
    </row>
    <row r="22" spans="2:10" ht="3" customHeight="1" thickBot="1">
      <c r="B22" s="384"/>
      <c r="C22" s="399"/>
      <c r="D22" s="384"/>
      <c r="E22" s="384"/>
      <c r="F22" s="399"/>
      <c r="G22" s="384"/>
      <c r="H22" s="400"/>
      <c r="I22" s="435"/>
      <c r="J22" s="401"/>
    </row>
    <row r="23" spans="2:10" s="385" customFormat="1">
      <c r="B23" s="812" t="s">
        <v>1</v>
      </c>
      <c r="C23" s="814" t="s">
        <v>2</v>
      </c>
      <c r="D23" s="812" t="s">
        <v>3</v>
      </c>
      <c r="E23" s="812" t="s">
        <v>4</v>
      </c>
      <c r="F23" s="814" t="s">
        <v>5</v>
      </c>
      <c r="G23" s="402" t="s">
        <v>523</v>
      </c>
      <c r="H23" s="816" t="s">
        <v>724</v>
      </c>
      <c r="I23" s="810" t="s">
        <v>524</v>
      </c>
      <c r="J23" s="401"/>
    </row>
    <row r="24" spans="2:10" s="385" customFormat="1">
      <c r="B24" s="813"/>
      <c r="C24" s="815" t="s">
        <v>2</v>
      </c>
      <c r="D24" s="813"/>
      <c r="E24" s="813" t="s">
        <v>4</v>
      </c>
      <c r="F24" s="815"/>
      <c r="G24" s="403" t="s">
        <v>525</v>
      </c>
      <c r="H24" s="817"/>
      <c r="I24" s="811"/>
      <c r="J24" s="401"/>
    </row>
    <row r="25" spans="2:10" s="385" customFormat="1" ht="260.25" customHeight="1">
      <c r="B25" s="808" t="s">
        <v>7</v>
      </c>
      <c r="C25" s="808" t="s">
        <v>8</v>
      </c>
      <c r="D25" s="573" t="s">
        <v>9</v>
      </c>
      <c r="E25" s="572" t="s">
        <v>10</v>
      </c>
      <c r="F25" s="573" t="s">
        <v>11</v>
      </c>
      <c r="G25" s="404" t="s">
        <v>511</v>
      </c>
      <c r="H25" s="581" t="s">
        <v>12</v>
      </c>
      <c r="I25" s="576" t="s">
        <v>725</v>
      </c>
      <c r="J25" s="401"/>
    </row>
    <row r="26" spans="2:10" s="385" customFormat="1" ht="46.5" customHeight="1">
      <c r="B26" s="808"/>
      <c r="C26" s="808"/>
      <c r="D26" s="808" t="s">
        <v>13</v>
      </c>
      <c r="E26" s="572" t="s">
        <v>274</v>
      </c>
      <c r="F26" s="573" t="s">
        <v>14</v>
      </c>
      <c r="G26" s="404" t="s">
        <v>511</v>
      </c>
      <c r="H26" s="574" t="s">
        <v>297</v>
      </c>
      <c r="I26" s="576" t="s">
        <v>526</v>
      </c>
      <c r="J26" s="401"/>
    </row>
    <row r="27" spans="2:10" s="385" customFormat="1" ht="42.75" customHeight="1">
      <c r="B27" s="808"/>
      <c r="C27" s="808"/>
      <c r="D27" s="808"/>
      <c r="E27" s="572" t="s">
        <v>275</v>
      </c>
      <c r="F27" s="573" t="s">
        <v>14</v>
      </c>
      <c r="G27" s="404" t="s">
        <v>511</v>
      </c>
      <c r="H27" s="574" t="s">
        <v>276</v>
      </c>
      <c r="I27" s="576" t="s">
        <v>526</v>
      </c>
      <c r="J27" s="401"/>
    </row>
    <row r="28" spans="2:10" s="385" customFormat="1" ht="93.75" customHeight="1">
      <c r="B28" s="808"/>
      <c r="C28" s="808"/>
      <c r="D28" s="808"/>
      <c r="E28" s="572" t="s">
        <v>277</v>
      </c>
      <c r="F28" s="573" t="s">
        <v>15</v>
      </c>
      <c r="G28" s="404" t="s">
        <v>511</v>
      </c>
      <c r="H28" s="574" t="s">
        <v>278</v>
      </c>
      <c r="I28" s="576" t="s">
        <v>641</v>
      </c>
      <c r="J28" s="401"/>
    </row>
    <row r="29" spans="2:10" s="385" customFormat="1" ht="84.75" customHeight="1">
      <c r="B29" s="808"/>
      <c r="C29" s="808"/>
      <c r="D29" s="573" t="s">
        <v>16</v>
      </c>
      <c r="E29" s="572" t="s">
        <v>17</v>
      </c>
      <c r="F29" s="573" t="s">
        <v>18</v>
      </c>
      <c r="G29" s="404" t="s">
        <v>511</v>
      </c>
      <c r="H29" s="574" t="s">
        <v>279</v>
      </c>
      <c r="I29" s="576" t="s">
        <v>526</v>
      </c>
      <c r="J29" s="401"/>
    </row>
    <row r="30" spans="2:10" s="385" customFormat="1" ht="68.25" customHeight="1">
      <c r="B30" s="808"/>
      <c r="C30" s="808"/>
      <c r="D30" s="808" t="s">
        <v>19</v>
      </c>
      <c r="E30" s="575" t="s">
        <v>637</v>
      </c>
      <c r="F30" s="582" t="s">
        <v>20</v>
      </c>
      <c r="G30" s="404" t="s">
        <v>511</v>
      </c>
      <c r="H30" s="574" t="s">
        <v>407</v>
      </c>
      <c r="I30" s="576" t="s">
        <v>526</v>
      </c>
      <c r="J30" s="401"/>
    </row>
    <row r="31" spans="2:10" s="385" customFormat="1" ht="51" customHeight="1">
      <c r="B31" s="808"/>
      <c r="C31" s="808"/>
      <c r="D31" s="808"/>
      <c r="E31" s="572" t="s">
        <v>281</v>
      </c>
      <c r="F31" s="582" t="s">
        <v>21</v>
      </c>
      <c r="G31" s="404" t="s">
        <v>511</v>
      </c>
      <c r="H31" s="574" t="s">
        <v>282</v>
      </c>
      <c r="I31" s="576" t="s">
        <v>526</v>
      </c>
      <c r="J31" s="401"/>
    </row>
    <row r="32" spans="2:10" s="385" customFormat="1" ht="58.5" customHeight="1">
      <c r="B32" s="808"/>
      <c r="C32" s="808"/>
      <c r="D32" s="808"/>
      <c r="E32" s="572" t="s">
        <v>408</v>
      </c>
      <c r="F32" s="583" t="s">
        <v>21</v>
      </c>
      <c r="G32" s="404" t="s">
        <v>511</v>
      </c>
      <c r="H32" s="574" t="s">
        <v>283</v>
      </c>
      <c r="I32" s="576" t="s">
        <v>526</v>
      </c>
      <c r="J32" s="401"/>
    </row>
    <row r="33" spans="2:10" s="385" customFormat="1" ht="51.75" customHeight="1">
      <c r="B33" s="808"/>
      <c r="C33" s="573" t="s">
        <v>22</v>
      </c>
      <c r="D33" s="573" t="s">
        <v>23</v>
      </c>
      <c r="E33" s="572" t="s">
        <v>24</v>
      </c>
      <c r="F33" s="573" t="s">
        <v>25</v>
      </c>
      <c r="G33" s="404" t="s">
        <v>511</v>
      </c>
      <c r="H33" s="574" t="s">
        <v>284</v>
      </c>
      <c r="I33" s="576" t="s">
        <v>526</v>
      </c>
      <c r="J33" s="401"/>
    </row>
    <row r="34" spans="2:10" s="385" customFormat="1" ht="42.75" customHeight="1">
      <c r="B34" s="808"/>
      <c r="C34" s="808" t="s">
        <v>26</v>
      </c>
      <c r="D34" s="808" t="s">
        <v>27</v>
      </c>
      <c r="E34" s="575" t="s">
        <v>638</v>
      </c>
      <c r="F34" s="573" t="s">
        <v>21</v>
      </c>
      <c r="G34" s="404" t="s">
        <v>511</v>
      </c>
      <c r="H34" s="574" t="s">
        <v>285</v>
      </c>
      <c r="I34" s="576" t="s">
        <v>526</v>
      </c>
      <c r="J34" s="401"/>
    </row>
    <row r="35" spans="2:10" s="385" customFormat="1" ht="65.25" customHeight="1">
      <c r="B35" s="808"/>
      <c r="C35" s="808"/>
      <c r="D35" s="808"/>
      <c r="E35" s="575" t="s">
        <v>631</v>
      </c>
      <c r="F35" s="573" t="s">
        <v>29</v>
      </c>
      <c r="G35" s="404" t="s">
        <v>511</v>
      </c>
      <c r="H35" s="584" t="s">
        <v>411</v>
      </c>
      <c r="I35" s="576" t="s">
        <v>649</v>
      </c>
      <c r="J35" s="401"/>
    </row>
    <row r="36" spans="2:10" s="385" customFormat="1" ht="45" customHeight="1">
      <c r="B36" s="808"/>
      <c r="C36" s="808"/>
      <c r="D36" s="808"/>
      <c r="E36" s="572" t="s">
        <v>286</v>
      </c>
      <c r="F36" s="573" t="s">
        <v>29</v>
      </c>
      <c r="G36" s="404" t="s">
        <v>511</v>
      </c>
      <c r="H36" s="585" t="s">
        <v>287</v>
      </c>
      <c r="I36" s="576" t="s">
        <v>526</v>
      </c>
      <c r="J36" s="401"/>
    </row>
    <row r="37" spans="2:10" s="385" customFormat="1" ht="49.5" customHeight="1">
      <c r="B37" s="808"/>
      <c r="C37" s="808"/>
      <c r="D37" s="808"/>
      <c r="E37" s="572" t="s">
        <v>288</v>
      </c>
      <c r="F37" s="573" t="s">
        <v>29</v>
      </c>
      <c r="G37" s="404" t="s">
        <v>511</v>
      </c>
      <c r="H37" s="585" t="s">
        <v>289</v>
      </c>
      <c r="I37" s="576" t="s">
        <v>526</v>
      </c>
      <c r="J37" s="401"/>
    </row>
    <row r="38" spans="2:10" s="385" customFormat="1" ht="48" customHeight="1">
      <c r="B38" s="808"/>
      <c r="C38" s="808"/>
      <c r="D38" s="808"/>
      <c r="E38" s="572" t="s">
        <v>290</v>
      </c>
      <c r="F38" s="573" t="s">
        <v>29</v>
      </c>
      <c r="G38" s="404" t="s">
        <v>511</v>
      </c>
      <c r="H38" s="585" t="s">
        <v>291</v>
      </c>
      <c r="I38" s="576" t="s">
        <v>526</v>
      </c>
      <c r="J38" s="401"/>
    </row>
    <row r="39" spans="2:10" s="385" customFormat="1" ht="58.5" customHeight="1">
      <c r="B39" s="808"/>
      <c r="C39" s="808"/>
      <c r="D39" s="808"/>
      <c r="E39" s="572" t="s">
        <v>292</v>
      </c>
      <c r="F39" s="573" t="s">
        <v>29</v>
      </c>
      <c r="G39" s="404" t="s">
        <v>511</v>
      </c>
      <c r="H39" s="585" t="s">
        <v>293</v>
      </c>
      <c r="I39" s="576" t="s">
        <v>526</v>
      </c>
      <c r="J39" s="401"/>
    </row>
    <row r="40" spans="2:10" s="385" customFormat="1" ht="42" customHeight="1">
      <c r="B40" s="808"/>
      <c r="C40" s="808"/>
      <c r="D40" s="808" t="s">
        <v>35</v>
      </c>
      <c r="E40" s="572" t="s">
        <v>294</v>
      </c>
      <c r="F40" s="573" t="s">
        <v>14</v>
      </c>
      <c r="G40" s="404" t="s">
        <v>511</v>
      </c>
      <c r="H40" s="574" t="s">
        <v>295</v>
      </c>
      <c r="I40" s="576" t="s">
        <v>526</v>
      </c>
      <c r="J40" s="401"/>
    </row>
    <row r="41" spans="2:10" s="385" customFormat="1" ht="42" customHeight="1">
      <c r="B41" s="808"/>
      <c r="C41" s="808"/>
      <c r="D41" s="808"/>
      <c r="E41" s="572" t="s">
        <v>296</v>
      </c>
      <c r="F41" s="573" t="s">
        <v>14</v>
      </c>
      <c r="G41" s="404" t="s">
        <v>511</v>
      </c>
      <c r="H41" s="574" t="s">
        <v>297</v>
      </c>
      <c r="I41" s="576" t="s">
        <v>526</v>
      </c>
      <c r="J41" s="401"/>
    </row>
    <row r="42" spans="2:10" s="385" customFormat="1" ht="42" customHeight="1">
      <c r="B42" s="808"/>
      <c r="C42" s="808"/>
      <c r="D42" s="808"/>
      <c r="E42" s="572" t="s">
        <v>298</v>
      </c>
      <c r="F42" s="573" t="s">
        <v>36</v>
      </c>
      <c r="G42" s="404" t="s">
        <v>511</v>
      </c>
      <c r="H42" s="574" t="s">
        <v>299</v>
      </c>
      <c r="I42" s="576" t="s">
        <v>526</v>
      </c>
      <c r="J42" s="401"/>
    </row>
    <row r="43" spans="2:10" s="385" customFormat="1" ht="76.5" customHeight="1">
      <c r="B43" s="808"/>
      <c r="C43" s="808"/>
      <c r="D43" s="808" t="s">
        <v>37</v>
      </c>
      <c r="E43" s="572" t="s">
        <v>300</v>
      </c>
      <c r="F43" s="573" t="s">
        <v>38</v>
      </c>
      <c r="G43" s="404" t="s">
        <v>511</v>
      </c>
      <c r="H43" s="574" t="s">
        <v>639</v>
      </c>
      <c r="I43" s="576" t="s">
        <v>526</v>
      </c>
      <c r="J43" s="401"/>
    </row>
    <row r="44" spans="2:10" s="385" customFormat="1" ht="63" customHeight="1">
      <c r="B44" s="808"/>
      <c r="C44" s="808"/>
      <c r="D44" s="808"/>
      <c r="E44" s="572" t="s">
        <v>301</v>
      </c>
      <c r="F44" s="573" t="s">
        <v>38</v>
      </c>
      <c r="G44" s="404" t="s">
        <v>511</v>
      </c>
      <c r="H44" s="574" t="s">
        <v>302</v>
      </c>
      <c r="I44" s="576" t="s">
        <v>526</v>
      </c>
      <c r="J44" s="401"/>
    </row>
    <row r="45" spans="2:10" s="385" customFormat="1" ht="69" customHeight="1">
      <c r="B45" s="808"/>
      <c r="C45" s="808"/>
      <c r="D45" s="808"/>
      <c r="E45" s="572" t="s">
        <v>303</v>
      </c>
      <c r="F45" s="573" t="s">
        <v>38</v>
      </c>
      <c r="G45" s="404" t="s">
        <v>512</v>
      </c>
      <c r="H45" s="574" t="s">
        <v>304</v>
      </c>
      <c r="I45" s="576" t="s">
        <v>727</v>
      </c>
      <c r="J45" s="401"/>
    </row>
    <row r="46" spans="2:10" s="385" customFormat="1" ht="48" customHeight="1">
      <c r="B46" s="808"/>
      <c r="C46" s="808"/>
      <c r="D46" s="808"/>
      <c r="E46" s="572" t="s">
        <v>305</v>
      </c>
      <c r="F46" s="573" t="s">
        <v>38</v>
      </c>
      <c r="G46" s="404" t="s">
        <v>511</v>
      </c>
      <c r="H46" s="574" t="s">
        <v>396</v>
      </c>
      <c r="I46" s="576" t="s">
        <v>526</v>
      </c>
      <c r="J46" s="401"/>
    </row>
    <row r="47" spans="2:10" s="385" customFormat="1" ht="48.75" customHeight="1">
      <c r="B47" s="808"/>
      <c r="C47" s="808"/>
      <c r="D47" s="808"/>
      <c r="E47" s="572" t="s">
        <v>306</v>
      </c>
      <c r="F47" s="573" t="s">
        <v>39</v>
      </c>
      <c r="G47" s="404" t="s">
        <v>511</v>
      </c>
      <c r="H47" s="574" t="s">
        <v>307</v>
      </c>
      <c r="I47" s="576" t="s">
        <v>526</v>
      </c>
      <c r="J47" s="401"/>
    </row>
    <row r="48" spans="2:10" s="385" customFormat="1" ht="71.25" customHeight="1">
      <c r="B48" s="808"/>
      <c r="C48" s="808"/>
      <c r="D48" s="808" t="s">
        <v>40</v>
      </c>
      <c r="E48" s="572" t="s">
        <v>308</v>
      </c>
      <c r="F48" s="573" t="s">
        <v>41</v>
      </c>
      <c r="G48" s="404" t="s">
        <v>511</v>
      </c>
      <c r="H48" s="574" t="s">
        <v>640</v>
      </c>
      <c r="I48" s="576" t="s">
        <v>526</v>
      </c>
      <c r="J48" s="401"/>
    </row>
    <row r="49" spans="2:10" s="385" customFormat="1" ht="51.75" customHeight="1">
      <c r="B49" s="808"/>
      <c r="C49" s="808"/>
      <c r="D49" s="808"/>
      <c r="E49" s="572" t="s">
        <v>310</v>
      </c>
      <c r="F49" s="573" t="s">
        <v>41</v>
      </c>
      <c r="G49" s="404" t="s">
        <v>511</v>
      </c>
      <c r="H49" s="574" t="s">
        <v>311</v>
      </c>
      <c r="I49" s="576" t="s">
        <v>526</v>
      </c>
      <c r="J49" s="401"/>
    </row>
    <row r="50" spans="2:10" s="385" customFormat="1" ht="47.25" customHeight="1">
      <c r="B50" s="808"/>
      <c r="C50" s="808"/>
      <c r="D50" s="808"/>
      <c r="E50" s="572" t="s">
        <v>312</v>
      </c>
      <c r="F50" s="573" t="s">
        <v>43</v>
      </c>
      <c r="G50" s="404" t="s">
        <v>511</v>
      </c>
      <c r="H50" s="574" t="s">
        <v>313</v>
      </c>
      <c r="I50" s="576" t="s">
        <v>526</v>
      </c>
      <c r="J50" s="401"/>
    </row>
    <row r="51" spans="2:10" s="385" customFormat="1" ht="43.5" customHeight="1">
      <c r="B51" s="808"/>
      <c r="C51" s="808"/>
      <c r="D51" s="808"/>
      <c r="E51" s="572" t="s">
        <v>431</v>
      </c>
      <c r="F51" s="573" t="s">
        <v>41</v>
      </c>
      <c r="G51" s="404" t="s">
        <v>511</v>
      </c>
      <c r="H51" s="574" t="s">
        <v>314</v>
      </c>
      <c r="I51" s="576" t="s">
        <v>526</v>
      </c>
      <c r="J51" s="401"/>
    </row>
    <row r="52" spans="2:10" s="385" customFormat="1" ht="42" customHeight="1">
      <c r="B52" s="808"/>
      <c r="C52" s="808"/>
      <c r="D52" s="808"/>
      <c r="E52" s="572" t="s">
        <v>315</v>
      </c>
      <c r="F52" s="573" t="s">
        <v>41</v>
      </c>
      <c r="G52" s="404" t="s">
        <v>511</v>
      </c>
      <c r="H52" s="574" t="s">
        <v>316</v>
      </c>
      <c r="I52" s="576" t="s">
        <v>526</v>
      </c>
      <c r="J52" s="401"/>
    </row>
    <row r="53" spans="2:10" s="385" customFormat="1" ht="45" customHeight="1">
      <c r="B53" s="808"/>
      <c r="C53" s="808"/>
      <c r="D53" s="808" t="s">
        <v>45</v>
      </c>
      <c r="E53" s="586" t="s">
        <v>317</v>
      </c>
      <c r="F53" s="582" t="s">
        <v>46</v>
      </c>
      <c r="G53" s="404" t="s">
        <v>511</v>
      </c>
      <c r="H53" s="574" t="s">
        <v>318</v>
      </c>
      <c r="I53" s="576" t="s">
        <v>526</v>
      </c>
      <c r="J53" s="401"/>
    </row>
    <row r="54" spans="2:10" s="385" customFormat="1" ht="40.5" customHeight="1">
      <c r="B54" s="808"/>
      <c r="C54" s="808"/>
      <c r="D54" s="808"/>
      <c r="E54" s="586" t="s">
        <v>319</v>
      </c>
      <c r="F54" s="573" t="s">
        <v>48</v>
      </c>
      <c r="G54" s="404" t="s">
        <v>511</v>
      </c>
      <c r="H54" s="574" t="s">
        <v>320</v>
      </c>
      <c r="I54" s="576" t="s">
        <v>526</v>
      </c>
      <c r="J54" s="401"/>
    </row>
    <row r="55" spans="2:10" s="385" customFormat="1" ht="38.25">
      <c r="B55" s="808"/>
      <c r="C55" s="808"/>
      <c r="D55" s="808"/>
      <c r="E55" s="586" t="s">
        <v>321</v>
      </c>
      <c r="F55" s="573" t="s">
        <v>50</v>
      </c>
      <c r="G55" s="404" t="s">
        <v>511</v>
      </c>
      <c r="H55" s="574" t="s">
        <v>322</v>
      </c>
      <c r="I55" s="576" t="s">
        <v>526</v>
      </c>
      <c r="J55" s="401"/>
    </row>
    <row r="56" spans="2:10" s="385" customFormat="1" ht="48.75" customHeight="1">
      <c r="B56" s="808"/>
      <c r="C56" s="808"/>
      <c r="D56" s="808"/>
      <c r="E56" s="586" t="s">
        <v>323</v>
      </c>
      <c r="F56" s="573" t="s">
        <v>29</v>
      </c>
      <c r="G56" s="404" t="s">
        <v>511</v>
      </c>
      <c r="H56" s="574" t="s">
        <v>322</v>
      </c>
      <c r="I56" s="576" t="s">
        <v>526</v>
      </c>
      <c r="J56" s="401"/>
    </row>
    <row r="57" spans="2:10" s="385" customFormat="1" ht="38.25">
      <c r="B57" s="808"/>
      <c r="C57" s="808"/>
      <c r="D57" s="808"/>
      <c r="E57" s="586" t="s">
        <v>324</v>
      </c>
      <c r="F57" s="573" t="s">
        <v>53</v>
      </c>
      <c r="G57" s="404" t="s">
        <v>511</v>
      </c>
      <c r="H57" s="574" t="s">
        <v>325</v>
      </c>
      <c r="I57" s="576" t="s">
        <v>526</v>
      </c>
      <c r="J57" s="401"/>
    </row>
    <row r="58" spans="2:10" s="385" customFormat="1" ht="54" customHeight="1">
      <c r="B58" s="808"/>
      <c r="C58" s="808"/>
      <c r="D58" s="808"/>
      <c r="E58" s="586" t="s">
        <v>326</v>
      </c>
      <c r="F58" s="573" t="s">
        <v>54</v>
      </c>
      <c r="G58" s="404" t="s">
        <v>511</v>
      </c>
      <c r="H58" s="574" t="s">
        <v>327</v>
      </c>
      <c r="I58" s="576" t="s">
        <v>526</v>
      </c>
      <c r="J58" s="401"/>
    </row>
    <row r="59" spans="2:10" s="385" customFormat="1" ht="48" customHeight="1">
      <c r="B59" s="808"/>
      <c r="C59" s="808"/>
      <c r="D59" s="808"/>
      <c r="E59" s="572" t="s">
        <v>412</v>
      </c>
      <c r="F59" s="573" t="s">
        <v>54</v>
      </c>
      <c r="G59" s="404" t="s">
        <v>511</v>
      </c>
      <c r="H59" s="574" t="s">
        <v>328</v>
      </c>
      <c r="I59" s="576" t="s">
        <v>526</v>
      </c>
      <c r="J59" s="401"/>
    </row>
    <row r="60" spans="2:10" s="385" customFormat="1" ht="48.75" customHeight="1">
      <c r="B60" s="808"/>
      <c r="C60" s="808"/>
      <c r="D60" s="808" t="s">
        <v>55</v>
      </c>
      <c r="E60" s="572" t="s">
        <v>329</v>
      </c>
      <c r="F60" s="573" t="s">
        <v>21</v>
      </c>
      <c r="G60" s="404" t="s">
        <v>511</v>
      </c>
      <c r="H60" s="574" t="s">
        <v>330</v>
      </c>
      <c r="I60" s="576" t="s">
        <v>526</v>
      </c>
      <c r="J60" s="401"/>
    </row>
    <row r="61" spans="2:10" s="385" customFormat="1" ht="49.5" customHeight="1">
      <c r="B61" s="808"/>
      <c r="C61" s="808"/>
      <c r="D61" s="808"/>
      <c r="E61" s="572" t="s">
        <v>331</v>
      </c>
      <c r="F61" s="573" t="s">
        <v>332</v>
      </c>
      <c r="G61" s="404" t="s">
        <v>511</v>
      </c>
      <c r="H61" s="574" t="s">
        <v>333</v>
      </c>
      <c r="I61" s="576" t="s">
        <v>526</v>
      </c>
      <c r="J61" s="401"/>
    </row>
    <row r="62" spans="2:10" s="385" customFormat="1" ht="49.5" customHeight="1">
      <c r="B62" s="808"/>
      <c r="C62" s="808"/>
      <c r="D62" s="808"/>
      <c r="E62" s="572" t="s">
        <v>432</v>
      </c>
      <c r="F62" s="573" t="s">
        <v>41</v>
      </c>
      <c r="G62" s="404" t="s">
        <v>511</v>
      </c>
      <c r="H62" s="574" t="s">
        <v>334</v>
      </c>
      <c r="I62" s="576" t="s">
        <v>526</v>
      </c>
      <c r="J62" s="401"/>
    </row>
    <row r="63" spans="2:10" s="385" customFormat="1" ht="63.75" customHeight="1">
      <c r="B63" s="808"/>
      <c r="C63" s="808" t="s">
        <v>56</v>
      </c>
      <c r="D63" s="808" t="s">
        <v>57</v>
      </c>
      <c r="E63" s="572" t="s">
        <v>335</v>
      </c>
      <c r="F63" s="573" t="s">
        <v>50</v>
      </c>
      <c r="G63" s="404" t="s">
        <v>511</v>
      </c>
      <c r="H63" s="574" t="s">
        <v>632</v>
      </c>
      <c r="I63" s="576" t="s">
        <v>526</v>
      </c>
      <c r="J63" s="401"/>
    </row>
    <row r="64" spans="2:10" s="385" customFormat="1" ht="98.25" customHeight="1">
      <c r="B64" s="808"/>
      <c r="C64" s="808"/>
      <c r="D64" s="808"/>
      <c r="E64" s="575" t="s">
        <v>337</v>
      </c>
      <c r="F64" s="573" t="s">
        <v>58</v>
      </c>
      <c r="G64" s="404" t="s">
        <v>512</v>
      </c>
      <c r="H64" s="574" t="s">
        <v>338</v>
      </c>
      <c r="I64" s="576" t="s">
        <v>642</v>
      </c>
      <c r="J64" s="401"/>
    </row>
    <row r="65" spans="2:10" s="385" customFormat="1" ht="53.25" customHeight="1">
      <c r="B65" s="808"/>
      <c r="C65" s="809" t="s">
        <v>59</v>
      </c>
      <c r="D65" s="809" t="s">
        <v>60</v>
      </c>
      <c r="E65" s="572" t="s">
        <v>433</v>
      </c>
      <c r="F65" s="573" t="s">
        <v>41</v>
      </c>
      <c r="G65" s="404" t="s">
        <v>511</v>
      </c>
      <c r="H65" s="574" t="s">
        <v>339</v>
      </c>
      <c r="I65" s="576" t="s">
        <v>526</v>
      </c>
      <c r="J65" s="401"/>
    </row>
    <row r="66" spans="2:10" s="385" customFormat="1" ht="56.25" customHeight="1">
      <c r="B66" s="808"/>
      <c r="C66" s="809"/>
      <c r="D66" s="809"/>
      <c r="E66" s="572" t="s">
        <v>434</v>
      </c>
      <c r="F66" s="573" t="s">
        <v>61</v>
      </c>
      <c r="G66" s="404" t="s">
        <v>511</v>
      </c>
      <c r="H66" s="574" t="s">
        <v>340</v>
      </c>
      <c r="I66" s="576" t="s">
        <v>526</v>
      </c>
      <c r="J66" s="401"/>
    </row>
    <row r="67" spans="2:10" s="385" customFormat="1" ht="45" customHeight="1">
      <c r="B67" s="808"/>
      <c r="C67" s="809"/>
      <c r="D67" s="809"/>
      <c r="E67" s="587" t="s">
        <v>633</v>
      </c>
      <c r="F67" s="573" t="s">
        <v>62</v>
      </c>
      <c r="G67" s="404" t="s">
        <v>511</v>
      </c>
      <c r="H67" s="574" t="s">
        <v>342</v>
      </c>
      <c r="I67" s="576" t="s">
        <v>526</v>
      </c>
      <c r="J67" s="401"/>
    </row>
    <row r="68" spans="2:10" s="385" customFormat="1" ht="50.25" customHeight="1">
      <c r="B68" s="808"/>
      <c r="C68" s="809"/>
      <c r="D68" s="809"/>
      <c r="E68" s="572" t="s">
        <v>343</v>
      </c>
      <c r="F68" s="573" t="s">
        <v>63</v>
      </c>
      <c r="G68" s="404" t="s">
        <v>511</v>
      </c>
      <c r="H68" s="574" t="s">
        <v>630</v>
      </c>
      <c r="I68" s="576" t="s">
        <v>526</v>
      </c>
      <c r="J68" s="401"/>
    </row>
    <row r="69" spans="2:10" s="385" customFormat="1" ht="44.25" customHeight="1">
      <c r="B69" s="808"/>
      <c r="C69" s="809"/>
      <c r="D69" s="809"/>
      <c r="E69" s="572" t="s">
        <v>413</v>
      </c>
      <c r="F69" s="573" t="s">
        <v>43</v>
      </c>
      <c r="G69" s="404" t="s">
        <v>511</v>
      </c>
      <c r="H69" s="574" t="s">
        <v>344</v>
      </c>
      <c r="I69" s="576" t="s">
        <v>526</v>
      </c>
      <c r="J69" s="401"/>
    </row>
    <row r="70" spans="2:10" s="385" customFormat="1" ht="63" customHeight="1">
      <c r="B70" s="808"/>
      <c r="C70" s="809"/>
      <c r="D70" s="809"/>
      <c r="E70" s="572" t="s">
        <v>345</v>
      </c>
      <c r="F70" s="573" t="s">
        <v>64</v>
      </c>
      <c r="G70" s="404" t="s">
        <v>511</v>
      </c>
      <c r="H70" s="574" t="s">
        <v>414</v>
      </c>
      <c r="I70" s="576" t="s">
        <v>526</v>
      </c>
      <c r="J70" s="401"/>
    </row>
    <row r="71" spans="2:10" s="385" customFormat="1" ht="72.75" customHeight="1">
      <c r="B71" s="808"/>
      <c r="C71" s="809"/>
      <c r="D71" s="809"/>
      <c r="E71" s="575" t="s">
        <v>633</v>
      </c>
      <c r="F71" s="581" t="s">
        <v>634</v>
      </c>
      <c r="G71" s="404" t="s">
        <v>512</v>
      </c>
      <c r="H71" s="574" t="s">
        <v>342</v>
      </c>
      <c r="I71" s="576" t="s">
        <v>738</v>
      </c>
      <c r="J71" s="401"/>
    </row>
    <row r="72" spans="2:10" s="385" customFormat="1" ht="63" customHeight="1">
      <c r="B72" s="808"/>
      <c r="C72" s="809" t="s">
        <v>66</v>
      </c>
      <c r="D72" s="809" t="s">
        <v>67</v>
      </c>
      <c r="E72" s="572" t="s">
        <v>68</v>
      </c>
      <c r="F72" s="573" t="s">
        <v>63</v>
      </c>
      <c r="G72" s="404" t="s">
        <v>511</v>
      </c>
      <c r="H72" s="574" t="s">
        <v>346</v>
      </c>
      <c r="I72" s="576" t="s">
        <v>526</v>
      </c>
      <c r="J72" s="401"/>
    </row>
    <row r="73" spans="2:10" s="385" customFormat="1" ht="52.5" customHeight="1">
      <c r="B73" s="808"/>
      <c r="C73" s="809"/>
      <c r="D73" s="809"/>
      <c r="E73" s="572" t="s">
        <v>69</v>
      </c>
      <c r="F73" s="573" t="s">
        <v>70</v>
      </c>
      <c r="G73" s="404" t="s">
        <v>511</v>
      </c>
      <c r="H73" s="574" t="s">
        <v>635</v>
      </c>
      <c r="I73" s="576" t="s">
        <v>526</v>
      </c>
      <c r="J73" s="401"/>
    </row>
    <row r="74" spans="2:10" s="385" customFormat="1" ht="38.25" customHeight="1">
      <c r="B74" s="808"/>
      <c r="C74" s="808" t="s">
        <v>71</v>
      </c>
      <c r="D74" s="809" t="s">
        <v>72</v>
      </c>
      <c r="E74" s="572" t="s">
        <v>347</v>
      </c>
      <c r="F74" s="573" t="s">
        <v>73</v>
      </c>
      <c r="G74" s="404" t="s">
        <v>511</v>
      </c>
      <c r="H74" s="574" t="s">
        <v>348</v>
      </c>
      <c r="I74" s="576" t="s">
        <v>526</v>
      </c>
      <c r="J74" s="401"/>
    </row>
    <row r="75" spans="2:10" s="385" customFormat="1" ht="44.25" customHeight="1">
      <c r="B75" s="808"/>
      <c r="C75" s="808"/>
      <c r="D75" s="809"/>
      <c r="E75" s="572" t="s">
        <v>349</v>
      </c>
      <c r="F75" s="573" t="s">
        <v>73</v>
      </c>
      <c r="G75" s="404" t="s">
        <v>511</v>
      </c>
      <c r="H75" s="574" t="s">
        <v>350</v>
      </c>
      <c r="I75" s="576" t="s">
        <v>526</v>
      </c>
      <c r="J75" s="401"/>
    </row>
    <row r="76" spans="2:10" s="385" customFormat="1" ht="58.5" customHeight="1">
      <c r="B76" s="808"/>
      <c r="C76" s="808"/>
      <c r="D76" s="809"/>
      <c r="E76" s="572" t="s">
        <v>351</v>
      </c>
      <c r="F76" s="573" t="s">
        <v>74</v>
      </c>
      <c r="G76" s="404" t="s">
        <v>511</v>
      </c>
      <c r="H76" s="574" t="s">
        <v>352</v>
      </c>
      <c r="I76" s="576" t="s">
        <v>526</v>
      </c>
      <c r="J76" s="401"/>
    </row>
    <row r="77" spans="2:10" s="385" customFormat="1" ht="84.75" customHeight="1">
      <c r="B77" s="808"/>
      <c r="C77" s="808"/>
      <c r="D77" s="582" t="s">
        <v>75</v>
      </c>
      <c r="E77" s="572" t="s">
        <v>76</v>
      </c>
      <c r="F77" s="573" t="s">
        <v>74</v>
      </c>
      <c r="G77" s="404" t="s">
        <v>511</v>
      </c>
      <c r="H77" s="574" t="s">
        <v>278</v>
      </c>
      <c r="I77" s="576" t="s">
        <v>660</v>
      </c>
      <c r="J77" s="401"/>
    </row>
    <row r="78" spans="2:10" s="385" customFormat="1" ht="83.25" customHeight="1">
      <c r="B78" s="808"/>
      <c r="C78" s="808"/>
      <c r="D78" s="582" t="s">
        <v>77</v>
      </c>
      <c r="E78" s="572" t="s">
        <v>78</v>
      </c>
      <c r="F78" s="573" t="s">
        <v>79</v>
      </c>
      <c r="G78" s="404" t="s">
        <v>511</v>
      </c>
      <c r="H78" s="574" t="s">
        <v>333</v>
      </c>
      <c r="I78" s="576" t="s">
        <v>526</v>
      </c>
      <c r="J78" s="401"/>
    </row>
    <row r="79" spans="2:10" s="385" customFormat="1" ht="76.5" customHeight="1">
      <c r="B79" s="808"/>
      <c r="C79" s="809" t="s">
        <v>38</v>
      </c>
      <c r="D79" s="582" t="s">
        <v>80</v>
      </c>
      <c r="E79" s="572" t="s">
        <v>81</v>
      </c>
      <c r="F79" s="573" t="s">
        <v>38</v>
      </c>
      <c r="G79" s="404" t="s">
        <v>511</v>
      </c>
      <c r="H79" s="581" t="s">
        <v>12</v>
      </c>
      <c r="I79" s="576" t="s">
        <v>526</v>
      </c>
      <c r="J79" s="401"/>
    </row>
    <row r="80" spans="2:10" s="385" customFormat="1" ht="80.25" customHeight="1">
      <c r="B80" s="808"/>
      <c r="C80" s="809"/>
      <c r="D80" s="809" t="s">
        <v>82</v>
      </c>
      <c r="E80" s="572" t="s">
        <v>83</v>
      </c>
      <c r="F80" s="573" t="s">
        <v>84</v>
      </c>
      <c r="G80" s="404" t="s">
        <v>511</v>
      </c>
      <c r="H80" s="574" t="s">
        <v>353</v>
      </c>
      <c r="I80" s="576" t="s">
        <v>526</v>
      </c>
      <c r="J80" s="401"/>
    </row>
    <row r="81" spans="2:10" s="385" customFormat="1" ht="51">
      <c r="B81" s="808"/>
      <c r="C81" s="809"/>
      <c r="D81" s="809"/>
      <c r="E81" s="575" t="s">
        <v>85</v>
      </c>
      <c r="F81" s="573" t="s">
        <v>86</v>
      </c>
      <c r="G81" s="404" t="s">
        <v>511</v>
      </c>
      <c r="H81" s="581" t="s">
        <v>12</v>
      </c>
      <c r="I81" s="576" t="s">
        <v>526</v>
      </c>
      <c r="J81" s="401"/>
    </row>
    <row r="82" spans="2:10" s="385" customFormat="1" ht="51.75" customHeight="1">
      <c r="B82" s="808"/>
      <c r="C82" s="809"/>
      <c r="D82" s="809"/>
      <c r="E82" s="572" t="s">
        <v>87</v>
      </c>
      <c r="F82" s="573" t="s">
        <v>88</v>
      </c>
      <c r="G82" s="404" t="s">
        <v>511</v>
      </c>
      <c r="H82" s="581" t="s">
        <v>12</v>
      </c>
      <c r="I82" s="576" t="s">
        <v>526</v>
      </c>
      <c r="J82" s="401"/>
    </row>
    <row r="83" spans="2:10" s="385" customFormat="1" ht="33" customHeight="1">
      <c r="B83" s="808"/>
      <c r="C83" s="809"/>
      <c r="D83" s="809"/>
      <c r="E83" s="575" t="s">
        <v>636</v>
      </c>
      <c r="F83" s="573" t="s">
        <v>64</v>
      </c>
      <c r="G83" s="404" t="s">
        <v>511</v>
      </c>
      <c r="H83" s="574" t="s">
        <v>355</v>
      </c>
      <c r="I83" s="576" t="s">
        <v>526</v>
      </c>
      <c r="J83" s="401"/>
    </row>
    <row r="84" spans="2:10" s="385" customFormat="1" ht="53.25" customHeight="1">
      <c r="B84" s="808"/>
      <c r="C84" s="809"/>
      <c r="D84" s="809" t="s">
        <v>89</v>
      </c>
      <c r="E84" s="572" t="s">
        <v>90</v>
      </c>
      <c r="F84" s="573" t="s">
        <v>38</v>
      </c>
      <c r="G84" s="404" t="s">
        <v>511</v>
      </c>
      <c r="H84" s="581" t="s">
        <v>12</v>
      </c>
      <c r="I84" s="576" t="s">
        <v>526</v>
      </c>
      <c r="J84" s="401"/>
    </row>
    <row r="85" spans="2:10" s="385" customFormat="1" ht="44.25" customHeight="1">
      <c r="B85" s="808"/>
      <c r="C85" s="809"/>
      <c r="D85" s="809"/>
      <c r="E85" s="572" t="s">
        <v>91</v>
      </c>
      <c r="F85" s="573" t="s">
        <v>88</v>
      </c>
      <c r="G85" s="404" t="s">
        <v>511</v>
      </c>
      <c r="H85" s="581" t="s">
        <v>12</v>
      </c>
      <c r="I85" s="576" t="s">
        <v>526</v>
      </c>
      <c r="J85" s="401"/>
    </row>
    <row r="86" spans="2:10" s="385" customFormat="1" ht="54.75" customHeight="1">
      <c r="B86" s="808"/>
      <c r="C86" s="809"/>
      <c r="D86" s="809" t="s">
        <v>92</v>
      </c>
      <c r="E86" s="572" t="s">
        <v>93</v>
      </c>
      <c r="F86" s="573" t="s">
        <v>38</v>
      </c>
      <c r="G86" s="404" t="s">
        <v>511</v>
      </c>
      <c r="H86" s="581" t="s">
        <v>12</v>
      </c>
      <c r="I86" s="576" t="s">
        <v>526</v>
      </c>
      <c r="J86" s="401"/>
    </row>
    <row r="87" spans="2:10" s="385" customFormat="1" ht="49.5" customHeight="1">
      <c r="B87" s="808"/>
      <c r="C87" s="809"/>
      <c r="D87" s="809"/>
      <c r="E87" s="572" t="s">
        <v>94</v>
      </c>
      <c r="F87" s="573" t="s">
        <v>38</v>
      </c>
      <c r="G87" s="404" t="s">
        <v>511</v>
      </c>
      <c r="H87" s="581" t="s">
        <v>12</v>
      </c>
      <c r="I87" s="576" t="s">
        <v>526</v>
      </c>
      <c r="J87" s="401"/>
    </row>
    <row r="88" spans="2:10" s="385" customFormat="1" ht="49.5" customHeight="1">
      <c r="B88" s="808"/>
      <c r="C88" s="809"/>
      <c r="D88" s="809"/>
      <c r="E88" s="572" t="s">
        <v>95</v>
      </c>
      <c r="F88" s="573" t="s">
        <v>88</v>
      </c>
      <c r="G88" s="404" t="s">
        <v>511</v>
      </c>
      <c r="H88" s="581" t="s">
        <v>12</v>
      </c>
      <c r="I88" s="576" t="s">
        <v>526</v>
      </c>
      <c r="J88" s="401"/>
    </row>
    <row r="89" spans="2:10" s="385" customFormat="1" ht="66" customHeight="1">
      <c r="B89" s="808"/>
      <c r="C89" s="809"/>
      <c r="D89" s="809"/>
      <c r="E89" s="575" t="s">
        <v>653</v>
      </c>
      <c r="F89" s="573" t="s">
        <v>88</v>
      </c>
      <c r="G89" s="404" t="s">
        <v>512</v>
      </c>
      <c r="H89" s="574" t="s">
        <v>643</v>
      </c>
      <c r="I89" s="576" t="s">
        <v>728</v>
      </c>
      <c r="J89" s="401"/>
    </row>
    <row r="90" spans="2:10" s="385" customFormat="1" ht="73.5" customHeight="1">
      <c r="B90" s="808"/>
      <c r="C90" s="808" t="s">
        <v>96</v>
      </c>
      <c r="D90" s="573" t="s">
        <v>97</v>
      </c>
      <c r="E90" s="575" t="s">
        <v>644</v>
      </c>
      <c r="F90" s="573" t="s">
        <v>43</v>
      </c>
      <c r="G90" s="404" t="s">
        <v>511</v>
      </c>
      <c r="H90" s="574" t="s">
        <v>358</v>
      </c>
      <c r="I90" s="576" t="s">
        <v>526</v>
      </c>
      <c r="J90" s="401"/>
    </row>
    <row r="91" spans="2:10" s="385" customFormat="1" ht="95.25" customHeight="1">
      <c r="B91" s="808"/>
      <c r="C91" s="808"/>
      <c r="D91" s="573" t="s">
        <v>98</v>
      </c>
      <c r="E91" s="575" t="s">
        <v>645</v>
      </c>
      <c r="F91" s="573" t="s">
        <v>100</v>
      </c>
      <c r="G91" s="404" t="s">
        <v>511</v>
      </c>
      <c r="H91" s="581" t="s">
        <v>12</v>
      </c>
      <c r="I91" s="576" t="s">
        <v>526</v>
      </c>
      <c r="J91" s="401"/>
    </row>
    <row r="92" spans="2:10" s="385" customFormat="1" ht="61.5" customHeight="1">
      <c r="B92" s="808"/>
      <c r="C92" s="808" t="s">
        <v>101</v>
      </c>
      <c r="D92" s="808" t="s">
        <v>102</v>
      </c>
      <c r="E92" s="575" t="s">
        <v>646</v>
      </c>
      <c r="F92" s="573" t="s">
        <v>41</v>
      </c>
      <c r="G92" s="404" t="s">
        <v>511</v>
      </c>
      <c r="H92" s="574" t="s">
        <v>647</v>
      </c>
      <c r="I92" s="576" t="s">
        <v>526</v>
      </c>
      <c r="J92" s="401"/>
    </row>
    <row r="93" spans="2:10" s="385" customFormat="1" ht="242.25">
      <c r="B93" s="808"/>
      <c r="C93" s="808"/>
      <c r="D93" s="808"/>
      <c r="E93" s="572" t="s">
        <v>435</v>
      </c>
      <c r="F93" s="573" t="s">
        <v>41</v>
      </c>
      <c r="G93" s="404" t="s">
        <v>511</v>
      </c>
      <c r="H93" s="581" t="s">
        <v>648</v>
      </c>
      <c r="I93" s="576" t="s">
        <v>526</v>
      </c>
      <c r="J93" s="401"/>
    </row>
    <row r="94" spans="2:10" s="385" customFormat="1" ht="79.5" customHeight="1">
      <c r="B94" s="808"/>
      <c r="C94" s="808"/>
      <c r="D94" s="808"/>
      <c r="E94" s="572" t="s">
        <v>362</v>
      </c>
      <c r="F94" s="573" t="s">
        <v>41</v>
      </c>
      <c r="G94" s="404" t="s">
        <v>511</v>
      </c>
      <c r="H94" s="574" t="s">
        <v>363</v>
      </c>
      <c r="I94" s="576" t="s">
        <v>526</v>
      </c>
      <c r="J94" s="401"/>
    </row>
    <row r="95" spans="2:10" s="385" customFormat="1" ht="46.5" customHeight="1">
      <c r="B95" s="808"/>
      <c r="C95" s="808"/>
      <c r="D95" s="808"/>
      <c r="E95" s="572" t="s">
        <v>364</v>
      </c>
      <c r="F95" s="573" t="s">
        <v>41</v>
      </c>
      <c r="G95" s="404" t="s">
        <v>511</v>
      </c>
      <c r="H95" s="574" t="s">
        <v>365</v>
      </c>
      <c r="I95" s="576" t="s">
        <v>526</v>
      </c>
      <c r="J95" s="401"/>
    </row>
    <row r="96" spans="2:10" s="385" customFormat="1" ht="59.25" customHeight="1">
      <c r="B96" s="808"/>
      <c r="C96" s="808"/>
      <c r="D96" s="573" t="s">
        <v>104</v>
      </c>
      <c r="E96" s="572" t="s">
        <v>105</v>
      </c>
      <c r="F96" s="573" t="s">
        <v>104</v>
      </c>
      <c r="G96" s="404" t="s">
        <v>511</v>
      </c>
      <c r="H96" s="574" t="s">
        <v>366</v>
      </c>
      <c r="I96" s="576" t="s">
        <v>526</v>
      </c>
      <c r="J96" s="401"/>
    </row>
    <row r="97" spans="2:10" s="385" customFormat="1" ht="47.25" customHeight="1">
      <c r="B97" s="808"/>
      <c r="C97" s="808" t="s">
        <v>106</v>
      </c>
      <c r="D97" s="808" t="s">
        <v>107</v>
      </c>
      <c r="E97" s="572" t="s">
        <v>367</v>
      </c>
      <c r="F97" s="573" t="s">
        <v>41</v>
      </c>
      <c r="G97" s="404" t="s">
        <v>511</v>
      </c>
      <c r="H97" s="574" t="s">
        <v>368</v>
      </c>
      <c r="I97" s="576" t="s">
        <v>526</v>
      </c>
      <c r="J97" s="401"/>
    </row>
    <row r="98" spans="2:10" s="385" customFormat="1" ht="42.75" customHeight="1">
      <c r="B98" s="808"/>
      <c r="C98" s="808"/>
      <c r="D98" s="808"/>
      <c r="E98" s="572" t="s">
        <v>369</v>
      </c>
      <c r="F98" s="573" t="s">
        <v>41</v>
      </c>
      <c r="G98" s="404" t="s">
        <v>511</v>
      </c>
      <c r="H98" s="574" t="s">
        <v>370</v>
      </c>
      <c r="I98" s="576" t="s">
        <v>526</v>
      </c>
      <c r="J98" s="401"/>
    </row>
    <row r="99" spans="2:10" s="385" customFormat="1" ht="40.5" customHeight="1">
      <c r="B99" s="808"/>
      <c r="C99" s="808"/>
      <c r="D99" s="808" t="s">
        <v>108</v>
      </c>
      <c r="E99" s="588" t="s">
        <v>109</v>
      </c>
      <c r="F99" s="573" t="s">
        <v>104</v>
      </c>
      <c r="G99" s="404" t="s">
        <v>511</v>
      </c>
      <c r="H99" s="581" t="s">
        <v>12</v>
      </c>
      <c r="I99" s="576" t="s">
        <v>661</v>
      </c>
      <c r="J99" s="401"/>
    </row>
    <row r="100" spans="2:10" s="385" customFormat="1" ht="40.5" customHeight="1" thickBot="1">
      <c r="B100" s="808"/>
      <c r="C100" s="808"/>
      <c r="D100" s="808"/>
      <c r="E100" s="588" t="s">
        <v>110</v>
      </c>
      <c r="F100" s="573" t="s">
        <v>104</v>
      </c>
      <c r="G100" s="404" t="s">
        <v>511</v>
      </c>
      <c r="H100" s="581" t="s">
        <v>12</v>
      </c>
      <c r="I100" s="576" t="s">
        <v>662</v>
      </c>
      <c r="J100" s="401"/>
    </row>
    <row r="101" spans="2:10" s="385" customFormat="1" ht="60" customHeight="1">
      <c r="B101" s="804" t="s">
        <v>111</v>
      </c>
      <c r="C101" s="805" t="s">
        <v>629</v>
      </c>
      <c r="D101" s="589" t="s">
        <v>113</v>
      </c>
      <c r="E101" s="590" t="s">
        <v>403</v>
      </c>
      <c r="F101" s="589" t="s">
        <v>50</v>
      </c>
      <c r="G101" s="404" t="s">
        <v>511</v>
      </c>
      <c r="H101" s="591" t="s">
        <v>344</v>
      </c>
      <c r="I101" s="576" t="s">
        <v>526</v>
      </c>
      <c r="J101" s="407"/>
    </row>
    <row r="102" spans="2:10" s="385" customFormat="1" ht="52.5" customHeight="1">
      <c r="B102" s="804"/>
      <c r="C102" s="805"/>
      <c r="D102" s="589" t="s">
        <v>114</v>
      </c>
      <c r="E102" s="592" t="s">
        <v>115</v>
      </c>
      <c r="F102" s="589" t="s">
        <v>104</v>
      </c>
      <c r="G102" s="404" t="s">
        <v>511</v>
      </c>
      <c r="H102" s="591" t="s">
        <v>650</v>
      </c>
      <c r="I102" s="576" t="s">
        <v>526</v>
      </c>
      <c r="J102" s="408"/>
    </row>
    <row r="103" spans="2:10" s="385" customFormat="1" ht="98.25" customHeight="1" thickBot="1">
      <c r="B103" s="804"/>
      <c r="C103" s="805"/>
      <c r="D103" s="589" t="s">
        <v>116</v>
      </c>
      <c r="E103" s="590" t="s">
        <v>268</v>
      </c>
      <c r="F103" s="589" t="s">
        <v>46</v>
      </c>
      <c r="G103" s="404" t="s">
        <v>511</v>
      </c>
      <c r="H103" s="593" t="s">
        <v>12</v>
      </c>
      <c r="I103" s="576" t="s">
        <v>526</v>
      </c>
      <c r="J103" s="409"/>
    </row>
    <row r="104" spans="2:10" s="385" customFormat="1" ht="54.75" customHeight="1">
      <c r="B104" s="806" t="s">
        <v>117</v>
      </c>
      <c r="C104" s="807" t="s">
        <v>118</v>
      </c>
      <c r="D104" s="807" t="s">
        <v>119</v>
      </c>
      <c r="E104" s="599" t="s">
        <v>651</v>
      </c>
      <c r="F104" s="595" t="s">
        <v>48</v>
      </c>
      <c r="G104" s="404" t="s">
        <v>511</v>
      </c>
      <c r="H104" s="596" t="s">
        <v>397</v>
      </c>
      <c r="I104" s="576" t="s">
        <v>526</v>
      </c>
      <c r="J104" s="401"/>
    </row>
    <row r="105" spans="2:10" s="385" customFormat="1" ht="54.75" customHeight="1">
      <c r="B105" s="806"/>
      <c r="C105" s="807"/>
      <c r="D105" s="807"/>
      <c r="E105" s="594" t="s">
        <v>371</v>
      </c>
      <c r="F105" s="595" t="s">
        <v>104</v>
      </c>
      <c r="G105" s="404" t="s">
        <v>511</v>
      </c>
      <c r="H105" s="596" t="s">
        <v>372</v>
      </c>
      <c r="I105" s="576" t="s">
        <v>526</v>
      </c>
      <c r="J105" s="401"/>
    </row>
    <row r="106" spans="2:10" s="385" customFormat="1" ht="140.25">
      <c r="B106" s="806"/>
      <c r="C106" s="807"/>
      <c r="D106" s="807" t="s">
        <v>120</v>
      </c>
      <c r="E106" s="594" t="s">
        <v>404</v>
      </c>
      <c r="F106" s="595" t="s">
        <v>50</v>
      </c>
      <c r="G106" s="404" t="s">
        <v>511</v>
      </c>
      <c r="H106" s="597" t="s">
        <v>652</v>
      </c>
      <c r="I106" s="576" t="s">
        <v>526</v>
      </c>
      <c r="J106" s="401"/>
    </row>
    <row r="107" spans="2:10" s="385" customFormat="1" ht="65.25" customHeight="1">
      <c r="B107" s="806"/>
      <c r="C107" s="807"/>
      <c r="D107" s="807"/>
      <c r="E107" s="594" t="s">
        <v>373</v>
      </c>
      <c r="F107" s="595" t="s">
        <v>104</v>
      </c>
      <c r="G107" s="404" t="s">
        <v>511</v>
      </c>
      <c r="H107" s="596" t="s">
        <v>374</v>
      </c>
      <c r="I107" s="576" t="s">
        <v>526</v>
      </c>
      <c r="J107" s="401"/>
    </row>
    <row r="108" spans="2:10" s="385" customFormat="1" ht="58.5" customHeight="1">
      <c r="B108" s="806"/>
      <c r="C108" s="807"/>
      <c r="D108" s="807"/>
      <c r="E108" s="594" t="s">
        <v>375</v>
      </c>
      <c r="F108" s="595" t="s">
        <v>21</v>
      </c>
      <c r="G108" s="404" t="s">
        <v>511</v>
      </c>
      <c r="H108" s="596" t="s">
        <v>654</v>
      </c>
      <c r="I108" s="576" t="s">
        <v>526</v>
      </c>
      <c r="J108" s="401"/>
    </row>
    <row r="109" spans="2:10" s="385" customFormat="1" ht="48.75" customHeight="1">
      <c r="B109" s="806"/>
      <c r="C109" s="807"/>
      <c r="D109" s="807"/>
      <c r="E109" s="594" t="s">
        <v>377</v>
      </c>
      <c r="F109" s="595" t="s">
        <v>21</v>
      </c>
      <c r="G109" s="404" t="s">
        <v>511</v>
      </c>
      <c r="H109" s="596" t="s">
        <v>655</v>
      </c>
      <c r="I109" s="576" t="s">
        <v>526</v>
      </c>
      <c r="J109" s="401"/>
    </row>
    <row r="110" spans="2:10" s="385" customFormat="1" ht="51">
      <c r="B110" s="806"/>
      <c r="C110" s="807"/>
      <c r="D110" s="807"/>
      <c r="E110" s="598" t="s">
        <v>378</v>
      </c>
      <c r="F110" s="595" t="s">
        <v>21</v>
      </c>
      <c r="G110" s="404" t="s">
        <v>511</v>
      </c>
      <c r="H110" s="596" t="s">
        <v>379</v>
      </c>
      <c r="I110" s="576" t="s">
        <v>526</v>
      </c>
      <c r="J110" s="401"/>
    </row>
    <row r="111" spans="2:10" s="385" customFormat="1" ht="51.75" customHeight="1">
      <c r="B111" s="806"/>
      <c r="C111" s="807"/>
      <c r="D111" s="807"/>
      <c r="E111" s="599" t="s">
        <v>657</v>
      </c>
      <c r="F111" s="595" t="s">
        <v>21</v>
      </c>
      <c r="G111" s="404" t="s">
        <v>511</v>
      </c>
      <c r="H111" s="600" t="s">
        <v>656</v>
      </c>
      <c r="I111" s="576" t="s">
        <v>526</v>
      </c>
      <c r="J111" s="401"/>
    </row>
    <row r="112" spans="2:10" s="385" customFormat="1" ht="46.5" customHeight="1">
      <c r="B112" s="806"/>
      <c r="C112" s="807"/>
      <c r="D112" s="807"/>
      <c r="E112" s="594" t="s">
        <v>382</v>
      </c>
      <c r="F112" s="595" t="s">
        <v>122</v>
      </c>
      <c r="G112" s="404" t="s">
        <v>512</v>
      </c>
      <c r="H112" s="596" t="s">
        <v>383</v>
      </c>
      <c r="I112" s="576" t="s">
        <v>739</v>
      </c>
      <c r="J112" s="401"/>
    </row>
    <row r="113" spans="2:10" s="385" customFormat="1" ht="109.5" customHeight="1">
      <c r="B113" s="806"/>
      <c r="C113" s="807"/>
      <c r="D113" s="807" t="s">
        <v>123</v>
      </c>
      <c r="E113" s="598" t="s">
        <v>270</v>
      </c>
      <c r="F113" s="595" t="s">
        <v>48</v>
      </c>
      <c r="G113" s="404" t="s">
        <v>511</v>
      </c>
      <c r="H113" s="597" t="s">
        <v>12</v>
      </c>
      <c r="I113" s="576" t="s">
        <v>526</v>
      </c>
      <c r="J113" s="401"/>
    </row>
    <row r="114" spans="2:10" s="385" customFormat="1" ht="62.25" customHeight="1">
      <c r="B114" s="806"/>
      <c r="C114" s="807"/>
      <c r="D114" s="807"/>
      <c r="E114" s="594" t="s">
        <v>124</v>
      </c>
      <c r="F114" s="595" t="s">
        <v>48</v>
      </c>
      <c r="G114" s="404" t="s">
        <v>511</v>
      </c>
      <c r="H114" s="597" t="s">
        <v>12</v>
      </c>
      <c r="I114" s="576" t="s">
        <v>526</v>
      </c>
      <c r="J114" s="401"/>
    </row>
    <row r="115" spans="2:10" s="385" customFormat="1" ht="51" customHeight="1">
      <c r="B115" s="794" t="s">
        <v>125</v>
      </c>
      <c r="C115" s="796" t="s">
        <v>126</v>
      </c>
      <c r="D115" s="578" t="s">
        <v>127</v>
      </c>
      <c r="E115" s="579" t="s">
        <v>384</v>
      </c>
      <c r="F115" s="578" t="s">
        <v>14</v>
      </c>
      <c r="G115" s="571" t="s">
        <v>511</v>
      </c>
      <c r="H115" s="580" t="s">
        <v>385</v>
      </c>
      <c r="I115" s="577" t="s">
        <v>526</v>
      </c>
      <c r="J115" s="401"/>
    </row>
    <row r="116" spans="2:10" s="385" customFormat="1" ht="51" customHeight="1">
      <c r="B116" s="794"/>
      <c r="C116" s="796"/>
      <c r="D116" s="798" t="s">
        <v>128</v>
      </c>
      <c r="E116" s="548" t="s">
        <v>386</v>
      </c>
      <c r="F116" s="549" t="s">
        <v>14</v>
      </c>
      <c r="G116" s="404" t="s">
        <v>511</v>
      </c>
      <c r="H116" s="563" t="s">
        <v>387</v>
      </c>
      <c r="I116" s="576" t="s">
        <v>526</v>
      </c>
      <c r="J116" s="410"/>
    </row>
    <row r="117" spans="2:10" s="385" customFormat="1" ht="51" customHeight="1">
      <c r="B117" s="794"/>
      <c r="C117" s="796"/>
      <c r="D117" s="796"/>
      <c r="E117" s="548" t="s">
        <v>129</v>
      </c>
      <c r="F117" s="549" t="s">
        <v>14</v>
      </c>
      <c r="G117" s="404" t="s">
        <v>511</v>
      </c>
      <c r="H117" s="563" t="s">
        <v>388</v>
      </c>
      <c r="I117" s="576" t="s">
        <v>526</v>
      </c>
      <c r="J117" s="410"/>
    </row>
    <row r="118" spans="2:10" s="385" customFormat="1" ht="63.75" customHeight="1">
      <c r="B118" s="794"/>
      <c r="C118" s="796"/>
      <c r="D118" s="799"/>
      <c r="E118" s="601" t="s">
        <v>389</v>
      </c>
      <c r="F118" s="549" t="s">
        <v>61</v>
      </c>
      <c r="G118" s="404" t="s">
        <v>511</v>
      </c>
      <c r="H118" s="563" t="s">
        <v>658</v>
      </c>
      <c r="I118" s="576" t="s">
        <v>526</v>
      </c>
      <c r="J118" s="410"/>
    </row>
    <row r="119" spans="2:10" s="385" customFormat="1" ht="64.5" thickBot="1">
      <c r="B119" s="795"/>
      <c r="C119" s="797"/>
      <c r="D119" s="550" t="s">
        <v>130</v>
      </c>
      <c r="E119" s="602" t="s">
        <v>391</v>
      </c>
      <c r="F119" s="550" t="s">
        <v>14</v>
      </c>
      <c r="G119" s="405" t="s">
        <v>511</v>
      </c>
      <c r="H119" s="563" t="s">
        <v>392</v>
      </c>
      <c r="I119" s="576" t="s">
        <v>526</v>
      </c>
      <c r="J119" s="384"/>
    </row>
    <row r="120" spans="2:10" s="385" customFormat="1" ht="58.5" customHeight="1">
      <c r="B120" s="800" t="s">
        <v>131</v>
      </c>
      <c r="C120" s="802" t="s">
        <v>131</v>
      </c>
      <c r="D120" s="802" t="s">
        <v>132</v>
      </c>
      <c r="E120" s="551" t="s">
        <v>393</v>
      </c>
      <c r="F120" s="552" t="s">
        <v>133</v>
      </c>
      <c r="G120" s="406" t="s">
        <v>511</v>
      </c>
      <c r="H120" s="564" t="s">
        <v>394</v>
      </c>
      <c r="I120" s="576" t="s">
        <v>526</v>
      </c>
      <c r="J120" s="384"/>
    </row>
    <row r="121" spans="2:10" s="385" customFormat="1" ht="58.5" customHeight="1" thickBot="1">
      <c r="B121" s="801"/>
      <c r="C121" s="803"/>
      <c r="D121" s="803"/>
      <c r="E121" s="553" t="s">
        <v>437</v>
      </c>
      <c r="F121" s="554" t="s">
        <v>133</v>
      </c>
      <c r="G121" s="405" t="s">
        <v>511</v>
      </c>
      <c r="H121" s="565" t="s">
        <v>395</v>
      </c>
      <c r="I121" s="576" t="s">
        <v>526</v>
      </c>
      <c r="J121" s="384"/>
    </row>
    <row r="122" spans="2:10" s="385" customFormat="1" ht="42" customHeight="1">
      <c r="B122" s="786" t="s">
        <v>134</v>
      </c>
      <c r="C122" s="786" t="s">
        <v>135</v>
      </c>
      <c r="D122" s="789" t="s">
        <v>136</v>
      </c>
      <c r="E122" s="555" t="s">
        <v>137</v>
      </c>
      <c r="F122" s="556" t="s">
        <v>138</v>
      </c>
      <c r="G122" s="406" t="s">
        <v>511</v>
      </c>
      <c r="H122" s="604" t="s">
        <v>659</v>
      </c>
      <c r="I122" s="576" t="s">
        <v>526</v>
      </c>
      <c r="J122" s="384"/>
    </row>
    <row r="123" spans="2:10" s="385" customFormat="1" ht="49.5" customHeight="1">
      <c r="B123" s="787"/>
      <c r="C123" s="787"/>
      <c r="D123" s="790"/>
      <c r="E123" s="557" t="s">
        <v>139</v>
      </c>
      <c r="F123" s="558" t="s">
        <v>39</v>
      </c>
      <c r="G123" s="404" t="s">
        <v>511</v>
      </c>
      <c r="H123" s="566" t="s">
        <v>12</v>
      </c>
      <c r="I123" s="576" t="s">
        <v>526</v>
      </c>
      <c r="J123" s="384"/>
    </row>
    <row r="124" spans="2:10" s="385" customFormat="1" ht="102">
      <c r="B124" s="787"/>
      <c r="C124" s="787"/>
      <c r="D124" s="791" t="s">
        <v>140</v>
      </c>
      <c r="E124" s="557" t="s">
        <v>438</v>
      </c>
      <c r="F124" s="558" t="s">
        <v>54</v>
      </c>
      <c r="G124" s="404" t="s">
        <v>511</v>
      </c>
      <c r="H124" s="566" t="s">
        <v>12</v>
      </c>
      <c r="I124" s="576" t="s">
        <v>526</v>
      </c>
      <c r="J124" s="384"/>
    </row>
    <row r="125" spans="2:10" ht="38.25">
      <c r="B125" s="787"/>
      <c r="C125" s="787"/>
      <c r="D125" s="792"/>
      <c r="E125" s="603" t="s">
        <v>141</v>
      </c>
      <c r="F125" s="558" t="s">
        <v>54</v>
      </c>
      <c r="G125" s="404" t="s">
        <v>511</v>
      </c>
      <c r="H125" s="566" t="s">
        <v>12</v>
      </c>
      <c r="I125" s="576" t="s">
        <v>526</v>
      </c>
      <c r="J125" s="384"/>
    </row>
    <row r="126" spans="2:10" ht="134.25" customHeight="1">
      <c r="B126" s="787"/>
      <c r="C126" s="787"/>
      <c r="D126" s="790"/>
      <c r="E126" s="557" t="s">
        <v>142</v>
      </c>
      <c r="F126" s="558" t="s">
        <v>54</v>
      </c>
      <c r="G126" s="404" t="s">
        <v>511</v>
      </c>
      <c r="H126" s="566" t="s">
        <v>12</v>
      </c>
      <c r="I126" s="576" t="s">
        <v>526</v>
      </c>
      <c r="J126" s="411"/>
    </row>
    <row r="127" spans="2:10" ht="54" customHeight="1">
      <c r="B127" s="787"/>
      <c r="C127" s="787"/>
      <c r="D127" s="791" t="s">
        <v>143</v>
      </c>
      <c r="E127" s="559" t="s">
        <v>144</v>
      </c>
      <c r="F127" s="560" t="s">
        <v>14</v>
      </c>
      <c r="G127" s="404" t="s">
        <v>511</v>
      </c>
      <c r="H127" s="567" t="s">
        <v>12</v>
      </c>
      <c r="I127" s="576" t="s">
        <v>526</v>
      </c>
      <c r="J127" s="411"/>
    </row>
    <row r="128" spans="2:10" ht="54" customHeight="1">
      <c r="B128" s="787"/>
      <c r="C128" s="787"/>
      <c r="D128" s="792"/>
      <c r="E128" s="559" t="s">
        <v>145</v>
      </c>
      <c r="F128" s="560" t="s">
        <v>54</v>
      </c>
      <c r="G128" s="404" t="s">
        <v>511</v>
      </c>
      <c r="H128" s="567" t="s">
        <v>12</v>
      </c>
      <c r="I128" s="576" t="s">
        <v>526</v>
      </c>
      <c r="J128" s="411"/>
    </row>
    <row r="129" spans="2:10" ht="54" customHeight="1">
      <c r="B129" s="787"/>
      <c r="C129" s="787"/>
      <c r="D129" s="792"/>
      <c r="E129" s="559" t="s">
        <v>146</v>
      </c>
      <c r="F129" s="560" t="s">
        <v>39</v>
      </c>
      <c r="G129" s="404" t="s">
        <v>511</v>
      </c>
      <c r="H129" s="567" t="s">
        <v>12</v>
      </c>
      <c r="I129" s="576" t="s">
        <v>526</v>
      </c>
      <c r="J129" s="411"/>
    </row>
    <row r="130" spans="2:10" ht="54" customHeight="1" thickBot="1">
      <c r="B130" s="788"/>
      <c r="C130" s="788"/>
      <c r="D130" s="793"/>
      <c r="E130" s="561" t="s">
        <v>147</v>
      </c>
      <c r="F130" s="562" t="s">
        <v>43</v>
      </c>
      <c r="G130" s="405" t="s">
        <v>511</v>
      </c>
      <c r="H130" s="568" t="s">
        <v>12</v>
      </c>
      <c r="I130" s="576" t="s">
        <v>526</v>
      </c>
      <c r="J130" s="411"/>
    </row>
    <row r="131" spans="2:10">
      <c r="B131" s="412"/>
      <c r="C131" s="413"/>
      <c r="D131" s="411"/>
      <c r="E131" s="412"/>
      <c r="F131" s="413"/>
      <c r="G131" s="411"/>
      <c r="H131" s="414"/>
      <c r="I131" s="436"/>
      <c r="J131" s="411"/>
    </row>
    <row r="132" spans="2:10">
      <c r="B132" s="412"/>
      <c r="C132" s="413"/>
      <c r="D132" s="411"/>
      <c r="E132" s="412"/>
      <c r="F132" s="413"/>
      <c r="G132" s="411"/>
      <c r="H132" s="414"/>
      <c r="I132" s="436"/>
      <c r="J132" s="411"/>
    </row>
    <row r="133" spans="2:10">
      <c r="B133" s="412"/>
      <c r="C133" s="413"/>
      <c r="D133" s="411"/>
      <c r="E133" s="412"/>
      <c r="F133" s="413"/>
      <c r="G133" s="411"/>
      <c r="H133" s="414"/>
      <c r="I133" s="436"/>
      <c r="J133" s="411"/>
    </row>
    <row r="134" spans="2:10">
      <c r="B134" s="412"/>
      <c r="C134" s="413"/>
      <c r="D134" s="411"/>
      <c r="E134" s="412"/>
      <c r="F134" s="413"/>
      <c r="G134" s="411"/>
      <c r="H134" s="414"/>
      <c r="I134" s="436"/>
      <c r="J134" s="411"/>
    </row>
    <row r="135" spans="2:10">
      <c r="E135" s="415" t="s">
        <v>451</v>
      </c>
      <c r="F135" s="416" t="s">
        <v>527</v>
      </c>
      <c r="G135" s="416" t="s">
        <v>528</v>
      </c>
      <c r="H135" s="417" t="s">
        <v>529</v>
      </c>
      <c r="I135" s="418" t="s">
        <v>451</v>
      </c>
    </row>
    <row r="136" spans="2:10">
      <c r="E136" s="419">
        <f>(H136/$H$139)</f>
        <v>0.95283018867924529</v>
      </c>
      <c r="F136" s="420" t="s">
        <v>511</v>
      </c>
      <c r="G136" s="421">
        <v>1</v>
      </c>
      <c r="H136" s="422">
        <f>COUNTIF($G$25:$G$130,"Cumple")</f>
        <v>101</v>
      </c>
      <c r="I136" s="423">
        <f>+(H136*G136/$H$139)</f>
        <v>0.95283018867924529</v>
      </c>
    </row>
    <row r="137" spans="2:10">
      <c r="E137" s="419">
        <f>(H137/$H$139)</f>
        <v>4.716981132075472E-2</v>
      </c>
      <c r="F137" s="424" t="s">
        <v>512</v>
      </c>
      <c r="G137" s="421">
        <v>0.6</v>
      </c>
      <c r="H137" s="422">
        <f>COUNTIF($G$25:$G$130, "Parcial")</f>
        <v>5</v>
      </c>
      <c r="I137" s="423">
        <f>+(H137*G137/$H$139)</f>
        <v>2.8301886792452831E-2</v>
      </c>
    </row>
    <row r="138" spans="2:10">
      <c r="E138" s="419">
        <f>(H138/$H$139)</f>
        <v>0</v>
      </c>
      <c r="F138" s="425" t="s">
        <v>513</v>
      </c>
      <c r="G138" s="426">
        <v>0</v>
      </c>
      <c r="H138" s="422">
        <f>COUNTIF($G$25:$G$130, "No Cumple")</f>
        <v>0</v>
      </c>
      <c r="I138" s="423">
        <f>+(H138*G138/$H$139)</f>
        <v>0</v>
      </c>
    </row>
    <row r="139" spans="2:10" ht="22.5" customHeight="1">
      <c r="E139" s="427">
        <f>SUM(E136:E138)</f>
        <v>1</v>
      </c>
      <c r="F139" s="428" t="s">
        <v>530</v>
      </c>
      <c r="H139" s="429">
        <f>SUM(H136:H138)</f>
        <v>106</v>
      </c>
      <c r="I139" s="633">
        <f>SUM(I136:I138)</f>
        <v>0.98113207547169812</v>
      </c>
    </row>
  </sheetData>
  <mergeCells count="82">
    <mergeCell ref="B6:H6"/>
    <mergeCell ref="C1:H1"/>
    <mergeCell ref="C3:H3"/>
    <mergeCell ref="B2:I2"/>
    <mergeCell ref="B4:I4"/>
    <mergeCell ref="B5:I5"/>
    <mergeCell ref="B7:C7"/>
    <mergeCell ref="D7:F7"/>
    <mergeCell ref="G7:H7"/>
    <mergeCell ref="B8:C8"/>
    <mergeCell ref="D8:F8"/>
    <mergeCell ref="G8:H8"/>
    <mergeCell ref="B10:D10"/>
    <mergeCell ref="G10:I10"/>
    <mergeCell ref="B12:D12"/>
    <mergeCell ref="E12:I12"/>
    <mergeCell ref="B13:D13"/>
    <mergeCell ref="E13:I13"/>
    <mergeCell ref="B14:D14"/>
    <mergeCell ref="E14:I14"/>
    <mergeCell ref="B16:C21"/>
    <mergeCell ref="D16:E16"/>
    <mergeCell ref="G16:I21"/>
    <mergeCell ref="D17:E17"/>
    <mergeCell ref="D18:E18"/>
    <mergeCell ref="D19:E19"/>
    <mergeCell ref="D20:E20"/>
    <mergeCell ref="D21:E21"/>
    <mergeCell ref="I23:I24"/>
    <mergeCell ref="B25:B100"/>
    <mergeCell ref="C25:C32"/>
    <mergeCell ref="D26:D28"/>
    <mergeCell ref="D30:D32"/>
    <mergeCell ref="C34:C62"/>
    <mergeCell ref="D34:D39"/>
    <mergeCell ref="D40:D42"/>
    <mergeCell ref="D43:D47"/>
    <mergeCell ref="D48:D52"/>
    <mergeCell ref="B23:B24"/>
    <mergeCell ref="C23:C24"/>
    <mergeCell ref="D23:D24"/>
    <mergeCell ref="E23:E24"/>
    <mergeCell ref="F23:F24"/>
    <mergeCell ref="H23:H24"/>
    <mergeCell ref="D53:D59"/>
    <mergeCell ref="D60:D62"/>
    <mergeCell ref="C63:C64"/>
    <mergeCell ref="D63:D64"/>
    <mergeCell ref="C65:C71"/>
    <mergeCell ref="D65:D71"/>
    <mergeCell ref="C72:C73"/>
    <mergeCell ref="D72:D73"/>
    <mergeCell ref="C74:C78"/>
    <mergeCell ref="D74:D76"/>
    <mergeCell ref="C79:C89"/>
    <mergeCell ref="D80:D83"/>
    <mergeCell ref="D84:D85"/>
    <mergeCell ref="D86:D89"/>
    <mergeCell ref="C90:C91"/>
    <mergeCell ref="D92:D95"/>
    <mergeCell ref="C97:C100"/>
    <mergeCell ref="D97:D98"/>
    <mergeCell ref="D99:D100"/>
    <mergeCell ref="C92:C96"/>
    <mergeCell ref="B101:B103"/>
    <mergeCell ref="C101:C103"/>
    <mergeCell ref="B104:B114"/>
    <mergeCell ref="C104:C114"/>
    <mergeCell ref="D104:D105"/>
    <mergeCell ref="D106:D112"/>
    <mergeCell ref="D113:D114"/>
    <mergeCell ref="B115:B119"/>
    <mergeCell ref="C115:C119"/>
    <mergeCell ref="D116:D118"/>
    <mergeCell ref="B120:B121"/>
    <mergeCell ref="C120:C121"/>
    <mergeCell ref="D120:D121"/>
    <mergeCell ref="B122:B130"/>
    <mergeCell ref="C122:C130"/>
    <mergeCell ref="D122:D123"/>
    <mergeCell ref="D124:D126"/>
    <mergeCell ref="D127:D130"/>
  </mergeCells>
  <conditionalFormatting sqref="G123 G70 G92 G32:G33 G112">
    <cfRule type="containsText" dxfId="1245" priority="502" operator="containsText" text="Parcial">
      <formula>NOT(ISERROR(SEARCH("Parcial",G32)))</formula>
    </cfRule>
    <cfRule type="containsText" dxfId="1244" priority="503" operator="containsText" text="No cumple">
      <formula>NOT(ISERROR(SEARCH("No cumple",G32)))</formula>
    </cfRule>
    <cfRule type="containsText" dxfId="1243" priority="504" operator="containsText" text="Cumple">
      <formula>NOT(ISERROR(SEARCH("Cumple",G32)))</formula>
    </cfRule>
  </conditionalFormatting>
  <conditionalFormatting sqref="G123 G70 G92 G32:G33 G112">
    <cfRule type="expression" dxfId="1242" priority="498">
      <formula>G32="NO INICIADO"</formula>
    </cfRule>
    <cfRule type="expression" dxfId="1241" priority="499">
      <formula>G32="VENCIDO"</formula>
    </cfRule>
    <cfRule type="expression" dxfId="1240" priority="500">
      <formula>G32="EN PROCESO"</formula>
    </cfRule>
    <cfRule type="expression" dxfId="1239" priority="501">
      <formula>G32="FINALIZADO"</formula>
    </cfRule>
  </conditionalFormatting>
  <conditionalFormatting sqref="G118">
    <cfRule type="containsText" dxfId="1238" priority="460" operator="containsText" text="Parcial">
      <formula>NOT(ISERROR(SEARCH("Parcial",G118)))</formula>
    </cfRule>
    <cfRule type="containsText" dxfId="1237" priority="461" operator="containsText" text="No cumple">
      <formula>NOT(ISERROR(SEARCH("No cumple",G118)))</formula>
    </cfRule>
    <cfRule type="containsText" dxfId="1236" priority="462" operator="containsText" text="Cumple">
      <formula>NOT(ISERROR(SEARCH("Cumple",G118)))</formula>
    </cfRule>
  </conditionalFormatting>
  <conditionalFormatting sqref="G118">
    <cfRule type="expression" dxfId="1235" priority="456">
      <formula>G118="NO INICIADO"</formula>
    </cfRule>
    <cfRule type="expression" dxfId="1234" priority="457">
      <formula>G118="VENCIDO"</formula>
    </cfRule>
    <cfRule type="expression" dxfId="1233" priority="458">
      <formula>G118="EN PROCESO"</formula>
    </cfRule>
    <cfRule type="expression" dxfId="1232" priority="459">
      <formula>G118="FINALIZADO"</formula>
    </cfRule>
  </conditionalFormatting>
  <conditionalFormatting sqref="G120:G121">
    <cfRule type="expression" dxfId="1231" priority="449">
      <formula>G120="NO INICIADO"</formula>
    </cfRule>
    <cfRule type="expression" dxfId="1230" priority="450">
      <formula>G120="VENCIDO"</formula>
    </cfRule>
    <cfRule type="expression" dxfId="1229" priority="451">
      <formula>G120="EN PROCESO"</formula>
    </cfRule>
    <cfRule type="expression" dxfId="1228" priority="452">
      <formula>G120="FINALIZADO"</formula>
    </cfRule>
  </conditionalFormatting>
  <conditionalFormatting sqref="G48:G51">
    <cfRule type="containsText" dxfId="1227" priority="495" operator="containsText" text="Parcial">
      <formula>NOT(ISERROR(SEARCH("Parcial",G48)))</formula>
    </cfRule>
    <cfRule type="containsText" dxfId="1226" priority="496" operator="containsText" text="No cumple">
      <formula>NOT(ISERROR(SEARCH("No cumple",G48)))</formula>
    </cfRule>
    <cfRule type="containsText" dxfId="1225" priority="497" operator="containsText" text="Cumple">
      <formula>NOT(ISERROR(SEARCH("Cumple",G48)))</formula>
    </cfRule>
  </conditionalFormatting>
  <conditionalFormatting sqref="G48:G51">
    <cfRule type="expression" dxfId="1224" priority="491">
      <formula>G48="NO INICIADO"</formula>
    </cfRule>
    <cfRule type="expression" dxfId="1223" priority="492">
      <formula>G48="VENCIDO"</formula>
    </cfRule>
    <cfRule type="expression" dxfId="1222" priority="493">
      <formula>G48="EN PROCESO"</formula>
    </cfRule>
    <cfRule type="expression" dxfId="1221" priority="494">
      <formula>G48="FINALIZADO"</formula>
    </cfRule>
  </conditionalFormatting>
  <conditionalFormatting sqref="G53">
    <cfRule type="containsText" dxfId="1220" priority="488" operator="containsText" text="Parcial">
      <formula>NOT(ISERROR(SEARCH("Parcial",G53)))</formula>
    </cfRule>
    <cfRule type="containsText" dxfId="1219" priority="489" operator="containsText" text="No cumple">
      <formula>NOT(ISERROR(SEARCH("No cumple",G53)))</formula>
    </cfRule>
    <cfRule type="containsText" dxfId="1218" priority="490" operator="containsText" text="Cumple">
      <formula>NOT(ISERROR(SEARCH("Cumple",G53)))</formula>
    </cfRule>
  </conditionalFormatting>
  <conditionalFormatting sqref="G53">
    <cfRule type="expression" dxfId="1217" priority="484">
      <formula>G53="NO INICIADO"</formula>
    </cfRule>
    <cfRule type="expression" dxfId="1216" priority="485">
      <formula>G53="VENCIDO"</formula>
    </cfRule>
    <cfRule type="expression" dxfId="1215" priority="486">
      <formula>G53="EN PROCESO"</formula>
    </cfRule>
    <cfRule type="expression" dxfId="1214" priority="487">
      <formula>G53="FINALIZADO"</formula>
    </cfRule>
  </conditionalFormatting>
  <conditionalFormatting sqref="G63">
    <cfRule type="containsText" dxfId="1213" priority="481" operator="containsText" text="Parcial">
      <formula>NOT(ISERROR(SEARCH("Parcial",G63)))</formula>
    </cfRule>
    <cfRule type="containsText" dxfId="1212" priority="482" operator="containsText" text="No cumple">
      <formula>NOT(ISERROR(SEARCH("No cumple",G63)))</formula>
    </cfRule>
    <cfRule type="containsText" dxfId="1211" priority="483" operator="containsText" text="Cumple">
      <formula>NOT(ISERROR(SEARCH("Cumple",G63)))</formula>
    </cfRule>
  </conditionalFormatting>
  <conditionalFormatting sqref="G63">
    <cfRule type="expression" dxfId="1210" priority="477">
      <formula>G63="NO INICIADO"</formula>
    </cfRule>
    <cfRule type="expression" dxfId="1209" priority="478">
      <formula>G63="VENCIDO"</formula>
    </cfRule>
    <cfRule type="expression" dxfId="1208" priority="479">
      <formula>G63="EN PROCESO"</formula>
    </cfRule>
    <cfRule type="expression" dxfId="1207" priority="480">
      <formula>G63="FINALIZADO"</formula>
    </cfRule>
  </conditionalFormatting>
  <conditionalFormatting sqref="G66">
    <cfRule type="containsText" dxfId="1206" priority="474" operator="containsText" text="Parcial">
      <formula>NOT(ISERROR(SEARCH("Parcial",G66)))</formula>
    </cfRule>
    <cfRule type="containsText" dxfId="1205" priority="475" operator="containsText" text="No cumple">
      <formula>NOT(ISERROR(SEARCH("No cumple",G66)))</formula>
    </cfRule>
    <cfRule type="containsText" dxfId="1204" priority="476" operator="containsText" text="Cumple">
      <formula>NOT(ISERROR(SEARCH("Cumple",G66)))</formula>
    </cfRule>
  </conditionalFormatting>
  <conditionalFormatting sqref="G66">
    <cfRule type="expression" dxfId="1203" priority="470">
      <formula>G66="NO INICIADO"</formula>
    </cfRule>
    <cfRule type="expression" dxfId="1202" priority="471">
      <formula>G66="VENCIDO"</formula>
    </cfRule>
    <cfRule type="expression" dxfId="1201" priority="472">
      <formula>G66="EN PROCESO"</formula>
    </cfRule>
    <cfRule type="expression" dxfId="1200" priority="473">
      <formula>G66="FINALIZADO"</formula>
    </cfRule>
  </conditionalFormatting>
  <conditionalFormatting sqref="G93:G94 G96:G97">
    <cfRule type="containsText" dxfId="1199" priority="467" operator="containsText" text="Parcial">
      <formula>NOT(ISERROR(SEARCH("Parcial",G93)))</formula>
    </cfRule>
    <cfRule type="containsText" dxfId="1198" priority="468" operator="containsText" text="No cumple">
      <formula>NOT(ISERROR(SEARCH("No cumple",G93)))</formula>
    </cfRule>
    <cfRule type="containsText" dxfId="1197" priority="469" operator="containsText" text="Cumple">
      <formula>NOT(ISERROR(SEARCH("Cumple",G93)))</formula>
    </cfRule>
  </conditionalFormatting>
  <conditionalFormatting sqref="G93:G94 G96:G97">
    <cfRule type="expression" dxfId="1196" priority="463">
      <formula>G93="NO INICIADO"</formula>
    </cfRule>
    <cfRule type="expression" dxfId="1195" priority="464">
      <formula>G93="VENCIDO"</formula>
    </cfRule>
    <cfRule type="expression" dxfId="1194" priority="465">
      <formula>G93="EN PROCESO"</formula>
    </cfRule>
    <cfRule type="expression" dxfId="1193" priority="466">
      <formula>G93="FINALIZADO"</formula>
    </cfRule>
  </conditionalFormatting>
  <conditionalFormatting sqref="G120:G121">
    <cfRule type="containsText" dxfId="1192" priority="453" operator="containsText" text="Parcial">
      <formula>NOT(ISERROR(SEARCH("Parcial",G120)))</formula>
    </cfRule>
    <cfRule type="containsText" dxfId="1191" priority="454" operator="containsText" text="No cumple">
      <formula>NOT(ISERROR(SEARCH("No cumple",G120)))</formula>
    </cfRule>
    <cfRule type="containsText" dxfId="1190" priority="455" operator="containsText" text="Cumple">
      <formula>NOT(ISERROR(SEARCH("Cumple",G120)))</formula>
    </cfRule>
  </conditionalFormatting>
  <conditionalFormatting sqref="G55">
    <cfRule type="containsText" dxfId="1189" priority="446" operator="containsText" text="Parcial">
      <formula>NOT(ISERROR(SEARCH("Parcial",G55)))</formula>
    </cfRule>
    <cfRule type="containsText" dxfId="1188" priority="447" operator="containsText" text="No cumple">
      <formula>NOT(ISERROR(SEARCH("No cumple",G55)))</formula>
    </cfRule>
    <cfRule type="containsText" dxfId="1187" priority="448" operator="containsText" text="Cumple">
      <formula>NOT(ISERROR(SEARCH("Cumple",G55)))</formula>
    </cfRule>
  </conditionalFormatting>
  <conditionalFormatting sqref="G55">
    <cfRule type="expression" dxfId="1186" priority="442">
      <formula>G55="NO INICIADO"</formula>
    </cfRule>
    <cfRule type="expression" dxfId="1185" priority="443">
      <formula>G55="VENCIDO"</formula>
    </cfRule>
    <cfRule type="expression" dxfId="1184" priority="444">
      <formula>G55="EN PROCESO"</formula>
    </cfRule>
    <cfRule type="expression" dxfId="1183" priority="445">
      <formula>G55="FINALIZADO"</formula>
    </cfRule>
  </conditionalFormatting>
  <conditionalFormatting sqref="G104">
    <cfRule type="containsText" dxfId="1182" priority="439" operator="containsText" text="Parcial">
      <formula>NOT(ISERROR(SEARCH("Parcial",G104)))</formula>
    </cfRule>
    <cfRule type="containsText" dxfId="1181" priority="440" operator="containsText" text="No cumple">
      <formula>NOT(ISERROR(SEARCH("No cumple",G104)))</formula>
    </cfRule>
    <cfRule type="containsText" dxfId="1180" priority="441" operator="containsText" text="Cumple">
      <formula>NOT(ISERROR(SEARCH("Cumple",G104)))</formula>
    </cfRule>
  </conditionalFormatting>
  <conditionalFormatting sqref="G104">
    <cfRule type="expression" dxfId="1179" priority="435">
      <formula>G104="NO INICIADO"</formula>
    </cfRule>
    <cfRule type="expression" dxfId="1178" priority="436">
      <formula>G104="VENCIDO"</formula>
    </cfRule>
    <cfRule type="expression" dxfId="1177" priority="437">
      <formula>G104="EN PROCESO"</formula>
    </cfRule>
    <cfRule type="expression" dxfId="1176" priority="438">
      <formula>G104="FINALIZADO"</formula>
    </cfRule>
  </conditionalFormatting>
  <conditionalFormatting sqref="G113">
    <cfRule type="containsText" dxfId="1175" priority="432" operator="containsText" text="Parcial">
      <formula>NOT(ISERROR(SEARCH("Parcial",G113)))</formula>
    </cfRule>
    <cfRule type="containsText" dxfId="1174" priority="433" operator="containsText" text="No cumple">
      <formula>NOT(ISERROR(SEARCH("No cumple",G113)))</formula>
    </cfRule>
    <cfRule type="containsText" dxfId="1173" priority="434" operator="containsText" text="Cumple">
      <formula>NOT(ISERROR(SEARCH("Cumple",G113)))</formula>
    </cfRule>
  </conditionalFormatting>
  <conditionalFormatting sqref="G113">
    <cfRule type="expression" dxfId="1172" priority="428">
      <formula>G113="NO INICIADO"</formula>
    </cfRule>
    <cfRule type="expression" dxfId="1171" priority="429">
      <formula>G113="VENCIDO"</formula>
    </cfRule>
    <cfRule type="expression" dxfId="1170" priority="430">
      <formula>G113="EN PROCESO"</formula>
    </cfRule>
    <cfRule type="expression" dxfId="1169" priority="431">
      <formula>G113="FINALIZADO"</formula>
    </cfRule>
  </conditionalFormatting>
  <conditionalFormatting sqref="G114">
    <cfRule type="containsText" dxfId="1168" priority="425" operator="containsText" text="Parcial">
      <formula>NOT(ISERROR(SEARCH("Parcial",G114)))</formula>
    </cfRule>
    <cfRule type="containsText" dxfId="1167" priority="426" operator="containsText" text="No cumple">
      <formula>NOT(ISERROR(SEARCH("No cumple",G114)))</formula>
    </cfRule>
    <cfRule type="containsText" dxfId="1166" priority="427" operator="containsText" text="Cumple">
      <formula>NOT(ISERROR(SEARCH("Cumple",G114)))</formula>
    </cfRule>
  </conditionalFormatting>
  <conditionalFormatting sqref="G114">
    <cfRule type="expression" dxfId="1165" priority="421">
      <formula>G114="NO INICIADO"</formula>
    </cfRule>
    <cfRule type="expression" dxfId="1164" priority="422">
      <formula>G114="VENCIDO"</formula>
    </cfRule>
    <cfRule type="expression" dxfId="1163" priority="423">
      <formula>G114="EN PROCESO"</formula>
    </cfRule>
    <cfRule type="expression" dxfId="1162" priority="424">
      <formula>G114="FINALIZADO"</formula>
    </cfRule>
  </conditionalFormatting>
  <conditionalFormatting sqref="G34">
    <cfRule type="containsText" dxfId="1161" priority="418" operator="containsText" text="Parcial">
      <formula>NOT(ISERROR(SEARCH("Parcial",G34)))</formula>
    </cfRule>
    <cfRule type="containsText" dxfId="1160" priority="419" operator="containsText" text="No cumple">
      <formula>NOT(ISERROR(SEARCH("No cumple",G34)))</formula>
    </cfRule>
    <cfRule type="containsText" dxfId="1159" priority="420" operator="containsText" text="Cumple">
      <formula>NOT(ISERROR(SEARCH("Cumple",G34)))</formula>
    </cfRule>
  </conditionalFormatting>
  <conditionalFormatting sqref="G34">
    <cfRule type="expression" dxfId="1158" priority="414">
      <formula>G34="NO INICIADO"</formula>
    </cfRule>
    <cfRule type="expression" dxfId="1157" priority="415">
      <formula>G34="VENCIDO"</formula>
    </cfRule>
    <cfRule type="expression" dxfId="1156" priority="416">
      <formula>G34="EN PROCESO"</formula>
    </cfRule>
    <cfRule type="expression" dxfId="1155" priority="417">
      <formula>G34="FINALIZADO"</formula>
    </cfRule>
  </conditionalFormatting>
  <conditionalFormatting sqref="G122">
    <cfRule type="containsText" dxfId="1154" priority="411" operator="containsText" text="Parcial">
      <formula>NOT(ISERROR(SEARCH("Parcial",G122)))</formula>
    </cfRule>
    <cfRule type="containsText" dxfId="1153" priority="412" operator="containsText" text="No cumple">
      <formula>NOT(ISERROR(SEARCH("No cumple",G122)))</formula>
    </cfRule>
    <cfRule type="containsText" dxfId="1152" priority="413" operator="containsText" text="Cumple">
      <formula>NOT(ISERROR(SEARCH("Cumple",G122)))</formula>
    </cfRule>
  </conditionalFormatting>
  <conditionalFormatting sqref="G122">
    <cfRule type="expression" dxfId="1151" priority="407">
      <formula>G122="NO INICIADO"</formula>
    </cfRule>
    <cfRule type="expression" dxfId="1150" priority="408">
      <formula>G122="VENCIDO"</formula>
    </cfRule>
    <cfRule type="expression" dxfId="1149" priority="409">
      <formula>G122="EN PROCESO"</formula>
    </cfRule>
    <cfRule type="expression" dxfId="1148" priority="410">
      <formula>G122="FINALIZADO"</formula>
    </cfRule>
  </conditionalFormatting>
  <conditionalFormatting sqref="G75:G76">
    <cfRule type="containsText" dxfId="1147" priority="404" operator="containsText" text="Parcial">
      <formula>NOT(ISERROR(SEARCH("Parcial",G75)))</formula>
    </cfRule>
    <cfRule type="containsText" dxfId="1146" priority="405" operator="containsText" text="No cumple">
      <formula>NOT(ISERROR(SEARCH("No cumple",G75)))</formula>
    </cfRule>
    <cfRule type="containsText" dxfId="1145" priority="406" operator="containsText" text="Cumple">
      <formula>NOT(ISERROR(SEARCH("Cumple",G75)))</formula>
    </cfRule>
  </conditionalFormatting>
  <conditionalFormatting sqref="G75:G76">
    <cfRule type="expression" dxfId="1144" priority="400">
      <formula>G75="NO INICIADO"</formula>
    </cfRule>
    <cfRule type="expression" dxfId="1143" priority="401">
      <formula>G75="VENCIDO"</formula>
    </cfRule>
    <cfRule type="expression" dxfId="1142" priority="402">
      <formula>G75="EN PROCESO"</formula>
    </cfRule>
    <cfRule type="expression" dxfId="1141" priority="403">
      <formula>G75="FINALIZADO"</formula>
    </cfRule>
  </conditionalFormatting>
  <conditionalFormatting sqref="G52">
    <cfRule type="containsText" dxfId="1140" priority="397" operator="containsText" text="Parcial">
      <formula>NOT(ISERROR(SEARCH("Parcial",G52)))</formula>
    </cfRule>
    <cfRule type="containsText" dxfId="1139" priority="398" operator="containsText" text="No cumple">
      <formula>NOT(ISERROR(SEARCH("No cumple",G52)))</formula>
    </cfRule>
    <cfRule type="containsText" dxfId="1138" priority="399" operator="containsText" text="Cumple">
      <formula>NOT(ISERROR(SEARCH("Cumple",G52)))</formula>
    </cfRule>
  </conditionalFormatting>
  <conditionalFormatting sqref="G52">
    <cfRule type="expression" dxfId="1137" priority="393">
      <formula>G52="NO INICIADO"</formula>
    </cfRule>
    <cfRule type="expression" dxfId="1136" priority="394">
      <formula>G52="VENCIDO"</formula>
    </cfRule>
    <cfRule type="expression" dxfId="1135" priority="395">
      <formula>G52="EN PROCESO"</formula>
    </cfRule>
    <cfRule type="expression" dxfId="1134" priority="396">
      <formula>G52="FINALIZADO"</formula>
    </cfRule>
  </conditionalFormatting>
  <conditionalFormatting sqref="G68">
    <cfRule type="containsText" dxfId="1133" priority="390" operator="containsText" text="Parcial">
      <formula>NOT(ISERROR(SEARCH("Parcial",G68)))</formula>
    </cfRule>
    <cfRule type="containsText" dxfId="1132" priority="391" operator="containsText" text="No cumple">
      <formula>NOT(ISERROR(SEARCH("No cumple",G68)))</formula>
    </cfRule>
    <cfRule type="containsText" dxfId="1131" priority="392" operator="containsText" text="Cumple">
      <formula>NOT(ISERROR(SEARCH("Cumple",G68)))</formula>
    </cfRule>
  </conditionalFormatting>
  <conditionalFormatting sqref="G68">
    <cfRule type="expression" dxfId="1130" priority="386">
      <formula>G68="NO INICIADO"</formula>
    </cfRule>
    <cfRule type="expression" dxfId="1129" priority="387">
      <formula>G68="VENCIDO"</formula>
    </cfRule>
    <cfRule type="expression" dxfId="1128" priority="388">
      <formula>G68="EN PROCESO"</formula>
    </cfRule>
    <cfRule type="expression" dxfId="1127" priority="389">
      <formula>G68="FINALIZADO"</formula>
    </cfRule>
  </conditionalFormatting>
  <conditionalFormatting sqref="G90">
    <cfRule type="containsText" dxfId="1126" priority="383" operator="containsText" text="Parcial">
      <formula>NOT(ISERROR(SEARCH("Parcial",G90)))</formula>
    </cfRule>
    <cfRule type="containsText" dxfId="1125" priority="384" operator="containsText" text="No cumple">
      <formula>NOT(ISERROR(SEARCH("No cumple",G90)))</formula>
    </cfRule>
    <cfRule type="containsText" dxfId="1124" priority="385" operator="containsText" text="Cumple">
      <formula>NOT(ISERROR(SEARCH("Cumple",G90)))</formula>
    </cfRule>
  </conditionalFormatting>
  <conditionalFormatting sqref="G90">
    <cfRule type="expression" dxfId="1123" priority="379">
      <formula>G90="NO INICIADO"</formula>
    </cfRule>
    <cfRule type="expression" dxfId="1122" priority="380">
      <formula>G90="VENCIDO"</formula>
    </cfRule>
    <cfRule type="expression" dxfId="1121" priority="381">
      <formula>G90="EN PROCESO"</formula>
    </cfRule>
    <cfRule type="expression" dxfId="1120" priority="382">
      <formula>G90="FINALIZADO"</formula>
    </cfRule>
  </conditionalFormatting>
  <conditionalFormatting sqref="G130">
    <cfRule type="containsText" dxfId="1119" priority="376" operator="containsText" text="Parcial">
      <formula>NOT(ISERROR(SEARCH("Parcial",G130)))</formula>
    </cfRule>
    <cfRule type="containsText" dxfId="1118" priority="377" operator="containsText" text="No cumple">
      <formula>NOT(ISERROR(SEARCH("No cumple",G130)))</formula>
    </cfRule>
    <cfRule type="containsText" dxfId="1117" priority="378" operator="containsText" text="Cumple">
      <formula>NOT(ISERROR(SEARCH("Cumple",G130)))</formula>
    </cfRule>
  </conditionalFormatting>
  <conditionalFormatting sqref="G130">
    <cfRule type="expression" dxfId="1116" priority="372">
      <formula>G130="NO INICIADO"</formula>
    </cfRule>
    <cfRule type="expression" dxfId="1115" priority="373">
      <formula>G130="VENCIDO"</formula>
    </cfRule>
    <cfRule type="expression" dxfId="1114" priority="374">
      <formula>G130="EN PROCESO"</formula>
    </cfRule>
    <cfRule type="expression" dxfId="1113" priority="375">
      <formula>G130="FINALIZADO"</formula>
    </cfRule>
  </conditionalFormatting>
  <conditionalFormatting sqref="G72">
    <cfRule type="containsText" dxfId="1112" priority="369" operator="containsText" text="Parcial">
      <formula>NOT(ISERROR(SEARCH("Parcial",G72)))</formula>
    </cfRule>
    <cfRule type="containsText" dxfId="1111" priority="370" operator="containsText" text="No cumple">
      <formula>NOT(ISERROR(SEARCH("No cumple",G72)))</formula>
    </cfRule>
    <cfRule type="containsText" dxfId="1110" priority="371" operator="containsText" text="Cumple">
      <formula>NOT(ISERROR(SEARCH("Cumple",G72)))</formula>
    </cfRule>
  </conditionalFormatting>
  <conditionalFormatting sqref="G72">
    <cfRule type="expression" dxfId="1109" priority="365">
      <formula>G72="NO INICIADO"</formula>
    </cfRule>
    <cfRule type="expression" dxfId="1108" priority="366">
      <formula>G72="VENCIDO"</formula>
    </cfRule>
    <cfRule type="expression" dxfId="1107" priority="367">
      <formula>G72="EN PROCESO"</formula>
    </cfRule>
    <cfRule type="expression" dxfId="1106" priority="368">
      <formula>G72="FINALIZADO"</formula>
    </cfRule>
  </conditionalFormatting>
  <conditionalFormatting sqref="G65">
    <cfRule type="containsText" dxfId="1105" priority="362" operator="containsText" text="Parcial">
      <formula>NOT(ISERROR(SEARCH("Parcial",G65)))</formula>
    </cfRule>
    <cfRule type="containsText" dxfId="1104" priority="363" operator="containsText" text="No cumple">
      <formula>NOT(ISERROR(SEARCH("No cumple",G65)))</formula>
    </cfRule>
    <cfRule type="containsText" dxfId="1103" priority="364" operator="containsText" text="Cumple">
      <formula>NOT(ISERROR(SEARCH("Cumple",G65)))</formula>
    </cfRule>
  </conditionalFormatting>
  <conditionalFormatting sqref="G65">
    <cfRule type="expression" dxfId="1102" priority="358">
      <formula>G65="NO INICIADO"</formula>
    </cfRule>
    <cfRule type="expression" dxfId="1101" priority="359">
      <formula>G65="VENCIDO"</formula>
    </cfRule>
    <cfRule type="expression" dxfId="1100" priority="360">
      <formula>G65="EN PROCESO"</formula>
    </cfRule>
    <cfRule type="expression" dxfId="1099" priority="361">
      <formula>G65="FINALIZADO"</formula>
    </cfRule>
  </conditionalFormatting>
  <conditionalFormatting sqref="G44:G47">
    <cfRule type="containsText" dxfId="1098" priority="355" operator="containsText" text="Parcial">
      <formula>NOT(ISERROR(SEARCH("Parcial",G44)))</formula>
    </cfRule>
    <cfRule type="containsText" dxfId="1097" priority="356" operator="containsText" text="No cumple">
      <formula>NOT(ISERROR(SEARCH("No cumple",G44)))</formula>
    </cfRule>
    <cfRule type="containsText" dxfId="1096" priority="357" operator="containsText" text="Cumple">
      <formula>NOT(ISERROR(SEARCH("Cumple",G44)))</formula>
    </cfRule>
  </conditionalFormatting>
  <conditionalFormatting sqref="G44:G47">
    <cfRule type="expression" dxfId="1095" priority="351">
      <formula>G44="NO INICIADO"</formula>
    </cfRule>
    <cfRule type="expression" dxfId="1094" priority="352">
      <formula>G44="VENCIDO"</formula>
    </cfRule>
    <cfRule type="expression" dxfId="1093" priority="353">
      <formula>G44="EN PROCESO"</formula>
    </cfRule>
    <cfRule type="expression" dxfId="1092" priority="354">
      <formula>G44="FINALIZADO"</formula>
    </cfRule>
  </conditionalFormatting>
  <conditionalFormatting sqref="G79">
    <cfRule type="containsText" dxfId="1091" priority="348" operator="containsText" text="Parcial">
      <formula>NOT(ISERROR(SEARCH("Parcial",G79)))</formula>
    </cfRule>
    <cfRule type="containsText" dxfId="1090" priority="349" operator="containsText" text="No cumple">
      <formula>NOT(ISERROR(SEARCH("No cumple",G79)))</formula>
    </cfRule>
    <cfRule type="containsText" dxfId="1089" priority="350" operator="containsText" text="Cumple">
      <formula>NOT(ISERROR(SEARCH("Cumple",G79)))</formula>
    </cfRule>
  </conditionalFormatting>
  <conditionalFormatting sqref="G79">
    <cfRule type="expression" dxfId="1088" priority="344">
      <formula>G79="NO INICIADO"</formula>
    </cfRule>
    <cfRule type="expression" dxfId="1087" priority="345">
      <formula>G79="VENCIDO"</formula>
    </cfRule>
    <cfRule type="expression" dxfId="1086" priority="346">
      <formula>G79="EN PROCESO"</formula>
    </cfRule>
    <cfRule type="expression" dxfId="1085" priority="347">
      <formula>G79="FINALIZADO"</formula>
    </cfRule>
  </conditionalFormatting>
  <conditionalFormatting sqref="G81">
    <cfRule type="containsText" dxfId="1084" priority="341" operator="containsText" text="Parcial">
      <formula>NOT(ISERROR(SEARCH("Parcial",G81)))</formula>
    </cfRule>
    <cfRule type="containsText" dxfId="1083" priority="342" operator="containsText" text="No cumple">
      <formula>NOT(ISERROR(SEARCH("No cumple",G81)))</formula>
    </cfRule>
    <cfRule type="containsText" dxfId="1082" priority="343" operator="containsText" text="Cumple">
      <formula>NOT(ISERROR(SEARCH("Cumple",G81)))</formula>
    </cfRule>
  </conditionalFormatting>
  <conditionalFormatting sqref="G81">
    <cfRule type="expression" dxfId="1081" priority="337">
      <formula>G81="NO INICIADO"</formula>
    </cfRule>
    <cfRule type="expression" dxfId="1080" priority="338">
      <formula>G81="VENCIDO"</formula>
    </cfRule>
    <cfRule type="expression" dxfId="1079" priority="339">
      <formula>G81="EN PROCESO"</formula>
    </cfRule>
    <cfRule type="expression" dxfId="1078" priority="340">
      <formula>G81="FINALIZADO"</formula>
    </cfRule>
  </conditionalFormatting>
  <conditionalFormatting sqref="G84">
    <cfRule type="containsText" dxfId="1077" priority="334" operator="containsText" text="Parcial">
      <formula>NOT(ISERROR(SEARCH("Parcial",G84)))</formula>
    </cfRule>
    <cfRule type="containsText" dxfId="1076" priority="335" operator="containsText" text="No cumple">
      <formula>NOT(ISERROR(SEARCH("No cumple",G84)))</formula>
    </cfRule>
    <cfRule type="containsText" dxfId="1075" priority="336" operator="containsText" text="Cumple">
      <formula>NOT(ISERROR(SEARCH("Cumple",G84)))</formula>
    </cfRule>
  </conditionalFormatting>
  <conditionalFormatting sqref="G84">
    <cfRule type="expression" dxfId="1074" priority="330">
      <formula>G84="NO INICIADO"</formula>
    </cfRule>
    <cfRule type="expression" dxfId="1073" priority="331">
      <formula>G84="VENCIDO"</formula>
    </cfRule>
    <cfRule type="expression" dxfId="1072" priority="332">
      <formula>G84="EN PROCESO"</formula>
    </cfRule>
    <cfRule type="expression" dxfId="1071" priority="333">
      <formula>G84="FINALIZADO"</formula>
    </cfRule>
  </conditionalFormatting>
  <conditionalFormatting sqref="G86:G87">
    <cfRule type="containsText" dxfId="1070" priority="327" operator="containsText" text="Parcial">
      <formula>NOT(ISERROR(SEARCH("Parcial",G86)))</formula>
    </cfRule>
    <cfRule type="containsText" dxfId="1069" priority="328" operator="containsText" text="No cumple">
      <formula>NOT(ISERROR(SEARCH("No cumple",G86)))</formula>
    </cfRule>
    <cfRule type="containsText" dxfId="1068" priority="329" operator="containsText" text="Cumple">
      <formula>NOT(ISERROR(SEARCH("Cumple",G86)))</formula>
    </cfRule>
  </conditionalFormatting>
  <conditionalFormatting sqref="G86:G87">
    <cfRule type="expression" dxfId="1067" priority="323">
      <formula>G86="NO INICIADO"</formula>
    </cfRule>
    <cfRule type="expression" dxfId="1066" priority="324">
      <formula>G86="VENCIDO"</formula>
    </cfRule>
    <cfRule type="expression" dxfId="1065" priority="325">
      <formula>G86="EN PROCESO"</formula>
    </cfRule>
    <cfRule type="expression" dxfId="1064" priority="326">
      <formula>G86="FINALIZADO"</formula>
    </cfRule>
  </conditionalFormatting>
  <conditionalFormatting sqref="G129">
    <cfRule type="containsText" dxfId="1063" priority="320" operator="containsText" text="Parcial">
      <formula>NOT(ISERROR(SEARCH("Parcial",G129)))</formula>
    </cfRule>
    <cfRule type="containsText" dxfId="1062" priority="321" operator="containsText" text="No cumple">
      <formula>NOT(ISERROR(SEARCH("No cumple",G129)))</formula>
    </cfRule>
    <cfRule type="containsText" dxfId="1061" priority="322" operator="containsText" text="Cumple">
      <formula>NOT(ISERROR(SEARCH("Cumple",G129)))</formula>
    </cfRule>
  </conditionalFormatting>
  <conditionalFormatting sqref="G129">
    <cfRule type="expression" dxfId="1060" priority="316">
      <formula>G129="NO INICIADO"</formula>
    </cfRule>
    <cfRule type="expression" dxfId="1059" priority="317">
      <formula>G129="VENCIDO"</formula>
    </cfRule>
    <cfRule type="expression" dxfId="1058" priority="318">
      <formula>G129="EN PROCESO"</formula>
    </cfRule>
    <cfRule type="expression" dxfId="1057" priority="319">
      <formula>G129="FINALIZADO"</formula>
    </cfRule>
  </conditionalFormatting>
  <conditionalFormatting sqref="G80">
    <cfRule type="containsText" dxfId="1056" priority="313" operator="containsText" text="Parcial">
      <formula>NOT(ISERROR(SEARCH("Parcial",G80)))</formula>
    </cfRule>
    <cfRule type="containsText" dxfId="1055" priority="314" operator="containsText" text="No cumple">
      <formula>NOT(ISERROR(SEARCH("No cumple",G80)))</formula>
    </cfRule>
    <cfRule type="containsText" dxfId="1054" priority="315" operator="containsText" text="Cumple">
      <formula>NOT(ISERROR(SEARCH("Cumple",G80)))</formula>
    </cfRule>
  </conditionalFormatting>
  <conditionalFormatting sqref="G80">
    <cfRule type="expression" dxfId="1053" priority="309">
      <formula>G80="NO INICIADO"</formula>
    </cfRule>
    <cfRule type="expression" dxfId="1052" priority="310">
      <formula>G80="VENCIDO"</formula>
    </cfRule>
    <cfRule type="expression" dxfId="1051" priority="311">
      <formula>G80="EN PROCESO"</formula>
    </cfRule>
    <cfRule type="expression" dxfId="1050" priority="312">
      <formula>G80="FINALIZADO"</formula>
    </cfRule>
  </conditionalFormatting>
  <conditionalFormatting sqref="G28">
    <cfRule type="containsText" dxfId="1049" priority="306" operator="containsText" text="Parcial">
      <formula>NOT(ISERROR(SEARCH("Parcial",G28)))</formula>
    </cfRule>
    <cfRule type="containsText" dxfId="1048" priority="307" operator="containsText" text="No cumple">
      <formula>NOT(ISERROR(SEARCH("No cumple",G28)))</formula>
    </cfRule>
    <cfRule type="containsText" dxfId="1047" priority="308" operator="containsText" text="Cumple">
      <formula>NOT(ISERROR(SEARCH("Cumple",G28)))</formula>
    </cfRule>
  </conditionalFormatting>
  <conditionalFormatting sqref="G28">
    <cfRule type="expression" dxfId="1046" priority="302">
      <formula>G28="NO INICIADO"</formula>
    </cfRule>
    <cfRule type="expression" dxfId="1045" priority="303">
      <formula>G28="VENCIDO"</formula>
    </cfRule>
    <cfRule type="expression" dxfId="1044" priority="304">
      <formula>G28="EN PROCESO"</formula>
    </cfRule>
    <cfRule type="expression" dxfId="1043" priority="305">
      <formula>G28="FINALIZADO"</formula>
    </cfRule>
  </conditionalFormatting>
  <conditionalFormatting sqref="G29">
    <cfRule type="containsText" dxfId="1042" priority="299" operator="containsText" text="Parcial">
      <formula>NOT(ISERROR(SEARCH("Parcial",G29)))</formula>
    </cfRule>
    <cfRule type="containsText" dxfId="1041" priority="300" operator="containsText" text="No cumple">
      <formula>NOT(ISERROR(SEARCH("No cumple",G29)))</formula>
    </cfRule>
    <cfRule type="containsText" dxfId="1040" priority="301" operator="containsText" text="Cumple">
      <formula>NOT(ISERROR(SEARCH("Cumple",G29)))</formula>
    </cfRule>
  </conditionalFormatting>
  <conditionalFormatting sqref="G29">
    <cfRule type="expression" dxfId="1039" priority="295">
      <formula>G29="NO INICIADO"</formula>
    </cfRule>
    <cfRule type="expression" dxfId="1038" priority="296">
      <formula>G29="VENCIDO"</formula>
    </cfRule>
    <cfRule type="expression" dxfId="1037" priority="297">
      <formula>G29="EN PROCESO"</formula>
    </cfRule>
    <cfRule type="expression" dxfId="1036" priority="298">
      <formula>G29="FINALIZADO"</formula>
    </cfRule>
  </conditionalFormatting>
  <conditionalFormatting sqref="G95">
    <cfRule type="containsText" dxfId="1035" priority="292" operator="containsText" text="Parcial">
      <formula>NOT(ISERROR(SEARCH("Parcial",G95)))</formula>
    </cfRule>
    <cfRule type="containsText" dxfId="1034" priority="293" operator="containsText" text="No cumple">
      <formula>NOT(ISERROR(SEARCH("No cumple",G95)))</formula>
    </cfRule>
    <cfRule type="containsText" dxfId="1033" priority="294" operator="containsText" text="Cumple">
      <formula>NOT(ISERROR(SEARCH("Cumple",G95)))</formula>
    </cfRule>
  </conditionalFormatting>
  <conditionalFormatting sqref="G95">
    <cfRule type="expression" dxfId="1032" priority="288">
      <formula>G95="NO INICIADO"</formula>
    </cfRule>
    <cfRule type="expression" dxfId="1031" priority="289">
      <formula>G95="VENCIDO"</formula>
    </cfRule>
    <cfRule type="expression" dxfId="1030" priority="290">
      <formula>G95="EN PROCESO"</formula>
    </cfRule>
    <cfRule type="expression" dxfId="1029" priority="291">
      <formula>G95="FINALIZADO"</formula>
    </cfRule>
  </conditionalFormatting>
  <conditionalFormatting sqref="G98:G99">
    <cfRule type="containsText" dxfId="1028" priority="285" operator="containsText" text="Parcial">
      <formula>NOT(ISERROR(SEARCH("Parcial",G98)))</formula>
    </cfRule>
    <cfRule type="containsText" dxfId="1027" priority="286" operator="containsText" text="No cumple">
      <formula>NOT(ISERROR(SEARCH("No cumple",G98)))</formula>
    </cfRule>
    <cfRule type="containsText" dxfId="1026" priority="287" operator="containsText" text="Cumple">
      <formula>NOT(ISERROR(SEARCH("Cumple",G98)))</formula>
    </cfRule>
  </conditionalFormatting>
  <conditionalFormatting sqref="G98:G99">
    <cfRule type="expression" dxfId="1025" priority="281">
      <formula>G98="NO INICIADO"</formula>
    </cfRule>
    <cfRule type="expression" dxfId="1024" priority="282">
      <formula>G98="VENCIDO"</formula>
    </cfRule>
    <cfRule type="expression" dxfId="1023" priority="283">
      <formula>G98="EN PROCESO"</formula>
    </cfRule>
    <cfRule type="expression" dxfId="1022" priority="284">
      <formula>G98="FINALIZADO"</formula>
    </cfRule>
  </conditionalFormatting>
  <conditionalFormatting sqref="G105">
    <cfRule type="containsText" dxfId="1021" priority="278" operator="containsText" text="Parcial">
      <formula>NOT(ISERROR(SEARCH("Parcial",G105)))</formula>
    </cfRule>
    <cfRule type="containsText" dxfId="1020" priority="279" operator="containsText" text="No cumple">
      <formula>NOT(ISERROR(SEARCH("No cumple",G105)))</formula>
    </cfRule>
    <cfRule type="containsText" dxfId="1019" priority="280" operator="containsText" text="Cumple">
      <formula>NOT(ISERROR(SEARCH("Cumple",G105)))</formula>
    </cfRule>
  </conditionalFormatting>
  <conditionalFormatting sqref="G105">
    <cfRule type="expression" dxfId="1018" priority="274">
      <formula>G105="NO INICIADO"</formula>
    </cfRule>
    <cfRule type="expression" dxfId="1017" priority="275">
      <formula>G105="VENCIDO"</formula>
    </cfRule>
    <cfRule type="expression" dxfId="1016" priority="276">
      <formula>G105="EN PROCESO"</formula>
    </cfRule>
    <cfRule type="expression" dxfId="1015" priority="277">
      <formula>G105="FINALIZADO"</formula>
    </cfRule>
  </conditionalFormatting>
  <conditionalFormatting sqref="G107">
    <cfRule type="containsText" dxfId="1014" priority="271" operator="containsText" text="Parcial">
      <formula>NOT(ISERROR(SEARCH("Parcial",G107)))</formula>
    </cfRule>
    <cfRule type="containsText" dxfId="1013" priority="272" operator="containsText" text="No cumple">
      <formula>NOT(ISERROR(SEARCH("No cumple",G107)))</formula>
    </cfRule>
    <cfRule type="containsText" dxfId="1012" priority="273" operator="containsText" text="Cumple">
      <formula>NOT(ISERROR(SEARCH("Cumple",G107)))</formula>
    </cfRule>
  </conditionalFormatting>
  <conditionalFormatting sqref="G107">
    <cfRule type="expression" dxfId="1011" priority="267">
      <formula>G107="NO INICIADO"</formula>
    </cfRule>
    <cfRule type="expression" dxfId="1010" priority="268">
      <formula>G107="VENCIDO"</formula>
    </cfRule>
    <cfRule type="expression" dxfId="1009" priority="269">
      <formula>G107="EN PROCESO"</formula>
    </cfRule>
    <cfRule type="expression" dxfId="1008" priority="270">
      <formula>G107="FINALIZADO"</formula>
    </cfRule>
  </conditionalFormatting>
  <conditionalFormatting sqref="G73:G74">
    <cfRule type="containsText" dxfId="1007" priority="264" operator="containsText" text="Parcial">
      <formula>NOT(ISERROR(SEARCH("Parcial",G73)))</formula>
    </cfRule>
    <cfRule type="containsText" dxfId="1006" priority="265" operator="containsText" text="No cumple">
      <formula>NOT(ISERROR(SEARCH("No cumple",G73)))</formula>
    </cfRule>
    <cfRule type="containsText" dxfId="1005" priority="266" operator="containsText" text="Cumple">
      <formula>NOT(ISERROR(SEARCH("Cumple",G73)))</formula>
    </cfRule>
  </conditionalFormatting>
  <conditionalFormatting sqref="G73:G74">
    <cfRule type="expression" dxfId="1004" priority="260">
      <formula>G73="NO INICIADO"</formula>
    </cfRule>
    <cfRule type="expression" dxfId="1003" priority="261">
      <formula>G73="VENCIDO"</formula>
    </cfRule>
    <cfRule type="expression" dxfId="1002" priority="262">
      <formula>G73="EN PROCESO"</formula>
    </cfRule>
    <cfRule type="expression" dxfId="1001" priority="263">
      <formula>G73="FINALIZADO"</formula>
    </cfRule>
  </conditionalFormatting>
  <conditionalFormatting sqref="G62">
    <cfRule type="containsText" dxfId="1000" priority="257" operator="containsText" text="Parcial">
      <formula>NOT(ISERROR(SEARCH("Parcial",G62)))</formula>
    </cfRule>
    <cfRule type="containsText" dxfId="999" priority="258" operator="containsText" text="No cumple">
      <formula>NOT(ISERROR(SEARCH("No cumple",G62)))</formula>
    </cfRule>
    <cfRule type="containsText" dxfId="998" priority="259" operator="containsText" text="Cumple">
      <formula>NOT(ISERROR(SEARCH("Cumple",G62)))</formula>
    </cfRule>
  </conditionalFormatting>
  <conditionalFormatting sqref="G62">
    <cfRule type="expression" dxfId="997" priority="253">
      <formula>G62="NO INICIADO"</formula>
    </cfRule>
    <cfRule type="expression" dxfId="996" priority="254">
      <formula>G62="VENCIDO"</formula>
    </cfRule>
    <cfRule type="expression" dxfId="995" priority="255">
      <formula>G62="EN PROCESO"</formula>
    </cfRule>
    <cfRule type="expression" dxfId="994" priority="256">
      <formula>G62="FINALIZADO"</formula>
    </cfRule>
  </conditionalFormatting>
  <conditionalFormatting sqref="G78">
    <cfRule type="containsText" dxfId="993" priority="250" operator="containsText" text="Parcial">
      <formula>NOT(ISERROR(SEARCH("Parcial",G78)))</formula>
    </cfRule>
    <cfRule type="containsText" dxfId="992" priority="251" operator="containsText" text="No cumple">
      <formula>NOT(ISERROR(SEARCH("No cumple",G78)))</formula>
    </cfRule>
    <cfRule type="containsText" dxfId="991" priority="252" operator="containsText" text="Cumple">
      <formula>NOT(ISERROR(SEARCH("Cumple",G78)))</formula>
    </cfRule>
  </conditionalFormatting>
  <conditionalFormatting sqref="G78">
    <cfRule type="expression" dxfId="990" priority="246">
      <formula>G78="NO INICIADO"</formula>
    </cfRule>
    <cfRule type="expression" dxfId="989" priority="247">
      <formula>G78="VENCIDO"</formula>
    </cfRule>
    <cfRule type="expression" dxfId="988" priority="248">
      <formula>G78="EN PROCESO"</formula>
    </cfRule>
    <cfRule type="expression" dxfId="987" priority="249">
      <formula>G78="FINALIZADO"</formula>
    </cfRule>
  </conditionalFormatting>
  <conditionalFormatting sqref="G25:G26">
    <cfRule type="containsText" dxfId="986" priority="243" operator="containsText" text="Parcial">
      <formula>NOT(ISERROR(SEARCH("Parcial",G25)))</formula>
    </cfRule>
    <cfRule type="containsText" dxfId="985" priority="244" operator="containsText" text="No cumple">
      <formula>NOT(ISERROR(SEARCH("No cumple",G25)))</formula>
    </cfRule>
    <cfRule type="containsText" dxfId="984" priority="245" operator="containsText" text="Cumple">
      <formula>NOT(ISERROR(SEARCH("Cumple",G25)))</formula>
    </cfRule>
  </conditionalFormatting>
  <conditionalFormatting sqref="G25:G26">
    <cfRule type="expression" dxfId="983" priority="239">
      <formula>G25="NO INICIADO"</formula>
    </cfRule>
    <cfRule type="expression" dxfId="982" priority="240">
      <formula>G25="VENCIDO"</formula>
    </cfRule>
    <cfRule type="expression" dxfId="981" priority="241">
      <formula>G25="EN PROCESO"</formula>
    </cfRule>
    <cfRule type="expression" dxfId="980" priority="242">
      <formula>G25="FINALIZADO"</formula>
    </cfRule>
  </conditionalFormatting>
  <conditionalFormatting sqref="G40:G42">
    <cfRule type="containsText" dxfId="979" priority="236" operator="containsText" text="Parcial">
      <formula>NOT(ISERROR(SEARCH("Parcial",G40)))</formula>
    </cfRule>
    <cfRule type="containsText" dxfId="978" priority="237" operator="containsText" text="No cumple">
      <formula>NOT(ISERROR(SEARCH("No cumple",G40)))</formula>
    </cfRule>
    <cfRule type="containsText" dxfId="977" priority="238" operator="containsText" text="Cumple">
      <formula>NOT(ISERROR(SEARCH("Cumple",G40)))</formula>
    </cfRule>
  </conditionalFormatting>
  <conditionalFormatting sqref="G40:G42">
    <cfRule type="expression" dxfId="976" priority="232">
      <formula>G40="NO INICIADO"</formula>
    </cfRule>
    <cfRule type="expression" dxfId="975" priority="233">
      <formula>G40="VENCIDO"</formula>
    </cfRule>
    <cfRule type="expression" dxfId="974" priority="234">
      <formula>G40="EN PROCESO"</formula>
    </cfRule>
    <cfRule type="expression" dxfId="973" priority="235">
      <formula>G40="FINALIZADO"</formula>
    </cfRule>
  </conditionalFormatting>
  <conditionalFormatting sqref="G67">
    <cfRule type="containsText" dxfId="972" priority="229" operator="containsText" text="Parcial">
      <formula>NOT(ISERROR(SEARCH("Parcial",G67)))</formula>
    </cfRule>
    <cfRule type="containsText" dxfId="971" priority="230" operator="containsText" text="No cumple">
      <formula>NOT(ISERROR(SEARCH("No cumple",G67)))</formula>
    </cfRule>
    <cfRule type="containsText" dxfId="970" priority="231" operator="containsText" text="Cumple">
      <formula>NOT(ISERROR(SEARCH("Cumple",G67)))</formula>
    </cfRule>
  </conditionalFormatting>
  <conditionalFormatting sqref="G67">
    <cfRule type="expression" dxfId="969" priority="225">
      <formula>G67="NO INICIADO"</formula>
    </cfRule>
    <cfRule type="expression" dxfId="968" priority="226">
      <formula>G67="VENCIDO"</formula>
    </cfRule>
    <cfRule type="expression" dxfId="967" priority="227">
      <formula>G67="EN PROCESO"</formula>
    </cfRule>
    <cfRule type="expression" dxfId="966" priority="228">
      <formula>G67="FINALIZADO"</formula>
    </cfRule>
  </conditionalFormatting>
  <conditionalFormatting sqref="G71">
    <cfRule type="containsText" dxfId="965" priority="222" operator="containsText" text="Parcial">
      <formula>NOT(ISERROR(SEARCH("Parcial",G71)))</formula>
    </cfRule>
    <cfRule type="containsText" dxfId="964" priority="223" operator="containsText" text="No cumple">
      <formula>NOT(ISERROR(SEARCH("No cumple",G71)))</formula>
    </cfRule>
    <cfRule type="containsText" dxfId="963" priority="224" operator="containsText" text="Cumple">
      <formula>NOT(ISERROR(SEARCH("Cumple",G71)))</formula>
    </cfRule>
  </conditionalFormatting>
  <conditionalFormatting sqref="G71">
    <cfRule type="expression" dxfId="962" priority="218">
      <formula>G71="NO INICIADO"</formula>
    </cfRule>
    <cfRule type="expression" dxfId="961" priority="219">
      <formula>G71="VENCIDO"</formula>
    </cfRule>
    <cfRule type="expression" dxfId="960" priority="220">
      <formula>G71="EN PROCESO"</formula>
    </cfRule>
    <cfRule type="expression" dxfId="959" priority="221">
      <formula>G71="FINALIZADO"</formula>
    </cfRule>
  </conditionalFormatting>
  <conditionalFormatting sqref="G115:G117">
    <cfRule type="containsText" dxfId="958" priority="215" operator="containsText" text="Parcial">
      <formula>NOT(ISERROR(SEARCH("Parcial",G115)))</formula>
    </cfRule>
    <cfRule type="containsText" dxfId="957" priority="216" operator="containsText" text="No cumple">
      <formula>NOT(ISERROR(SEARCH("No cumple",G115)))</formula>
    </cfRule>
    <cfRule type="containsText" dxfId="956" priority="217" operator="containsText" text="Cumple">
      <formula>NOT(ISERROR(SEARCH("Cumple",G115)))</formula>
    </cfRule>
  </conditionalFormatting>
  <conditionalFormatting sqref="G115:G117">
    <cfRule type="expression" dxfId="955" priority="211">
      <formula>G115="NO INICIADO"</formula>
    </cfRule>
    <cfRule type="expression" dxfId="954" priority="212">
      <formula>G115="VENCIDO"</formula>
    </cfRule>
    <cfRule type="expression" dxfId="953" priority="213">
      <formula>G115="EN PROCESO"</formula>
    </cfRule>
    <cfRule type="expression" dxfId="952" priority="214">
      <formula>G115="FINALIZADO"</formula>
    </cfRule>
  </conditionalFormatting>
  <conditionalFormatting sqref="G119">
    <cfRule type="containsText" dxfId="951" priority="208" operator="containsText" text="Parcial">
      <formula>NOT(ISERROR(SEARCH("Parcial",G119)))</formula>
    </cfRule>
    <cfRule type="containsText" dxfId="950" priority="209" operator="containsText" text="No cumple">
      <formula>NOT(ISERROR(SEARCH("No cumple",G119)))</formula>
    </cfRule>
    <cfRule type="containsText" dxfId="949" priority="210" operator="containsText" text="Cumple">
      <formula>NOT(ISERROR(SEARCH("Cumple",G119)))</formula>
    </cfRule>
  </conditionalFormatting>
  <conditionalFormatting sqref="G119">
    <cfRule type="expression" dxfId="948" priority="204">
      <formula>G119="NO INICIADO"</formula>
    </cfRule>
    <cfRule type="expression" dxfId="947" priority="205">
      <formula>G119="VENCIDO"</formula>
    </cfRule>
    <cfRule type="expression" dxfId="946" priority="206">
      <formula>G119="EN PROCESO"</formula>
    </cfRule>
    <cfRule type="expression" dxfId="945" priority="207">
      <formula>G119="FINALIZADO"</formula>
    </cfRule>
  </conditionalFormatting>
  <conditionalFormatting sqref="G127">
    <cfRule type="containsText" dxfId="944" priority="201" operator="containsText" text="Parcial">
      <formula>NOT(ISERROR(SEARCH("Parcial",G127)))</formula>
    </cfRule>
    <cfRule type="containsText" dxfId="943" priority="202" operator="containsText" text="No cumple">
      <formula>NOT(ISERROR(SEARCH("No cumple",G127)))</formula>
    </cfRule>
    <cfRule type="containsText" dxfId="942" priority="203" operator="containsText" text="Cumple">
      <formula>NOT(ISERROR(SEARCH("Cumple",G127)))</formula>
    </cfRule>
  </conditionalFormatting>
  <conditionalFormatting sqref="G127">
    <cfRule type="expression" dxfId="941" priority="197">
      <formula>G127="NO INICIADO"</formula>
    </cfRule>
    <cfRule type="expression" dxfId="940" priority="198">
      <formula>G127="VENCIDO"</formula>
    </cfRule>
    <cfRule type="expression" dxfId="939" priority="199">
      <formula>G127="EN PROCESO"</formula>
    </cfRule>
    <cfRule type="expression" dxfId="938" priority="200">
      <formula>G127="FINALIZADO"</formula>
    </cfRule>
  </conditionalFormatting>
  <conditionalFormatting sqref="G91">
    <cfRule type="containsText" dxfId="937" priority="194" operator="containsText" text="Parcial">
      <formula>NOT(ISERROR(SEARCH("Parcial",G91)))</formula>
    </cfRule>
    <cfRule type="containsText" dxfId="936" priority="195" operator="containsText" text="No cumple">
      <formula>NOT(ISERROR(SEARCH("No cumple",G91)))</formula>
    </cfRule>
    <cfRule type="containsText" dxfId="935" priority="196" operator="containsText" text="Cumple">
      <formula>NOT(ISERROR(SEARCH("Cumple",G91)))</formula>
    </cfRule>
  </conditionalFormatting>
  <conditionalFormatting sqref="G91">
    <cfRule type="expression" dxfId="934" priority="190">
      <formula>G91="NO INICIADO"</formula>
    </cfRule>
    <cfRule type="expression" dxfId="933" priority="191">
      <formula>G91="VENCIDO"</formula>
    </cfRule>
    <cfRule type="expression" dxfId="932" priority="192">
      <formula>G91="EN PROCESO"</formula>
    </cfRule>
    <cfRule type="expression" dxfId="931" priority="193">
      <formula>G91="FINALIZADO"</formula>
    </cfRule>
  </conditionalFormatting>
  <conditionalFormatting sqref="G30:G31">
    <cfRule type="containsText" dxfId="930" priority="187" operator="containsText" text="Parcial">
      <formula>NOT(ISERROR(SEARCH("Parcial",G30)))</formula>
    </cfRule>
    <cfRule type="containsText" dxfId="929" priority="188" operator="containsText" text="No cumple">
      <formula>NOT(ISERROR(SEARCH("No cumple",G30)))</formula>
    </cfRule>
    <cfRule type="containsText" dxfId="928" priority="189" operator="containsText" text="Cumple">
      <formula>NOT(ISERROR(SEARCH("Cumple",G30)))</formula>
    </cfRule>
  </conditionalFormatting>
  <conditionalFormatting sqref="G30:G31">
    <cfRule type="expression" dxfId="927" priority="183">
      <formula>G30="NO INICIADO"</formula>
    </cfRule>
    <cfRule type="expression" dxfId="926" priority="184">
      <formula>G30="VENCIDO"</formula>
    </cfRule>
    <cfRule type="expression" dxfId="925" priority="185">
      <formula>G30="EN PROCESO"</formula>
    </cfRule>
    <cfRule type="expression" dxfId="924" priority="186">
      <formula>G30="FINALIZADO"</formula>
    </cfRule>
  </conditionalFormatting>
  <conditionalFormatting sqref="G61">
    <cfRule type="containsText" dxfId="923" priority="180" operator="containsText" text="Parcial">
      <formula>NOT(ISERROR(SEARCH("Parcial",G61)))</formula>
    </cfRule>
    <cfRule type="containsText" dxfId="922" priority="181" operator="containsText" text="No cumple">
      <formula>NOT(ISERROR(SEARCH("No cumple",G61)))</formula>
    </cfRule>
    <cfRule type="containsText" dxfId="921" priority="182" operator="containsText" text="Cumple">
      <formula>NOT(ISERROR(SEARCH("Cumple",G61)))</formula>
    </cfRule>
  </conditionalFormatting>
  <conditionalFormatting sqref="G61">
    <cfRule type="expression" dxfId="920" priority="176">
      <formula>G61="NO INICIADO"</formula>
    </cfRule>
    <cfRule type="expression" dxfId="919" priority="177">
      <formula>G61="VENCIDO"</formula>
    </cfRule>
    <cfRule type="expression" dxfId="918" priority="178">
      <formula>G61="EN PROCESO"</formula>
    </cfRule>
    <cfRule type="expression" dxfId="917" priority="179">
      <formula>G61="FINALIZADO"</formula>
    </cfRule>
  </conditionalFormatting>
  <conditionalFormatting sqref="G108:G111">
    <cfRule type="containsText" dxfId="916" priority="173" operator="containsText" text="Parcial">
      <formula>NOT(ISERROR(SEARCH("Parcial",G108)))</formula>
    </cfRule>
    <cfRule type="containsText" dxfId="915" priority="174" operator="containsText" text="No cumple">
      <formula>NOT(ISERROR(SEARCH("No cumple",G108)))</formula>
    </cfRule>
    <cfRule type="containsText" dxfId="914" priority="175" operator="containsText" text="Cumple">
      <formula>NOT(ISERROR(SEARCH("Cumple",G108)))</formula>
    </cfRule>
  </conditionalFormatting>
  <conditionalFormatting sqref="G108:G111">
    <cfRule type="expression" dxfId="913" priority="169">
      <formula>G108="NO INICIADO"</formula>
    </cfRule>
    <cfRule type="expression" dxfId="912" priority="170">
      <formula>G108="VENCIDO"</formula>
    </cfRule>
    <cfRule type="expression" dxfId="911" priority="171">
      <formula>G108="EN PROCESO"</formula>
    </cfRule>
    <cfRule type="expression" dxfId="910" priority="172">
      <formula>G108="FINALIZADO"</formula>
    </cfRule>
  </conditionalFormatting>
  <conditionalFormatting sqref="G27">
    <cfRule type="containsText" dxfId="909" priority="166" operator="containsText" text="Parcial">
      <formula>NOT(ISERROR(SEARCH("Parcial",G27)))</formula>
    </cfRule>
    <cfRule type="containsText" dxfId="908" priority="167" operator="containsText" text="No cumple">
      <formula>NOT(ISERROR(SEARCH("No cumple",G27)))</formula>
    </cfRule>
    <cfRule type="containsText" dxfId="907" priority="168" operator="containsText" text="Cumple">
      <formula>NOT(ISERROR(SEARCH("Cumple",G27)))</formula>
    </cfRule>
  </conditionalFormatting>
  <conditionalFormatting sqref="G27">
    <cfRule type="expression" dxfId="906" priority="162">
      <formula>G27="NO INICIADO"</formula>
    </cfRule>
    <cfRule type="expression" dxfId="905" priority="163">
      <formula>G27="VENCIDO"</formula>
    </cfRule>
    <cfRule type="expression" dxfId="904" priority="164">
      <formula>G27="EN PROCESO"</formula>
    </cfRule>
    <cfRule type="expression" dxfId="903" priority="165">
      <formula>G27="FINALIZADO"</formula>
    </cfRule>
  </conditionalFormatting>
  <conditionalFormatting sqref="G35:G39">
    <cfRule type="containsText" dxfId="902" priority="159" operator="containsText" text="Parcial">
      <formula>NOT(ISERROR(SEARCH("Parcial",G35)))</formula>
    </cfRule>
    <cfRule type="containsText" dxfId="901" priority="160" operator="containsText" text="No cumple">
      <formula>NOT(ISERROR(SEARCH("No cumple",G35)))</formula>
    </cfRule>
    <cfRule type="containsText" dxfId="900" priority="161" operator="containsText" text="Cumple">
      <formula>NOT(ISERROR(SEARCH("Cumple",G35)))</formula>
    </cfRule>
  </conditionalFormatting>
  <conditionalFormatting sqref="G35:G39">
    <cfRule type="expression" dxfId="899" priority="155">
      <formula>G35="NO INICIADO"</formula>
    </cfRule>
    <cfRule type="expression" dxfId="898" priority="156">
      <formula>G35="VENCIDO"</formula>
    </cfRule>
    <cfRule type="expression" dxfId="897" priority="157">
      <formula>G35="EN PROCESO"</formula>
    </cfRule>
    <cfRule type="expression" dxfId="896" priority="158">
      <formula>G35="FINALIZADO"</formula>
    </cfRule>
  </conditionalFormatting>
  <conditionalFormatting sqref="G57">
    <cfRule type="containsText" dxfId="895" priority="152" operator="containsText" text="Parcial">
      <formula>NOT(ISERROR(SEARCH("Parcial",G57)))</formula>
    </cfRule>
    <cfRule type="containsText" dxfId="894" priority="153" operator="containsText" text="No cumple">
      <formula>NOT(ISERROR(SEARCH("No cumple",G57)))</formula>
    </cfRule>
    <cfRule type="containsText" dxfId="893" priority="154" operator="containsText" text="Cumple">
      <formula>NOT(ISERROR(SEARCH("Cumple",G57)))</formula>
    </cfRule>
  </conditionalFormatting>
  <conditionalFormatting sqref="G57">
    <cfRule type="expression" dxfId="892" priority="148">
      <formula>G57="NO INICIADO"</formula>
    </cfRule>
    <cfRule type="expression" dxfId="891" priority="149">
      <formula>G57="VENCIDO"</formula>
    </cfRule>
    <cfRule type="expression" dxfId="890" priority="150">
      <formula>G57="EN PROCESO"</formula>
    </cfRule>
    <cfRule type="expression" dxfId="889" priority="151">
      <formula>G57="FINALIZADO"</formula>
    </cfRule>
  </conditionalFormatting>
  <conditionalFormatting sqref="G69">
    <cfRule type="containsText" dxfId="888" priority="145" operator="containsText" text="Parcial">
      <formula>NOT(ISERROR(SEARCH("Parcial",G69)))</formula>
    </cfRule>
    <cfRule type="containsText" dxfId="887" priority="146" operator="containsText" text="No cumple">
      <formula>NOT(ISERROR(SEARCH("No cumple",G69)))</formula>
    </cfRule>
    <cfRule type="containsText" dxfId="886" priority="147" operator="containsText" text="Cumple">
      <formula>NOT(ISERROR(SEARCH("Cumple",G69)))</formula>
    </cfRule>
  </conditionalFormatting>
  <conditionalFormatting sqref="G69">
    <cfRule type="expression" dxfId="885" priority="141">
      <formula>G69="NO INICIADO"</formula>
    </cfRule>
    <cfRule type="expression" dxfId="884" priority="142">
      <formula>G69="VENCIDO"</formula>
    </cfRule>
    <cfRule type="expression" dxfId="883" priority="143">
      <formula>G69="EN PROCESO"</formula>
    </cfRule>
    <cfRule type="expression" dxfId="882" priority="144">
      <formula>G69="FINALIZADO"</formula>
    </cfRule>
  </conditionalFormatting>
  <conditionalFormatting sqref="G83">
    <cfRule type="containsText" dxfId="881" priority="138" operator="containsText" text="Parcial">
      <formula>NOT(ISERROR(SEARCH("Parcial",G83)))</formula>
    </cfRule>
    <cfRule type="containsText" dxfId="880" priority="139" operator="containsText" text="No cumple">
      <formula>NOT(ISERROR(SEARCH("No cumple",G83)))</formula>
    </cfRule>
    <cfRule type="containsText" dxfId="879" priority="140" operator="containsText" text="Cumple">
      <formula>NOT(ISERROR(SEARCH("Cumple",G83)))</formula>
    </cfRule>
  </conditionalFormatting>
  <conditionalFormatting sqref="G83">
    <cfRule type="expression" dxfId="878" priority="134">
      <formula>G83="NO INICIADO"</formula>
    </cfRule>
    <cfRule type="expression" dxfId="877" priority="135">
      <formula>G83="VENCIDO"</formula>
    </cfRule>
    <cfRule type="expression" dxfId="876" priority="136">
      <formula>G83="EN PROCESO"</formula>
    </cfRule>
    <cfRule type="expression" dxfId="875" priority="137">
      <formula>G83="FINALIZADO"</formula>
    </cfRule>
  </conditionalFormatting>
  <conditionalFormatting sqref="G102">
    <cfRule type="containsText" dxfId="874" priority="131" operator="containsText" text="Parcial">
      <formula>NOT(ISERROR(SEARCH("Parcial",G102)))</formula>
    </cfRule>
    <cfRule type="containsText" dxfId="873" priority="132" operator="containsText" text="No cumple">
      <formula>NOT(ISERROR(SEARCH("No cumple",G102)))</formula>
    </cfRule>
    <cfRule type="containsText" dxfId="872" priority="133" operator="containsText" text="Cumple">
      <formula>NOT(ISERROR(SEARCH("Cumple",G102)))</formula>
    </cfRule>
  </conditionalFormatting>
  <conditionalFormatting sqref="G102">
    <cfRule type="expression" dxfId="871" priority="127">
      <formula>G102="NO INICIADO"</formula>
    </cfRule>
    <cfRule type="expression" dxfId="870" priority="128">
      <formula>G102="VENCIDO"</formula>
    </cfRule>
    <cfRule type="expression" dxfId="869" priority="129">
      <formula>G102="EN PROCESO"</formula>
    </cfRule>
    <cfRule type="expression" dxfId="868" priority="130">
      <formula>G102="FINALIZADO"</formula>
    </cfRule>
  </conditionalFormatting>
  <conditionalFormatting sqref="G54">
    <cfRule type="containsText" dxfId="867" priority="124" operator="containsText" text="Parcial">
      <formula>NOT(ISERROR(SEARCH("Parcial",G54)))</formula>
    </cfRule>
    <cfRule type="containsText" dxfId="866" priority="125" operator="containsText" text="No cumple">
      <formula>NOT(ISERROR(SEARCH("No cumple",G54)))</formula>
    </cfRule>
    <cfRule type="containsText" dxfId="865" priority="126" operator="containsText" text="Cumple">
      <formula>NOT(ISERROR(SEARCH("Cumple",G54)))</formula>
    </cfRule>
  </conditionalFormatting>
  <conditionalFormatting sqref="G54">
    <cfRule type="expression" dxfId="864" priority="120">
      <formula>G54="NO INICIADO"</formula>
    </cfRule>
    <cfRule type="expression" dxfId="863" priority="121">
      <formula>G54="VENCIDO"</formula>
    </cfRule>
    <cfRule type="expression" dxfId="862" priority="122">
      <formula>G54="EN PROCESO"</formula>
    </cfRule>
    <cfRule type="expression" dxfId="861" priority="123">
      <formula>G54="FINALIZADO"</formula>
    </cfRule>
  </conditionalFormatting>
  <conditionalFormatting sqref="G82">
    <cfRule type="containsText" dxfId="860" priority="117" operator="containsText" text="Parcial">
      <formula>NOT(ISERROR(SEARCH("Parcial",G82)))</formula>
    </cfRule>
    <cfRule type="containsText" dxfId="859" priority="118" operator="containsText" text="No cumple">
      <formula>NOT(ISERROR(SEARCH("No cumple",G82)))</formula>
    </cfRule>
    <cfRule type="containsText" dxfId="858" priority="119" operator="containsText" text="Cumple">
      <formula>NOT(ISERROR(SEARCH("Cumple",G82)))</formula>
    </cfRule>
  </conditionalFormatting>
  <conditionalFormatting sqref="G82">
    <cfRule type="expression" dxfId="857" priority="113">
      <formula>G82="NO INICIADO"</formula>
    </cfRule>
    <cfRule type="expression" dxfId="856" priority="114">
      <formula>G82="VENCIDO"</formula>
    </cfRule>
    <cfRule type="expression" dxfId="855" priority="115">
      <formula>G82="EN PROCESO"</formula>
    </cfRule>
    <cfRule type="expression" dxfId="854" priority="116">
      <formula>G82="FINALIZADO"</formula>
    </cfRule>
  </conditionalFormatting>
  <conditionalFormatting sqref="G85">
    <cfRule type="containsText" dxfId="853" priority="110" operator="containsText" text="Parcial">
      <formula>NOT(ISERROR(SEARCH("Parcial",G85)))</formula>
    </cfRule>
    <cfRule type="containsText" dxfId="852" priority="111" operator="containsText" text="No cumple">
      <formula>NOT(ISERROR(SEARCH("No cumple",G85)))</formula>
    </cfRule>
    <cfRule type="containsText" dxfId="851" priority="112" operator="containsText" text="Cumple">
      <formula>NOT(ISERROR(SEARCH("Cumple",G85)))</formula>
    </cfRule>
  </conditionalFormatting>
  <conditionalFormatting sqref="G85">
    <cfRule type="expression" dxfId="850" priority="106">
      <formula>G85="NO INICIADO"</formula>
    </cfRule>
    <cfRule type="expression" dxfId="849" priority="107">
      <formula>G85="VENCIDO"</formula>
    </cfRule>
    <cfRule type="expression" dxfId="848" priority="108">
      <formula>G85="EN PROCESO"</formula>
    </cfRule>
    <cfRule type="expression" dxfId="847" priority="109">
      <formula>G85="FINALIZADO"</formula>
    </cfRule>
  </conditionalFormatting>
  <conditionalFormatting sqref="G88">
    <cfRule type="containsText" dxfId="846" priority="103" operator="containsText" text="Parcial">
      <formula>NOT(ISERROR(SEARCH("Parcial",G88)))</formula>
    </cfRule>
    <cfRule type="containsText" dxfId="845" priority="104" operator="containsText" text="No cumple">
      <formula>NOT(ISERROR(SEARCH("No cumple",G88)))</formula>
    </cfRule>
    <cfRule type="containsText" dxfId="844" priority="105" operator="containsText" text="Cumple">
      <formula>NOT(ISERROR(SEARCH("Cumple",G88)))</formula>
    </cfRule>
  </conditionalFormatting>
  <conditionalFormatting sqref="G88">
    <cfRule type="expression" dxfId="843" priority="99">
      <formula>G88="NO INICIADO"</formula>
    </cfRule>
    <cfRule type="expression" dxfId="842" priority="100">
      <formula>G88="VENCIDO"</formula>
    </cfRule>
    <cfRule type="expression" dxfId="841" priority="101">
      <formula>G88="EN PROCESO"</formula>
    </cfRule>
    <cfRule type="expression" dxfId="840" priority="102">
      <formula>G88="FINALIZADO"</formula>
    </cfRule>
  </conditionalFormatting>
  <conditionalFormatting sqref="G89">
    <cfRule type="containsText" dxfId="839" priority="96" operator="containsText" text="Parcial">
      <formula>NOT(ISERROR(SEARCH("Parcial",G89)))</formula>
    </cfRule>
    <cfRule type="containsText" dxfId="838" priority="97" operator="containsText" text="No cumple">
      <formula>NOT(ISERROR(SEARCH("No cumple",G89)))</formula>
    </cfRule>
    <cfRule type="containsText" dxfId="837" priority="98" operator="containsText" text="Cumple">
      <formula>NOT(ISERROR(SEARCH("Cumple",G89)))</formula>
    </cfRule>
  </conditionalFormatting>
  <conditionalFormatting sqref="G89">
    <cfRule type="expression" dxfId="836" priority="92">
      <formula>G89="NO INICIADO"</formula>
    </cfRule>
    <cfRule type="expression" dxfId="835" priority="93">
      <formula>G89="VENCIDO"</formula>
    </cfRule>
    <cfRule type="expression" dxfId="834" priority="94">
      <formula>G89="EN PROCESO"</formula>
    </cfRule>
    <cfRule type="expression" dxfId="833" priority="95">
      <formula>G89="FINALIZADO"</formula>
    </cfRule>
  </conditionalFormatting>
  <conditionalFormatting sqref="G103">
    <cfRule type="containsText" dxfId="832" priority="89" operator="containsText" text="Parcial">
      <formula>NOT(ISERROR(SEARCH("Parcial",G103)))</formula>
    </cfRule>
    <cfRule type="containsText" dxfId="831" priority="90" operator="containsText" text="No cumple">
      <formula>NOT(ISERROR(SEARCH("No cumple",G103)))</formula>
    </cfRule>
    <cfRule type="containsText" dxfId="830" priority="91" operator="containsText" text="Cumple">
      <formula>NOT(ISERROR(SEARCH("Cumple",G103)))</formula>
    </cfRule>
  </conditionalFormatting>
  <conditionalFormatting sqref="G103">
    <cfRule type="expression" dxfId="829" priority="85">
      <formula>G103="NO INICIADO"</formula>
    </cfRule>
    <cfRule type="expression" dxfId="828" priority="86">
      <formula>G103="VENCIDO"</formula>
    </cfRule>
    <cfRule type="expression" dxfId="827" priority="87">
      <formula>G103="EN PROCESO"</formula>
    </cfRule>
    <cfRule type="expression" dxfId="826" priority="88">
      <formula>G103="FINALIZADO"</formula>
    </cfRule>
  </conditionalFormatting>
  <conditionalFormatting sqref="G56">
    <cfRule type="containsText" dxfId="825" priority="82" operator="containsText" text="Parcial">
      <formula>NOT(ISERROR(SEARCH("Parcial",G56)))</formula>
    </cfRule>
    <cfRule type="containsText" dxfId="824" priority="83" operator="containsText" text="No cumple">
      <formula>NOT(ISERROR(SEARCH("No cumple",G56)))</formula>
    </cfRule>
    <cfRule type="containsText" dxfId="823" priority="84" operator="containsText" text="Cumple">
      <formula>NOT(ISERROR(SEARCH("Cumple",G56)))</formula>
    </cfRule>
  </conditionalFormatting>
  <conditionalFormatting sqref="G56">
    <cfRule type="expression" dxfId="822" priority="78">
      <formula>G56="NO INICIADO"</formula>
    </cfRule>
    <cfRule type="expression" dxfId="821" priority="79">
      <formula>G56="VENCIDO"</formula>
    </cfRule>
    <cfRule type="expression" dxfId="820" priority="80">
      <formula>G56="EN PROCESO"</formula>
    </cfRule>
    <cfRule type="expression" dxfId="819" priority="81">
      <formula>G56="FINALIZADO"</formula>
    </cfRule>
  </conditionalFormatting>
  <conditionalFormatting sqref="G64">
    <cfRule type="containsText" dxfId="818" priority="75" operator="containsText" text="Parcial">
      <formula>NOT(ISERROR(SEARCH("Parcial",G64)))</formula>
    </cfRule>
    <cfRule type="containsText" dxfId="817" priority="76" operator="containsText" text="No cumple">
      <formula>NOT(ISERROR(SEARCH("No cumple",G64)))</formula>
    </cfRule>
    <cfRule type="containsText" dxfId="816" priority="77" operator="containsText" text="Cumple">
      <formula>NOT(ISERROR(SEARCH("Cumple",G64)))</formula>
    </cfRule>
  </conditionalFormatting>
  <conditionalFormatting sqref="G64">
    <cfRule type="expression" dxfId="815" priority="71">
      <formula>G64="NO INICIADO"</formula>
    </cfRule>
    <cfRule type="expression" dxfId="814" priority="72">
      <formula>G64="VENCIDO"</formula>
    </cfRule>
    <cfRule type="expression" dxfId="813" priority="73">
      <formula>G64="EN PROCESO"</formula>
    </cfRule>
    <cfRule type="expression" dxfId="812" priority="74">
      <formula>G64="FINALIZADO"</formula>
    </cfRule>
  </conditionalFormatting>
  <conditionalFormatting sqref="G77">
    <cfRule type="containsText" dxfId="811" priority="68" operator="containsText" text="Parcial">
      <formula>NOT(ISERROR(SEARCH("Parcial",G77)))</formula>
    </cfRule>
    <cfRule type="containsText" dxfId="810" priority="69" operator="containsText" text="No cumple">
      <formula>NOT(ISERROR(SEARCH("No cumple",G77)))</formula>
    </cfRule>
    <cfRule type="containsText" dxfId="809" priority="70" operator="containsText" text="Cumple">
      <formula>NOT(ISERROR(SEARCH("Cumple",G77)))</formula>
    </cfRule>
  </conditionalFormatting>
  <conditionalFormatting sqref="G77">
    <cfRule type="expression" dxfId="808" priority="64">
      <formula>G77="NO INICIADO"</formula>
    </cfRule>
    <cfRule type="expression" dxfId="807" priority="65">
      <formula>G77="VENCIDO"</formula>
    </cfRule>
    <cfRule type="expression" dxfId="806" priority="66">
      <formula>G77="EN PROCESO"</formula>
    </cfRule>
    <cfRule type="expression" dxfId="805" priority="67">
      <formula>G77="FINALIZADO"</formula>
    </cfRule>
  </conditionalFormatting>
  <conditionalFormatting sqref="G100">
    <cfRule type="containsText" dxfId="804" priority="61" operator="containsText" text="Parcial">
      <formula>NOT(ISERROR(SEARCH("Parcial",G100)))</formula>
    </cfRule>
    <cfRule type="containsText" dxfId="803" priority="62" operator="containsText" text="No cumple">
      <formula>NOT(ISERROR(SEARCH("No cumple",G100)))</formula>
    </cfRule>
    <cfRule type="containsText" dxfId="802" priority="63" operator="containsText" text="Cumple">
      <formula>NOT(ISERROR(SEARCH("Cumple",G100)))</formula>
    </cfRule>
  </conditionalFormatting>
  <conditionalFormatting sqref="G100">
    <cfRule type="expression" dxfId="801" priority="57">
      <formula>G100="NO INICIADO"</formula>
    </cfRule>
    <cfRule type="expression" dxfId="800" priority="58">
      <formula>G100="VENCIDO"</formula>
    </cfRule>
    <cfRule type="expression" dxfId="799" priority="59">
      <formula>G100="EN PROCESO"</formula>
    </cfRule>
    <cfRule type="expression" dxfId="798" priority="60">
      <formula>G100="FINALIZADO"</formula>
    </cfRule>
  </conditionalFormatting>
  <conditionalFormatting sqref="G106">
    <cfRule type="containsText" dxfId="797" priority="54" operator="containsText" text="Parcial">
      <formula>NOT(ISERROR(SEARCH("Parcial",G106)))</formula>
    </cfRule>
    <cfRule type="containsText" dxfId="796" priority="55" operator="containsText" text="No cumple">
      <formula>NOT(ISERROR(SEARCH("No cumple",G106)))</formula>
    </cfRule>
    <cfRule type="containsText" dxfId="795" priority="56" operator="containsText" text="Cumple">
      <formula>NOT(ISERROR(SEARCH("Cumple",G106)))</formula>
    </cfRule>
  </conditionalFormatting>
  <conditionalFormatting sqref="G106">
    <cfRule type="expression" dxfId="794" priority="50">
      <formula>G106="NO INICIADO"</formula>
    </cfRule>
    <cfRule type="expression" dxfId="793" priority="51">
      <formula>G106="VENCIDO"</formula>
    </cfRule>
    <cfRule type="expression" dxfId="792" priority="52">
      <formula>G106="EN PROCESO"</formula>
    </cfRule>
    <cfRule type="expression" dxfId="791" priority="53">
      <formula>G106="FINALIZADO"</formula>
    </cfRule>
  </conditionalFormatting>
  <conditionalFormatting sqref="G58">
    <cfRule type="containsText" dxfId="790" priority="47" operator="containsText" text="Parcial">
      <formula>NOT(ISERROR(SEARCH("Parcial",G58)))</formula>
    </cfRule>
    <cfRule type="containsText" dxfId="789" priority="48" operator="containsText" text="No cumple">
      <formula>NOT(ISERROR(SEARCH("No cumple",G58)))</formula>
    </cfRule>
    <cfRule type="containsText" dxfId="788" priority="49" operator="containsText" text="Cumple">
      <formula>NOT(ISERROR(SEARCH("Cumple",G58)))</formula>
    </cfRule>
  </conditionalFormatting>
  <conditionalFormatting sqref="G58">
    <cfRule type="expression" dxfId="787" priority="43">
      <formula>G58="NO INICIADO"</formula>
    </cfRule>
    <cfRule type="expression" dxfId="786" priority="44">
      <formula>G58="VENCIDO"</formula>
    </cfRule>
    <cfRule type="expression" dxfId="785" priority="45">
      <formula>G58="EN PROCESO"</formula>
    </cfRule>
    <cfRule type="expression" dxfId="784" priority="46">
      <formula>G58="FINALIZADO"</formula>
    </cfRule>
  </conditionalFormatting>
  <conditionalFormatting sqref="G59:G60">
    <cfRule type="containsText" dxfId="783" priority="40" operator="containsText" text="Parcial">
      <formula>NOT(ISERROR(SEARCH("Parcial",G59)))</formula>
    </cfRule>
    <cfRule type="containsText" dxfId="782" priority="41" operator="containsText" text="No cumple">
      <formula>NOT(ISERROR(SEARCH("No cumple",G59)))</formula>
    </cfRule>
    <cfRule type="containsText" dxfId="781" priority="42" operator="containsText" text="Cumple">
      <formula>NOT(ISERROR(SEARCH("Cumple",G59)))</formula>
    </cfRule>
  </conditionalFormatting>
  <conditionalFormatting sqref="G59:G60">
    <cfRule type="expression" dxfId="780" priority="36">
      <formula>G59="NO INICIADO"</formula>
    </cfRule>
    <cfRule type="expression" dxfId="779" priority="37">
      <formula>G59="VENCIDO"</formula>
    </cfRule>
    <cfRule type="expression" dxfId="778" priority="38">
      <formula>G59="EN PROCESO"</formula>
    </cfRule>
    <cfRule type="expression" dxfId="777" priority="39">
      <formula>G59="FINALIZADO"</formula>
    </cfRule>
  </conditionalFormatting>
  <conditionalFormatting sqref="G124">
    <cfRule type="containsText" dxfId="776" priority="33" operator="containsText" text="Parcial">
      <formula>NOT(ISERROR(SEARCH("Parcial",G124)))</formula>
    </cfRule>
    <cfRule type="containsText" dxfId="775" priority="34" operator="containsText" text="No cumple">
      <formula>NOT(ISERROR(SEARCH("No cumple",G124)))</formula>
    </cfRule>
    <cfRule type="containsText" dxfId="774" priority="35" operator="containsText" text="Cumple">
      <formula>NOT(ISERROR(SEARCH("Cumple",G124)))</formula>
    </cfRule>
  </conditionalFormatting>
  <conditionalFormatting sqref="G124">
    <cfRule type="expression" dxfId="773" priority="29">
      <formula>G124="NO INICIADO"</formula>
    </cfRule>
    <cfRule type="expression" dxfId="772" priority="30">
      <formula>G124="VENCIDO"</formula>
    </cfRule>
    <cfRule type="expression" dxfId="771" priority="31">
      <formula>G124="EN PROCESO"</formula>
    </cfRule>
    <cfRule type="expression" dxfId="770" priority="32">
      <formula>G124="FINALIZADO"</formula>
    </cfRule>
  </conditionalFormatting>
  <conditionalFormatting sqref="G125:G126">
    <cfRule type="containsText" dxfId="769" priority="26" operator="containsText" text="Parcial">
      <formula>NOT(ISERROR(SEARCH("Parcial",G125)))</formula>
    </cfRule>
    <cfRule type="containsText" dxfId="768" priority="27" operator="containsText" text="No cumple">
      <formula>NOT(ISERROR(SEARCH("No cumple",G125)))</formula>
    </cfRule>
    <cfRule type="containsText" dxfId="767" priority="28" operator="containsText" text="Cumple">
      <formula>NOT(ISERROR(SEARCH("Cumple",G125)))</formula>
    </cfRule>
  </conditionalFormatting>
  <conditionalFormatting sqref="G125:G126">
    <cfRule type="expression" dxfId="766" priority="22">
      <formula>G125="NO INICIADO"</formula>
    </cfRule>
    <cfRule type="expression" dxfId="765" priority="23">
      <formula>G125="VENCIDO"</formula>
    </cfRule>
    <cfRule type="expression" dxfId="764" priority="24">
      <formula>G125="EN PROCESO"</formula>
    </cfRule>
    <cfRule type="expression" dxfId="763" priority="25">
      <formula>G125="FINALIZADO"</formula>
    </cfRule>
  </conditionalFormatting>
  <conditionalFormatting sqref="G128">
    <cfRule type="containsText" dxfId="762" priority="19" operator="containsText" text="Parcial">
      <formula>NOT(ISERROR(SEARCH("Parcial",G128)))</formula>
    </cfRule>
    <cfRule type="containsText" dxfId="761" priority="20" operator="containsText" text="No cumple">
      <formula>NOT(ISERROR(SEARCH("No cumple",G128)))</formula>
    </cfRule>
    <cfRule type="containsText" dxfId="760" priority="21" operator="containsText" text="Cumple">
      <formula>NOT(ISERROR(SEARCH("Cumple",G128)))</formula>
    </cfRule>
  </conditionalFormatting>
  <conditionalFormatting sqref="G128">
    <cfRule type="expression" dxfId="759" priority="15">
      <formula>G128="NO INICIADO"</formula>
    </cfRule>
    <cfRule type="expression" dxfId="758" priority="16">
      <formula>G128="VENCIDO"</formula>
    </cfRule>
    <cfRule type="expression" dxfId="757" priority="17">
      <formula>G128="EN PROCESO"</formula>
    </cfRule>
    <cfRule type="expression" dxfId="756" priority="18">
      <formula>G128="FINALIZADO"</formula>
    </cfRule>
  </conditionalFormatting>
  <conditionalFormatting sqref="G101">
    <cfRule type="containsText" dxfId="755" priority="12" operator="containsText" text="Parcial">
      <formula>NOT(ISERROR(SEARCH("Parcial",G101)))</formula>
    </cfRule>
    <cfRule type="containsText" dxfId="754" priority="13" operator="containsText" text="No cumple">
      <formula>NOT(ISERROR(SEARCH("No cumple",G101)))</formula>
    </cfRule>
    <cfRule type="containsText" dxfId="753" priority="14" operator="containsText" text="Cumple">
      <formula>NOT(ISERROR(SEARCH("Cumple",G101)))</formula>
    </cfRule>
  </conditionalFormatting>
  <conditionalFormatting sqref="G101">
    <cfRule type="expression" dxfId="752" priority="8">
      <formula>G101="NO INICIADO"</formula>
    </cfRule>
    <cfRule type="expression" dxfId="751" priority="9">
      <formula>G101="VENCIDO"</formula>
    </cfRule>
    <cfRule type="expression" dxfId="750" priority="10">
      <formula>G101="EN PROCESO"</formula>
    </cfRule>
    <cfRule type="expression" dxfId="749" priority="11">
      <formula>G101="FINALIZADO"</formula>
    </cfRule>
  </conditionalFormatting>
  <conditionalFormatting sqref="G43">
    <cfRule type="containsText" dxfId="748" priority="5" operator="containsText" text="Parcial">
      <formula>NOT(ISERROR(SEARCH("Parcial",G43)))</formula>
    </cfRule>
    <cfRule type="containsText" dxfId="747" priority="6" operator="containsText" text="No cumple">
      <formula>NOT(ISERROR(SEARCH("No cumple",G43)))</formula>
    </cfRule>
    <cfRule type="containsText" dxfId="746" priority="7" operator="containsText" text="Cumple">
      <formula>NOT(ISERROR(SEARCH("Cumple",G43)))</formula>
    </cfRule>
  </conditionalFormatting>
  <conditionalFormatting sqref="G43">
    <cfRule type="expression" dxfId="745" priority="1">
      <formula>G43="NO INICIADO"</formula>
    </cfRule>
    <cfRule type="expression" dxfId="744" priority="2">
      <formula>G43="VENCIDO"</formula>
    </cfRule>
    <cfRule type="expression" dxfId="743" priority="3">
      <formula>G43="EN PROCESO"</formula>
    </cfRule>
    <cfRule type="expression" dxfId="742" priority="4">
      <formula>G43="FINALIZADO"</formula>
    </cfRule>
  </conditionalFormatting>
  <dataValidations count="1">
    <dataValidation type="list" allowBlank="1" showInputMessage="1" showErrorMessage="1" sqref="G25:G130" xr:uid="{00000000-0002-0000-0800-000000000000}">
      <formula1>$J$3:$J$5</formula1>
    </dataValidation>
  </dataValidations>
  <hyperlinks>
    <hyperlink ref="G10" r:id="rId1" xr:uid="{00000000-0004-0000-0800-000001000000}"/>
    <hyperlink ref="E13" r:id="rId2" xr:uid="{00000000-0004-0000-0800-000002000000}"/>
    <hyperlink ref="E14" r:id="rId3" xr:uid="{00000000-0004-0000-0800-000003000000}"/>
    <hyperlink ref="I8" r:id="rId4" xr:uid="{00000000-0004-0000-0800-000004000000}"/>
    <hyperlink ref="D8" r:id="rId5" xr:uid="{00000000-0004-0000-0800-000005000000}"/>
    <hyperlink ref="H26" r:id="rId6" xr:uid="{035F55FF-9776-4CA0-8061-78D91FDEC87D}"/>
    <hyperlink ref="H27" r:id="rId7" xr:uid="{DEF79779-9C75-4A07-91FD-0FFE1694D117}"/>
    <hyperlink ref="H28" r:id="rId8" xr:uid="{40479E3E-92C5-4BAF-A37A-0F56BB0C0729}"/>
    <hyperlink ref="H29" r:id="rId9" xr:uid="{D9C7807B-21BF-4E95-8056-BF6C846953DA}"/>
    <hyperlink ref="H31" r:id="rId10" xr:uid="{5A6793F1-5D08-454A-943E-B3ED20E159EF}"/>
    <hyperlink ref="H33" r:id="rId11" xr:uid="{CA0DC795-5F92-4B93-9DD3-DB2910D93C07}"/>
    <hyperlink ref="H34" r:id="rId12" xr:uid="{C0795821-80CB-48CA-A29B-06053018BF6A}"/>
    <hyperlink ref="H35" r:id="rId13" xr:uid="{F26DA03B-2780-40EF-A5C0-1D2F3D770B0B}"/>
    <hyperlink ref="H36" r:id="rId14" xr:uid="{ECFD661F-0BBF-4570-B89D-30F41A114B89}"/>
    <hyperlink ref="H37" r:id="rId15" xr:uid="{826FE9FB-013C-4019-B9CA-0BF9B18EAABB}"/>
    <hyperlink ref="H38" r:id="rId16" xr:uid="{E3F5AFFC-F7B4-4314-886E-F5ECFAE61FB8}"/>
    <hyperlink ref="H39" r:id="rId17" xr:uid="{D75EA87D-4BAC-4D30-B235-AEB32B43596E}"/>
    <hyperlink ref="H40" r:id="rId18" xr:uid="{345F4DED-AFC5-4A43-88A2-4BD4BDD1E61B}"/>
    <hyperlink ref="H41" r:id="rId19" xr:uid="{16A7E538-9170-4D97-9D7D-0723000456A6}"/>
    <hyperlink ref="H42" r:id="rId20" xr:uid="{32A8D06D-6835-4E84-BC87-5CF9E03CF8C5}"/>
    <hyperlink ref="H43" r:id="rId21" display="https://www2.utp.edu.co/gestioncalidad/sin-categoria/43/gestion-de-calidad-iso-9001-2015_x000a__x000a_https://www2.utp.edu.co/vicerrectoria/administrativa/gestion-talento-humano/manuales-de-funciones.html" xr:uid="{4CB15567-AB62-48BA-9FE5-50548CC35C8C}"/>
    <hyperlink ref="H44" r:id="rId22" xr:uid="{AB3402EC-FD9F-43D7-B161-407701B2A4C2}"/>
    <hyperlink ref="H45" r:id="rId23" xr:uid="{56A27223-6094-415A-BA56-B3800F5728A3}"/>
    <hyperlink ref="H46" r:id="rId24" xr:uid="{CDB72BB3-2F47-4E08-903D-9E917867B58A}"/>
    <hyperlink ref="H47" r:id="rId25" xr:uid="{FF13FBF1-32BA-4543-B0AE-A7DED6586FDB}"/>
    <hyperlink ref="H48" r:id="rId26" display="Procedimientos: https://www2.utp.edu.co/gestioncalidad/documentos-procesos/4/1/Control-Interno_x000a__x000a_Manuales:  https://www.utp.edu.co/gestioncalidad/documentos-procesos/8/1/Control-Interno" xr:uid="{ED8CA4FB-405C-4254-B8C4-E4D1A31F8385}"/>
    <hyperlink ref="H49" r:id="rId27" xr:uid="{BFA6BBBF-8E03-4394-9085-811FDBFC2A96}"/>
    <hyperlink ref="H50" r:id="rId28" xr:uid="{8D4A5921-3F24-4825-B964-275662C9F7D7}"/>
    <hyperlink ref="H51" r:id="rId29" xr:uid="{C2307D15-D3BB-4FAF-80C5-75BFF5D9DFA0}"/>
    <hyperlink ref="H52" r:id="rId30" xr:uid="{78A4AAA7-7612-4889-9FCB-B5827736EA01}"/>
    <hyperlink ref="H53" r:id="rId31" xr:uid="{622C22AD-37C6-4863-8CAB-A4F8D5C6183D}"/>
    <hyperlink ref="H54" r:id="rId32" xr:uid="{E44842E3-7585-4B65-BB46-E3EEB2CA78D6}"/>
    <hyperlink ref="H55" r:id="rId33" xr:uid="{7DBA2DE0-AB2E-4DA7-90B8-7FB5146487A9}"/>
    <hyperlink ref="H56" r:id="rId34" xr:uid="{AF7B9123-0C58-4E1F-A7AA-3E26CF29E781}"/>
    <hyperlink ref="H57" r:id="rId35" xr:uid="{F876095B-B706-493B-96CF-EDAFEE257F3B}"/>
    <hyperlink ref="H58" r:id="rId36" xr:uid="{2254BC8F-2C78-4944-8C6B-116D6A1FDA03}"/>
    <hyperlink ref="H59" r:id="rId37" xr:uid="{D6E0EDC7-10DA-429B-90BC-6B4CDA150DEA}"/>
    <hyperlink ref="H60" r:id="rId38" xr:uid="{AE2238EE-00DE-479A-8E2D-E2FB43C1CE47}"/>
    <hyperlink ref="H61" r:id="rId39" xr:uid="{D6287068-3745-4745-9ABF-C78F6BEE570D}"/>
    <hyperlink ref="H62" r:id="rId40" xr:uid="{46232A3E-7383-4452-AB1A-0A8C26C39AEF}"/>
    <hyperlink ref="H64" r:id="rId41" xr:uid="{549D1975-0612-4071-89D3-92A1DFE1ECB2}"/>
    <hyperlink ref="H65" r:id="rId42" xr:uid="{AC16E83A-C21D-46CA-9147-3C8C4FBAF6D9}"/>
    <hyperlink ref="H66" r:id="rId43" xr:uid="{4DE1A01E-76B7-498F-AFF8-9FB43621A0D5}"/>
    <hyperlink ref="H67" r:id="rId44" xr:uid="{B5B44633-B9BA-44E8-8576-A64F23460EA6}"/>
    <hyperlink ref="H68" r:id="rId45" xr:uid="{2373245E-DFCB-425E-93CC-BA1A1F14FD21}"/>
    <hyperlink ref="H69" r:id="rId46" xr:uid="{A94854FB-3A2A-436A-B3E7-17D41A3FFCBB}"/>
    <hyperlink ref="H70" r:id="rId47" xr:uid="{666E5F92-A80F-4B6B-8599-0C28E7A6FF54}"/>
    <hyperlink ref="H71" r:id="rId48" xr:uid="{4FE067B6-88C1-4F71-91F8-5A1F2FB08A42}"/>
    <hyperlink ref="H74" r:id="rId49" xr:uid="{EE258A2E-C7CC-454B-8448-BD812B67C470}"/>
    <hyperlink ref="H75" r:id="rId50" xr:uid="{E353CFAE-6645-4BE4-A6FB-641676102EF2}"/>
    <hyperlink ref="H76" r:id="rId51" xr:uid="{2BA35ABE-77C3-4C95-8287-B99291197F13}"/>
    <hyperlink ref="H77" r:id="rId52" xr:uid="{2002671F-5662-4DE3-8D2B-414A938878C7}"/>
    <hyperlink ref="H80" r:id="rId53" xr:uid="{A4DFD444-5115-4075-93B7-1BD053C6A6E1}"/>
    <hyperlink ref="H83" r:id="rId54" xr:uid="{AFD9CF5B-444C-436B-80E4-6375BE4431A3}"/>
    <hyperlink ref="H90" r:id="rId55" xr:uid="{91F77E37-8274-4951-9C87-1F838A5DC5E6}"/>
    <hyperlink ref="H94" r:id="rId56" xr:uid="{AC7AB3D2-137E-4FAE-89BB-59C66264E460}"/>
    <hyperlink ref="H95" r:id="rId57" xr:uid="{D5E41C7D-3CF4-44BB-8BBC-BFB27AA82053}"/>
    <hyperlink ref="H96" r:id="rId58" xr:uid="{8DA95B71-CBA4-41BA-98FA-1899F863577B}"/>
    <hyperlink ref="H97" r:id="rId59" xr:uid="{8178FCA3-E233-44F0-9D2E-F2EAE09AFF7D}"/>
    <hyperlink ref="H98" r:id="rId60" xr:uid="{68C9B786-8A6E-48CA-9186-2549AF17910A}"/>
    <hyperlink ref="H101" r:id="rId61" xr:uid="{65C54CC6-6DB4-436F-A707-6CE470C4D954}"/>
    <hyperlink ref="H104" r:id="rId62" xr:uid="{F3A956F7-CC54-43A7-879C-66D942AB90C9}"/>
    <hyperlink ref="H105" r:id="rId63" xr:uid="{BF782CD7-F35B-4507-A019-BD2E14D797B8}"/>
    <hyperlink ref="H107" r:id="rId64" xr:uid="{69BDC23C-7662-4195-A4BA-64FACBA4877D}"/>
    <hyperlink ref="H110" r:id="rId65" xr:uid="{C0D4CBB7-85A1-4284-9214-90DC11DB490A}"/>
    <hyperlink ref="H111" r:id="rId66" xr:uid="{3B47E510-83DB-4BF9-A896-CFF075ED663C}"/>
    <hyperlink ref="H112" r:id="rId67" xr:uid="{366A7189-81D4-4823-BAF4-D5F6E64A041E}"/>
    <hyperlink ref="H115" r:id="rId68" xr:uid="{13D8D4E7-0B77-4CBA-9097-6A9ADB9A403B}"/>
    <hyperlink ref="H116" r:id="rId69" xr:uid="{F8BCCA3B-374E-4D72-8C96-71537C022899}"/>
    <hyperlink ref="H117" r:id="rId70" xr:uid="{ECE6AB1A-D519-4C02-9CB2-4DDC90E1084F}"/>
    <hyperlink ref="H119" r:id="rId71" xr:uid="{6E94FD1B-29B3-4C40-8067-BC069736FD06}"/>
    <hyperlink ref="H120" r:id="rId72" xr:uid="{EB4DEC15-59FB-477D-BFD3-25DB9FDCC6D8}"/>
    <hyperlink ref="H121" r:id="rId73" xr:uid="{6FF9FE04-E09D-43EF-9142-254EA3ED7EF3}"/>
    <hyperlink ref="H73" r:id="rId74" xr:uid="{684F2C08-1622-488A-86C6-5FE163CF758A}"/>
    <hyperlink ref="H78" r:id="rId75" xr:uid="{0430D9DC-4FD4-47F8-B2AD-CA56AD43E0B5}"/>
    <hyperlink ref="H102" r:id="rId76" xr:uid="{73DED2AF-6E67-4632-9D2F-C792C4A6A43B}"/>
    <hyperlink ref="I106" r:id="rId77" display="https://pqrs.utp.edu.co/ , en el menú &quot;Consultar solicitud&quot;" xr:uid="{66C20615-EF1A-4136-A94F-FD5AA658D3B3}"/>
    <hyperlink ref="H109" r:id="rId78" xr:uid="{DDE14EC9-A442-40B2-8206-7B5F8D59C93A}"/>
    <hyperlink ref="H122" r:id="rId79" xr:uid="{05F3BD42-B717-47C5-BA51-6EA7C0546150}"/>
  </hyperlinks>
  <pageMargins left="0.70866141732283472" right="0.70866141732283472" top="0.35433070866141736" bottom="0.35433070866141736" header="0.31496062992125984" footer="0.31496062992125984"/>
  <pageSetup paperSize="5" scale="86" orientation="landscape" r:id="rId80"/>
  <drawing r:id="rId8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14999847407452621"/>
  </sheetPr>
  <dimension ref="B1:AJ77"/>
  <sheetViews>
    <sheetView showGridLines="0" topLeftCell="E2" zoomScale="70" zoomScaleNormal="70" workbookViewId="0">
      <selection activeCell="T16" sqref="A16:XFD16"/>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990"/>
      <c r="C1" s="991"/>
      <c r="D1" s="992"/>
      <c r="E1" s="992"/>
      <c r="F1" s="992"/>
      <c r="G1" s="992"/>
      <c r="H1" s="992"/>
      <c r="I1" s="992"/>
      <c r="J1" s="992"/>
      <c r="K1" s="992"/>
      <c r="L1" s="992"/>
      <c r="M1" s="992"/>
      <c r="N1" s="992"/>
      <c r="O1" s="992"/>
      <c r="P1" s="992"/>
      <c r="Q1" s="992"/>
      <c r="R1" s="992"/>
      <c r="S1" s="993"/>
    </row>
    <row r="2" spans="2:19" ht="16.5" customHeight="1">
      <c r="B2" s="523"/>
      <c r="C2" s="524"/>
      <c r="D2" s="524"/>
      <c r="E2" s="524"/>
      <c r="F2" s="524"/>
      <c r="G2" s="524"/>
      <c r="H2" s="524"/>
      <c r="I2" s="524"/>
      <c r="J2" s="524"/>
      <c r="K2" s="524"/>
      <c r="L2" s="524"/>
      <c r="M2" s="524"/>
      <c r="N2" s="524"/>
      <c r="O2" s="524"/>
      <c r="P2" s="524"/>
      <c r="Q2" s="524"/>
      <c r="R2" s="525"/>
      <c r="S2" s="526"/>
    </row>
    <row r="3" spans="2:19" ht="23.25" customHeight="1">
      <c r="B3" s="1005" t="s">
        <v>509</v>
      </c>
      <c r="C3" s="1006"/>
      <c r="D3" s="1006"/>
      <c r="E3" s="1006"/>
      <c r="F3" s="1006"/>
      <c r="G3" s="1006"/>
      <c r="H3" s="1006"/>
      <c r="I3" s="1006"/>
      <c r="J3" s="1006"/>
      <c r="K3" s="1006"/>
      <c r="L3" s="1006"/>
      <c r="M3" s="1006"/>
      <c r="N3" s="1006"/>
      <c r="O3" s="1006"/>
      <c r="P3" s="1006"/>
      <c r="Q3" s="1006"/>
      <c r="R3" s="1006"/>
      <c r="S3" s="1007"/>
    </row>
    <row r="4" spans="2:19" ht="18.75" customHeight="1">
      <c r="B4" s="1005" t="s">
        <v>616</v>
      </c>
      <c r="C4" s="1006"/>
      <c r="D4" s="1006"/>
      <c r="E4" s="1006"/>
      <c r="F4" s="1006"/>
      <c r="G4" s="1006"/>
      <c r="H4" s="1006"/>
      <c r="I4" s="1006"/>
      <c r="J4" s="1006"/>
      <c r="K4" s="1006"/>
      <c r="L4" s="1006"/>
      <c r="M4" s="1006"/>
      <c r="N4" s="1006"/>
      <c r="O4" s="1006"/>
      <c r="P4" s="1006"/>
      <c r="Q4" s="1006"/>
      <c r="R4" s="1006"/>
      <c r="S4" s="1007"/>
    </row>
    <row r="5" spans="2:19" ht="17.25" customHeight="1" thickBot="1">
      <c r="B5" s="994" t="s">
        <v>615</v>
      </c>
      <c r="C5" s="995"/>
      <c r="D5" s="995"/>
      <c r="E5" s="995"/>
      <c r="F5" s="995"/>
      <c r="G5" s="995"/>
      <c r="H5" s="995"/>
      <c r="I5" s="995"/>
      <c r="J5" s="995"/>
      <c r="K5" s="995"/>
      <c r="L5" s="995"/>
      <c r="M5" s="995"/>
      <c r="N5" s="995"/>
      <c r="O5" s="995"/>
      <c r="P5" s="995"/>
      <c r="Q5" s="995"/>
      <c r="R5" s="995"/>
      <c r="S5" s="996"/>
    </row>
    <row r="6" spans="2:19" ht="10.5" hidden="1" customHeight="1" thickBot="1">
      <c r="B6" s="975"/>
      <c r="C6" s="976"/>
      <c r="D6" s="976"/>
      <c r="E6" s="976"/>
      <c r="F6" s="976"/>
      <c r="G6" s="976"/>
      <c r="H6" s="976"/>
      <c r="I6" s="976"/>
      <c r="J6" s="976"/>
      <c r="K6" s="976"/>
      <c r="L6" s="976"/>
      <c r="M6" s="976"/>
      <c r="N6" s="976"/>
      <c r="O6" s="976"/>
      <c r="P6" s="976"/>
      <c r="Q6" s="976"/>
      <c r="R6" s="976"/>
      <c r="S6" s="977"/>
    </row>
    <row r="7" spans="2:19" s="318" customFormat="1" ht="27" customHeight="1">
      <c r="B7" s="978" t="s">
        <v>514</v>
      </c>
      <c r="C7" s="979"/>
      <c r="D7" s="980" t="s">
        <v>609</v>
      </c>
      <c r="E7" s="980"/>
      <c r="F7" s="980"/>
      <c r="G7" s="980"/>
      <c r="H7" s="980"/>
      <c r="I7" s="980"/>
      <c r="J7" s="980"/>
      <c r="K7" s="981"/>
      <c r="L7" s="468" t="s">
        <v>516</v>
      </c>
      <c r="M7" s="982" t="s">
        <v>613</v>
      </c>
      <c r="N7" s="982"/>
      <c r="O7" s="982"/>
      <c r="P7" s="982"/>
      <c r="Q7" s="982"/>
      <c r="R7" s="982"/>
      <c r="S7" s="983"/>
    </row>
    <row r="8" spans="2:19" s="318" customFormat="1" ht="23.25" customHeight="1" thickBot="1">
      <c r="B8" s="984" t="s">
        <v>515</v>
      </c>
      <c r="C8" s="985"/>
      <c r="D8" s="986" t="s">
        <v>365</v>
      </c>
      <c r="E8" s="986"/>
      <c r="F8" s="986"/>
      <c r="G8" s="986"/>
      <c r="H8" s="986"/>
      <c r="I8" s="986"/>
      <c r="J8" s="986"/>
      <c r="K8" s="987"/>
      <c r="L8" s="469" t="s">
        <v>605</v>
      </c>
      <c r="M8" s="988" t="s">
        <v>365</v>
      </c>
      <c r="N8" s="988"/>
      <c r="O8" s="988"/>
      <c r="P8" s="988"/>
      <c r="Q8" s="988"/>
      <c r="R8" s="988"/>
      <c r="S8" s="989"/>
    </row>
    <row r="9" spans="2:19" s="318" customFormat="1" ht="5.25" customHeight="1" thickBot="1">
      <c r="B9" s="446"/>
      <c r="C9" s="465"/>
      <c r="D9" s="465"/>
      <c r="E9" s="465"/>
      <c r="F9" s="465"/>
      <c r="G9" s="447"/>
      <c r="H9" s="447"/>
      <c r="I9" s="447"/>
      <c r="J9" s="447"/>
      <c r="K9" s="447"/>
      <c r="L9" s="319"/>
      <c r="M9" s="319"/>
      <c r="N9" s="319"/>
      <c r="O9" s="319"/>
      <c r="P9" s="319"/>
      <c r="Q9" s="319"/>
      <c r="R9" s="439"/>
      <c r="S9" s="445"/>
    </row>
    <row r="10" spans="2:19" s="318" customFormat="1" ht="29.25" customHeight="1" thickBot="1">
      <c r="B10" s="997" t="s">
        <v>517</v>
      </c>
      <c r="C10" s="998"/>
      <c r="D10" s="998"/>
      <c r="E10" s="321" t="s">
        <v>610</v>
      </c>
      <c r="F10" s="999" t="s">
        <v>518</v>
      </c>
      <c r="G10" s="1000"/>
      <c r="H10" s="1001" t="s">
        <v>611</v>
      </c>
      <c r="I10" s="1002"/>
      <c r="J10" s="1003"/>
      <c r="K10" s="1003"/>
      <c r="L10" s="1003"/>
      <c r="M10" s="1003"/>
      <c r="N10" s="1003"/>
      <c r="O10" s="1003"/>
      <c r="P10" s="1003"/>
      <c r="Q10" s="1003"/>
      <c r="R10" s="1003"/>
      <c r="S10" s="1004"/>
    </row>
    <row r="11" spans="2:19" s="318" customFormat="1" ht="6" customHeight="1" thickBot="1">
      <c r="B11" s="1008"/>
      <c r="C11" s="1009"/>
      <c r="D11" s="1009"/>
      <c r="E11" s="1009"/>
      <c r="F11" s="1009"/>
      <c r="G11" s="1009"/>
      <c r="H11" s="1009"/>
      <c r="I11" s="1009"/>
      <c r="J11" s="1009"/>
      <c r="K11" s="1009"/>
      <c r="L11" s="1009"/>
      <c r="M11" s="464"/>
      <c r="N11" s="464"/>
      <c r="O11" s="464"/>
      <c r="P11" s="464"/>
      <c r="Q11" s="464"/>
      <c r="R11" s="464"/>
      <c r="S11" s="445"/>
    </row>
    <row r="12" spans="2:19" s="322" customFormat="1" ht="26.25" customHeight="1">
      <c r="B12" s="968" t="s">
        <v>519</v>
      </c>
      <c r="C12" s="969"/>
      <c r="D12" s="969"/>
      <c r="E12" s="970" t="s">
        <v>610</v>
      </c>
      <c r="F12" s="970"/>
      <c r="G12" s="971" t="s">
        <v>531</v>
      </c>
      <c r="H12" s="971"/>
      <c r="I12" s="972" t="s">
        <v>611</v>
      </c>
      <c r="J12" s="973"/>
      <c r="K12" s="973"/>
      <c r="L12" s="973"/>
      <c r="M12" s="973"/>
      <c r="N12" s="973"/>
      <c r="O12" s="973"/>
      <c r="P12" s="973"/>
      <c r="Q12" s="973"/>
      <c r="R12" s="973"/>
      <c r="S12" s="974"/>
    </row>
    <row r="13" spans="2:19" s="322" customFormat="1" ht="29.25" customHeight="1" thickBot="1">
      <c r="B13" s="952" t="s">
        <v>520</v>
      </c>
      <c r="C13" s="953"/>
      <c r="D13" s="953"/>
      <c r="E13" s="954" t="s">
        <v>611</v>
      </c>
      <c r="F13" s="955"/>
      <c r="G13" s="955"/>
      <c r="H13" s="955"/>
      <c r="I13" s="955"/>
      <c r="J13" s="955"/>
      <c r="K13" s="955"/>
      <c r="L13" s="955"/>
      <c r="M13" s="956"/>
      <c r="N13" s="956"/>
      <c r="O13" s="956"/>
      <c r="P13" s="956"/>
      <c r="Q13" s="956"/>
      <c r="R13" s="956"/>
      <c r="S13" s="957"/>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18.75" customHeight="1">
      <c r="B15" s="958" t="s">
        <v>149</v>
      </c>
      <c r="C15" s="960" t="s">
        <v>532</v>
      </c>
      <c r="D15" s="960" t="s">
        <v>1</v>
      </c>
      <c r="E15" s="960" t="s">
        <v>152</v>
      </c>
      <c r="F15" s="960" t="s">
        <v>153</v>
      </c>
      <c r="G15" s="960" t="s">
        <v>154</v>
      </c>
      <c r="H15" s="960" t="s">
        <v>155</v>
      </c>
      <c r="I15" s="960" t="s">
        <v>729</v>
      </c>
      <c r="J15" s="960" t="s">
        <v>533</v>
      </c>
      <c r="K15" s="966" t="s">
        <v>534</v>
      </c>
      <c r="L15" s="966" t="s">
        <v>535</v>
      </c>
      <c r="M15" s="950" t="s">
        <v>536</v>
      </c>
      <c r="N15" s="964" t="s">
        <v>542</v>
      </c>
      <c r="O15" s="950" t="s">
        <v>537</v>
      </c>
      <c r="P15" s="950" t="s">
        <v>538</v>
      </c>
      <c r="Q15" s="950" t="s">
        <v>539</v>
      </c>
      <c r="R15" s="950" t="s">
        <v>540</v>
      </c>
      <c r="S15" s="962" t="s">
        <v>541</v>
      </c>
    </row>
    <row r="16" spans="2:19" s="318" customFormat="1" ht="74.25" customHeight="1" thickBot="1">
      <c r="B16" s="959"/>
      <c r="C16" s="961"/>
      <c r="D16" s="961"/>
      <c r="E16" s="961"/>
      <c r="F16" s="961"/>
      <c r="G16" s="961"/>
      <c r="H16" s="961"/>
      <c r="I16" s="961"/>
      <c r="J16" s="961"/>
      <c r="K16" s="967"/>
      <c r="L16" s="967"/>
      <c r="M16" s="951"/>
      <c r="N16" s="965"/>
      <c r="O16" s="951"/>
      <c r="P16" s="951"/>
      <c r="Q16" s="951"/>
      <c r="R16" s="951"/>
      <c r="S16" s="963"/>
    </row>
    <row r="17" spans="2:19" s="318" customFormat="1" ht="335.25" customHeight="1">
      <c r="B17" s="912" t="s">
        <v>263</v>
      </c>
      <c r="C17" s="917" t="s">
        <v>243</v>
      </c>
      <c r="D17" s="919" t="s">
        <v>162</v>
      </c>
      <c r="E17" s="635" t="s">
        <v>399</v>
      </c>
      <c r="F17" s="884" t="s">
        <v>14</v>
      </c>
      <c r="G17" s="494">
        <v>45323</v>
      </c>
      <c r="H17" s="494">
        <v>45639</v>
      </c>
      <c r="I17" s="546">
        <v>1</v>
      </c>
      <c r="J17" s="495">
        <v>0.50900000000000001</v>
      </c>
      <c r="K17" s="916">
        <f>AVERAGE(J17:J20)</f>
        <v>0.23475000000000001</v>
      </c>
      <c r="L17" s="506" t="s">
        <v>664</v>
      </c>
      <c r="M17" s="496" t="s">
        <v>543</v>
      </c>
      <c r="N17" s="1010" t="s">
        <v>543</v>
      </c>
      <c r="O17" s="1010" t="s">
        <v>543</v>
      </c>
      <c r="P17" s="1010" t="s">
        <v>543</v>
      </c>
      <c r="Q17" s="497" t="s">
        <v>125</v>
      </c>
      <c r="R17" s="636" t="s">
        <v>730</v>
      </c>
      <c r="S17" s="498" t="s">
        <v>604</v>
      </c>
    </row>
    <row r="18" spans="2:19" s="318" customFormat="1" ht="141.75" customHeight="1">
      <c r="B18" s="901"/>
      <c r="C18" s="918"/>
      <c r="D18" s="895"/>
      <c r="E18" s="15" t="s">
        <v>663</v>
      </c>
      <c r="F18" s="885"/>
      <c r="G18" s="324">
        <v>45352</v>
      </c>
      <c r="H18" s="324">
        <v>45639</v>
      </c>
      <c r="I18" s="545">
        <v>1</v>
      </c>
      <c r="J18" s="476">
        <v>0</v>
      </c>
      <c r="K18" s="896"/>
      <c r="L18" s="477" t="s">
        <v>665</v>
      </c>
      <c r="M18" s="541" t="s">
        <v>544</v>
      </c>
      <c r="N18" s="928"/>
      <c r="O18" s="928"/>
      <c r="P18" s="928"/>
      <c r="Q18" s="326" t="s">
        <v>125</v>
      </c>
      <c r="R18" s="637" t="s">
        <v>731</v>
      </c>
      <c r="S18" s="438" t="s">
        <v>604</v>
      </c>
    </row>
    <row r="19" spans="2:19" s="318" customFormat="1" ht="242.25">
      <c r="B19" s="901"/>
      <c r="C19" s="918"/>
      <c r="D19" s="895"/>
      <c r="E19" s="15" t="s">
        <v>246</v>
      </c>
      <c r="F19" s="885"/>
      <c r="G19" s="324">
        <v>45323</v>
      </c>
      <c r="H19" s="324">
        <v>45639</v>
      </c>
      <c r="I19" s="545">
        <v>1</v>
      </c>
      <c r="J19" s="476">
        <v>0.43</v>
      </c>
      <c r="K19" s="896"/>
      <c r="L19" s="477" t="s">
        <v>666</v>
      </c>
      <c r="M19" s="541" t="s">
        <v>543</v>
      </c>
      <c r="N19" s="928"/>
      <c r="O19" s="928"/>
      <c r="P19" s="928"/>
      <c r="Q19" s="325" t="s">
        <v>125</v>
      </c>
      <c r="R19" s="634" t="s">
        <v>732</v>
      </c>
      <c r="S19" s="438" t="s">
        <v>604</v>
      </c>
    </row>
    <row r="20" spans="2:19" s="318" customFormat="1" ht="51.75" customHeight="1">
      <c r="B20" s="901"/>
      <c r="C20" s="918"/>
      <c r="D20" s="895"/>
      <c r="E20" s="605" t="s">
        <v>400</v>
      </c>
      <c r="F20" s="885"/>
      <c r="G20" s="327">
        <v>45504</v>
      </c>
      <c r="H20" s="327">
        <v>45626</v>
      </c>
      <c r="I20" s="545">
        <v>1</v>
      </c>
      <c r="J20" s="476">
        <v>0</v>
      </c>
      <c r="K20" s="896"/>
      <c r="L20" s="477" t="s">
        <v>667</v>
      </c>
      <c r="M20" s="541" t="s">
        <v>544</v>
      </c>
      <c r="N20" s="930"/>
      <c r="O20" s="930"/>
      <c r="P20" s="928"/>
      <c r="Q20" s="325" t="s">
        <v>12</v>
      </c>
      <c r="R20" s="444" t="s">
        <v>603</v>
      </c>
      <c r="S20" s="438" t="s">
        <v>604</v>
      </c>
    </row>
    <row r="21" spans="2:19" s="318" customFormat="1" ht="156.75">
      <c r="B21" s="901"/>
      <c r="C21" s="543" t="s">
        <v>244</v>
      </c>
      <c r="D21" s="544" t="s">
        <v>165</v>
      </c>
      <c r="E21" s="323" t="s">
        <v>247</v>
      </c>
      <c r="F21" s="544" t="s">
        <v>133</v>
      </c>
      <c r="G21" s="328">
        <v>45307</v>
      </c>
      <c r="H21" s="329">
        <v>45639</v>
      </c>
      <c r="I21" s="545">
        <v>1</v>
      </c>
      <c r="J21" s="476">
        <v>0.2</v>
      </c>
      <c r="K21" s="611">
        <f>AVERAGE(J21:J21)</f>
        <v>0.2</v>
      </c>
      <c r="L21" s="478" t="s">
        <v>668</v>
      </c>
      <c r="M21" s="541" t="s">
        <v>543</v>
      </c>
      <c r="N21" s="541" t="s">
        <v>543</v>
      </c>
      <c r="O21" s="541" t="s">
        <v>543</v>
      </c>
      <c r="P21" s="928"/>
      <c r="Q21" s="325" t="s">
        <v>460</v>
      </c>
      <c r="R21" s="634" t="s">
        <v>733</v>
      </c>
      <c r="S21" s="438" t="s">
        <v>604</v>
      </c>
    </row>
    <row r="22" spans="2:19" s="318" customFormat="1" ht="256.5">
      <c r="B22" s="901"/>
      <c r="C22" s="914" t="s">
        <v>245</v>
      </c>
      <c r="D22" s="895" t="s">
        <v>167</v>
      </c>
      <c r="E22" s="323" t="s">
        <v>248</v>
      </c>
      <c r="F22" s="544" t="s">
        <v>168</v>
      </c>
      <c r="G22" s="328">
        <v>45307</v>
      </c>
      <c r="H22" s="329">
        <v>45639</v>
      </c>
      <c r="I22" s="545">
        <v>1</v>
      </c>
      <c r="J22" s="476">
        <v>0.3836</v>
      </c>
      <c r="K22" s="896">
        <f>AVERAGE(J22:J26)</f>
        <v>0.33272000000000002</v>
      </c>
      <c r="L22" s="478" t="s">
        <v>672</v>
      </c>
      <c r="M22" s="541" t="s">
        <v>543</v>
      </c>
      <c r="N22" s="927" t="s">
        <v>543</v>
      </c>
      <c r="O22" s="927" t="s">
        <v>543</v>
      </c>
      <c r="P22" s="928"/>
      <c r="Q22" s="507" t="s">
        <v>673</v>
      </c>
      <c r="R22" s="444" t="s">
        <v>603</v>
      </c>
      <c r="S22" s="438" t="s">
        <v>604</v>
      </c>
    </row>
    <row r="23" spans="2:19" s="318" customFormat="1" ht="409.6" thickBot="1">
      <c r="B23" s="901"/>
      <c r="C23" s="914"/>
      <c r="D23" s="895"/>
      <c r="E23" s="323" t="s">
        <v>249</v>
      </c>
      <c r="F23" s="544" t="s">
        <v>169</v>
      </c>
      <c r="G23" s="324">
        <v>45325</v>
      </c>
      <c r="H23" s="329">
        <v>45639</v>
      </c>
      <c r="I23" s="545">
        <v>1</v>
      </c>
      <c r="J23" s="476">
        <v>0.45</v>
      </c>
      <c r="K23" s="896"/>
      <c r="L23" s="482" t="s">
        <v>669</v>
      </c>
      <c r="M23" s="541" t="s">
        <v>543</v>
      </c>
      <c r="N23" s="928"/>
      <c r="O23" s="928"/>
      <c r="P23" s="928"/>
      <c r="Q23" s="508" t="s">
        <v>674</v>
      </c>
      <c r="R23" s="444" t="s">
        <v>603</v>
      </c>
      <c r="S23" s="438" t="s">
        <v>604</v>
      </c>
    </row>
    <row r="24" spans="2:19" s="318" customFormat="1" ht="150">
      <c r="B24" s="901"/>
      <c r="C24" s="914"/>
      <c r="D24" s="895"/>
      <c r="E24" s="330" t="s">
        <v>250</v>
      </c>
      <c r="F24" s="331" t="s">
        <v>64</v>
      </c>
      <c r="G24" s="282">
        <v>45323</v>
      </c>
      <c r="H24" s="283">
        <v>45642</v>
      </c>
      <c r="I24" s="545">
        <v>1</v>
      </c>
      <c r="J24" s="476">
        <v>0.35</v>
      </c>
      <c r="K24" s="896"/>
      <c r="L24" s="478" t="s">
        <v>676</v>
      </c>
      <c r="M24" s="541" t="s">
        <v>543</v>
      </c>
      <c r="N24" s="928"/>
      <c r="O24" s="928"/>
      <c r="P24" s="928"/>
      <c r="Q24" s="509" t="s">
        <v>734</v>
      </c>
      <c r="R24" s="634" t="s">
        <v>735</v>
      </c>
      <c r="S24" s="438" t="s">
        <v>604</v>
      </c>
    </row>
    <row r="25" spans="2:19" s="318" customFormat="1" ht="142.5">
      <c r="B25" s="901"/>
      <c r="C25" s="914"/>
      <c r="D25" s="895"/>
      <c r="E25" s="323" t="s">
        <v>251</v>
      </c>
      <c r="F25" s="544" t="s">
        <v>426</v>
      </c>
      <c r="G25" s="328">
        <v>45307</v>
      </c>
      <c r="H25" s="329">
        <v>45639</v>
      </c>
      <c r="I25" s="545">
        <v>1</v>
      </c>
      <c r="J25" s="476">
        <v>0.48</v>
      </c>
      <c r="K25" s="896"/>
      <c r="L25" s="478" t="s">
        <v>670</v>
      </c>
      <c r="M25" s="541" t="s">
        <v>543</v>
      </c>
      <c r="N25" s="928"/>
      <c r="O25" s="928"/>
      <c r="P25" s="928"/>
      <c r="Q25" s="510" t="s">
        <v>675</v>
      </c>
      <c r="R25" s="444" t="s">
        <v>603</v>
      </c>
      <c r="S25" s="438" t="s">
        <v>604</v>
      </c>
    </row>
    <row r="26" spans="2:19" s="318" customFormat="1" ht="72" customHeight="1" thickBot="1">
      <c r="B26" s="902"/>
      <c r="C26" s="915"/>
      <c r="D26" s="899"/>
      <c r="E26" s="337" t="s">
        <v>401</v>
      </c>
      <c r="F26" s="621" t="s">
        <v>41</v>
      </c>
      <c r="G26" s="622">
        <v>45383</v>
      </c>
      <c r="H26" s="622">
        <v>45626</v>
      </c>
      <c r="I26" s="547">
        <v>1</v>
      </c>
      <c r="J26" s="623">
        <v>0</v>
      </c>
      <c r="K26" s="897"/>
      <c r="L26" s="624" t="s">
        <v>726</v>
      </c>
      <c r="M26" s="542" t="s">
        <v>544</v>
      </c>
      <c r="N26" s="929"/>
      <c r="O26" s="929"/>
      <c r="P26" s="929"/>
      <c r="Q26" s="625" t="s">
        <v>12</v>
      </c>
      <c r="R26" s="500" t="s">
        <v>603</v>
      </c>
      <c r="S26" s="501" t="s">
        <v>604</v>
      </c>
    </row>
    <row r="27" spans="2:19" s="318" customFormat="1" ht="105">
      <c r="B27" s="901" t="s">
        <v>252</v>
      </c>
      <c r="C27" s="924" t="s">
        <v>253</v>
      </c>
      <c r="D27" s="925" t="s">
        <v>174</v>
      </c>
      <c r="E27" s="612" t="s">
        <v>254</v>
      </c>
      <c r="F27" s="613" t="s">
        <v>427</v>
      </c>
      <c r="G27" s="614">
        <v>45307</v>
      </c>
      <c r="H27" s="615">
        <v>45639</v>
      </c>
      <c r="I27" s="616">
        <v>1</v>
      </c>
      <c r="J27" s="616">
        <v>0.48</v>
      </c>
      <c r="K27" s="926">
        <f>AVERAGE(J27:J31)</f>
        <v>0.16275999999999999</v>
      </c>
      <c r="L27" s="617" t="s">
        <v>677</v>
      </c>
      <c r="M27" s="607" t="s">
        <v>543</v>
      </c>
      <c r="N27" s="928" t="s">
        <v>543</v>
      </c>
      <c r="O27" s="928" t="s">
        <v>543</v>
      </c>
      <c r="P27" s="1011" t="s">
        <v>543</v>
      </c>
      <c r="Q27" s="618" t="s">
        <v>680</v>
      </c>
      <c r="R27" s="619" t="s">
        <v>603</v>
      </c>
      <c r="S27" s="620" t="s">
        <v>604</v>
      </c>
    </row>
    <row r="28" spans="2:19" s="318" customFormat="1" ht="270.75">
      <c r="B28" s="901"/>
      <c r="C28" s="918"/>
      <c r="D28" s="895"/>
      <c r="E28" s="323" t="s">
        <v>255</v>
      </c>
      <c r="F28" s="470" t="s">
        <v>176</v>
      </c>
      <c r="G28" s="329">
        <v>45323</v>
      </c>
      <c r="H28" s="328">
        <v>45641</v>
      </c>
      <c r="I28" s="471">
        <v>1</v>
      </c>
      <c r="J28" s="471">
        <v>0.33379999999999999</v>
      </c>
      <c r="K28" s="896"/>
      <c r="L28" s="478" t="s">
        <v>678</v>
      </c>
      <c r="M28" s="472" t="s">
        <v>543</v>
      </c>
      <c r="N28" s="930"/>
      <c r="O28" s="928"/>
      <c r="P28" s="1011"/>
      <c r="Q28" s="332" t="s">
        <v>493</v>
      </c>
      <c r="R28" s="444" t="s">
        <v>603</v>
      </c>
      <c r="S28" s="438" t="s">
        <v>604</v>
      </c>
    </row>
    <row r="29" spans="2:19" s="318" customFormat="1" ht="88.5" customHeight="1">
      <c r="B29" s="901"/>
      <c r="C29" s="918"/>
      <c r="D29" s="470" t="s">
        <v>135</v>
      </c>
      <c r="E29" s="323" t="s">
        <v>428</v>
      </c>
      <c r="F29" s="470" t="s">
        <v>177</v>
      </c>
      <c r="G29" s="328">
        <v>45352</v>
      </c>
      <c r="H29" s="328">
        <v>45626</v>
      </c>
      <c r="I29" s="471">
        <v>1</v>
      </c>
      <c r="J29" s="471">
        <v>0</v>
      </c>
      <c r="K29" s="896"/>
      <c r="L29" s="483" t="s">
        <v>721</v>
      </c>
      <c r="M29" s="472" t="s">
        <v>544</v>
      </c>
      <c r="N29" s="606" t="s">
        <v>544</v>
      </c>
      <c r="O29" s="928"/>
      <c r="P29" s="1011"/>
      <c r="Q29" s="511"/>
      <c r="R29" s="444" t="s">
        <v>603</v>
      </c>
      <c r="S29" s="438" t="s">
        <v>604</v>
      </c>
    </row>
    <row r="30" spans="2:19" s="318" customFormat="1" ht="90">
      <c r="B30" s="901"/>
      <c r="C30" s="918"/>
      <c r="D30" s="895" t="s">
        <v>178</v>
      </c>
      <c r="E30" s="323" t="s">
        <v>256</v>
      </c>
      <c r="F30" s="470" t="s">
        <v>43</v>
      </c>
      <c r="G30" s="328">
        <v>45444</v>
      </c>
      <c r="H30" s="328">
        <v>45503</v>
      </c>
      <c r="I30" s="471">
        <v>1</v>
      </c>
      <c r="J30" s="471">
        <v>0</v>
      </c>
      <c r="K30" s="896"/>
      <c r="L30" s="480" t="s">
        <v>679</v>
      </c>
      <c r="M30" s="460" t="s">
        <v>544</v>
      </c>
      <c r="N30" s="931" t="s">
        <v>544</v>
      </c>
      <c r="O30" s="928"/>
      <c r="P30" s="1011"/>
      <c r="Q30" s="325" t="s">
        <v>12</v>
      </c>
      <c r="R30" s="479" t="s">
        <v>603</v>
      </c>
      <c r="S30" s="438" t="s">
        <v>604</v>
      </c>
    </row>
    <row r="31" spans="2:19" s="318" customFormat="1" ht="66">
      <c r="B31" s="901"/>
      <c r="C31" s="918"/>
      <c r="D31" s="895"/>
      <c r="E31" s="323" t="s">
        <v>257</v>
      </c>
      <c r="F31" s="470" t="s">
        <v>38</v>
      </c>
      <c r="G31" s="328">
        <v>45383</v>
      </c>
      <c r="H31" s="328">
        <v>45626</v>
      </c>
      <c r="I31" s="471">
        <v>1</v>
      </c>
      <c r="J31" s="471">
        <v>0</v>
      </c>
      <c r="K31" s="896"/>
      <c r="L31" s="481" t="s">
        <v>671</v>
      </c>
      <c r="M31" s="472" t="s">
        <v>544</v>
      </c>
      <c r="N31" s="932"/>
      <c r="O31" s="930"/>
      <c r="P31" s="1011"/>
      <c r="Q31" s="333"/>
      <c r="R31" s="444" t="s">
        <v>603</v>
      </c>
      <c r="S31" s="438" t="s">
        <v>604</v>
      </c>
    </row>
    <row r="32" spans="2:19" s="318" customFormat="1" ht="171">
      <c r="B32" s="901"/>
      <c r="C32" s="914" t="s">
        <v>258</v>
      </c>
      <c r="D32" s="895" t="s">
        <v>180</v>
      </c>
      <c r="E32" s="323" t="s">
        <v>429</v>
      </c>
      <c r="F32" s="470" t="s">
        <v>181</v>
      </c>
      <c r="G32" s="328">
        <v>45307</v>
      </c>
      <c r="H32" s="329">
        <v>45639</v>
      </c>
      <c r="I32" s="471">
        <v>1</v>
      </c>
      <c r="J32" s="471">
        <v>0.73</v>
      </c>
      <c r="K32" s="896">
        <f>AVERAGE(J32:J35)</f>
        <v>0.42832499999999996</v>
      </c>
      <c r="L32" s="477" t="s">
        <v>681</v>
      </c>
      <c r="M32" s="472" t="s">
        <v>543</v>
      </c>
      <c r="N32" s="927" t="s">
        <v>543</v>
      </c>
      <c r="O32" s="927" t="s">
        <v>543</v>
      </c>
      <c r="P32" s="1011"/>
      <c r="Q32" s="484" t="s">
        <v>685</v>
      </c>
      <c r="R32" s="634" t="s">
        <v>736</v>
      </c>
      <c r="S32" s="438" t="s">
        <v>604</v>
      </c>
    </row>
    <row r="33" spans="2:19" s="318" customFormat="1" ht="185.25">
      <c r="B33" s="901"/>
      <c r="C33" s="914"/>
      <c r="D33" s="895"/>
      <c r="E33" s="323" t="s">
        <v>418</v>
      </c>
      <c r="F33" s="470" t="s">
        <v>169</v>
      </c>
      <c r="G33" s="328">
        <v>45349</v>
      </c>
      <c r="H33" s="328">
        <v>45639</v>
      </c>
      <c r="I33" s="471">
        <v>1</v>
      </c>
      <c r="J33" s="471">
        <v>0.4</v>
      </c>
      <c r="K33" s="896"/>
      <c r="L33" s="485" t="s">
        <v>682</v>
      </c>
      <c r="M33" s="472" t="s">
        <v>543</v>
      </c>
      <c r="N33" s="928"/>
      <c r="O33" s="928"/>
      <c r="P33" s="1011"/>
      <c r="Q33" s="486" t="s">
        <v>686</v>
      </c>
      <c r="R33" s="444" t="s">
        <v>603</v>
      </c>
      <c r="S33" s="438" t="s">
        <v>604</v>
      </c>
    </row>
    <row r="34" spans="2:19" s="318" customFormat="1" ht="333" customHeight="1">
      <c r="B34" s="901"/>
      <c r="C34" s="914"/>
      <c r="D34" s="895"/>
      <c r="E34" s="323" t="s">
        <v>259</v>
      </c>
      <c r="F34" s="470" t="s">
        <v>182</v>
      </c>
      <c r="G34" s="334">
        <v>45317</v>
      </c>
      <c r="H34" s="334">
        <v>45639</v>
      </c>
      <c r="I34" s="471">
        <v>1</v>
      </c>
      <c r="J34" s="471">
        <v>0.33329999999999999</v>
      </c>
      <c r="K34" s="896"/>
      <c r="L34" s="477" t="s">
        <v>683</v>
      </c>
      <c r="M34" s="472" t="s">
        <v>543</v>
      </c>
      <c r="N34" s="928"/>
      <c r="O34" s="928"/>
      <c r="P34" s="1011"/>
      <c r="Q34" s="487" t="s">
        <v>687</v>
      </c>
      <c r="R34" s="479" t="s">
        <v>603</v>
      </c>
      <c r="S34" s="438" t="s">
        <v>604</v>
      </c>
    </row>
    <row r="35" spans="2:19" s="318" customFormat="1" ht="171">
      <c r="B35" s="913"/>
      <c r="C35" s="914"/>
      <c r="D35" s="895"/>
      <c r="E35" s="323" t="s">
        <v>430</v>
      </c>
      <c r="F35" s="470" t="s">
        <v>271</v>
      </c>
      <c r="G35" s="328">
        <v>45323</v>
      </c>
      <c r="H35" s="328">
        <v>45626</v>
      </c>
      <c r="I35" s="471">
        <v>1</v>
      </c>
      <c r="J35" s="471">
        <v>0.25</v>
      </c>
      <c r="K35" s="896"/>
      <c r="L35" s="477" t="s">
        <v>684</v>
      </c>
      <c r="M35" s="472" t="s">
        <v>543</v>
      </c>
      <c r="N35" s="930"/>
      <c r="O35" s="930"/>
      <c r="P35" s="1012"/>
      <c r="Q35" s="488" t="s">
        <v>688</v>
      </c>
      <c r="R35" s="444" t="s">
        <v>603</v>
      </c>
      <c r="S35" s="438" t="s">
        <v>604</v>
      </c>
    </row>
    <row r="36" spans="2:19" s="318" customFormat="1" ht="105">
      <c r="B36" s="900" t="s">
        <v>545</v>
      </c>
      <c r="C36" s="918" t="s">
        <v>261</v>
      </c>
      <c r="D36" s="895" t="s">
        <v>187</v>
      </c>
      <c r="E36" s="323" t="s">
        <v>262</v>
      </c>
      <c r="F36" s="895" t="s">
        <v>188</v>
      </c>
      <c r="G36" s="329">
        <v>45383</v>
      </c>
      <c r="H36" s="329">
        <v>45657</v>
      </c>
      <c r="I36" s="471">
        <v>1</v>
      </c>
      <c r="J36" s="471">
        <v>0.11</v>
      </c>
      <c r="K36" s="896">
        <f>AVERAGE(J36:J48)</f>
        <v>0.27781538461538458</v>
      </c>
      <c r="L36" s="477" t="s">
        <v>689</v>
      </c>
      <c r="M36" s="472" t="s">
        <v>543</v>
      </c>
      <c r="N36" s="927" t="s">
        <v>543</v>
      </c>
      <c r="O36" s="927" t="s">
        <v>543</v>
      </c>
      <c r="P36" s="927" t="s">
        <v>543</v>
      </c>
      <c r="Q36" s="488" t="s">
        <v>606</v>
      </c>
      <c r="R36" s="634" t="s">
        <v>737</v>
      </c>
      <c r="S36" s="438" t="s">
        <v>604</v>
      </c>
    </row>
    <row r="37" spans="2:19" s="318" customFormat="1" ht="75">
      <c r="B37" s="901"/>
      <c r="C37" s="918"/>
      <c r="D37" s="895"/>
      <c r="E37" s="323" t="s">
        <v>272</v>
      </c>
      <c r="F37" s="895"/>
      <c r="G37" s="329">
        <v>45444</v>
      </c>
      <c r="H37" s="329">
        <v>45657</v>
      </c>
      <c r="I37" s="471">
        <v>1</v>
      </c>
      <c r="J37" s="471">
        <v>0</v>
      </c>
      <c r="K37" s="896"/>
      <c r="L37" s="477" t="s">
        <v>679</v>
      </c>
      <c r="M37" s="472" t="s">
        <v>544</v>
      </c>
      <c r="N37" s="930"/>
      <c r="O37" s="928"/>
      <c r="P37" s="928"/>
      <c r="Q37" s="489" t="s">
        <v>607</v>
      </c>
      <c r="R37" s="444" t="s">
        <v>603</v>
      </c>
      <c r="S37" s="438" t="s">
        <v>604</v>
      </c>
    </row>
    <row r="38" spans="2:19" s="318" customFormat="1" ht="370.5">
      <c r="B38" s="901"/>
      <c r="C38" s="918"/>
      <c r="D38" s="898" t="s">
        <v>189</v>
      </c>
      <c r="E38" s="323" t="s">
        <v>264</v>
      </c>
      <c r="F38" s="895" t="s">
        <v>18</v>
      </c>
      <c r="G38" s="328">
        <v>45307</v>
      </c>
      <c r="H38" s="329">
        <v>45639</v>
      </c>
      <c r="I38" s="471">
        <v>1</v>
      </c>
      <c r="J38" s="471">
        <v>0.28000000000000003</v>
      </c>
      <c r="K38" s="896"/>
      <c r="L38" s="477" t="s">
        <v>692</v>
      </c>
      <c r="M38" s="472" t="s">
        <v>543</v>
      </c>
      <c r="N38" s="927" t="s">
        <v>543</v>
      </c>
      <c r="O38" s="928"/>
      <c r="P38" s="928"/>
      <c r="Q38" s="488" t="s">
        <v>695</v>
      </c>
      <c r="R38" s="634" t="s">
        <v>736</v>
      </c>
      <c r="S38" s="438" t="s">
        <v>604</v>
      </c>
    </row>
    <row r="39" spans="2:19" s="318" customFormat="1" ht="128.25">
      <c r="B39" s="901"/>
      <c r="C39" s="918"/>
      <c r="D39" s="898"/>
      <c r="E39" s="323" t="s">
        <v>690</v>
      </c>
      <c r="F39" s="895"/>
      <c r="G39" s="328">
        <v>45307</v>
      </c>
      <c r="H39" s="329">
        <v>45639</v>
      </c>
      <c r="I39" s="471">
        <v>1</v>
      </c>
      <c r="J39" s="471">
        <v>0.3836</v>
      </c>
      <c r="K39" s="896"/>
      <c r="L39" s="477" t="s">
        <v>693</v>
      </c>
      <c r="M39" s="472" t="s">
        <v>543</v>
      </c>
      <c r="N39" s="928"/>
      <c r="O39" s="928"/>
      <c r="P39" s="928"/>
      <c r="Q39" s="484" t="s">
        <v>696</v>
      </c>
      <c r="R39" s="634" t="s">
        <v>736</v>
      </c>
      <c r="S39" s="438" t="s">
        <v>604</v>
      </c>
    </row>
    <row r="40" spans="2:19" s="318" customFormat="1" ht="144" customHeight="1">
      <c r="B40" s="901"/>
      <c r="C40" s="918"/>
      <c r="D40" s="898"/>
      <c r="E40" s="323" t="s">
        <v>691</v>
      </c>
      <c r="F40" s="895"/>
      <c r="G40" s="328">
        <v>45307</v>
      </c>
      <c r="H40" s="329">
        <v>45639</v>
      </c>
      <c r="I40" s="471">
        <v>1</v>
      </c>
      <c r="J40" s="471">
        <v>0.3836</v>
      </c>
      <c r="K40" s="896"/>
      <c r="L40" s="477" t="s">
        <v>694</v>
      </c>
      <c r="M40" s="472" t="s">
        <v>543</v>
      </c>
      <c r="N40" s="930"/>
      <c r="O40" s="928"/>
      <c r="P40" s="928"/>
      <c r="Q40" s="484" t="s">
        <v>697</v>
      </c>
      <c r="R40" s="634" t="s">
        <v>736</v>
      </c>
      <c r="S40" s="438" t="s">
        <v>604</v>
      </c>
    </row>
    <row r="41" spans="2:19" s="318" customFormat="1" ht="228">
      <c r="B41" s="901"/>
      <c r="C41" s="918"/>
      <c r="D41" s="895" t="s">
        <v>190</v>
      </c>
      <c r="E41" s="335" t="s">
        <v>698</v>
      </c>
      <c r="F41" s="336" t="s">
        <v>442</v>
      </c>
      <c r="G41" s="329">
        <v>45323</v>
      </c>
      <c r="H41" s="329">
        <v>45626</v>
      </c>
      <c r="I41" s="471">
        <v>1</v>
      </c>
      <c r="J41" s="471">
        <v>0.3</v>
      </c>
      <c r="K41" s="896"/>
      <c r="L41" s="478" t="s">
        <v>701</v>
      </c>
      <c r="M41" s="472" t="s">
        <v>543</v>
      </c>
      <c r="N41" s="927" t="s">
        <v>543</v>
      </c>
      <c r="O41" s="928"/>
      <c r="P41" s="928"/>
      <c r="Q41" s="488" t="s">
        <v>704</v>
      </c>
      <c r="R41" s="444" t="s">
        <v>603</v>
      </c>
      <c r="S41" s="438" t="s">
        <v>604</v>
      </c>
    </row>
    <row r="42" spans="2:19" s="318" customFormat="1" ht="409.5">
      <c r="B42" s="901"/>
      <c r="C42" s="918"/>
      <c r="D42" s="895"/>
      <c r="E42" s="323" t="s">
        <v>699</v>
      </c>
      <c r="F42" s="895" t="s">
        <v>38</v>
      </c>
      <c r="G42" s="328">
        <v>45301</v>
      </c>
      <c r="H42" s="328">
        <v>45626</v>
      </c>
      <c r="I42" s="471">
        <v>1</v>
      </c>
      <c r="J42" s="471">
        <v>0.27779999999999999</v>
      </c>
      <c r="K42" s="896"/>
      <c r="L42" s="478" t="s">
        <v>702</v>
      </c>
      <c r="M42" s="472" t="s">
        <v>543</v>
      </c>
      <c r="N42" s="928"/>
      <c r="O42" s="928"/>
      <c r="P42" s="928"/>
      <c r="Q42" s="490" t="s">
        <v>705</v>
      </c>
      <c r="R42" s="634" t="s">
        <v>736</v>
      </c>
      <c r="S42" s="438" t="s">
        <v>604</v>
      </c>
    </row>
    <row r="43" spans="2:19" s="318" customFormat="1" ht="128.25">
      <c r="B43" s="901"/>
      <c r="C43" s="918"/>
      <c r="D43" s="895"/>
      <c r="E43" s="323" t="s">
        <v>700</v>
      </c>
      <c r="F43" s="895"/>
      <c r="G43" s="328">
        <v>45323</v>
      </c>
      <c r="H43" s="328">
        <v>45626</v>
      </c>
      <c r="I43" s="471">
        <v>1</v>
      </c>
      <c r="J43" s="471">
        <v>0.21</v>
      </c>
      <c r="K43" s="896"/>
      <c r="L43" s="478" t="s">
        <v>703</v>
      </c>
      <c r="M43" s="472" t="s">
        <v>543</v>
      </c>
      <c r="N43" s="930"/>
      <c r="O43" s="928"/>
      <c r="P43" s="928"/>
      <c r="Q43" s="491" t="s">
        <v>706</v>
      </c>
      <c r="R43" s="634" t="s">
        <v>736</v>
      </c>
      <c r="S43" s="438" t="s">
        <v>604</v>
      </c>
    </row>
    <row r="44" spans="2:19" s="318" customFormat="1" ht="42.75">
      <c r="B44" s="901"/>
      <c r="C44" s="918"/>
      <c r="D44" s="470" t="s">
        <v>191</v>
      </c>
      <c r="E44" s="323" t="s">
        <v>707</v>
      </c>
      <c r="F44" s="470" t="s">
        <v>38</v>
      </c>
      <c r="G44" s="328">
        <v>45383</v>
      </c>
      <c r="H44" s="328">
        <v>45626</v>
      </c>
      <c r="I44" s="471">
        <v>1</v>
      </c>
      <c r="J44" s="471">
        <v>0</v>
      </c>
      <c r="K44" s="896"/>
      <c r="L44" s="477" t="s">
        <v>708</v>
      </c>
      <c r="M44" s="472" t="s">
        <v>544</v>
      </c>
      <c r="N44" s="472" t="s">
        <v>544</v>
      </c>
      <c r="O44" s="928"/>
      <c r="P44" s="928"/>
      <c r="Q44" s="488" t="s">
        <v>608</v>
      </c>
      <c r="R44" s="634" t="s">
        <v>736</v>
      </c>
      <c r="S44" s="438" t="s">
        <v>604</v>
      </c>
    </row>
    <row r="45" spans="2:19" s="318" customFormat="1" ht="75" customHeight="1">
      <c r="B45" s="901"/>
      <c r="C45" s="918"/>
      <c r="D45" s="895" t="s">
        <v>192</v>
      </c>
      <c r="E45" s="323" t="s">
        <v>709</v>
      </c>
      <c r="F45" s="470" t="s">
        <v>169</v>
      </c>
      <c r="G45" s="328">
        <v>45334</v>
      </c>
      <c r="H45" s="328">
        <v>45639</v>
      </c>
      <c r="I45" s="471">
        <v>1</v>
      </c>
      <c r="J45" s="471">
        <v>0.6</v>
      </c>
      <c r="K45" s="896"/>
      <c r="L45" s="478" t="s">
        <v>713</v>
      </c>
      <c r="M45" s="472" t="s">
        <v>543</v>
      </c>
      <c r="N45" s="927" t="s">
        <v>543</v>
      </c>
      <c r="O45" s="928"/>
      <c r="P45" s="928"/>
      <c r="Q45" s="486" t="s">
        <v>720</v>
      </c>
      <c r="R45" s="444" t="s">
        <v>603</v>
      </c>
      <c r="S45" s="438" t="s">
        <v>604</v>
      </c>
    </row>
    <row r="46" spans="2:19" s="318" customFormat="1" ht="71.25">
      <c r="B46" s="901"/>
      <c r="C46" s="918"/>
      <c r="D46" s="895"/>
      <c r="E46" s="323" t="s">
        <v>710</v>
      </c>
      <c r="F46" s="470" t="s">
        <v>169</v>
      </c>
      <c r="G46" s="328">
        <v>45334</v>
      </c>
      <c r="H46" s="328">
        <v>45639</v>
      </c>
      <c r="I46" s="471">
        <v>1</v>
      </c>
      <c r="J46" s="471">
        <v>0.4</v>
      </c>
      <c r="K46" s="896"/>
      <c r="L46" s="492" t="s">
        <v>714</v>
      </c>
      <c r="M46" s="472" t="s">
        <v>543</v>
      </c>
      <c r="N46" s="928"/>
      <c r="O46" s="928"/>
      <c r="P46" s="928"/>
      <c r="Q46" s="512" t="s">
        <v>717</v>
      </c>
      <c r="R46" s="444" t="s">
        <v>603</v>
      </c>
      <c r="S46" s="438" t="s">
        <v>604</v>
      </c>
    </row>
    <row r="47" spans="2:19" s="318" customFormat="1" ht="128.25">
      <c r="B47" s="901"/>
      <c r="C47" s="918"/>
      <c r="D47" s="895"/>
      <c r="E47" s="323" t="s">
        <v>711</v>
      </c>
      <c r="F47" s="470" t="s">
        <v>182</v>
      </c>
      <c r="G47" s="334">
        <v>45323</v>
      </c>
      <c r="H47" s="334">
        <v>45639</v>
      </c>
      <c r="I47" s="471">
        <v>1</v>
      </c>
      <c r="J47" s="471">
        <v>0.33329999999999999</v>
      </c>
      <c r="K47" s="896"/>
      <c r="L47" s="493" t="s">
        <v>715</v>
      </c>
      <c r="M47" s="472" t="s">
        <v>543</v>
      </c>
      <c r="N47" s="928"/>
      <c r="O47" s="928"/>
      <c r="P47" s="928"/>
      <c r="Q47" s="490" t="s">
        <v>718</v>
      </c>
      <c r="R47" s="444" t="s">
        <v>603</v>
      </c>
      <c r="S47" s="438" t="s">
        <v>604</v>
      </c>
    </row>
    <row r="48" spans="2:19" s="318" customFormat="1" ht="271.5" thickBot="1">
      <c r="B48" s="902"/>
      <c r="C48" s="923"/>
      <c r="D48" s="899"/>
      <c r="E48" s="337" t="s">
        <v>712</v>
      </c>
      <c r="F48" s="475" t="s">
        <v>182</v>
      </c>
      <c r="G48" s="338">
        <v>45323</v>
      </c>
      <c r="H48" s="338">
        <v>45657</v>
      </c>
      <c r="I48" s="474">
        <v>1</v>
      </c>
      <c r="J48" s="474">
        <v>0.33329999999999999</v>
      </c>
      <c r="K48" s="897"/>
      <c r="L48" s="499" t="s">
        <v>716</v>
      </c>
      <c r="M48" s="473" t="s">
        <v>543</v>
      </c>
      <c r="N48" s="929"/>
      <c r="O48" s="930"/>
      <c r="P48" s="930"/>
      <c r="Q48" s="608" t="s">
        <v>719</v>
      </c>
      <c r="R48" s="634" t="s">
        <v>736</v>
      </c>
      <c r="S48" s="501" t="s">
        <v>604</v>
      </c>
    </row>
    <row r="49" spans="2:36" s="318" customFormat="1" ht="37.5" customHeight="1" thickBot="1">
      <c r="J49" s="610">
        <f>AVERAGE(J17:J48)</f>
        <v>0.279415625</v>
      </c>
      <c r="K49" s="609">
        <f>AVERAGE(K17:K48)</f>
        <v>0.27272839743589744</v>
      </c>
      <c r="R49" s="339"/>
      <c r="S49" s="339"/>
    </row>
    <row r="50" spans="2:36" s="318" customFormat="1" thickBot="1">
      <c r="R50" s="339"/>
      <c r="S50" s="339"/>
    </row>
    <row r="51" spans="2:36" s="318" customFormat="1" ht="21.75" customHeight="1">
      <c r="B51" s="903" t="s">
        <v>546</v>
      </c>
      <c r="C51" s="904"/>
      <c r="D51" s="904"/>
      <c r="E51" s="905"/>
      <c r="R51" s="339"/>
      <c r="S51" s="339"/>
    </row>
    <row r="52" spans="2:36" s="318" customFormat="1" ht="30" customHeight="1">
      <c r="B52" s="906" t="s">
        <v>722</v>
      </c>
      <c r="C52" s="907"/>
      <c r="D52" s="908"/>
      <c r="E52" s="631">
        <f>J49</f>
        <v>0.279415625</v>
      </c>
      <c r="I52" s="339"/>
      <c r="R52" s="339"/>
      <c r="S52" s="339"/>
    </row>
    <row r="53" spans="2:36" s="318" customFormat="1" ht="30" customHeight="1" thickBot="1">
      <c r="B53" s="909" t="s">
        <v>723</v>
      </c>
      <c r="C53" s="910"/>
      <c r="D53" s="911"/>
      <c r="E53" s="632">
        <f>K49</f>
        <v>0.27272839743589744</v>
      </c>
      <c r="R53" s="339"/>
      <c r="S53" s="339"/>
    </row>
    <row r="54" spans="2:36" s="318" customFormat="1" ht="14.25">
      <c r="R54" s="339"/>
      <c r="S54" s="339"/>
    </row>
    <row r="55" spans="2:36" ht="15.75" thickBot="1"/>
    <row r="56" spans="2:36" ht="45" customHeight="1" thickBot="1">
      <c r="M56" s="318"/>
      <c r="N56" s="340" t="s">
        <v>547</v>
      </c>
      <c r="O56" s="903" t="s">
        <v>548</v>
      </c>
      <c r="P56" s="905"/>
      <c r="Q56" s="463" t="s">
        <v>549</v>
      </c>
      <c r="R56" s="341" t="s">
        <v>550</v>
      </c>
      <c r="Z56" s="630"/>
    </row>
    <row r="57" spans="2:36" ht="39.950000000000003" customHeight="1">
      <c r="B57" s="342" t="s">
        <v>551</v>
      </c>
      <c r="C57" s="920" t="s">
        <v>552</v>
      </c>
      <c r="D57" s="920"/>
      <c r="E57" s="920"/>
      <c r="F57" s="920"/>
      <c r="G57" s="343">
        <f>COUNTIF($M$17:$M$48, "FINALIZADAS")</f>
        <v>0</v>
      </c>
      <c r="H57" s="344">
        <f>+G57/$G$62</f>
        <v>0</v>
      </c>
      <c r="M57" s="345" t="s">
        <v>551</v>
      </c>
      <c r="N57" s="346">
        <f>G57</f>
        <v>0</v>
      </c>
      <c r="O57" s="921">
        <v>1</v>
      </c>
      <c r="P57" s="922"/>
      <c r="Q57" s="347">
        <f>+(N57*O57)/$G$62</f>
        <v>0</v>
      </c>
      <c r="R57" s="627">
        <f>+N57/$N$62</f>
        <v>0</v>
      </c>
      <c r="S57" s="626"/>
      <c r="Z57" s="630"/>
    </row>
    <row r="58" spans="2:36" ht="39.950000000000003" customHeight="1">
      <c r="B58" s="348" t="s">
        <v>543</v>
      </c>
      <c r="C58" s="949" t="s">
        <v>553</v>
      </c>
      <c r="D58" s="949"/>
      <c r="E58" s="949"/>
      <c r="F58" s="949"/>
      <c r="G58" s="349">
        <f>COUNTIF($M$17:$M$48, "EN  PROCESO")</f>
        <v>24</v>
      </c>
      <c r="H58" s="350">
        <f>+G58/$G$62</f>
        <v>0.75</v>
      </c>
      <c r="M58" s="351" t="s">
        <v>543</v>
      </c>
      <c r="N58" s="346">
        <f>G58</f>
        <v>24</v>
      </c>
      <c r="O58" s="921">
        <v>0.6</v>
      </c>
      <c r="P58" s="922"/>
      <c r="Q58" s="347">
        <f>+(N58*O58)/$G$62</f>
        <v>0.44999999999999996</v>
      </c>
      <c r="R58" s="627">
        <f>+N58/$N$62</f>
        <v>0.75</v>
      </c>
      <c r="S58" s="626"/>
      <c r="Z58" s="630"/>
    </row>
    <row r="59" spans="2:36" ht="39.950000000000003" customHeight="1">
      <c r="B59" s="352" t="s">
        <v>554</v>
      </c>
      <c r="C59" s="949" t="s">
        <v>555</v>
      </c>
      <c r="D59" s="949"/>
      <c r="E59" s="949"/>
      <c r="F59" s="949"/>
      <c r="G59" s="349">
        <f>COUNTIF($M$18:$M$48, "VENCIDAS CON AVANCE")</f>
        <v>0</v>
      </c>
      <c r="H59" s="350">
        <f>+G59/$G$62</f>
        <v>0</v>
      </c>
      <c r="M59" s="353" t="s">
        <v>554</v>
      </c>
      <c r="N59" s="346">
        <f>G59</f>
        <v>0</v>
      </c>
      <c r="O59" s="921">
        <v>0.2</v>
      </c>
      <c r="P59" s="922"/>
      <c r="Q59" s="347">
        <f>+(N59*O59)/$G$62</f>
        <v>0</v>
      </c>
      <c r="R59" s="627">
        <f t="shared" ref="R59:R61" si="0">+N59/$N$62</f>
        <v>0</v>
      </c>
      <c r="S59" s="626"/>
      <c r="Z59" s="630"/>
    </row>
    <row r="60" spans="2:36" ht="39.950000000000003" customHeight="1">
      <c r="B60" s="354" t="s">
        <v>556</v>
      </c>
      <c r="C60" s="949" t="s">
        <v>557</v>
      </c>
      <c r="D60" s="949"/>
      <c r="E60" s="949"/>
      <c r="F60" s="949"/>
      <c r="G60" s="349">
        <f>COUNTIF($M$17:$M$48, "VENCIDAS SIN AVANCE")</f>
        <v>0</v>
      </c>
      <c r="H60" s="350">
        <f>+G60/$G$62</f>
        <v>0</v>
      </c>
      <c r="M60" s="355" t="s">
        <v>556</v>
      </c>
      <c r="N60" s="346">
        <f>G60</f>
        <v>0</v>
      </c>
      <c r="O60" s="921">
        <v>0</v>
      </c>
      <c r="P60" s="922"/>
      <c r="Q60" s="347">
        <f>+(N60*O60)/$G$62</f>
        <v>0</v>
      </c>
      <c r="R60" s="627">
        <f t="shared" si="0"/>
        <v>0</v>
      </c>
      <c r="S60" s="626"/>
      <c r="Z60" s="630"/>
    </row>
    <row r="61" spans="2:36" ht="39.950000000000003" customHeight="1" thickBot="1">
      <c r="B61" s="356" t="s">
        <v>544</v>
      </c>
      <c r="C61" s="936" t="s">
        <v>558</v>
      </c>
      <c r="D61" s="936"/>
      <c r="E61" s="936"/>
      <c r="F61" s="936"/>
      <c r="G61" s="357">
        <f>COUNTIF($M$17:$M$48, "NO INICIADAS")</f>
        <v>8</v>
      </c>
      <c r="H61" s="358">
        <f>+G61/$G$62</f>
        <v>0.25</v>
      </c>
      <c r="M61" s="359" t="s">
        <v>544</v>
      </c>
      <c r="N61" s="360">
        <f>G61</f>
        <v>8</v>
      </c>
      <c r="O61" s="937">
        <v>0</v>
      </c>
      <c r="P61" s="938"/>
      <c r="Q61" s="361">
        <f>+(N61*O61)/$G$62</f>
        <v>0</v>
      </c>
      <c r="R61" s="627">
        <f t="shared" si="0"/>
        <v>0.25</v>
      </c>
      <c r="S61" s="626"/>
      <c r="Z61" s="630"/>
    </row>
    <row r="62" spans="2:36" ht="24" customHeight="1" thickBot="1">
      <c r="B62" s="939" t="s">
        <v>530</v>
      </c>
      <c r="C62" s="940"/>
      <c r="D62" s="940"/>
      <c r="E62" s="940"/>
      <c r="F62" s="940"/>
      <c r="G62" s="362">
        <f>SUM(G57:G61)</f>
        <v>32</v>
      </c>
      <c r="H62" s="363">
        <f>SUM(H57:H61)</f>
        <v>1</v>
      </c>
      <c r="M62" s="364" t="s">
        <v>530</v>
      </c>
      <c r="N62" s="365">
        <f>SUBTOTAL(9,N57:N61)</f>
        <v>32</v>
      </c>
      <c r="O62" s="941"/>
      <c r="P62" s="942"/>
      <c r="Q62" s="502">
        <f>SUM(Q57:Q61)</f>
        <v>0.44999999999999996</v>
      </c>
      <c r="R62" s="366">
        <f>SUM(R57:R61)</f>
        <v>1</v>
      </c>
      <c r="Z62" s="630"/>
      <c r="AG62" s="630"/>
      <c r="AH62" s="630"/>
      <c r="AI62" s="630"/>
      <c r="AJ62" s="630"/>
    </row>
    <row r="63" spans="2:36">
      <c r="B63" s="943" t="s">
        <v>559</v>
      </c>
      <c r="C63" s="944"/>
      <c r="D63" s="944"/>
      <c r="E63" s="944"/>
      <c r="F63" s="944"/>
      <c r="G63" s="944"/>
      <c r="H63" s="945"/>
      <c r="Z63" s="630"/>
      <c r="AG63" s="630"/>
      <c r="AH63" s="630"/>
      <c r="AI63" s="630"/>
      <c r="AJ63" s="630"/>
    </row>
    <row r="64" spans="2:36" ht="30" customHeight="1" thickBot="1">
      <c r="B64" s="946" t="s">
        <v>560</v>
      </c>
      <c r="C64" s="947"/>
      <c r="D64" s="947"/>
      <c r="E64" s="947"/>
      <c r="F64" s="947"/>
      <c r="G64" s="947"/>
      <c r="H64" s="948"/>
      <c r="Z64" s="630"/>
      <c r="AG64" s="630"/>
      <c r="AH64" s="630"/>
      <c r="AI64" s="630"/>
      <c r="AJ64" s="630"/>
    </row>
    <row r="65" spans="2:36">
      <c r="Z65" s="630"/>
      <c r="AG65" s="630"/>
      <c r="AH65" s="630"/>
      <c r="AI65" s="630"/>
      <c r="AJ65" s="630"/>
    </row>
    <row r="66" spans="2:36" ht="9.75" customHeight="1">
      <c r="Z66" s="630"/>
      <c r="AG66" s="630"/>
      <c r="AH66" s="630"/>
      <c r="AI66" s="630"/>
      <c r="AJ66" s="630"/>
    </row>
    <row r="67" spans="2:36" ht="15.75" thickBot="1">
      <c r="Z67" s="630"/>
      <c r="AG67" s="630"/>
      <c r="AH67" s="630"/>
      <c r="AI67" s="630"/>
      <c r="AJ67" s="630"/>
    </row>
    <row r="68" spans="2:36" ht="15.75" hidden="1" thickBot="1">
      <c r="B68" s="367" t="s">
        <v>551</v>
      </c>
      <c r="Z68" s="630"/>
      <c r="AG68" s="630"/>
      <c r="AH68" s="630"/>
      <c r="AI68" s="630"/>
      <c r="AJ68" s="630"/>
    </row>
    <row r="69" spans="2:36" ht="15.75" hidden="1" thickBot="1">
      <c r="B69" s="368" t="s">
        <v>543</v>
      </c>
      <c r="Z69" s="630"/>
      <c r="AG69" s="630"/>
      <c r="AH69" s="630"/>
      <c r="AI69" s="630"/>
      <c r="AJ69" s="630"/>
    </row>
    <row r="70" spans="2:36" ht="15.75" hidden="1" thickBot="1">
      <c r="B70" s="369" t="s">
        <v>554</v>
      </c>
      <c r="Z70" s="630"/>
      <c r="AG70" s="630"/>
      <c r="AH70" s="630"/>
      <c r="AI70" s="630"/>
      <c r="AJ70" s="630"/>
    </row>
    <row r="71" spans="2:36" ht="15.75" hidden="1" thickBot="1">
      <c r="B71" s="370" t="s">
        <v>556</v>
      </c>
      <c r="Z71" s="630"/>
      <c r="AG71" s="630"/>
      <c r="AH71" s="630"/>
      <c r="AI71" s="630"/>
      <c r="AJ71" s="630"/>
    </row>
    <row r="72" spans="2:36" ht="15.75" hidden="1" thickBot="1">
      <c r="B72" s="371" t="s">
        <v>544</v>
      </c>
      <c r="Z72" s="630"/>
      <c r="AG72" s="630"/>
      <c r="AH72" s="630"/>
      <c r="AI72" s="630"/>
      <c r="AJ72" s="630"/>
    </row>
    <row r="73" spans="2:36" ht="24.75" customHeight="1" thickBot="1">
      <c r="B73" s="886" t="s">
        <v>561</v>
      </c>
      <c r="C73" s="887"/>
      <c r="D73" s="887"/>
      <c r="E73" s="887"/>
      <c r="F73" s="887"/>
      <c r="G73" s="887"/>
      <c r="H73" s="888"/>
      <c r="I73" s="372"/>
      <c r="W73" s="628"/>
      <c r="Z73" s="630"/>
      <c r="AG73" s="630"/>
      <c r="AH73" s="630"/>
      <c r="AI73" s="630"/>
      <c r="AJ73" s="630"/>
    </row>
    <row r="74" spans="2:36" ht="30">
      <c r="B74" s="373" t="s">
        <v>562</v>
      </c>
      <c r="C74" s="374" t="s">
        <v>563</v>
      </c>
      <c r="D74" s="375" t="s">
        <v>564</v>
      </c>
      <c r="E74" s="889" t="s">
        <v>565</v>
      </c>
      <c r="F74" s="890"/>
      <c r="G74" s="890"/>
      <c r="H74" s="891"/>
      <c r="I74" s="376"/>
      <c r="Z74" s="630"/>
      <c r="AG74" s="630"/>
      <c r="AH74" s="630"/>
      <c r="AI74" s="630"/>
      <c r="AJ74" s="630"/>
    </row>
    <row r="75" spans="2:36" ht="33.75" customHeight="1">
      <c r="B75" s="377" t="s">
        <v>566</v>
      </c>
      <c r="C75" s="378">
        <v>33.33</v>
      </c>
      <c r="D75" s="379">
        <v>1</v>
      </c>
      <c r="E75" s="892" t="s">
        <v>567</v>
      </c>
      <c r="F75" s="893"/>
      <c r="G75" s="893"/>
      <c r="H75" s="894"/>
      <c r="I75" s="380"/>
      <c r="AG75" s="630"/>
      <c r="AH75" s="630"/>
      <c r="AI75" s="630"/>
      <c r="AJ75" s="630"/>
    </row>
    <row r="76" spans="2:36" ht="33.75" customHeight="1">
      <c r="B76" s="377" t="s">
        <v>568</v>
      </c>
      <c r="C76" s="378">
        <v>66.66</v>
      </c>
      <c r="D76" s="379">
        <v>1</v>
      </c>
      <c r="E76" s="892" t="s">
        <v>569</v>
      </c>
      <c r="F76" s="893"/>
      <c r="G76" s="893"/>
      <c r="H76" s="894"/>
      <c r="I76" s="380"/>
    </row>
    <row r="77" spans="2:36" ht="41.25" customHeight="1" thickBot="1">
      <c r="B77" s="381" t="s">
        <v>570</v>
      </c>
      <c r="C77" s="382">
        <v>1</v>
      </c>
      <c r="D77" s="383">
        <v>1</v>
      </c>
      <c r="E77" s="933" t="s">
        <v>526</v>
      </c>
      <c r="F77" s="934"/>
      <c r="G77" s="934"/>
      <c r="H77" s="935"/>
      <c r="I77" s="380"/>
    </row>
  </sheetData>
  <mergeCells count="106">
    <mergeCell ref="P17:P26"/>
    <mergeCell ref="O17:O20"/>
    <mergeCell ref="N17:N20"/>
    <mergeCell ref="N22:N26"/>
    <mergeCell ref="O22:O26"/>
    <mergeCell ref="N27:N28"/>
    <mergeCell ref="O27:O31"/>
    <mergeCell ref="N32:N35"/>
    <mergeCell ref="O32:O35"/>
    <mergeCell ref="P27:P35"/>
    <mergeCell ref="B1:C1"/>
    <mergeCell ref="D1:S1"/>
    <mergeCell ref="B5:S5"/>
    <mergeCell ref="B10:D10"/>
    <mergeCell ref="F10:G10"/>
    <mergeCell ref="H10:S10"/>
    <mergeCell ref="B3:S3"/>
    <mergeCell ref="B4:S4"/>
    <mergeCell ref="B11:L11"/>
    <mergeCell ref="B12:D12"/>
    <mergeCell ref="E12:F12"/>
    <mergeCell ref="G12:H12"/>
    <mergeCell ref="I12:S12"/>
    <mergeCell ref="B6:S6"/>
    <mergeCell ref="B7:C7"/>
    <mergeCell ref="D7:K7"/>
    <mergeCell ref="M7:S7"/>
    <mergeCell ref="B8:C8"/>
    <mergeCell ref="D8:K8"/>
    <mergeCell ref="M8:S8"/>
    <mergeCell ref="O15:O16"/>
    <mergeCell ref="B13:D13"/>
    <mergeCell ref="E13:S13"/>
    <mergeCell ref="B15:B16"/>
    <mergeCell ref="C15:C16"/>
    <mergeCell ref="D15:D16"/>
    <mergeCell ref="E15:E16"/>
    <mergeCell ref="F15:F16"/>
    <mergeCell ref="G15:G16"/>
    <mergeCell ref="H15:H16"/>
    <mergeCell ref="I15:I16"/>
    <mergeCell ref="Q15:Q16"/>
    <mergeCell ref="R15:R16"/>
    <mergeCell ref="S15:S16"/>
    <mergeCell ref="P15:P16"/>
    <mergeCell ref="N15:N16"/>
    <mergeCell ref="J15:J16"/>
    <mergeCell ref="K15:K16"/>
    <mergeCell ref="L15:L16"/>
    <mergeCell ref="M15:M16"/>
    <mergeCell ref="E77:H77"/>
    <mergeCell ref="C61:F61"/>
    <mergeCell ref="O61:P61"/>
    <mergeCell ref="B62:F62"/>
    <mergeCell ref="O62:P62"/>
    <mergeCell ref="B63:H63"/>
    <mergeCell ref="B64:H64"/>
    <mergeCell ref="C58:F58"/>
    <mergeCell ref="O58:P58"/>
    <mergeCell ref="C59:F59"/>
    <mergeCell ref="O59:P59"/>
    <mergeCell ref="C60:F60"/>
    <mergeCell ref="O60:P60"/>
    <mergeCell ref="O56:P56"/>
    <mergeCell ref="C57:F57"/>
    <mergeCell ref="O57:P57"/>
    <mergeCell ref="C36:C48"/>
    <mergeCell ref="F38:F40"/>
    <mergeCell ref="D41:D43"/>
    <mergeCell ref="C27:C31"/>
    <mergeCell ref="D27:D28"/>
    <mergeCell ref="K27:K31"/>
    <mergeCell ref="C32:C35"/>
    <mergeCell ref="D32:D35"/>
    <mergeCell ref="K32:K35"/>
    <mergeCell ref="N45:N48"/>
    <mergeCell ref="P36:P48"/>
    <mergeCell ref="O36:O48"/>
    <mergeCell ref="N36:N37"/>
    <mergeCell ref="N38:N40"/>
    <mergeCell ref="N41:N43"/>
    <mergeCell ref="N30:N31"/>
    <mergeCell ref="F17:F20"/>
    <mergeCell ref="B73:H73"/>
    <mergeCell ref="E74:H74"/>
    <mergeCell ref="E75:H75"/>
    <mergeCell ref="E76:H76"/>
    <mergeCell ref="D36:D37"/>
    <mergeCell ref="F36:F37"/>
    <mergeCell ref="K36:K48"/>
    <mergeCell ref="D38:D40"/>
    <mergeCell ref="D45:D48"/>
    <mergeCell ref="F42:F43"/>
    <mergeCell ref="B36:B48"/>
    <mergeCell ref="B51:E51"/>
    <mergeCell ref="B52:D52"/>
    <mergeCell ref="B53:D53"/>
    <mergeCell ref="D30:D31"/>
    <mergeCell ref="B17:B26"/>
    <mergeCell ref="B27:B35"/>
    <mergeCell ref="C22:C26"/>
    <mergeCell ref="D22:D26"/>
    <mergeCell ref="K22:K26"/>
    <mergeCell ref="K17:K20"/>
    <mergeCell ref="C17:C20"/>
    <mergeCell ref="D17:D20"/>
  </mergeCells>
  <conditionalFormatting sqref="Q62">
    <cfRule type="cellIs" dxfId="741" priority="102" operator="between">
      <formula>0.8</formula>
      <formula>1</formula>
    </cfRule>
    <cfRule type="cellIs" dxfId="740" priority="103" operator="between">
      <formula>0.6</formula>
      <formula>0.79</formula>
    </cfRule>
    <cfRule type="cellIs" dxfId="739" priority="104" operator="between">
      <formula>0</formula>
      <formula>0.59</formula>
    </cfRule>
  </conditionalFormatting>
  <conditionalFormatting sqref="J63:K64 J49:K55 O56:O62 M19:M21 N21:O21 M22:O22 M23:M39 N38">
    <cfRule type="containsText" dxfId="738" priority="84" operator="containsText" text="FINALIZADA">
      <formula>NOT(ISERROR(SEARCH("FINALIZADA",J19)))</formula>
    </cfRule>
    <cfRule type="containsText" dxfId="737" priority="85" operator="containsText" text="EN PROCESO">
      <formula>NOT(ISERROR(SEARCH("EN PROCESO",J19)))</formula>
    </cfRule>
    <cfRule type="containsText" dxfId="736" priority="86" operator="containsText" text="VENCIDAS CON AVANCE">
      <formula>NOT(ISERROR(SEARCH("VENCIDAS CON AVANCE",J19)))</formula>
    </cfRule>
    <cfRule type="expression" dxfId="735" priority="87">
      <formula>J19="NO INICIADAS"</formula>
    </cfRule>
    <cfRule type="expression" dxfId="734" priority="88">
      <formula>J19="VENCIDAS SIN AVANCE"</formula>
    </cfRule>
    <cfRule type="expression" dxfId="733" priority="89">
      <formula>J19="EN PROCESO"</formula>
    </cfRule>
    <cfRule type="expression" dxfId="732" priority="90">
      <formula>J19="FINALIZADAS"</formula>
    </cfRule>
    <cfRule type="containsText" dxfId="731" priority="91" operator="containsText" text="Parcial">
      <formula>NOT(ISERROR(SEARCH("Parcial",J19)))</formula>
    </cfRule>
    <cfRule type="containsText" dxfId="730" priority="92" operator="containsText" text="No cumple">
      <formula>NOT(ISERROR(SEARCH("No cumple",J19)))</formula>
    </cfRule>
    <cfRule type="containsText" dxfId="729" priority="93" operator="containsText" text="Cumple">
      <formula>NOT(ISERROR(SEARCH("Cumple",J19)))</formula>
    </cfRule>
    <cfRule type="containsText" dxfId="728" priority="94" operator="containsText" text="VENCIDAS CON AVANCE">
      <formula>NOT(ISERROR(SEARCH("VENCIDAS CON AVANCE",J19)))</formula>
    </cfRule>
    <cfRule type="expression" dxfId="727" priority="95">
      <formula>J19="NO INICIADAS"</formula>
    </cfRule>
    <cfRule type="expression" dxfId="726" priority="96">
      <formula>J19="VENCIDAS SIN AVANCE"</formula>
    </cfRule>
    <cfRule type="expression" dxfId="725" priority="97">
      <formula>J19="EN PROCESO"</formula>
    </cfRule>
    <cfRule type="expression" dxfId="724" priority="98">
      <formula>J19="FINALIZADAS"</formula>
    </cfRule>
    <cfRule type="containsText" dxfId="723" priority="99" operator="containsText" text="Parcial">
      <formula>NOT(ISERROR(SEARCH("Parcial",J19)))</formula>
    </cfRule>
    <cfRule type="containsText" dxfId="722" priority="100" operator="containsText" text="No cumple">
      <formula>NOT(ISERROR(SEARCH("No cumple",J19)))</formula>
    </cfRule>
    <cfRule type="containsText" dxfId="721" priority="101" operator="containsText" text="FINALIZADA">
      <formula>NOT(ISERROR(SEARCH("FINALIZADA",J19)))</formula>
    </cfRule>
  </conditionalFormatting>
  <conditionalFormatting sqref="R62">
    <cfRule type="cellIs" dxfId="720" priority="81" operator="between">
      <formula>0.8</formula>
      <formula>1</formula>
    </cfRule>
    <cfRule type="cellIs" dxfId="719" priority="82" operator="between">
      <formula>0.6</formula>
      <formula>0.79</formula>
    </cfRule>
    <cfRule type="cellIs" dxfId="718" priority="83" operator="between">
      <formula>0</formula>
      <formula>0.59</formula>
    </cfRule>
  </conditionalFormatting>
  <conditionalFormatting sqref="M40:M43 M46:M48 M44:N45 M17:P17 N27:P27 M18 N29:N30 N32:O32 N36 P36 N41">
    <cfRule type="containsText" dxfId="717" priority="63" operator="containsText" text="FINALIZADA">
      <formula>NOT(ISERROR(SEARCH("FINALIZADA",M17)))</formula>
    </cfRule>
    <cfRule type="containsText" dxfId="716" priority="64" operator="containsText" text="EN PROCESO">
      <formula>NOT(ISERROR(SEARCH("EN PROCESO",M17)))</formula>
    </cfRule>
    <cfRule type="containsText" dxfId="715" priority="65" operator="containsText" text="VENCIDAS CON AVANCE">
      <formula>NOT(ISERROR(SEARCH("VENCIDAS CON AVANCE",M17)))</formula>
    </cfRule>
    <cfRule type="expression" dxfId="714" priority="66">
      <formula>M17="NO INICIADAS"</formula>
    </cfRule>
    <cfRule type="expression" dxfId="713" priority="67">
      <formula>M17="VENCIDAS SIN AVANCE"</formula>
    </cfRule>
    <cfRule type="expression" dxfId="712" priority="68">
      <formula>M17="EN PROCESO"</formula>
    </cfRule>
    <cfRule type="expression" dxfId="711" priority="69">
      <formula>M17="FINALIZADAS"</formula>
    </cfRule>
    <cfRule type="containsText" dxfId="710" priority="70" operator="containsText" text="Parcial">
      <formula>NOT(ISERROR(SEARCH("Parcial",M17)))</formula>
    </cfRule>
    <cfRule type="containsText" dxfId="709" priority="71" operator="containsText" text="No cumple">
      <formula>NOT(ISERROR(SEARCH("No cumple",M17)))</formula>
    </cfRule>
    <cfRule type="containsText" dxfId="708" priority="72" operator="containsText" text="Cumple">
      <formula>NOT(ISERROR(SEARCH("Cumple",M17)))</formula>
    </cfRule>
    <cfRule type="containsText" dxfId="707" priority="73" operator="containsText" text="VENCIDAS CON AVANCE">
      <formula>NOT(ISERROR(SEARCH("VENCIDAS CON AVANCE",M17)))</formula>
    </cfRule>
    <cfRule type="expression" dxfId="706" priority="74">
      <formula>M17="NO INICIADAS"</formula>
    </cfRule>
    <cfRule type="expression" dxfId="705" priority="75">
      <formula>M17="VENCIDAS SIN AVANCE"</formula>
    </cfRule>
    <cfRule type="expression" dxfId="704" priority="76">
      <formula>M17="EN PROCESO"</formula>
    </cfRule>
    <cfRule type="expression" dxfId="703" priority="77">
      <formula>M17="FINALIZADAS"</formula>
    </cfRule>
    <cfRule type="containsText" dxfId="702" priority="78" operator="containsText" text="Parcial">
      <formula>NOT(ISERROR(SEARCH("Parcial",M17)))</formula>
    </cfRule>
    <cfRule type="containsText" dxfId="701" priority="79" operator="containsText" text="No cumple">
      <formula>NOT(ISERROR(SEARCH("No cumple",M17)))</formula>
    </cfRule>
    <cfRule type="containsText" dxfId="700" priority="80" operator="containsText" text="FINALIZADA">
      <formula>NOT(ISERROR(SEARCH("FINALIZADA",M17)))</formula>
    </cfRule>
  </conditionalFormatting>
  <conditionalFormatting sqref="M46:M48 M44:N45 M17:P17 N21:O21 M22:O22 N27:P27 M18:M21 N29:N30 N32:O32 N36 P36 M23:M43 N38 N41">
    <cfRule type="containsText" dxfId="699" priority="62" operator="containsText" text="EN  PROCESO">
      <formula>NOT(ISERROR(SEARCH("EN  PROCESO",M17)))</formula>
    </cfRule>
  </conditionalFormatting>
  <conditionalFormatting sqref="G29:H29">
    <cfRule type="timePeriod" dxfId="698" priority="61" timePeriod="lastWeek">
      <formula>AND(TODAY()-ROUNDDOWN(G29,0)&gt;=(WEEKDAY(TODAY())),TODAY()-ROUNDDOWN(G29,0)&lt;(WEEKDAY(TODAY())+7))</formula>
    </cfRule>
  </conditionalFormatting>
  <conditionalFormatting sqref="G31">
    <cfRule type="timePeriod" dxfId="697" priority="60" timePeriod="lastWeek">
      <formula>AND(TODAY()-ROUNDDOWN(G31,0)&gt;=(WEEKDAY(TODAY())),TODAY()-ROUNDDOWN(G31,0)&lt;(WEEKDAY(TODAY())+7))</formula>
    </cfRule>
  </conditionalFormatting>
  <conditionalFormatting sqref="H31">
    <cfRule type="timePeriod" dxfId="696" priority="59" timePeriod="lastWeek">
      <formula>AND(TODAY()-ROUNDDOWN(H31,0)&gt;=(WEEKDAY(TODAY())),TODAY()-ROUNDDOWN(H31,0)&lt;(WEEKDAY(TODAY())+7))</formula>
    </cfRule>
  </conditionalFormatting>
  <conditionalFormatting sqref="H33">
    <cfRule type="timePeriod" dxfId="695" priority="58" timePeriod="lastWeek">
      <formula>AND(TODAY()-ROUNDDOWN(H33,0)&gt;=(WEEKDAY(TODAY())),TODAY()-ROUNDDOWN(H33,0)&lt;(WEEKDAY(TODAY())+7))</formula>
    </cfRule>
  </conditionalFormatting>
  <conditionalFormatting sqref="G45:H45">
    <cfRule type="timePeriod" dxfId="694" priority="57" timePeriod="lastWeek">
      <formula>AND(TODAY()-ROUNDDOWN(G45,0)&gt;=(WEEKDAY(TODAY())),TODAY()-ROUNDDOWN(G45,0)&lt;(WEEKDAY(TODAY())+7))</formula>
    </cfRule>
  </conditionalFormatting>
  <conditionalFormatting sqref="G46:H46">
    <cfRule type="timePeriod" dxfId="693" priority="56" timePeriod="lastWeek">
      <formula>AND(TODAY()-ROUNDDOWN(G46,0)&gt;=(WEEKDAY(TODAY())),TODAY()-ROUNDDOWN(G46,0)&lt;(WEEKDAY(TODAY())+7))</formula>
    </cfRule>
  </conditionalFormatting>
  <conditionalFormatting sqref="O36">
    <cfRule type="containsText" dxfId="692" priority="38" operator="containsText" text="FINALIZADA">
      <formula>NOT(ISERROR(SEARCH("FINALIZADA",O36)))</formula>
    </cfRule>
    <cfRule type="containsText" dxfId="691" priority="39" operator="containsText" text="EN PROCESO">
      <formula>NOT(ISERROR(SEARCH("EN PROCESO",O36)))</formula>
    </cfRule>
    <cfRule type="containsText" dxfId="690" priority="40" operator="containsText" text="VENCIDAS CON AVANCE">
      <formula>NOT(ISERROR(SEARCH("VENCIDAS CON AVANCE",O36)))</formula>
    </cfRule>
    <cfRule type="expression" dxfId="689" priority="41">
      <formula>O36="NO INICIADAS"</formula>
    </cfRule>
    <cfRule type="expression" dxfId="688" priority="42">
      <formula>O36="VENCIDAS SIN AVANCE"</formula>
    </cfRule>
    <cfRule type="expression" dxfId="687" priority="43">
      <formula>O36="EN PROCESO"</formula>
    </cfRule>
    <cfRule type="expression" dxfId="686" priority="44">
      <formula>O36="FINALIZADAS"</formula>
    </cfRule>
    <cfRule type="containsText" dxfId="685" priority="45" operator="containsText" text="Parcial">
      <formula>NOT(ISERROR(SEARCH("Parcial",O36)))</formula>
    </cfRule>
    <cfRule type="containsText" dxfId="684" priority="46" operator="containsText" text="No cumple">
      <formula>NOT(ISERROR(SEARCH("No cumple",O36)))</formula>
    </cfRule>
    <cfRule type="containsText" dxfId="683" priority="47" operator="containsText" text="Cumple">
      <formula>NOT(ISERROR(SEARCH("Cumple",O36)))</formula>
    </cfRule>
    <cfRule type="containsText" dxfId="682" priority="48" operator="containsText" text="VENCIDAS CON AVANCE">
      <formula>NOT(ISERROR(SEARCH("VENCIDAS CON AVANCE",O36)))</formula>
    </cfRule>
    <cfRule type="expression" dxfId="681" priority="49">
      <formula>O36="NO INICIADAS"</formula>
    </cfRule>
    <cfRule type="expression" dxfId="680" priority="50">
      <formula>O36="VENCIDAS SIN AVANCE"</formula>
    </cfRule>
    <cfRule type="expression" dxfId="679" priority="51">
      <formula>O36="EN PROCESO"</formula>
    </cfRule>
    <cfRule type="expression" dxfId="678" priority="52">
      <formula>O36="FINALIZADAS"</formula>
    </cfRule>
    <cfRule type="containsText" dxfId="677" priority="53" operator="containsText" text="Parcial">
      <formula>NOT(ISERROR(SEARCH("Parcial",O36)))</formula>
    </cfRule>
    <cfRule type="containsText" dxfId="676" priority="54" operator="containsText" text="No cumple">
      <formula>NOT(ISERROR(SEARCH("No cumple",O36)))</formula>
    </cfRule>
    <cfRule type="containsText" dxfId="675" priority="55" operator="containsText" text="FINALIZADA">
      <formula>NOT(ISERROR(SEARCH("FINALIZADA",O36)))</formula>
    </cfRule>
  </conditionalFormatting>
  <conditionalFormatting sqref="O36">
    <cfRule type="containsText" dxfId="674" priority="37" operator="containsText" text="EN  PROCESO">
      <formula>NOT(ISERROR(SEARCH("EN  PROCESO",O36)))</formula>
    </cfRule>
  </conditionalFormatting>
  <conditionalFormatting sqref="B51">
    <cfRule type="containsText" dxfId="673" priority="19" operator="containsText" text="FINALIZADA">
      <formula>NOT(ISERROR(SEARCH("FINALIZADA",B51)))</formula>
    </cfRule>
    <cfRule type="containsText" dxfId="672" priority="20" operator="containsText" text="EN PROCESO">
      <formula>NOT(ISERROR(SEARCH("EN PROCESO",B51)))</formula>
    </cfRule>
    <cfRule type="containsText" dxfId="671" priority="21" operator="containsText" text="VENCIDAS CON AVANCE">
      <formula>NOT(ISERROR(SEARCH("VENCIDAS CON AVANCE",B51)))</formula>
    </cfRule>
    <cfRule type="expression" dxfId="670" priority="22">
      <formula>B51="NO INICIADAS"</formula>
    </cfRule>
    <cfRule type="expression" dxfId="669" priority="23">
      <formula>B51="VENCIDAS SIN AVANCE"</formula>
    </cfRule>
    <cfRule type="expression" dxfId="668" priority="24">
      <formula>B51="EN PROCESO"</formula>
    </cfRule>
    <cfRule type="expression" dxfId="667" priority="25">
      <formula>B51="FINALIZADAS"</formula>
    </cfRule>
    <cfRule type="containsText" dxfId="666" priority="26" operator="containsText" text="Parcial">
      <formula>NOT(ISERROR(SEARCH("Parcial",B51)))</formula>
    </cfRule>
    <cfRule type="containsText" dxfId="665" priority="27" operator="containsText" text="No cumple">
      <formula>NOT(ISERROR(SEARCH("No cumple",B51)))</formula>
    </cfRule>
    <cfRule type="containsText" dxfId="664" priority="28" operator="containsText" text="Cumple">
      <formula>NOT(ISERROR(SEARCH("Cumple",B51)))</formula>
    </cfRule>
    <cfRule type="containsText" dxfId="663" priority="29" operator="containsText" text="VENCIDAS CON AVANCE">
      <formula>NOT(ISERROR(SEARCH("VENCIDAS CON AVANCE",B51)))</formula>
    </cfRule>
    <cfRule type="expression" dxfId="662" priority="30">
      <formula>B51="NO INICIADAS"</formula>
    </cfRule>
    <cfRule type="expression" dxfId="661" priority="31">
      <formula>B51="VENCIDAS SIN AVANCE"</formula>
    </cfRule>
    <cfRule type="expression" dxfId="660" priority="32">
      <formula>B51="EN PROCESO"</formula>
    </cfRule>
    <cfRule type="expression" dxfId="659" priority="33">
      <formula>B51="FINALIZADAS"</formula>
    </cfRule>
    <cfRule type="containsText" dxfId="658" priority="34" operator="containsText" text="Parcial">
      <formula>NOT(ISERROR(SEARCH("Parcial",B51)))</formula>
    </cfRule>
    <cfRule type="containsText" dxfId="657" priority="35" operator="containsText" text="No cumple">
      <formula>NOT(ISERROR(SEARCH("No cumple",B51)))</formula>
    </cfRule>
    <cfRule type="containsText" dxfId="656" priority="36" operator="containsText" text="FINALIZADA">
      <formula>NOT(ISERROR(SEARCH("FINALIZADA",B51)))</formula>
    </cfRule>
  </conditionalFormatting>
  <conditionalFormatting sqref="B73">
    <cfRule type="containsText" dxfId="655" priority="1" operator="containsText" text="FINALIZADA">
      <formula>NOT(ISERROR(SEARCH("FINALIZADA",B73)))</formula>
    </cfRule>
    <cfRule type="containsText" dxfId="654" priority="2" operator="containsText" text="EN PROCESO">
      <formula>NOT(ISERROR(SEARCH("EN PROCESO",B73)))</formula>
    </cfRule>
    <cfRule type="containsText" dxfId="653" priority="3" operator="containsText" text="VENCIDAS CON AVANCE">
      <formula>NOT(ISERROR(SEARCH("VENCIDAS CON AVANCE",B73)))</formula>
    </cfRule>
    <cfRule type="expression" dxfId="652" priority="4">
      <formula>B73="NO INICIADAS"</formula>
    </cfRule>
    <cfRule type="expression" dxfId="651" priority="5">
      <formula>B73="VENCIDAS SIN AVANCE"</formula>
    </cfRule>
    <cfRule type="expression" dxfId="650" priority="6">
      <formula>B73="EN PROCESO"</formula>
    </cfRule>
    <cfRule type="expression" dxfId="649" priority="7">
      <formula>B73="FINALIZADAS"</formula>
    </cfRule>
    <cfRule type="containsText" dxfId="648" priority="8" operator="containsText" text="Parcial">
      <formula>NOT(ISERROR(SEARCH("Parcial",B73)))</formula>
    </cfRule>
    <cfRule type="containsText" dxfId="647" priority="9" operator="containsText" text="No cumple">
      <formula>NOT(ISERROR(SEARCH("No cumple",B73)))</formula>
    </cfRule>
    <cfRule type="containsText" dxfId="646" priority="10" operator="containsText" text="Cumple">
      <formula>NOT(ISERROR(SEARCH("Cumple",B73)))</formula>
    </cfRule>
    <cfRule type="containsText" dxfId="645" priority="11" operator="containsText" text="VENCIDAS CON AVANCE">
      <formula>NOT(ISERROR(SEARCH("VENCIDAS CON AVANCE",B73)))</formula>
    </cfRule>
    <cfRule type="expression" dxfId="644" priority="12">
      <formula>B73="NO INICIADAS"</formula>
    </cfRule>
    <cfRule type="expression" dxfId="643" priority="13">
      <formula>B73="VENCIDAS SIN AVANCE"</formula>
    </cfRule>
    <cfRule type="expression" dxfId="642" priority="14">
      <formula>B73="EN PROCESO"</formula>
    </cfRule>
    <cfRule type="expression" dxfId="641" priority="15">
      <formula>B73="FINALIZADAS"</formula>
    </cfRule>
    <cfRule type="containsText" dxfId="640" priority="16" operator="containsText" text="Parcial">
      <formula>NOT(ISERROR(SEARCH("Parcial",B73)))</formula>
    </cfRule>
    <cfRule type="containsText" dxfId="639" priority="17" operator="containsText" text="No cumple">
      <formula>NOT(ISERROR(SEARCH("No cumple",B73)))</formula>
    </cfRule>
    <cfRule type="containsText" dxfId="638"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00000000-0002-0000-0700-000000000000}">
      <formula1>$B$68:$B$72</formula1>
    </dataValidation>
  </dataValidations>
  <hyperlinks>
    <hyperlink ref="H10" r:id="rId1" xr:uid="{00000000-0004-0000-0700-000001000000}"/>
    <hyperlink ref="E13" r:id="rId2" xr:uid="{00000000-0004-0000-0700-000002000000}"/>
    <hyperlink ref="I12" r:id="rId3" xr:uid="{00000000-0004-0000-0700-000003000000}"/>
    <hyperlink ref="D8" r:id="rId4" xr:uid="{00000000-0004-0000-0700-000004000000}"/>
    <hyperlink ref="M8" r:id="rId5" xr:uid="{00000000-0004-0000-0700-000005000000}"/>
    <hyperlink ref="Q43" r:id="rId6" display="https://docs.google.com/spreadsheets/d/1txeYat2hojfETdq2nVwT43u5QtgDsAAXcoVpZ_qYiT0/edit?usp=drive_link" xr:uid="{84468AD6-4E4E-46B3-8818-86B45CBF93C7}"/>
    <hyperlink ref="Q25" r:id="rId7" display="https://www2.utp.edu.co/gestioncalidad/" xr:uid="{2C03A3D8-2FEB-4F36-B2B7-DD22CA1AEBFC}"/>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17" formulaRange="1"/>
  </ignoredError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29DD-0476-4920-B6A1-473D310CCEB0}">
  <sheetPr>
    <tabColor theme="2" tint="-0.14999847407452621"/>
  </sheetPr>
  <dimension ref="B1:XEW142"/>
  <sheetViews>
    <sheetView showGridLines="0" topLeftCell="E2" zoomScale="115" zoomScaleNormal="115" workbookViewId="0">
      <selection activeCell="I7" sqref="I7"/>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2"/>
      <c r="C1" s="875"/>
      <c r="D1" s="875"/>
      <c r="E1" s="875"/>
      <c r="F1" s="875"/>
      <c r="G1" s="875"/>
      <c r="H1" s="876"/>
      <c r="I1" s="432"/>
      <c r="J1" s="384"/>
    </row>
    <row r="2" spans="2:16377" ht="19.5" customHeight="1">
      <c r="B2" s="879" t="s">
        <v>509</v>
      </c>
      <c r="C2" s="877"/>
      <c r="D2" s="877"/>
      <c r="E2" s="877"/>
      <c r="F2" s="877"/>
      <c r="G2" s="877"/>
      <c r="H2" s="877"/>
      <c r="I2" s="880"/>
      <c r="J2" s="388" t="s">
        <v>510</v>
      </c>
    </row>
    <row r="3" spans="2:16377" ht="17.25" hidden="1" customHeight="1">
      <c r="B3" s="387"/>
      <c r="C3" s="877"/>
      <c r="D3" s="877"/>
      <c r="E3" s="877"/>
      <c r="F3" s="877"/>
      <c r="G3" s="877"/>
      <c r="H3" s="878"/>
      <c r="I3" s="433"/>
      <c r="J3" s="389" t="s">
        <v>511</v>
      </c>
    </row>
    <row r="4" spans="2:16377" ht="18" customHeight="1">
      <c r="B4" s="879" t="s">
        <v>614</v>
      </c>
      <c r="C4" s="877"/>
      <c r="D4" s="877"/>
      <c r="E4" s="877"/>
      <c r="F4" s="877"/>
      <c r="G4" s="877"/>
      <c r="H4" s="877"/>
      <c r="I4" s="880"/>
      <c r="J4" s="390" t="s">
        <v>512</v>
      </c>
    </row>
    <row r="5" spans="2:16377" ht="18.75" customHeight="1" thickBot="1">
      <c r="B5" s="881" t="s">
        <v>615</v>
      </c>
      <c r="C5" s="882"/>
      <c r="D5" s="882"/>
      <c r="E5" s="882"/>
      <c r="F5" s="882"/>
      <c r="G5" s="882"/>
      <c r="H5" s="882"/>
      <c r="I5" s="883"/>
      <c r="J5" s="391" t="s">
        <v>513</v>
      </c>
    </row>
    <row r="6" spans="2:16377" ht="42.75" hidden="1" customHeight="1" thickBot="1">
      <c r="B6" s="872"/>
      <c r="C6" s="873"/>
      <c r="D6" s="873"/>
      <c r="E6" s="873"/>
      <c r="F6" s="873"/>
      <c r="G6" s="873"/>
      <c r="H6" s="874"/>
      <c r="I6" s="434"/>
    </row>
    <row r="7" spans="2:16377" s="394" customFormat="1" ht="31.5" customHeight="1" thickBot="1">
      <c r="B7" s="853" t="s">
        <v>514</v>
      </c>
      <c r="C7" s="854"/>
      <c r="D7" s="1013" t="s">
        <v>740</v>
      </c>
      <c r="E7" s="867"/>
      <c r="F7" s="868"/>
      <c r="G7" s="869" t="s">
        <v>516</v>
      </c>
      <c r="H7" s="870"/>
      <c r="I7" s="466" t="s">
        <v>742</v>
      </c>
      <c r="J7" s="392"/>
      <c r="K7" s="393"/>
      <c r="L7" s="393"/>
    </row>
    <row r="8" spans="2:16377" s="394" customFormat="1" ht="33" customHeight="1" thickBot="1">
      <c r="B8" s="818" t="s">
        <v>515</v>
      </c>
      <c r="C8" s="819"/>
      <c r="D8" s="821" t="s">
        <v>611</v>
      </c>
      <c r="E8" s="871"/>
      <c r="F8" s="871"/>
      <c r="G8" s="869" t="s">
        <v>605</v>
      </c>
      <c r="H8" s="870"/>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48" t="s">
        <v>517</v>
      </c>
      <c r="C10" s="849"/>
      <c r="D10" s="849"/>
      <c r="E10" s="396" t="s">
        <v>610</v>
      </c>
      <c r="F10" s="453" t="s">
        <v>518</v>
      </c>
      <c r="G10" s="850" t="s">
        <v>611</v>
      </c>
      <c r="H10" s="851"/>
      <c r="I10" s="852"/>
      <c r="J10" s="395"/>
      <c r="K10" s="393"/>
      <c r="L10" s="393"/>
    </row>
    <row r="11" spans="2:16377" s="394" customFormat="1" ht="4.5" customHeight="1" thickBot="1">
      <c r="B11" s="454"/>
      <c r="C11" s="569"/>
      <c r="D11" s="450"/>
      <c r="E11" s="455"/>
      <c r="F11" s="456"/>
      <c r="G11" s="457"/>
      <c r="H11" s="458"/>
      <c r="I11" s="452"/>
      <c r="J11" s="395"/>
      <c r="K11" s="393"/>
      <c r="L11" s="393"/>
    </row>
    <row r="12" spans="2:16377" s="394" customFormat="1" ht="18.75" customHeight="1">
      <c r="B12" s="853" t="s">
        <v>519</v>
      </c>
      <c r="C12" s="854"/>
      <c r="D12" s="855"/>
      <c r="E12" s="856" t="s">
        <v>610</v>
      </c>
      <c r="F12" s="856"/>
      <c r="G12" s="856"/>
      <c r="H12" s="857"/>
      <c r="I12" s="858"/>
      <c r="J12" s="395"/>
      <c r="K12" s="393"/>
      <c r="L12" s="393"/>
    </row>
    <row r="13" spans="2:16377" s="394" customFormat="1">
      <c r="B13" s="859" t="s">
        <v>520</v>
      </c>
      <c r="C13" s="860"/>
      <c r="D13" s="861"/>
      <c r="E13" s="862" t="s">
        <v>611</v>
      </c>
      <c r="F13" s="863"/>
      <c r="G13" s="863"/>
      <c r="H13" s="864"/>
      <c r="I13" s="865"/>
      <c r="J13" s="395"/>
      <c r="K13" s="393"/>
      <c r="L13" s="393"/>
    </row>
    <row r="14" spans="2:16377" s="394" customFormat="1" ht="20.25" customHeight="1" thickBot="1">
      <c r="B14" s="818" t="s">
        <v>521</v>
      </c>
      <c r="C14" s="819"/>
      <c r="D14" s="820"/>
      <c r="E14" s="821" t="s">
        <v>611</v>
      </c>
      <c r="F14" s="822"/>
      <c r="G14" s="822"/>
      <c r="H14" s="823"/>
      <c r="I14" s="824"/>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70"/>
      <c r="D15" s="397"/>
      <c r="E15" s="273"/>
      <c r="F15" s="274"/>
      <c r="G15" s="273"/>
      <c r="H15" s="275"/>
      <c r="I15" s="276"/>
      <c r="J15" s="384"/>
    </row>
    <row r="16" spans="2:16377" ht="30" customHeight="1">
      <c r="B16" s="825" t="s">
        <v>522</v>
      </c>
      <c r="C16" s="826"/>
      <c r="D16" s="833" t="s">
        <v>7</v>
      </c>
      <c r="E16" s="834"/>
      <c r="F16" s="277"/>
      <c r="G16" s="835"/>
      <c r="H16" s="836"/>
      <c r="I16" s="837"/>
      <c r="J16" s="384"/>
    </row>
    <row r="17" spans="2:10" ht="13.5" customHeight="1">
      <c r="B17" s="827"/>
      <c r="C17" s="828"/>
      <c r="D17" s="844" t="s">
        <v>111</v>
      </c>
      <c r="E17" s="845"/>
      <c r="F17" s="398"/>
      <c r="G17" s="838"/>
      <c r="H17" s="839"/>
      <c r="I17" s="840"/>
      <c r="J17" s="384"/>
    </row>
    <row r="18" spans="2:10">
      <c r="B18" s="827"/>
      <c r="C18" s="828"/>
      <c r="D18" s="844" t="s">
        <v>117</v>
      </c>
      <c r="E18" s="845"/>
      <c r="F18" s="278"/>
      <c r="G18" s="838"/>
      <c r="H18" s="839"/>
      <c r="I18" s="840"/>
      <c r="J18" s="384"/>
    </row>
    <row r="19" spans="2:10">
      <c r="B19" s="827"/>
      <c r="C19" s="828"/>
      <c r="D19" s="844" t="s">
        <v>125</v>
      </c>
      <c r="E19" s="845"/>
      <c r="F19" s="279"/>
      <c r="G19" s="838"/>
      <c r="H19" s="839"/>
      <c r="I19" s="840"/>
      <c r="J19" s="384"/>
    </row>
    <row r="20" spans="2:10" ht="17.25" customHeight="1">
      <c r="B20" s="829"/>
      <c r="C20" s="830"/>
      <c r="D20" s="844" t="s">
        <v>131</v>
      </c>
      <c r="E20" s="845"/>
      <c r="F20" s="280"/>
      <c r="G20" s="838"/>
      <c r="H20" s="839"/>
      <c r="I20" s="840"/>
      <c r="J20" s="384"/>
    </row>
    <row r="21" spans="2:10" ht="15.75" thickBot="1">
      <c r="B21" s="831"/>
      <c r="C21" s="832"/>
      <c r="D21" s="846" t="s">
        <v>134</v>
      </c>
      <c r="E21" s="847"/>
      <c r="F21" s="281"/>
      <c r="G21" s="841"/>
      <c r="H21" s="842"/>
      <c r="I21" s="843"/>
      <c r="J21" s="384"/>
    </row>
    <row r="22" spans="2:10" ht="3" customHeight="1" thickBot="1">
      <c r="B22" s="384"/>
      <c r="C22" s="399"/>
      <c r="D22" s="384"/>
      <c r="E22" s="384"/>
      <c r="F22" s="399"/>
      <c r="G22" s="384"/>
      <c r="H22" s="400"/>
      <c r="I22" s="435"/>
      <c r="J22" s="401"/>
    </row>
    <row r="23" spans="2:10" s="385" customFormat="1">
      <c r="B23" s="812" t="s">
        <v>1</v>
      </c>
      <c r="C23" s="814" t="s">
        <v>2</v>
      </c>
      <c r="D23" s="812" t="s">
        <v>3</v>
      </c>
      <c r="E23" s="812" t="s">
        <v>4</v>
      </c>
      <c r="F23" s="814" t="s">
        <v>5</v>
      </c>
      <c r="G23" s="402" t="s">
        <v>523</v>
      </c>
      <c r="H23" s="816" t="s">
        <v>724</v>
      </c>
      <c r="I23" s="810" t="s">
        <v>524</v>
      </c>
      <c r="J23" s="401"/>
    </row>
    <row r="24" spans="2:10" s="385" customFormat="1">
      <c r="B24" s="813"/>
      <c r="C24" s="815" t="s">
        <v>2</v>
      </c>
      <c r="D24" s="813"/>
      <c r="E24" s="813" t="s">
        <v>4</v>
      </c>
      <c r="F24" s="815"/>
      <c r="G24" s="403" t="s">
        <v>525</v>
      </c>
      <c r="H24" s="817"/>
      <c r="I24" s="811"/>
      <c r="J24" s="401"/>
    </row>
    <row r="25" spans="2:10" s="385" customFormat="1" ht="260.25" customHeight="1">
      <c r="B25" s="1014" t="s">
        <v>7</v>
      </c>
      <c r="C25" s="1014" t="s">
        <v>8</v>
      </c>
      <c r="D25" s="639" t="s">
        <v>9</v>
      </c>
      <c r="E25" s="572" t="s">
        <v>10</v>
      </c>
      <c r="F25" s="639" t="s">
        <v>11</v>
      </c>
      <c r="G25" s="404" t="s">
        <v>511</v>
      </c>
      <c r="H25" s="581" t="s">
        <v>12</v>
      </c>
      <c r="I25" s="576" t="s">
        <v>745</v>
      </c>
      <c r="J25" s="401"/>
    </row>
    <row r="26" spans="2:10" s="385" customFormat="1" ht="46.5" customHeight="1">
      <c r="B26" s="808"/>
      <c r="C26" s="808"/>
      <c r="D26" s="1014" t="s">
        <v>13</v>
      </c>
      <c r="E26" s="572" t="s">
        <v>274</v>
      </c>
      <c r="F26" s="639" t="s">
        <v>14</v>
      </c>
      <c r="G26" s="404" t="s">
        <v>511</v>
      </c>
      <c r="H26" s="656" t="s">
        <v>297</v>
      </c>
      <c r="I26" s="576" t="s">
        <v>526</v>
      </c>
      <c r="J26" s="401"/>
    </row>
    <row r="27" spans="2:10" s="385" customFormat="1" ht="42.75" customHeight="1">
      <c r="B27" s="808"/>
      <c r="C27" s="808"/>
      <c r="D27" s="808"/>
      <c r="E27" s="572" t="s">
        <v>275</v>
      </c>
      <c r="F27" s="639" t="s">
        <v>14</v>
      </c>
      <c r="G27" s="404" t="s">
        <v>511</v>
      </c>
      <c r="H27" s="656" t="s">
        <v>276</v>
      </c>
      <c r="I27" s="576" t="s">
        <v>526</v>
      </c>
      <c r="J27" s="401"/>
    </row>
    <row r="28" spans="2:10" s="385" customFormat="1" ht="42.75" customHeight="1">
      <c r="B28" s="808"/>
      <c r="C28" s="808"/>
      <c r="D28" s="808"/>
      <c r="E28" s="572" t="s">
        <v>277</v>
      </c>
      <c r="F28" s="639" t="s">
        <v>15</v>
      </c>
      <c r="G28" s="404" t="s">
        <v>511</v>
      </c>
      <c r="H28" s="656" t="s">
        <v>278</v>
      </c>
      <c r="I28" s="576" t="s">
        <v>526</v>
      </c>
      <c r="J28" s="401"/>
    </row>
    <row r="29" spans="2:10" s="385" customFormat="1" ht="93.75" customHeight="1">
      <c r="B29" s="808"/>
      <c r="C29" s="808"/>
      <c r="D29" s="808"/>
      <c r="E29" s="575" t="s">
        <v>746</v>
      </c>
      <c r="F29" s="581" t="s">
        <v>50</v>
      </c>
      <c r="G29" s="404" t="s">
        <v>511</v>
      </c>
      <c r="H29" s="656" t="s">
        <v>747</v>
      </c>
      <c r="I29" s="576" t="s">
        <v>756</v>
      </c>
      <c r="J29" s="401"/>
    </row>
    <row r="30" spans="2:10" s="385" customFormat="1" ht="84.75" customHeight="1">
      <c r="B30" s="808"/>
      <c r="C30" s="808"/>
      <c r="D30" s="639" t="s">
        <v>16</v>
      </c>
      <c r="E30" s="572" t="s">
        <v>17</v>
      </c>
      <c r="F30" s="639" t="s">
        <v>18</v>
      </c>
      <c r="G30" s="404" t="s">
        <v>511</v>
      </c>
      <c r="H30" s="656" t="s">
        <v>279</v>
      </c>
      <c r="I30" s="576" t="s">
        <v>526</v>
      </c>
      <c r="J30" s="401"/>
    </row>
    <row r="31" spans="2:10" s="385" customFormat="1" ht="68.25" customHeight="1">
      <c r="B31" s="808"/>
      <c r="C31" s="808"/>
      <c r="D31" s="808" t="s">
        <v>19</v>
      </c>
      <c r="E31" s="575" t="s">
        <v>637</v>
      </c>
      <c r="F31" s="640" t="s">
        <v>20</v>
      </c>
      <c r="G31" s="404" t="s">
        <v>511</v>
      </c>
      <c r="H31" s="656" t="s">
        <v>407</v>
      </c>
      <c r="I31" s="576" t="s">
        <v>526</v>
      </c>
      <c r="J31" s="401"/>
    </row>
    <row r="32" spans="2:10" s="385" customFormat="1" ht="51" customHeight="1">
      <c r="B32" s="808"/>
      <c r="C32" s="808"/>
      <c r="D32" s="808"/>
      <c r="E32" s="572" t="s">
        <v>281</v>
      </c>
      <c r="F32" s="640" t="s">
        <v>21</v>
      </c>
      <c r="G32" s="404" t="s">
        <v>511</v>
      </c>
      <c r="H32" s="663" t="s">
        <v>282</v>
      </c>
      <c r="I32" s="576" t="s">
        <v>526</v>
      </c>
      <c r="J32" s="401"/>
    </row>
    <row r="33" spans="2:10" s="385" customFormat="1" ht="58.5" customHeight="1">
      <c r="B33" s="808"/>
      <c r="C33" s="808"/>
      <c r="D33" s="808"/>
      <c r="E33" s="572" t="s">
        <v>408</v>
      </c>
      <c r="F33" s="583" t="s">
        <v>21</v>
      </c>
      <c r="G33" s="404" t="s">
        <v>511</v>
      </c>
      <c r="H33" s="656" t="s">
        <v>283</v>
      </c>
      <c r="I33" s="576" t="s">
        <v>526</v>
      </c>
      <c r="J33" s="401"/>
    </row>
    <row r="34" spans="2:10" s="385" customFormat="1" ht="51.75" customHeight="1">
      <c r="B34" s="808"/>
      <c r="C34" s="639" t="s">
        <v>22</v>
      </c>
      <c r="D34" s="639" t="s">
        <v>23</v>
      </c>
      <c r="E34" s="572" t="s">
        <v>24</v>
      </c>
      <c r="F34" s="639" t="s">
        <v>25</v>
      </c>
      <c r="G34" s="404" t="s">
        <v>511</v>
      </c>
      <c r="H34" s="663" t="s">
        <v>284</v>
      </c>
      <c r="I34" s="576" t="s">
        <v>526</v>
      </c>
      <c r="J34" s="401"/>
    </row>
    <row r="35" spans="2:10" s="385" customFormat="1" ht="42.75" customHeight="1">
      <c r="B35" s="808"/>
      <c r="C35" s="808" t="s">
        <v>26</v>
      </c>
      <c r="D35" s="1014" t="s">
        <v>27</v>
      </c>
      <c r="E35" s="575" t="s">
        <v>638</v>
      </c>
      <c r="F35" s="639" t="s">
        <v>21</v>
      </c>
      <c r="G35" s="404" t="s">
        <v>511</v>
      </c>
      <c r="H35" s="663" t="s">
        <v>285</v>
      </c>
      <c r="I35" s="576" t="s">
        <v>526</v>
      </c>
      <c r="J35" s="401"/>
    </row>
    <row r="36" spans="2:10" s="385" customFormat="1" ht="87.75" customHeight="1">
      <c r="B36" s="808"/>
      <c r="C36" s="808"/>
      <c r="D36" s="808"/>
      <c r="E36" s="575" t="s">
        <v>748</v>
      </c>
      <c r="F36" s="654" t="s">
        <v>29</v>
      </c>
      <c r="G36" s="404" t="s">
        <v>511</v>
      </c>
      <c r="H36" s="664" t="s">
        <v>749</v>
      </c>
      <c r="I36" s="576" t="s">
        <v>757</v>
      </c>
      <c r="J36" s="401"/>
    </row>
    <row r="37" spans="2:10" s="385" customFormat="1" ht="65.25" customHeight="1">
      <c r="B37" s="808"/>
      <c r="C37" s="808"/>
      <c r="D37" s="808"/>
      <c r="E37" s="575" t="s">
        <v>631</v>
      </c>
      <c r="F37" s="639" t="s">
        <v>29</v>
      </c>
      <c r="G37" s="404" t="s">
        <v>511</v>
      </c>
      <c r="H37" s="663" t="s">
        <v>411</v>
      </c>
      <c r="I37" s="576" t="s">
        <v>526</v>
      </c>
      <c r="J37" s="401"/>
    </row>
    <row r="38" spans="2:10" s="385" customFormat="1" ht="45" customHeight="1">
      <c r="B38" s="808"/>
      <c r="C38" s="808"/>
      <c r="D38" s="808"/>
      <c r="E38" s="572" t="s">
        <v>286</v>
      </c>
      <c r="F38" s="639" t="s">
        <v>29</v>
      </c>
      <c r="G38" s="404" t="s">
        <v>511</v>
      </c>
      <c r="H38" s="657" t="s">
        <v>287</v>
      </c>
      <c r="I38" s="576" t="s">
        <v>526</v>
      </c>
      <c r="J38" s="401"/>
    </row>
    <row r="39" spans="2:10" s="385" customFormat="1" ht="49.5" customHeight="1">
      <c r="B39" s="808"/>
      <c r="C39" s="808"/>
      <c r="D39" s="808"/>
      <c r="E39" s="572" t="s">
        <v>288</v>
      </c>
      <c r="F39" s="639" t="s">
        <v>29</v>
      </c>
      <c r="G39" s="404" t="s">
        <v>511</v>
      </c>
      <c r="H39" s="657" t="s">
        <v>289</v>
      </c>
      <c r="I39" s="576" t="s">
        <v>526</v>
      </c>
      <c r="J39" s="401"/>
    </row>
    <row r="40" spans="2:10" s="385" customFormat="1" ht="48" customHeight="1">
      <c r="B40" s="808"/>
      <c r="C40" s="808"/>
      <c r="D40" s="808"/>
      <c r="E40" s="572" t="s">
        <v>290</v>
      </c>
      <c r="F40" s="639" t="s">
        <v>29</v>
      </c>
      <c r="G40" s="404" t="s">
        <v>511</v>
      </c>
      <c r="H40" s="657" t="s">
        <v>291</v>
      </c>
      <c r="I40" s="576" t="s">
        <v>526</v>
      </c>
      <c r="J40" s="401"/>
    </row>
    <row r="41" spans="2:10" s="385" customFormat="1" ht="58.5" customHeight="1">
      <c r="B41" s="808"/>
      <c r="C41" s="808"/>
      <c r="D41" s="808"/>
      <c r="E41" s="572" t="s">
        <v>292</v>
      </c>
      <c r="F41" s="639" t="s">
        <v>29</v>
      </c>
      <c r="G41" s="404" t="s">
        <v>511</v>
      </c>
      <c r="H41" s="657" t="s">
        <v>293</v>
      </c>
      <c r="I41" s="576" t="s">
        <v>526</v>
      </c>
      <c r="J41" s="401"/>
    </row>
    <row r="42" spans="2:10" s="385" customFormat="1" ht="42" customHeight="1">
      <c r="B42" s="808"/>
      <c r="C42" s="808"/>
      <c r="D42" s="808" t="s">
        <v>35</v>
      </c>
      <c r="E42" s="572" t="s">
        <v>294</v>
      </c>
      <c r="F42" s="639" t="s">
        <v>14</v>
      </c>
      <c r="G42" s="404" t="s">
        <v>511</v>
      </c>
      <c r="H42" s="656" t="s">
        <v>295</v>
      </c>
      <c r="I42" s="576" t="s">
        <v>526</v>
      </c>
      <c r="J42" s="401"/>
    </row>
    <row r="43" spans="2:10" s="385" customFormat="1" ht="42" customHeight="1">
      <c r="B43" s="808"/>
      <c r="C43" s="808"/>
      <c r="D43" s="808"/>
      <c r="E43" s="572" t="s">
        <v>296</v>
      </c>
      <c r="F43" s="639" t="s">
        <v>14</v>
      </c>
      <c r="G43" s="404" t="s">
        <v>511</v>
      </c>
      <c r="H43" s="656" t="s">
        <v>297</v>
      </c>
      <c r="I43" s="576" t="s">
        <v>526</v>
      </c>
      <c r="J43" s="401"/>
    </row>
    <row r="44" spans="2:10" s="385" customFormat="1" ht="42" customHeight="1">
      <c r="B44" s="808"/>
      <c r="C44" s="808"/>
      <c r="D44" s="808"/>
      <c r="E44" s="572" t="s">
        <v>298</v>
      </c>
      <c r="F44" s="639" t="s">
        <v>36</v>
      </c>
      <c r="G44" s="404" t="s">
        <v>511</v>
      </c>
      <c r="H44" s="656" t="s">
        <v>299</v>
      </c>
      <c r="I44" s="576" t="s">
        <v>526</v>
      </c>
      <c r="J44" s="401"/>
    </row>
    <row r="45" spans="2:10" s="385" customFormat="1" ht="76.5" customHeight="1">
      <c r="B45" s="808"/>
      <c r="C45" s="808"/>
      <c r="D45" s="808" t="s">
        <v>37</v>
      </c>
      <c r="E45" s="572" t="s">
        <v>300</v>
      </c>
      <c r="F45" s="639" t="s">
        <v>38</v>
      </c>
      <c r="G45" s="404" t="s">
        <v>511</v>
      </c>
      <c r="H45" s="656" t="s">
        <v>639</v>
      </c>
      <c r="I45" s="576" t="s">
        <v>526</v>
      </c>
      <c r="J45" s="401"/>
    </row>
    <row r="46" spans="2:10" s="385" customFormat="1" ht="63" customHeight="1">
      <c r="B46" s="808"/>
      <c r="C46" s="808"/>
      <c r="D46" s="808"/>
      <c r="E46" s="572" t="s">
        <v>301</v>
      </c>
      <c r="F46" s="639" t="s">
        <v>38</v>
      </c>
      <c r="G46" s="404" t="s">
        <v>511</v>
      </c>
      <c r="H46" s="656" t="s">
        <v>302</v>
      </c>
      <c r="I46" s="576" t="s">
        <v>526</v>
      </c>
      <c r="J46" s="401"/>
    </row>
    <row r="47" spans="2:10" s="385" customFormat="1" ht="69" customHeight="1">
      <c r="B47" s="808"/>
      <c r="C47" s="808"/>
      <c r="D47" s="808"/>
      <c r="E47" s="572" t="s">
        <v>303</v>
      </c>
      <c r="F47" s="639" t="s">
        <v>38</v>
      </c>
      <c r="G47" s="404" t="s">
        <v>511</v>
      </c>
      <c r="H47" s="663" t="s">
        <v>304</v>
      </c>
      <c r="I47" s="576" t="s">
        <v>526</v>
      </c>
      <c r="J47" s="401"/>
    </row>
    <row r="48" spans="2:10" s="385" customFormat="1" ht="48" customHeight="1">
      <c r="B48" s="808"/>
      <c r="C48" s="808"/>
      <c r="D48" s="808"/>
      <c r="E48" s="572" t="s">
        <v>305</v>
      </c>
      <c r="F48" s="639" t="s">
        <v>38</v>
      </c>
      <c r="G48" s="404" t="s">
        <v>511</v>
      </c>
      <c r="H48" s="656" t="s">
        <v>396</v>
      </c>
      <c r="I48" s="576" t="s">
        <v>526</v>
      </c>
      <c r="J48" s="401"/>
    </row>
    <row r="49" spans="2:10" s="385" customFormat="1" ht="48.75" customHeight="1">
      <c r="B49" s="808"/>
      <c r="C49" s="808"/>
      <c r="D49" s="808"/>
      <c r="E49" s="572" t="s">
        <v>306</v>
      </c>
      <c r="F49" s="639" t="s">
        <v>39</v>
      </c>
      <c r="G49" s="404" t="s">
        <v>511</v>
      </c>
      <c r="H49" s="656" t="s">
        <v>307</v>
      </c>
      <c r="I49" s="576" t="s">
        <v>526</v>
      </c>
      <c r="J49" s="401"/>
    </row>
    <row r="50" spans="2:10" s="385" customFormat="1" ht="71.25" customHeight="1">
      <c r="B50" s="808"/>
      <c r="C50" s="808"/>
      <c r="D50" s="808" t="s">
        <v>40</v>
      </c>
      <c r="E50" s="572" t="s">
        <v>308</v>
      </c>
      <c r="F50" s="639" t="s">
        <v>41</v>
      </c>
      <c r="G50" s="404" t="s">
        <v>511</v>
      </c>
      <c r="H50" s="656" t="s">
        <v>640</v>
      </c>
      <c r="I50" s="576" t="s">
        <v>526</v>
      </c>
      <c r="J50" s="401"/>
    </row>
    <row r="51" spans="2:10" s="385" customFormat="1" ht="51.75" customHeight="1">
      <c r="B51" s="808"/>
      <c r="C51" s="808"/>
      <c r="D51" s="808"/>
      <c r="E51" s="572" t="s">
        <v>310</v>
      </c>
      <c r="F51" s="639" t="s">
        <v>41</v>
      </c>
      <c r="G51" s="404" t="s">
        <v>511</v>
      </c>
      <c r="H51" s="656" t="s">
        <v>311</v>
      </c>
      <c r="I51" s="576" t="s">
        <v>526</v>
      </c>
      <c r="J51" s="401"/>
    </row>
    <row r="52" spans="2:10" s="385" customFormat="1" ht="47.25" customHeight="1">
      <c r="B52" s="808"/>
      <c r="C52" s="808"/>
      <c r="D52" s="808"/>
      <c r="E52" s="572" t="s">
        <v>312</v>
      </c>
      <c r="F52" s="639" t="s">
        <v>43</v>
      </c>
      <c r="G52" s="404" t="s">
        <v>511</v>
      </c>
      <c r="H52" s="656" t="s">
        <v>313</v>
      </c>
      <c r="I52" s="576" t="s">
        <v>526</v>
      </c>
      <c r="J52" s="401"/>
    </row>
    <row r="53" spans="2:10" s="385" customFormat="1" ht="43.5" customHeight="1">
      <c r="B53" s="808"/>
      <c r="C53" s="808"/>
      <c r="D53" s="808"/>
      <c r="E53" s="572" t="s">
        <v>431</v>
      </c>
      <c r="F53" s="639" t="s">
        <v>41</v>
      </c>
      <c r="G53" s="404" t="s">
        <v>511</v>
      </c>
      <c r="H53" s="656" t="s">
        <v>314</v>
      </c>
      <c r="I53" s="576" t="s">
        <v>526</v>
      </c>
      <c r="J53" s="401"/>
    </row>
    <row r="54" spans="2:10" s="385" customFormat="1" ht="42" customHeight="1">
      <c r="B54" s="808"/>
      <c r="C54" s="808"/>
      <c r="D54" s="808"/>
      <c r="E54" s="572" t="s">
        <v>315</v>
      </c>
      <c r="F54" s="639" t="s">
        <v>41</v>
      </c>
      <c r="G54" s="404" t="s">
        <v>511</v>
      </c>
      <c r="H54" s="656" t="s">
        <v>316</v>
      </c>
      <c r="I54" s="576" t="s">
        <v>526</v>
      </c>
      <c r="J54" s="401"/>
    </row>
    <row r="55" spans="2:10" s="385" customFormat="1" ht="45" customHeight="1">
      <c r="B55" s="808"/>
      <c r="C55" s="808"/>
      <c r="D55" s="808" t="s">
        <v>45</v>
      </c>
      <c r="E55" s="586" t="s">
        <v>317</v>
      </c>
      <c r="F55" s="640" t="s">
        <v>46</v>
      </c>
      <c r="G55" s="404" t="s">
        <v>511</v>
      </c>
      <c r="H55" s="655" t="s">
        <v>750</v>
      </c>
      <c r="I55" s="576" t="s">
        <v>526</v>
      </c>
      <c r="J55" s="401"/>
    </row>
    <row r="56" spans="2:10" s="385" customFormat="1" ht="40.5" customHeight="1">
      <c r="B56" s="808"/>
      <c r="C56" s="808"/>
      <c r="D56" s="808"/>
      <c r="E56" s="586" t="s">
        <v>319</v>
      </c>
      <c r="F56" s="639" t="s">
        <v>48</v>
      </c>
      <c r="G56" s="404" t="s">
        <v>511</v>
      </c>
      <c r="H56" s="656" t="s">
        <v>320</v>
      </c>
      <c r="I56" s="576" t="s">
        <v>526</v>
      </c>
      <c r="J56" s="401"/>
    </row>
    <row r="57" spans="2:10" s="385" customFormat="1" ht="38.25">
      <c r="B57" s="808"/>
      <c r="C57" s="808"/>
      <c r="D57" s="808"/>
      <c r="E57" s="586" t="s">
        <v>321</v>
      </c>
      <c r="F57" s="639" t="s">
        <v>50</v>
      </c>
      <c r="G57" s="404" t="s">
        <v>511</v>
      </c>
      <c r="H57" s="656" t="s">
        <v>322</v>
      </c>
      <c r="I57" s="576" t="s">
        <v>526</v>
      </c>
      <c r="J57" s="401"/>
    </row>
    <row r="58" spans="2:10" s="385" customFormat="1" ht="48.75" customHeight="1">
      <c r="B58" s="808"/>
      <c r="C58" s="808"/>
      <c r="D58" s="808"/>
      <c r="E58" s="586" t="s">
        <v>323</v>
      </c>
      <c r="F58" s="639" t="s">
        <v>29</v>
      </c>
      <c r="G58" s="404" t="s">
        <v>511</v>
      </c>
      <c r="H58" s="656" t="s">
        <v>322</v>
      </c>
      <c r="I58" s="576" t="s">
        <v>526</v>
      </c>
      <c r="J58" s="401"/>
    </row>
    <row r="59" spans="2:10" s="385" customFormat="1" ht="38.25">
      <c r="B59" s="808"/>
      <c r="C59" s="808"/>
      <c r="D59" s="808"/>
      <c r="E59" s="586" t="s">
        <v>324</v>
      </c>
      <c r="F59" s="639" t="s">
        <v>53</v>
      </c>
      <c r="G59" s="404" t="s">
        <v>511</v>
      </c>
      <c r="H59" s="656" t="s">
        <v>325</v>
      </c>
      <c r="I59" s="576" t="s">
        <v>526</v>
      </c>
      <c r="J59" s="401"/>
    </row>
    <row r="60" spans="2:10" s="385" customFormat="1" ht="54" customHeight="1">
      <c r="B60" s="808"/>
      <c r="C60" s="808"/>
      <c r="D60" s="808"/>
      <c r="E60" s="586" t="s">
        <v>326</v>
      </c>
      <c r="F60" s="639" t="s">
        <v>54</v>
      </c>
      <c r="G60" s="404" t="s">
        <v>511</v>
      </c>
      <c r="H60" s="656" t="s">
        <v>327</v>
      </c>
      <c r="I60" s="576" t="s">
        <v>526</v>
      </c>
      <c r="J60" s="401"/>
    </row>
    <row r="61" spans="2:10" s="385" customFormat="1" ht="48" customHeight="1">
      <c r="B61" s="808"/>
      <c r="C61" s="808"/>
      <c r="D61" s="808"/>
      <c r="E61" s="572" t="s">
        <v>412</v>
      </c>
      <c r="F61" s="639" t="s">
        <v>54</v>
      </c>
      <c r="G61" s="404" t="s">
        <v>511</v>
      </c>
      <c r="H61" s="656" t="s">
        <v>328</v>
      </c>
      <c r="I61" s="576" t="s">
        <v>526</v>
      </c>
      <c r="J61" s="401"/>
    </row>
    <row r="62" spans="2:10" s="385" customFormat="1" ht="48.75" customHeight="1">
      <c r="B62" s="808"/>
      <c r="C62" s="808"/>
      <c r="D62" s="808" t="s">
        <v>55</v>
      </c>
      <c r="E62" s="572" t="s">
        <v>329</v>
      </c>
      <c r="F62" s="639" t="s">
        <v>21</v>
      </c>
      <c r="G62" s="404" t="s">
        <v>511</v>
      </c>
      <c r="H62" s="656" t="s">
        <v>330</v>
      </c>
      <c r="I62" s="576" t="s">
        <v>526</v>
      </c>
      <c r="J62" s="401"/>
    </row>
    <row r="63" spans="2:10" s="385" customFormat="1" ht="49.5" customHeight="1">
      <c r="B63" s="808"/>
      <c r="C63" s="808"/>
      <c r="D63" s="808"/>
      <c r="E63" s="572" t="s">
        <v>331</v>
      </c>
      <c r="F63" s="639" t="s">
        <v>332</v>
      </c>
      <c r="G63" s="404" t="s">
        <v>511</v>
      </c>
      <c r="H63" s="656" t="s">
        <v>333</v>
      </c>
      <c r="I63" s="576" t="s">
        <v>526</v>
      </c>
      <c r="J63" s="401"/>
    </row>
    <row r="64" spans="2:10" s="385" customFormat="1" ht="49.5" customHeight="1">
      <c r="B64" s="808"/>
      <c r="C64" s="808"/>
      <c r="D64" s="808"/>
      <c r="E64" s="572" t="s">
        <v>432</v>
      </c>
      <c r="F64" s="639" t="s">
        <v>41</v>
      </c>
      <c r="G64" s="404" t="s">
        <v>511</v>
      </c>
      <c r="H64" s="656" t="s">
        <v>334</v>
      </c>
      <c r="I64" s="576" t="s">
        <v>526</v>
      </c>
      <c r="J64" s="401"/>
    </row>
    <row r="65" spans="2:10" s="385" customFormat="1" ht="63.75" customHeight="1">
      <c r="B65" s="808"/>
      <c r="C65" s="808" t="s">
        <v>56</v>
      </c>
      <c r="D65" s="808" t="s">
        <v>57</v>
      </c>
      <c r="E65" s="572" t="s">
        <v>335</v>
      </c>
      <c r="F65" s="639" t="s">
        <v>50</v>
      </c>
      <c r="G65" s="404" t="s">
        <v>511</v>
      </c>
      <c r="H65" s="656" t="s">
        <v>632</v>
      </c>
      <c r="I65" s="576" t="s">
        <v>526</v>
      </c>
      <c r="J65" s="401"/>
    </row>
    <row r="66" spans="2:10" s="385" customFormat="1" ht="98.25" customHeight="1">
      <c r="B66" s="808"/>
      <c r="C66" s="808"/>
      <c r="D66" s="808"/>
      <c r="E66" s="575" t="s">
        <v>337</v>
      </c>
      <c r="F66" s="639" t="s">
        <v>58</v>
      </c>
      <c r="G66" s="404" t="s">
        <v>511</v>
      </c>
      <c r="H66" s="656" t="s">
        <v>751</v>
      </c>
      <c r="I66" s="576" t="s">
        <v>526</v>
      </c>
      <c r="J66" s="401"/>
    </row>
    <row r="67" spans="2:10" s="385" customFormat="1" ht="53.25" customHeight="1">
      <c r="B67" s="808"/>
      <c r="C67" s="809" t="s">
        <v>59</v>
      </c>
      <c r="D67" s="809" t="s">
        <v>60</v>
      </c>
      <c r="E67" s="572" t="s">
        <v>433</v>
      </c>
      <c r="F67" s="639" t="s">
        <v>41</v>
      </c>
      <c r="G67" s="404" t="s">
        <v>511</v>
      </c>
      <c r="H67" s="656" t="s">
        <v>339</v>
      </c>
      <c r="I67" s="576" t="s">
        <v>526</v>
      </c>
      <c r="J67" s="401"/>
    </row>
    <row r="68" spans="2:10" s="385" customFormat="1" ht="56.25" customHeight="1">
      <c r="B68" s="808"/>
      <c r="C68" s="809"/>
      <c r="D68" s="809"/>
      <c r="E68" s="572" t="s">
        <v>434</v>
      </c>
      <c r="F68" s="639" t="s">
        <v>61</v>
      </c>
      <c r="G68" s="404" t="s">
        <v>511</v>
      </c>
      <c r="H68" s="656" t="s">
        <v>340</v>
      </c>
      <c r="I68" s="576" t="s">
        <v>526</v>
      </c>
      <c r="J68" s="401"/>
    </row>
    <row r="69" spans="2:10" s="385" customFormat="1" ht="45" customHeight="1">
      <c r="B69" s="808"/>
      <c r="C69" s="809"/>
      <c r="D69" s="809"/>
      <c r="E69" s="587" t="s">
        <v>633</v>
      </c>
      <c r="F69" s="639" t="s">
        <v>62</v>
      </c>
      <c r="G69" s="404" t="s">
        <v>511</v>
      </c>
      <c r="H69" s="656" t="s">
        <v>342</v>
      </c>
      <c r="I69" s="576" t="s">
        <v>526</v>
      </c>
      <c r="J69" s="401"/>
    </row>
    <row r="70" spans="2:10" s="385" customFormat="1" ht="50.25" customHeight="1">
      <c r="B70" s="808"/>
      <c r="C70" s="809"/>
      <c r="D70" s="809"/>
      <c r="E70" s="572" t="s">
        <v>343</v>
      </c>
      <c r="F70" s="639" t="s">
        <v>63</v>
      </c>
      <c r="G70" s="404" t="s">
        <v>511</v>
      </c>
      <c r="H70" s="656" t="s">
        <v>630</v>
      </c>
      <c r="I70" s="576" t="s">
        <v>526</v>
      </c>
      <c r="J70" s="401"/>
    </row>
    <row r="71" spans="2:10" s="385" customFormat="1" ht="44.25" customHeight="1">
      <c r="B71" s="808"/>
      <c r="C71" s="809"/>
      <c r="D71" s="809"/>
      <c r="E71" s="572" t="s">
        <v>413</v>
      </c>
      <c r="F71" s="639" t="s">
        <v>43</v>
      </c>
      <c r="G71" s="404" t="s">
        <v>511</v>
      </c>
      <c r="H71" s="656" t="s">
        <v>344</v>
      </c>
      <c r="I71" s="576" t="s">
        <v>526</v>
      </c>
      <c r="J71" s="401"/>
    </row>
    <row r="72" spans="2:10" s="385" customFormat="1" ht="63" customHeight="1">
      <c r="B72" s="808"/>
      <c r="C72" s="809"/>
      <c r="D72" s="809"/>
      <c r="E72" s="572" t="s">
        <v>345</v>
      </c>
      <c r="F72" s="639" t="s">
        <v>64</v>
      </c>
      <c r="G72" s="404" t="s">
        <v>511</v>
      </c>
      <c r="H72" s="656" t="s">
        <v>414</v>
      </c>
      <c r="I72" s="576" t="s">
        <v>526</v>
      </c>
      <c r="J72" s="401"/>
    </row>
    <row r="73" spans="2:10" s="385" customFormat="1" ht="72.75" customHeight="1">
      <c r="B73" s="808"/>
      <c r="C73" s="809"/>
      <c r="D73" s="809"/>
      <c r="E73" s="575" t="s">
        <v>633</v>
      </c>
      <c r="F73" s="581" t="s">
        <v>634</v>
      </c>
      <c r="G73" s="404" t="s">
        <v>511</v>
      </c>
      <c r="H73" s="656" t="s">
        <v>342</v>
      </c>
      <c r="I73" s="576" t="s">
        <v>526</v>
      </c>
      <c r="J73" s="401"/>
    </row>
    <row r="74" spans="2:10" s="385" customFormat="1" ht="63" customHeight="1">
      <c r="B74" s="808"/>
      <c r="C74" s="809" t="s">
        <v>66</v>
      </c>
      <c r="D74" s="809" t="s">
        <v>67</v>
      </c>
      <c r="E74" s="572" t="s">
        <v>68</v>
      </c>
      <c r="F74" s="639" t="s">
        <v>63</v>
      </c>
      <c r="G74" s="404" t="s">
        <v>511</v>
      </c>
      <c r="H74" s="656" t="s">
        <v>346</v>
      </c>
      <c r="I74" s="576" t="s">
        <v>526</v>
      </c>
      <c r="J74" s="401"/>
    </row>
    <row r="75" spans="2:10" s="385" customFormat="1" ht="52.5" customHeight="1">
      <c r="B75" s="808"/>
      <c r="C75" s="809"/>
      <c r="D75" s="809"/>
      <c r="E75" s="572" t="s">
        <v>69</v>
      </c>
      <c r="F75" s="639" t="s">
        <v>70</v>
      </c>
      <c r="G75" s="404" t="s">
        <v>511</v>
      </c>
      <c r="H75" s="656" t="s">
        <v>635</v>
      </c>
      <c r="I75" s="576" t="s">
        <v>526</v>
      </c>
      <c r="J75" s="401"/>
    </row>
    <row r="76" spans="2:10" s="385" customFormat="1" ht="38.25" customHeight="1">
      <c r="B76" s="808"/>
      <c r="C76" s="1014" t="s">
        <v>71</v>
      </c>
      <c r="D76" s="809" t="s">
        <v>72</v>
      </c>
      <c r="E76" s="572" t="s">
        <v>347</v>
      </c>
      <c r="F76" s="639" t="s">
        <v>73</v>
      </c>
      <c r="G76" s="404" t="s">
        <v>511</v>
      </c>
      <c r="H76" s="656" t="s">
        <v>348</v>
      </c>
      <c r="I76" s="576" t="s">
        <v>526</v>
      </c>
      <c r="J76" s="401"/>
    </row>
    <row r="77" spans="2:10" s="385" customFormat="1" ht="44.25" customHeight="1">
      <c r="B77" s="808"/>
      <c r="C77" s="808"/>
      <c r="D77" s="809"/>
      <c r="E77" s="572" t="s">
        <v>349</v>
      </c>
      <c r="F77" s="639" t="s">
        <v>73</v>
      </c>
      <c r="G77" s="404" t="s">
        <v>511</v>
      </c>
      <c r="H77" s="656" t="s">
        <v>350</v>
      </c>
      <c r="I77" s="576" t="s">
        <v>526</v>
      </c>
      <c r="J77" s="401"/>
    </row>
    <row r="78" spans="2:10" s="385" customFormat="1" ht="58.5" customHeight="1">
      <c r="B78" s="808"/>
      <c r="C78" s="808"/>
      <c r="D78" s="809"/>
      <c r="E78" s="572" t="s">
        <v>351</v>
      </c>
      <c r="F78" s="639" t="s">
        <v>74</v>
      </c>
      <c r="G78" s="404" t="s">
        <v>511</v>
      </c>
      <c r="H78" s="656" t="s">
        <v>352</v>
      </c>
      <c r="I78" s="576" t="s">
        <v>526</v>
      </c>
      <c r="J78" s="401"/>
    </row>
    <row r="79" spans="2:10" s="385" customFormat="1" ht="155.25" customHeight="1">
      <c r="B79" s="808"/>
      <c r="C79" s="808"/>
      <c r="D79" s="1015" t="s">
        <v>75</v>
      </c>
      <c r="E79" s="575" t="s">
        <v>752</v>
      </c>
      <c r="F79" s="581" t="s">
        <v>753</v>
      </c>
      <c r="G79" s="404" t="s">
        <v>511</v>
      </c>
      <c r="H79" s="655" t="s">
        <v>755</v>
      </c>
      <c r="I79" s="576" t="s">
        <v>756</v>
      </c>
      <c r="J79" s="401"/>
    </row>
    <row r="80" spans="2:10" s="385" customFormat="1" ht="84.75" customHeight="1">
      <c r="B80" s="808"/>
      <c r="C80" s="808"/>
      <c r="D80" s="1016"/>
      <c r="E80" s="572" t="s">
        <v>76</v>
      </c>
      <c r="F80" s="639" t="s">
        <v>74</v>
      </c>
      <c r="G80" s="404" t="s">
        <v>511</v>
      </c>
      <c r="H80" s="656" t="s">
        <v>278</v>
      </c>
      <c r="I80" s="576" t="s">
        <v>526</v>
      </c>
      <c r="J80" s="401"/>
    </row>
    <row r="81" spans="2:10" s="385" customFormat="1" ht="83.25" customHeight="1">
      <c r="B81" s="808"/>
      <c r="C81" s="808"/>
      <c r="D81" s="640" t="s">
        <v>77</v>
      </c>
      <c r="E81" s="572" t="s">
        <v>78</v>
      </c>
      <c r="F81" s="639" t="s">
        <v>79</v>
      </c>
      <c r="G81" s="404" t="s">
        <v>511</v>
      </c>
      <c r="H81" s="656" t="s">
        <v>333</v>
      </c>
      <c r="I81" s="576" t="s">
        <v>526</v>
      </c>
      <c r="J81" s="401"/>
    </row>
    <row r="82" spans="2:10" s="385" customFormat="1" ht="76.5" customHeight="1">
      <c r="B82" s="808"/>
      <c r="C82" s="809" t="s">
        <v>38</v>
      </c>
      <c r="D82" s="640" t="s">
        <v>80</v>
      </c>
      <c r="E82" s="572" t="s">
        <v>81</v>
      </c>
      <c r="F82" s="639" t="s">
        <v>38</v>
      </c>
      <c r="G82" s="404" t="s">
        <v>511</v>
      </c>
      <c r="H82" s="581" t="s">
        <v>12</v>
      </c>
      <c r="I82" s="576" t="s">
        <v>526</v>
      </c>
      <c r="J82" s="401"/>
    </row>
    <row r="83" spans="2:10" s="385" customFormat="1" ht="80.25" customHeight="1">
      <c r="B83" s="808"/>
      <c r="C83" s="809"/>
      <c r="D83" s="809" t="s">
        <v>82</v>
      </c>
      <c r="E83" s="572" t="s">
        <v>83</v>
      </c>
      <c r="F83" s="639" t="s">
        <v>84</v>
      </c>
      <c r="G83" s="404" t="s">
        <v>511</v>
      </c>
      <c r="H83" s="656" t="s">
        <v>353</v>
      </c>
      <c r="I83" s="576" t="s">
        <v>526</v>
      </c>
      <c r="J83" s="401"/>
    </row>
    <row r="84" spans="2:10" s="385" customFormat="1" ht="51">
      <c r="B84" s="808"/>
      <c r="C84" s="809"/>
      <c r="D84" s="809"/>
      <c r="E84" s="575" t="s">
        <v>85</v>
      </c>
      <c r="F84" s="639" t="s">
        <v>86</v>
      </c>
      <c r="G84" s="404" t="s">
        <v>511</v>
      </c>
      <c r="H84" s="581" t="s">
        <v>12</v>
      </c>
      <c r="I84" s="576" t="s">
        <v>526</v>
      </c>
      <c r="J84" s="401"/>
    </row>
    <row r="85" spans="2:10" s="385" customFormat="1" ht="51.75" customHeight="1">
      <c r="B85" s="808"/>
      <c r="C85" s="809"/>
      <c r="D85" s="809"/>
      <c r="E85" s="572" t="s">
        <v>87</v>
      </c>
      <c r="F85" s="639" t="s">
        <v>88</v>
      </c>
      <c r="G85" s="404" t="s">
        <v>511</v>
      </c>
      <c r="H85" s="581" t="s">
        <v>12</v>
      </c>
      <c r="I85" s="576" t="s">
        <v>526</v>
      </c>
      <c r="J85" s="401"/>
    </row>
    <row r="86" spans="2:10" s="385" customFormat="1" ht="33" customHeight="1">
      <c r="B86" s="808"/>
      <c r="C86" s="809"/>
      <c r="D86" s="809"/>
      <c r="E86" s="575" t="s">
        <v>636</v>
      </c>
      <c r="F86" s="639" t="s">
        <v>64</v>
      </c>
      <c r="G86" s="404" t="s">
        <v>511</v>
      </c>
      <c r="H86" s="656" t="s">
        <v>355</v>
      </c>
      <c r="I86" s="576" t="s">
        <v>526</v>
      </c>
      <c r="J86" s="401"/>
    </row>
    <row r="87" spans="2:10" s="385" customFormat="1" ht="53.25" customHeight="1">
      <c r="B87" s="808"/>
      <c r="C87" s="809"/>
      <c r="D87" s="809" t="s">
        <v>89</v>
      </c>
      <c r="E87" s="572" t="s">
        <v>90</v>
      </c>
      <c r="F87" s="639" t="s">
        <v>38</v>
      </c>
      <c r="G87" s="404" t="s">
        <v>511</v>
      </c>
      <c r="H87" s="581" t="s">
        <v>12</v>
      </c>
      <c r="I87" s="576" t="s">
        <v>526</v>
      </c>
      <c r="J87" s="401"/>
    </row>
    <row r="88" spans="2:10" s="385" customFormat="1" ht="44.25" customHeight="1">
      <c r="B88" s="808"/>
      <c r="C88" s="809"/>
      <c r="D88" s="809"/>
      <c r="E88" s="572" t="s">
        <v>91</v>
      </c>
      <c r="F88" s="639" t="s">
        <v>88</v>
      </c>
      <c r="G88" s="404" t="s">
        <v>511</v>
      </c>
      <c r="H88" s="581" t="s">
        <v>12</v>
      </c>
      <c r="I88" s="576" t="s">
        <v>526</v>
      </c>
      <c r="J88" s="401"/>
    </row>
    <row r="89" spans="2:10" s="385" customFormat="1" ht="54.75" customHeight="1">
      <c r="B89" s="808"/>
      <c r="C89" s="809"/>
      <c r="D89" s="809" t="s">
        <v>92</v>
      </c>
      <c r="E89" s="572" t="s">
        <v>93</v>
      </c>
      <c r="F89" s="639" t="s">
        <v>38</v>
      </c>
      <c r="G89" s="404" t="s">
        <v>511</v>
      </c>
      <c r="H89" s="581" t="s">
        <v>12</v>
      </c>
      <c r="I89" s="576" t="s">
        <v>526</v>
      </c>
      <c r="J89" s="401"/>
    </row>
    <row r="90" spans="2:10" s="385" customFormat="1" ht="49.5" customHeight="1">
      <c r="B90" s="808"/>
      <c r="C90" s="809"/>
      <c r="D90" s="809"/>
      <c r="E90" s="572" t="s">
        <v>94</v>
      </c>
      <c r="F90" s="639" t="s">
        <v>38</v>
      </c>
      <c r="G90" s="404" t="s">
        <v>511</v>
      </c>
      <c r="H90" s="581" t="s">
        <v>12</v>
      </c>
      <c r="I90" s="576" t="s">
        <v>526</v>
      </c>
      <c r="J90" s="401"/>
    </row>
    <row r="91" spans="2:10" s="385" customFormat="1" ht="49.5" customHeight="1">
      <c r="B91" s="808"/>
      <c r="C91" s="809"/>
      <c r="D91" s="809"/>
      <c r="E91" s="572" t="s">
        <v>95</v>
      </c>
      <c r="F91" s="639" t="s">
        <v>88</v>
      </c>
      <c r="G91" s="404" t="s">
        <v>511</v>
      </c>
      <c r="H91" s="581" t="s">
        <v>12</v>
      </c>
      <c r="I91" s="576" t="s">
        <v>526</v>
      </c>
      <c r="J91" s="401"/>
    </row>
    <row r="92" spans="2:10" s="385" customFormat="1" ht="129.75" customHeight="1">
      <c r="B92" s="808"/>
      <c r="C92" s="809"/>
      <c r="D92" s="809"/>
      <c r="E92" s="575" t="s">
        <v>653</v>
      </c>
      <c r="F92" s="639" t="s">
        <v>88</v>
      </c>
      <c r="G92" s="404" t="s">
        <v>511</v>
      </c>
      <c r="H92" s="656" t="s">
        <v>754</v>
      </c>
      <c r="I92" s="576" t="s">
        <v>526</v>
      </c>
      <c r="J92" s="401"/>
    </row>
    <row r="93" spans="2:10" s="385" customFormat="1" ht="73.5" customHeight="1">
      <c r="B93" s="808"/>
      <c r="C93" s="808" t="s">
        <v>96</v>
      </c>
      <c r="D93" s="639" t="s">
        <v>97</v>
      </c>
      <c r="E93" s="575" t="s">
        <v>644</v>
      </c>
      <c r="F93" s="639" t="s">
        <v>43</v>
      </c>
      <c r="G93" s="404" t="s">
        <v>511</v>
      </c>
      <c r="H93" s="656" t="s">
        <v>358</v>
      </c>
      <c r="I93" s="576" t="s">
        <v>526</v>
      </c>
      <c r="J93" s="401"/>
    </row>
    <row r="94" spans="2:10" s="385" customFormat="1" ht="95.25" customHeight="1">
      <c r="B94" s="808"/>
      <c r="C94" s="808"/>
      <c r="D94" s="639" t="s">
        <v>98</v>
      </c>
      <c r="E94" s="575" t="s">
        <v>645</v>
      </c>
      <c r="F94" s="639" t="s">
        <v>100</v>
      </c>
      <c r="G94" s="404" t="s">
        <v>511</v>
      </c>
      <c r="H94" s="581" t="s">
        <v>12</v>
      </c>
      <c r="I94" s="576" t="s">
        <v>526</v>
      </c>
      <c r="J94" s="401"/>
    </row>
    <row r="95" spans="2:10" s="385" customFormat="1" ht="61.5" customHeight="1">
      <c r="B95" s="808"/>
      <c r="C95" s="808" t="s">
        <v>101</v>
      </c>
      <c r="D95" s="808" t="s">
        <v>102</v>
      </c>
      <c r="E95" s="575" t="s">
        <v>646</v>
      </c>
      <c r="F95" s="639" t="s">
        <v>41</v>
      </c>
      <c r="G95" s="404" t="s">
        <v>511</v>
      </c>
      <c r="H95" s="656" t="s">
        <v>647</v>
      </c>
      <c r="I95" s="576" t="s">
        <v>526</v>
      </c>
      <c r="J95" s="401"/>
    </row>
    <row r="96" spans="2:10" s="385" customFormat="1" ht="242.25">
      <c r="B96" s="808"/>
      <c r="C96" s="808"/>
      <c r="D96" s="808"/>
      <c r="E96" s="572" t="s">
        <v>435</v>
      </c>
      <c r="F96" s="639" t="s">
        <v>41</v>
      </c>
      <c r="G96" s="404" t="s">
        <v>511</v>
      </c>
      <c r="H96" s="581" t="s">
        <v>648</v>
      </c>
      <c r="I96" s="576" t="s">
        <v>526</v>
      </c>
      <c r="J96" s="401"/>
    </row>
    <row r="97" spans="2:10" s="385" customFormat="1" ht="79.5" customHeight="1">
      <c r="B97" s="808"/>
      <c r="C97" s="808"/>
      <c r="D97" s="808"/>
      <c r="E97" s="572" t="s">
        <v>362</v>
      </c>
      <c r="F97" s="639" t="s">
        <v>41</v>
      </c>
      <c r="G97" s="404" t="s">
        <v>511</v>
      </c>
      <c r="H97" s="656" t="s">
        <v>363</v>
      </c>
      <c r="I97" s="576" t="s">
        <v>526</v>
      </c>
      <c r="J97" s="401"/>
    </row>
    <row r="98" spans="2:10" s="385" customFormat="1" ht="46.5" customHeight="1">
      <c r="B98" s="808"/>
      <c r="C98" s="808"/>
      <c r="D98" s="808"/>
      <c r="E98" s="572" t="s">
        <v>364</v>
      </c>
      <c r="F98" s="639" t="s">
        <v>41</v>
      </c>
      <c r="G98" s="404" t="s">
        <v>511</v>
      </c>
      <c r="H98" s="656" t="s">
        <v>365</v>
      </c>
      <c r="I98" s="576" t="s">
        <v>526</v>
      </c>
      <c r="J98" s="401"/>
    </row>
    <row r="99" spans="2:10" s="385" customFormat="1" ht="59.25" customHeight="1">
      <c r="B99" s="808"/>
      <c r="C99" s="808"/>
      <c r="D99" s="639" t="s">
        <v>104</v>
      </c>
      <c r="E99" s="572" t="s">
        <v>105</v>
      </c>
      <c r="F99" s="639" t="s">
        <v>104</v>
      </c>
      <c r="G99" s="404" t="s">
        <v>511</v>
      </c>
      <c r="H99" s="656" t="s">
        <v>366</v>
      </c>
      <c r="I99" s="576" t="s">
        <v>526</v>
      </c>
      <c r="J99" s="401"/>
    </row>
    <row r="100" spans="2:10" s="385" customFormat="1" ht="47.25" customHeight="1">
      <c r="B100" s="808"/>
      <c r="C100" s="808" t="s">
        <v>106</v>
      </c>
      <c r="D100" s="808" t="s">
        <v>107</v>
      </c>
      <c r="E100" s="572" t="s">
        <v>367</v>
      </c>
      <c r="F100" s="639" t="s">
        <v>41</v>
      </c>
      <c r="G100" s="404" t="s">
        <v>511</v>
      </c>
      <c r="H100" s="656" t="s">
        <v>368</v>
      </c>
      <c r="I100" s="576" t="s">
        <v>526</v>
      </c>
      <c r="J100" s="401"/>
    </row>
    <row r="101" spans="2:10" s="385" customFormat="1" ht="42.75" customHeight="1">
      <c r="B101" s="808"/>
      <c r="C101" s="808"/>
      <c r="D101" s="808"/>
      <c r="E101" s="572" t="s">
        <v>369</v>
      </c>
      <c r="F101" s="639" t="s">
        <v>41</v>
      </c>
      <c r="G101" s="404" t="s">
        <v>511</v>
      </c>
      <c r="H101" s="656" t="s">
        <v>370</v>
      </c>
      <c r="I101" s="576" t="s">
        <v>526</v>
      </c>
      <c r="J101" s="401"/>
    </row>
    <row r="102" spans="2:10" s="385" customFormat="1" ht="40.5" customHeight="1">
      <c r="B102" s="808"/>
      <c r="C102" s="808"/>
      <c r="D102" s="808" t="s">
        <v>108</v>
      </c>
      <c r="E102" s="588" t="s">
        <v>109</v>
      </c>
      <c r="F102" s="639" t="s">
        <v>104</v>
      </c>
      <c r="G102" s="404" t="s">
        <v>511</v>
      </c>
      <c r="H102" s="656" t="s">
        <v>758</v>
      </c>
      <c r="I102" s="576" t="s">
        <v>526</v>
      </c>
      <c r="J102" s="401"/>
    </row>
    <row r="103" spans="2:10" s="385" customFormat="1" ht="40.5" customHeight="1" thickBot="1">
      <c r="B103" s="808"/>
      <c r="C103" s="808"/>
      <c r="D103" s="808"/>
      <c r="E103" s="588" t="s">
        <v>110</v>
      </c>
      <c r="F103" s="639" t="s">
        <v>104</v>
      </c>
      <c r="G103" s="404" t="s">
        <v>511</v>
      </c>
      <c r="H103" s="656" t="s">
        <v>758</v>
      </c>
      <c r="I103" s="576" t="s">
        <v>526</v>
      </c>
      <c r="J103" s="401"/>
    </row>
    <row r="104" spans="2:10" s="385" customFormat="1" ht="60" customHeight="1">
      <c r="B104" s="804" t="s">
        <v>111</v>
      </c>
      <c r="C104" s="805" t="s">
        <v>629</v>
      </c>
      <c r="D104" s="641" t="s">
        <v>113</v>
      </c>
      <c r="E104" s="590" t="s">
        <v>403</v>
      </c>
      <c r="F104" s="641" t="s">
        <v>50</v>
      </c>
      <c r="G104" s="404" t="s">
        <v>511</v>
      </c>
      <c r="H104" s="658" t="s">
        <v>344</v>
      </c>
      <c r="I104" s="576" t="s">
        <v>526</v>
      </c>
      <c r="J104" s="407"/>
    </row>
    <row r="105" spans="2:10" s="385" customFormat="1" ht="52.5" customHeight="1">
      <c r="B105" s="804"/>
      <c r="C105" s="805"/>
      <c r="D105" s="641" t="s">
        <v>114</v>
      </c>
      <c r="E105" s="592" t="s">
        <v>115</v>
      </c>
      <c r="F105" s="641" t="s">
        <v>104</v>
      </c>
      <c r="G105" s="404" t="s">
        <v>511</v>
      </c>
      <c r="H105" s="658" t="s">
        <v>650</v>
      </c>
      <c r="I105" s="576" t="s">
        <v>526</v>
      </c>
      <c r="J105" s="408"/>
    </row>
    <row r="106" spans="2:10" s="385" customFormat="1" ht="98.25" customHeight="1" thickBot="1">
      <c r="B106" s="804"/>
      <c r="C106" s="805"/>
      <c r="D106" s="641" t="s">
        <v>116</v>
      </c>
      <c r="E106" s="590" t="s">
        <v>268</v>
      </c>
      <c r="F106" s="641" t="s">
        <v>46</v>
      </c>
      <c r="G106" s="404" t="s">
        <v>511</v>
      </c>
      <c r="H106" s="593" t="s">
        <v>12</v>
      </c>
      <c r="I106" s="576" t="s">
        <v>526</v>
      </c>
      <c r="J106" s="409"/>
    </row>
    <row r="107" spans="2:10" s="385" customFormat="1" ht="54.75" customHeight="1">
      <c r="B107" s="806" t="s">
        <v>117</v>
      </c>
      <c r="C107" s="807" t="s">
        <v>118</v>
      </c>
      <c r="D107" s="807" t="s">
        <v>119</v>
      </c>
      <c r="E107" s="599" t="s">
        <v>651</v>
      </c>
      <c r="F107" s="642" t="s">
        <v>48</v>
      </c>
      <c r="G107" s="404" t="s">
        <v>511</v>
      </c>
      <c r="H107" s="659" t="s">
        <v>397</v>
      </c>
      <c r="I107" s="576" t="s">
        <v>526</v>
      </c>
      <c r="J107" s="401"/>
    </row>
    <row r="108" spans="2:10" s="385" customFormat="1" ht="54.75" customHeight="1">
      <c r="B108" s="806"/>
      <c r="C108" s="807"/>
      <c r="D108" s="807"/>
      <c r="E108" s="594" t="s">
        <v>371</v>
      </c>
      <c r="F108" s="642" t="s">
        <v>104</v>
      </c>
      <c r="G108" s="404" t="s">
        <v>511</v>
      </c>
      <c r="H108" s="659" t="s">
        <v>372</v>
      </c>
      <c r="I108" s="576" t="s">
        <v>526</v>
      </c>
      <c r="J108" s="401"/>
    </row>
    <row r="109" spans="2:10" s="385" customFormat="1" ht="140.25">
      <c r="B109" s="806"/>
      <c r="C109" s="807"/>
      <c r="D109" s="807" t="s">
        <v>120</v>
      </c>
      <c r="E109" s="594" t="s">
        <v>404</v>
      </c>
      <c r="F109" s="642" t="s">
        <v>50</v>
      </c>
      <c r="G109" s="404" t="s">
        <v>511</v>
      </c>
      <c r="H109" s="597" t="s">
        <v>405</v>
      </c>
      <c r="I109" s="576" t="s">
        <v>526</v>
      </c>
      <c r="J109" s="401"/>
    </row>
    <row r="110" spans="2:10" s="385" customFormat="1" ht="65.25" customHeight="1">
      <c r="B110" s="806"/>
      <c r="C110" s="807"/>
      <c r="D110" s="807"/>
      <c r="E110" s="594" t="s">
        <v>373</v>
      </c>
      <c r="F110" s="642" t="s">
        <v>104</v>
      </c>
      <c r="G110" s="404" t="s">
        <v>511</v>
      </c>
      <c r="H110" s="659" t="s">
        <v>374</v>
      </c>
      <c r="I110" s="576" t="s">
        <v>526</v>
      </c>
      <c r="J110" s="401"/>
    </row>
    <row r="111" spans="2:10" s="385" customFormat="1" ht="58.5" customHeight="1">
      <c r="B111" s="806"/>
      <c r="C111" s="807"/>
      <c r="D111" s="807"/>
      <c r="E111" s="594" t="s">
        <v>375</v>
      </c>
      <c r="F111" s="642" t="s">
        <v>21</v>
      </c>
      <c r="G111" s="404" t="s">
        <v>511</v>
      </c>
      <c r="H111" s="659" t="s">
        <v>654</v>
      </c>
      <c r="I111" s="576" t="s">
        <v>526</v>
      </c>
      <c r="J111" s="401"/>
    </row>
    <row r="112" spans="2:10" s="385" customFormat="1" ht="48.75" customHeight="1">
      <c r="B112" s="806"/>
      <c r="C112" s="807"/>
      <c r="D112" s="807"/>
      <c r="E112" s="594" t="s">
        <v>377</v>
      </c>
      <c r="F112" s="642" t="s">
        <v>21</v>
      </c>
      <c r="G112" s="404" t="s">
        <v>511</v>
      </c>
      <c r="H112" s="659" t="s">
        <v>655</v>
      </c>
      <c r="I112" s="576" t="s">
        <v>526</v>
      </c>
      <c r="J112" s="401"/>
    </row>
    <row r="113" spans="2:10" s="385" customFormat="1" ht="51">
      <c r="B113" s="806"/>
      <c r="C113" s="807"/>
      <c r="D113" s="807"/>
      <c r="E113" s="598" t="s">
        <v>378</v>
      </c>
      <c r="F113" s="642" t="s">
        <v>21</v>
      </c>
      <c r="G113" s="404" t="s">
        <v>511</v>
      </c>
      <c r="H113" s="659" t="s">
        <v>379</v>
      </c>
      <c r="I113" s="576" t="s">
        <v>526</v>
      </c>
      <c r="J113" s="401"/>
    </row>
    <row r="114" spans="2:10" s="385" customFormat="1" ht="51.75" customHeight="1">
      <c r="B114" s="806"/>
      <c r="C114" s="807"/>
      <c r="D114" s="807"/>
      <c r="E114" s="599" t="s">
        <v>657</v>
      </c>
      <c r="F114" s="642" t="s">
        <v>21</v>
      </c>
      <c r="G114" s="404" t="s">
        <v>511</v>
      </c>
      <c r="H114" s="665" t="s">
        <v>656</v>
      </c>
      <c r="I114" s="576" t="s">
        <v>526</v>
      </c>
      <c r="J114" s="401"/>
    </row>
    <row r="115" spans="2:10" s="385" customFormat="1" ht="46.5" customHeight="1">
      <c r="B115" s="806"/>
      <c r="C115" s="807"/>
      <c r="D115" s="807"/>
      <c r="E115" s="594" t="s">
        <v>382</v>
      </c>
      <c r="F115" s="642" t="s">
        <v>122</v>
      </c>
      <c r="G115" s="404" t="s">
        <v>511</v>
      </c>
      <c r="H115" s="600" t="s">
        <v>759</v>
      </c>
      <c r="I115" s="576" t="s">
        <v>526</v>
      </c>
      <c r="J115" s="401"/>
    </row>
    <row r="116" spans="2:10" s="385" customFormat="1" ht="109.5" customHeight="1">
      <c r="B116" s="806"/>
      <c r="C116" s="807"/>
      <c r="D116" s="807" t="s">
        <v>123</v>
      </c>
      <c r="E116" s="598" t="s">
        <v>270</v>
      </c>
      <c r="F116" s="642" t="s">
        <v>48</v>
      </c>
      <c r="G116" s="404" t="s">
        <v>511</v>
      </c>
      <c r="H116" s="597" t="s">
        <v>12</v>
      </c>
      <c r="I116" s="576" t="s">
        <v>526</v>
      </c>
      <c r="J116" s="401"/>
    </row>
    <row r="117" spans="2:10" s="385" customFormat="1" ht="62.25" customHeight="1">
      <c r="B117" s="806"/>
      <c r="C117" s="807"/>
      <c r="D117" s="807"/>
      <c r="E117" s="594" t="s">
        <v>124</v>
      </c>
      <c r="F117" s="642" t="s">
        <v>48</v>
      </c>
      <c r="G117" s="404" t="s">
        <v>511</v>
      </c>
      <c r="H117" s="597" t="s">
        <v>12</v>
      </c>
      <c r="I117" s="576" t="s">
        <v>526</v>
      </c>
      <c r="J117" s="401"/>
    </row>
    <row r="118" spans="2:10" s="385" customFormat="1" ht="51" customHeight="1">
      <c r="B118" s="794" t="s">
        <v>125</v>
      </c>
      <c r="C118" s="796" t="s">
        <v>126</v>
      </c>
      <c r="D118" s="644" t="s">
        <v>127</v>
      </c>
      <c r="E118" s="579" t="s">
        <v>384</v>
      </c>
      <c r="F118" s="644" t="s">
        <v>14</v>
      </c>
      <c r="G118" s="571" t="s">
        <v>511</v>
      </c>
      <c r="H118" s="660" t="s">
        <v>385</v>
      </c>
      <c r="I118" s="576" t="s">
        <v>526</v>
      </c>
      <c r="J118" s="401"/>
    </row>
    <row r="119" spans="2:10" s="385" customFormat="1" ht="51" customHeight="1">
      <c r="B119" s="794"/>
      <c r="C119" s="796"/>
      <c r="D119" s="798" t="s">
        <v>128</v>
      </c>
      <c r="E119" s="548" t="s">
        <v>386</v>
      </c>
      <c r="F119" s="549" t="s">
        <v>14</v>
      </c>
      <c r="G119" s="404" t="s">
        <v>511</v>
      </c>
      <c r="H119" s="661" t="s">
        <v>387</v>
      </c>
      <c r="I119" s="576" t="s">
        <v>526</v>
      </c>
      <c r="J119" s="410"/>
    </row>
    <row r="120" spans="2:10" s="385" customFormat="1" ht="51" customHeight="1">
      <c r="B120" s="794"/>
      <c r="C120" s="796"/>
      <c r="D120" s="796"/>
      <c r="E120" s="548" t="s">
        <v>129</v>
      </c>
      <c r="F120" s="549" t="s">
        <v>14</v>
      </c>
      <c r="G120" s="404" t="s">
        <v>511</v>
      </c>
      <c r="H120" s="661" t="s">
        <v>388</v>
      </c>
      <c r="I120" s="576" t="s">
        <v>526</v>
      </c>
      <c r="J120" s="410"/>
    </row>
    <row r="121" spans="2:10" s="385" customFormat="1" ht="63.75" customHeight="1">
      <c r="B121" s="794"/>
      <c r="C121" s="796"/>
      <c r="D121" s="799"/>
      <c r="E121" s="601" t="s">
        <v>389</v>
      </c>
      <c r="F121" s="549" t="s">
        <v>61</v>
      </c>
      <c r="G121" s="404" t="s">
        <v>511</v>
      </c>
      <c r="H121" s="661" t="s">
        <v>658</v>
      </c>
      <c r="I121" s="576" t="s">
        <v>526</v>
      </c>
      <c r="J121" s="410"/>
    </row>
    <row r="122" spans="2:10" s="385" customFormat="1" ht="64.5" thickBot="1">
      <c r="B122" s="795"/>
      <c r="C122" s="797"/>
      <c r="D122" s="643" t="s">
        <v>130</v>
      </c>
      <c r="E122" s="602" t="s">
        <v>391</v>
      </c>
      <c r="F122" s="643" t="s">
        <v>14</v>
      </c>
      <c r="G122" s="405" t="s">
        <v>511</v>
      </c>
      <c r="H122" s="661" t="s">
        <v>392</v>
      </c>
      <c r="I122" s="576" t="s">
        <v>526</v>
      </c>
      <c r="J122" s="384"/>
    </row>
    <row r="123" spans="2:10" s="385" customFormat="1" ht="58.5" customHeight="1">
      <c r="B123" s="800" t="s">
        <v>131</v>
      </c>
      <c r="C123" s="802" t="s">
        <v>131</v>
      </c>
      <c r="D123" s="802" t="s">
        <v>132</v>
      </c>
      <c r="E123" s="551" t="s">
        <v>393</v>
      </c>
      <c r="F123" s="552" t="s">
        <v>133</v>
      </c>
      <c r="G123" s="406" t="s">
        <v>511</v>
      </c>
      <c r="H123" s="666" t="s">
        <v>394</v>
      </c>
      <c r="I123" s="576" t="s">
        <v>526</v>
      </c>
      <c r="J123" s="384"/>
    </row>
    <row r="124" spans="2:10" s="385" customFormat="1" ht="58.5" customHeight="1" thickBot="1">
      <c r="B124" s="801"/>
      <c r="C124" s="803"/>
      <c r="D124" s="803"/>
      <c r="E124" s="553" t="s">
        <v>437</v>
      </c>
      <c r="F124" s="554" t="s">
        <v>133</v>
      </c>
      <c r="G124" s="405" t="s">
        <v>511</v>
      </c>
      <c r="H124" s="667" t="s">
        <v>395</v>
      </c>
      <c r="I124" s="576" t="s">
        <v>526</v>
      </c>
      <c r="J124" s="384"/>
    </row>
    <row r="125" spans="2:10" s="385" customFormat="1" ht="42" customHeight="1">
      <c r="B125" s="786" t="s">
        <v>134</v>
      </c>
      <c r="C125" s="786" t="s">
        <v>135</v>
      </c>
      <c r="D125" s="789" t="s">
        <v>136</v>
      </c>
      <c r="E125" s="555" t="s">
        <v>137</v>
      </c>
      <c r="F125" s="556" t="s">
        <v>138</v>
      </c>
      <c r="G125" s="406" t="s">
        <v>511</v>
      </c>
      <c r="H125" s="662" t="s">
        <v>659</v>
      </c>
      <c r="I125" s="576" t="s">
        <v>526</v>
      </c>
      <c r="J125" s="384"/>
    </row>
    <row r="126" spans="2:10" s="385" customFormat="1" ht="49.5" customHeight="1">
      <c r="B126" s="787"/>
      <c r="C126" s="787"/>
      <c r="D126" s="790"/>
      <c r="E126" s="557" t="s">
        <v>139</v>
      </c>
      <c r="F126" s="558" t="s">
        <v>39</v>
      </c>
      <c r="G126" s="404" t="s">
        <v>511</v>
      </c>
      <c r="H126" s="566" t="s">
        <v>12</v>
      </c>
      <c r="I126" s="576" t="s">
        <v>526</v>
      </c>
      <c r="J126" s="384"/>
    </row>
    <row r="127" spans="2:10" s="385" customFormat="1" ht="102">
      <c r="B127" s="787"/>
      <c r="C127" s="787"/>
      <c r="D127" s="791" t="s">
        <v>140</v>
      </c>
      <c r="E127" s="557" t="s">
        <v>438</v>
      </c>
      <c r="F127" s="558" t="s">
        <v>54</v>
      </c>
      <c r="G127" s="404" t="s">
        <v>511</v>
      </c>
      <c r="H127" s="566" t="s">
        <v>12</v>
      </c>
      <c r="I127" s="576" t="s">
        <v>526</v>
      </c>
      <c r="J127" s="384"/>
    </row>
    <row r="128" spans="2:10" ht="38.25">
      <c r="B128" s="787"/>
      <c r="C128" s="787"/>
      <c r="D128" s="792"/>
      <c r="E128" s="603" t="s">
        <v>141</v>
      </c>
      <c r="F128" s="558" t="s">
        <v>54</v>
      </c>
      <c r="G128" s="404" t="s">
        <v>511</v>
      </c>
      <c r="H128" s="566" t="s">
        <v>12</v>
      </c>
      <c r="I128" s="576" t="s">
        <v>526</v>
      </c>
      <c r="J128" s="384"/>
    </row>
    <row r="129" spans="2:10" ht="134.25" customHeight="1">
      <c r="B129" s="787"/>
      <c r="C129" s="787"/>
      <c r="D129" s="790"/>
      <c r="E129" s="557" t="s">
        <v>142</v>
      </c>
      <c r="F129" s="558" t="s">
        <v>54</v>
      </c>
      <c r="G129" s="404" t="s">
        <v>511</v>
      </c>
      <c r="H129" s="566" t="s">
        <v>12</v>
      </c>
      <c r="I129" s="576" t="s">
        <v>526</v>
      </c>
      <c r="J129" s="411"/>
    </row>
    <row r="130" spans="2:10" ht="54" customHeight="1">
      <c r="B130" s="787"/>
      <c r="C130" s="787"/>
      <c r="D130" s="791" t="s">
        <v>143</v>
      </c>
      <c r="E130" s="559" t="s">
        <v>144</v>
      </c>
      <c r="F130" s="560" t="s">
        <v>14</v>
      </c>
      <c r="G130" s="404" t="s">
        <v>511</v>
      </c>
      <c r="H130" s="567" t="s">
        <v>12</v>
      </c>
      <c r="I130" s="576" t="s">
        <v>526</v>
      </c>
      <c r="J130" s="411"/>
    </row>
    <row r="131" spans="2:10" ht="54" customHeight="1">
      <c r="B131" s="787"/>
      <c r="C131" s="787"/>
      <c r="D131" s="792"/>
      <c r="E131" s="559" t="s">
        <v>145</v>
      </c>
      <c r="F131" s="560" t="s">
        <v>54</v>
      </c>
      <c r="G131" s="404" t="s">
        <v>511</v>
      </c>
      <c r="H131" s="567" t="s">
        <v>12</v>
      </c>
      <c r="I131" s="576" t="s">
        <v>526</v>
      </c>
      <c r="J131" s="411"/>
    </row>
    <row r="132" spans="2:10" ht="54" customHeight="1">
      <c r="B132" s="787"/>
      <c r="C132" s="787"/>
      <c r="D132" s="792"/>
      <c r="E132" s="559" t="s">
        <v>146</v>
      </c>
      <c r="F132" s="560" t="s">
        <v>39</v>
      </c>
      <c r="G132" s="404" t="s">
        <v>511</v>
      </c>
      <c r="H132" s="567" t="s">
        <v>12</v>
      </c>
      <c r="I132" s="576" t="s">
        <v>526</v>
      </c>
      <c r="J132" s="411"/>
    </row>
    <row r="133" spans="2:10" ht="54" customHeight="1" thickBot="1">
      <c r="B133" s="788"/>
      <c r="C133" s="788"/>
      <c r="D133" s="793"/>
      <c r="E133" s="561" t="s">
        <v>147</v>
      </c>
      <c r="F133" s="562" t="s">
        <v>43</v>
      </c>
      <c r="G133" s="405" t="s">
        <v>511</v>
      </c>
      <c r="H133" s="568" t="s">
        <v>12</v>
      </c>
      <c r="I133" s="576" t="s">
        <v>526</v>
      </c>
      <c r="J133" s="411"/>
    </row>
    <row r="134" spans="2:10">
      <c r="B134" s="412"/>
      <c r="C134" s="413"/>
      <c r="D134" s="411"/>
      <c r="E134" s="412"/>
      <c r="F134" s="413"/>
      <c r="G134" s="411"/>
      <c r="H134" s="414"/>
      <c r="I134" s="436"/>
      <c r="J134" s="411"/>
    </row>
    <row r="135" spans="2:10">
      <c r="B135" s="412"/>
      <c r="C135" s="413"/>
      <c r="D135" s="411"/>
      <c r="E135" s="412"/>
      <c r="F135" s="413"/>
      <c r="G135" s="411"/>
      <c r="H135" s="414"/>
      <c r="I135" s="436"/>
      <c r="J135" s="411"/>
    </row>
    <row r="136" spans="2:10">
      <c r="B136" s="412"/>
      <c r="C136" s="413"/>
      <c r="D136" s="411"/>
      <c r="E136" s="412"/>
      <c r="F136" s="413"/>
      <c r="G136" s="411"/>
      <c r="H136" s="414"/>
      <c r="I136" s="436"/>
      <c r="J136" s="411"/>
    </row>
    <row r="137" spans="2:10">
      <c r="B137" s="412"/>
      <c r="C137" s="413"/>
      <c r="D137" s="411"/>
      <c r="E137" s="412"/>
      <c r="F137" s="413"/>
      <c r="G137" s="411"/>
      <c r="H137" s="414"/>
      <c r="I137" s="436"/>
      <c r="J137" s="411"/>
    </row>
    <row r="138" spans="2:10">
      <c r="E138" s="415" t="s">
        <v>451</v>
      </c>
      <c r="F138" s="416" t="s">
        <v>527</v>
      </c>
      <c r="G138" s="416" t="s">
        <v>528</v>
      </c>
      <c r="H138" s="417" t="s">
        <v>529</v>
      </c>
      <c r="I138" s="418" t="s">
        <v>451</v>
      </c>
    </row>
    <row r="139" spans="2:10">
      <c r="E139" s="419">
        <f>(H139/$H$142)</f>
        <v>1</v>
      </c>
      <c r="F139" s="420" t="s">
        <v>511</v>
      </c>
      <c r="G139" s="421">
        <v>1</v>
      </c>
      <c r="H139" s="422">
        <f>COUNTIF($G$25:$G$133,"Cumple")</f>
        <v>109</v>
      </c>
      <c r="I139" s="423">
        <f>+(H139*G139/$H$142)</f>
        <v>1</v>
      </c>
    </row>
    <row r="140" spans="2:10">
      <c r="E140" s="419">
        <f>(H140/$H$142)</f>
        <v>0</v>
      </c>
      <c r="F140" s="424" t="s">
        <v>512</v>
      </c>
      <c r="G140" s="421">
        <v>0.6</v>
      </c>
      <c r="H140" s="422">
        <f>COUNTIF($G$25:$G$133, "Parcial")</f>
        <v>0</v>
      </c>
      <c r="I140" s="423">
        <f>+(H140*G140/$H$142)</f>
        <v>0</v>
      </c>
    </row>
    <row r="141" spans="2:10">
      <c r="E141" s="419">
        <f>(H141/$H$142)</f>
        <v>0</v>
      </c>
      <c r="F141" s="425" t="s">
        <v>513</v>
      </c>
      <c r="G141" s="426">
        <v>0</v>
      </c>
      <c r="H141" s="422">
        <f>COUNTIF($G$25:$G$133, "No Cumple")</f>
        <v>0</v>
      </c>
      <c r="I141" s="423">
        <f>+(H141*G141/$H$142)</f>
        <v>0</v>
      </c>
    </row>
    <row r="142" spans="2:10" ht="22.5" customHeight="1">
      <c r="E142" s="427">
        <f>SUM(E139:E141)</f>
        <v>1</v>
      </c>
      <c r="F142" s="428" t="s">
        <v>530</v>
      </c>
      <c r="H142" s="429">
        <f>SUM(H139:H141)</f>
        <v>109</v>
      </c>
      <c r="I142" s="633">
        <f>SUM(I139:I141)</f>
        <v>1</v>
      </c>
    </row>
  </sheetData>
  <autoFilter ref="B24:XEW133" xr:uid="{00000000-0001-0000-0800-000000000000}"/>
  <mergeCells count="83">
    <mergeCell ref="B125:B133"/>
    <mergeCell ref="C125:C133"/>
    <mergeCell ref="D125:D126"/>
    <mergeCell ref="D127:D129"/>
    <mergeCell ref="D130:D133"/>
    <mergeCell ref="B118:B122"/>
    <mergeCell ref="C118:C122"/>
    <mergeCell ref="D119:D121"/>
    <mergeCell ref="B123:B124"/>
    <mergeCell ref="C123:C124"/>
    <mergeCell ref="D123:D124"/>
    <mergeCell ref="B104:B106"/>
    <mergeCell ref="C104:C106"/>
    <mergeCell ref="B107:B117"/>
    <mergeCell ref="C107:C117"/>
    <mergeCell ref="D107:D108"/>
    <mergeCell ref="D109:D115"/>
    <mergeCell ref="D116:D117"/>
    <mergeCell ref="C93:C94"/>
    <mergeCell ref="C95:C99"/>
    <mergeCell ref="D95:D98"/>
    <mergeCell ref="C100:C103"/>
    <mergeCell ref="D100:D101"/>
    <mergeCell ref="D102:D103"/>
    <mergeCell ref="C74:C75"/>
    <mergeCell ref="D74:D75"/>
    <mergeCell ref="C76:C81"/>
    <mergeCell ref="D76:D78"/>
    <mergeCell ref="C82:C92"/>
    <mergeCell ref="D83:D86"/>
    <mergeCell ref="D87:D88"/>
    <mergeCell ref="D89:D92"/>
    <mergeCell ref="D79:D80"/>
    <mergeCell ref="D55:D61"/>
    <mergeCell ref="D62:D64"/>
    <mergeCell ref="C65:C66"/>
    <mergeCell ref="D65:D66"/>
    <mergeCell ref="C67:C73"/>
    <mergeCell ref="D67:D73"/>
    <mergeCell ref="I23:I24"/>
    <mergeCell ref="B25:B103"/>
    <mergeCell ref="C25:C33"/>
    <mergeCell ref="D26:D29"/>
    <mergeCell ref="D31:D33"/>
    <mergeCell ref="C35:C64"/>
    <mergeCell ref="D35:D41"/>
    <mergeCell ref="D42:D44"/>
    <mergeCell ref="D45:D49"/>
    <mergeCell ref="D50:D54"/>
    <mergeCell ref="B23:B24"/>
    <mergeCell ref="C23:C24"/>
    <mergeCell ref="D23:D24"/>
    <mergeCell ref="E23:E24"/>
    <mergeCell ref="F23:F24"/>
    <mergeCell ref="H23:H24"/>
    <mergeCell ref="B14:D14"/>
    <mergeCell ref="E14:I14"/>
    <mergeCell ref="B16:C21"/>
    <mergeCell ref="D16:E16"/>
    <mergeCell ref="G16:I21"/>
    <mergeCell ref="D17:E17"/>
    <mergeCell ref="D18:E18"/>
    <mergeCell ref="D19:E19"/>
    <mergeCell ref="D20:E20"/>
    <mergeCell ref="D21:E21"/>
    <mergeCell ref="B10:D10"/>
    <mergeCell ref="G10:I10"/>
    <mergeCell ref="B12:D12"/>
    <mergeCell ref="E12:I12"/>
    <mergeCell ref="B13:D13"/>
    <mergeCell ref="E13:I13"/>
    <mergeCell ref="B7:C7"/>
    <mergeCell ref="D7:F7"/>
    <mergeCell ref="G7:H7"/>
    <mergeCell ref="B8:C8"/>
    <mergeCell ref="D8:F8"/>
    <mergeCell ref="G8:H8"/>
    <mergeCell ref="B6:H6"/>
    <mergeCell ref="C1:H1"/>
    <mergeCell ref="B2:I2"/>
    <mergeCell ref="C3:H3"/>
    <mergeCell ref="B4:I4"/>
    <mergeCell ref="B5:I5"/>
  </mergeCells>
  <phoneticPr fontId="99" type="noConversion"/>
  <conditionalFormatting sqref="G126 G72 G95 G33:G34 G115">
    <cfRule type="containsText" dxfId="637" priority="502" operator="containsText" text="Parcial">
      <formula>NOT(ISERROR(SEARCH("Parcial",G33)))</formula>
    </cfRule>
    <cfRule type="containsText" dxfId="636" priority="503" operator="containsText" text="No cumple">
      <formula>NOT(ISERROR(SEARCH("No cumple",G33)))</formula>
    </cfRule>
    <cfRule type="containsText" dxfId="635" priority="504" operator="containsText" text="Cumple">
      <formula>NOT(ISERROR(SEARCH("Cumple",G33)))</formula>
    </cfRule>
  </conditionalFormatting>
  <conditionalFormatting sqref="G126 G72 G95 G33:G34 G115">
    <cfRule type="expression" dxfId="634" priority="498">
      <formula>G33="NO INICIADO"</formula>
    </cfRule>
    <cfRule type="expression" dxfId="633" priority="499">
      <formula>G33="VENCIDO"</formula>
    </cfRule>
    <cfRule type="expression" dxfId="632" priority="500">
      <formula>G33="EN PROCESO"</formula>
    </cfRule>
    <cfRule type="expression" dxfId="631" priority="501">
      <formula>G33="FINALIZADO"</formula>
    </cfRule>
  </conditionalFormatting>
  <conditionalFormatting sqref="G121">
    <cfRule type="containsText" dxfId="630" priority="460" operator="containsText" text="Parcial">
      <formula>NOT(ISERROR(SEARCH("Parcial",G121)))</formula>
    </cfRule>
    <cfRule type="containsText" dxfId="629" priority="461" operator="containsText" text="No cumple">
      <formula>NOT(ISERROR(SEARCH("No cumple",G121)))</formula>
    </cfRule>
    <cfRule type="containsText" dxfId="628" priority="462" operator="containsText" text="Cumple">
      <formula>NOT(ISERROR(SEARCH("Cumple",G121)))</formula>
    </cfRule>
  </conditionalFormatting>
  <conditionalFormatting sqref="G121">
    <cfRule type="expression" dxfId="627" priority="456">
      <formula>G121="NO INICIADO"</formula>
    </cfRule>
    <cfRule type="expression" dxfId="626" priority="457">
      <formula>G121="VENCIDO"</formula>
    </cfRule>
    <cfRule type="expression" dxfId="625" priority="458">
      <formula>G121="EN PROCESO"</formula>
    </cfRule>
    <cfRule type="expression" dxfId="624" priority="459">
      <formula>G121="FINALIZADO"</formula>
    </cfRule>
  </conditionalFormatting>
  <conditionalFormatting sqref="G123:G124">
    <cfRule type="expression" dxfId="623" priority="449">
      <formula>G123="NO INICIADO"</formula>
    </cfRule>
    <cfRule type="expression" dxfId="622" priority="450">
      <formula>G123="VENCIDO"</formula>
    </cfRule>
    <cfRule type="expression" dxfId="621" priority="451">
      <formula>G123="EN PROCESO"</formula>
    </cfRule>
    <cfRule type="expression" dxfId="620" priority="452">
      <formula>G123="FINALIZADO"</formula>
    </cfRule>
  </conditionalFormatting>
  <conditionalFormatting sqref="G50:G53">
    <cfRule type="containsText" dxfId="619" priority="495" operator="containsText" text="Parcial">
      <formula>NOT(ISERROR(SEARCH("Parcial",G50)))</formula>
    </cfRule>
    <cfRule type="containsText" dxfId="618" priority="496" operator="containsText" text="No cumple">
      <formula>NOT(ISERROR(SEARCH("No cumple",G50)))</formula>
    </cfRule>
    <cfRule type="containsText" dxfId="617" priority="497" operator="containsText" text="Cumple">
      <formula>NOT(ISERROR(SEARCH("Cumple",G50)))</formula>
    </cfRule>
  </conditionalFormatting>
  <conditionalFormatting sqref="G50:G53">
    <cfRule type="expression" dxfId="616" priority="491">
      <formula>G50="NO INICIADO"</formula>
    </cfRule>
    <cfRule type="expression" dxfId="615" priority="492">
      <formula>G50="VENCIDO"</formula>
    </cfRule>
    <cfRule type="expression" dxfId="614" priority="493">
      <formula>G50="EN PROCESO"</formula>
    </cfRule>
    <cfRule type="expression" dxfId="613" priority="494">
      <formula>G50="FINALIZADO"</formula>
    </cfRule>
  </conditionalFormatting>
  <conditionalFormatting sqref="G55">
    <cfRule type="containsText" dxfId="612" priority="488" operator="containsText" text="Parcial">
      <formula>NOT(ISERROR(SEARCH("Parcial",G55)))</formula>
    </cfRule>
    <cfRule type="containsText" dxfId="611" priority="489" operator="containsText" text="No cumple">
      <formula>NOT(ISERROR(SEARCH("No cumple",G55)))</formula>
    </cfRule>
    <cfRule type="containsText" dxfId="610" priority="490" operator="containsText" text="Cumple">
      <formula>NOT(ISERROR(SEARCH("Cumple",G55)))</formula>
    </cfRule>
  </conditionalFormatting>
  <conditionalFormatting sqref="G55">
    <cfRule type="expression" dxfId="609" priority="484">
      <formula>G55="NO INICIADO"</formula>
    </cfRule>
    <cfRule type="expression" dxfId="608" priority="485">
      <formula>G55="VENCIDO"</formula>
    </cfRule>
    <cfRule type="expression" dxfId="607" priority="486">
      <formula>G55="EN PROCESO"</formula>
    </cfRule>
    <cfRule type="expression" dxfId="606" priority="487">
      <formula>G55="FINALIZADO"</formula>
    </cfRule>
  </conditionalFormatting>
  <conditionalFormatting sqref="G65">
    <cfRule type="containsText" dxfId="605" priority="481" operator="containsText" text="Parcial">
      <formula>NOT(ISERROR(SEARCH("Parcial",G65)))</formula>
    </cfRule>
    <cfRule type="containsText" dxfId="604" priority="482" operator="containsText" text="No cumple">
      <formula>NOT(ISERROR(SEARCH("No cumple",G65)))</formula>
    </cfRule>
    <cfRule type="containsText" dxfId="603" priority="483" operator="containsText" text="Cumple">
      <formula>NOT(ISERROR(SEARCH("Cumple",G65)))</formula>
    </cfRule>
  </conditionalFormatting>
  <conditionalFormatting sqref="G65">
    <cfRule type="expression" dxfId="602" priority="477">
      <formula>G65="NO INICIADO"</formula>
    </cfRule>
    <cfRule type="expression" dxfId="601" priority="478">
      <formula>G65="VENCIDO"</formula>
    </cfRule>
    <cfRule type="expression" dxfId="600" priority="479">
      <formula>G65="EN PROCESO"</formula>
    </cfRule>
    <cfRule type="expression" dxfId="599" priority="480">
      <formula>G65="FINALIZADO"</formula>
    </cfRule>
  </conditionalFormatting>
  <conditionalFormatting sqref="G68">
    <cfRule type="containsText" dxfId="598" priority="474" operator="containsText" text="Parcial">
      <formula>NOT(ISERROR(SEARCH("Parcial",G68)))</formula>
    </cfRule>
    <cfRule type="containsText" dxfId="597" priority="475" operator="containsText" text="No cumple">
      <formula>NOT(ISERROR(SEARCH("No cumple",G68)))</formula>
    </cfRule>
    <cfRule type="containsText" dxfId="596" priority="476" operator="containsText" text="Cumple">
      <formula>NOT(ISERROR(SEARCH("Cumple",G68)))</formula>
    </cfRule>
  </conditionalFormatting>
  <conditionalFormatting sqref="G68">
    <cfRule type="expression" dxfId="595" priority="470">
      <formula>G68="NO INICIADO"</formula>
    </cfRule>
    <cfRule type="expression" dxfId="594" priority="471">
      <formula>G68="VENCIDO"</formula>
    </cfRule>
    <cfRule type="expression" dxfId="593" priority="472">
      <formula>G68="EN PROCESO"</formula>
    </cfRule>
    <cfRule type="expression" dxfId="592" priority="473">
      <formula>G68="FINALIZADO"</formula>
    </cfRule>
  </conditionalFormatting>
  <conditionalFormatting sqref="G96:G97 G99:G100">
    <cfRule type="containsText" dxfId="591" priority="467" operator="containsText" text="Parcial">
      <formula>NOT(ISERROR(SEARCH("Parcial",G96)))</formula>
    </cfRule>
    <cfRule type="containsText" dxfId="590" priority="468" operator="containsText" text="No cumple">
      <formula>NOT(ISERROR(SEARCH("No cumple",G96)))</formula>
    </cfRule>
    <cfRule type="containsText" dxfId="589" priority="469" operator="containsText" text="Cumple">
      <formula>NOT(ISERROR(SEARCH("Cumple",G96)))</formula>
    </cfRule>
  </conditionalFormatting>
  <conditionalFormatting sqref="G96:G97 G99:G100">
    <cfRule type="expression" dxfId="588" priority="463">
      <formula>G96="NO INICIADO"</formula>
    </cfRule>
    <cfRule type="expression" dxfId="587" priority="464">
      <formula>G96="VENCIDO"</formula>
    </cfRule>
    <cfRule type="expression" dxfId="586" priority="465">
      <formula>G96="EN PROCESO"</formula>
    </cfRule>
    <cfRule type="expression" dxfId="585" priority="466">
      <formula>G96="FINALIZADO"</formula>
    </cfRule>
  </conditionalFormatting>
  <conditionalFormatting sqref="G123:G124">
    <cfRule type="containsText" dxfId="584" priority="453" operator="containsText" text="Parcial">
      <formula>NOT(ISERROR(SEARCH("Parcial",G123)))</formula>
    </cfRule>
    <cfRule type="containsText" dxfId="583" priority="454" operator="containsText" text="No cumple">
      <formula>NOT(ISERROR(SEARCH("No cumple",G123)))</formula>
    </cfRule>
    <cfRule type="containsText" dxfId="582" priority="455" operator="containsText" text="Cumple">
      <formula>NOT(ISERROR(SEARCH("Cumple",G123)))</formula>
    </cfRule>
  </conditionalFormatting>
  <conditionalFormatting sqref="G57">
    <cfRule type="containsText" dxfId="581" priority="446" operator="containsText" text="Parcial">
      <formula>NOT(ISERROR(SEARCH("Parcial",G57)))</formula>
    </cfRule>
    <cfRule type="containsText" dxfId="580" priority="447" operator="containsText" text="No cumple">
      <formula>NOT(ISERROR(SEARCH("No cumple",G57)))</formula>
    </cfRule>
    <cfRule type="containsText" dxfId="579" priority="448" operator="containsText" text="Cumple">
      <formula>NOT(ISERROR(SEARCH("Cumple",G57)))</formula>
    </cfRule>
  </conditionalFormatting>
  <conditionalFormatting sqref="G57">
    <cfRule type="expression" dxfId="578" priority="442">
      <formula>G57="NO INICIADO"</formula>
    </cfRule>
    <cfRule type="expression" dxfId="577" priority="443">
      <formula>G57="VENCIDO"</formula>
    </cfRule>
    <cfRule type="expression" dxfId="576" priority="444">
      <formula>G57="EN PROCESO"</formula>
    </cfRule>
    <cfRule type="expression" dxfId="575" priority="445">
      <formula>G57="FINALIZADO"</formula>
    </cfRule>
  </conditionalFormatting>
  <conditionalFormatting sqref="G107">
    <cfRule type="containsText" dxfId="574" priority="439" operator="containsText" text="Parcial">
      <formula>NOT(ISERROR(SEARCH("Parcial",G107)))</formula>
    </cfRule>
    <cfRule type="containsText" dxfId="573" priority="440" operator="containsText" text="No cumple">
      <formula>NOT(ISERROR(SEARCH("No cumple",G107)))</formula>
    </cfRule>
    <cfRule type="containsText" dxfId="572" priority="441" operator="containsText" text="Cumple">
      <formula>NOT(ISERROR(SEARCH("Cumple",G107)))</formula>
    </cfRule>
  </conditionalFormatting>
  <conditionalFormatting sqref="G107">
    <cfRule type="expression" dxfId="571" priority="435">
      <formula>G107="NO INICIADO"</formula>
    </cfRule>
    <cfRule type="expression" dxfId="570" priority="436">
      <formula>G107="VENCIDO"</formula>
    </cfRule>
    <cfRule type="expression" dxfId="569" priority="437">
      <formula>G107="EN PROCESO"</formula>
    </cfRule>
    <cfRule type="expression" dxfId="568" priority="438">
      <formula>G107="FINALIZADO"</formula>
    </cfRule>
  </conditionalFormatting>
  <conditionalFormatting sqref="G116">
    <cfRule type="containsText" dxfId="567" priority="432" operator="containsText" text="Parcial">
      <formula>NOT(ISERROR(SEARCH("Parcial",G116)))</formula>
    </cfRule>
    <cfRule type="containsText" dxfId="566" priority="433" operator="containsText" text="No cumple">
      <formula>NOT(ISERROR(SEARCH("No cumple",G116)))</formula>
    </cfRule>
    <cfRule type="containsText" dxfId="565" priority="434" operator="containsText" text="Cumple">
      <formula>NOT(ISERROR(SEARCH("Cumple",G116)))</formula>
    </cfRule>
  </conditionalFormatting>
  <conditionalFormatting sqref="G116">
    <cfRule type="expression" dxfId="564" priority="428">
      <formula>G116="NO INICIADO"</formula>
    </cfRule>
    <cfRule type="expression" dxfId="563" priority="429">
      <formula>G116="VENCIDO"</formula>
    </cfRule>
    <cfRule type="expression" dxfId="562" priority="430">
      <formula>G116="EN PROCESO"</formula>
    </cfRule>
    <cfRule type="expression" dxfId="561" priority="431">
      <formula>G116="FINALIZADO"</formula>
    </cfRule>
  </conditionalFormatting>
  <conditionalFormatting sqref="G117">
    <cfRule type="containsText" dxfId="560" priority="425" operator="containsText" text="Parcial">
      <formula>NOT(ISERROR(SEARCH("Parcial",G117)))</formula>
    </cfRule>
    <cfRule type="containsText" dxfId="559" priority="426" operator="containsText" text="No cumple">
      <formula>NOT(ISERROR(SEARCH("No cumple",G117)))</formula>
    </cfRule>
    <cfRule type="containsText" dxfId="558" priority="427" operator="containsText" text="Cumple">
      <formula>NOT(ISERROR(SEARCH("Cumple",G117)))</formula>
    </cfRule>
  </conditionalFormatting>
  <conditionalFormatting sqref="G117">
    <cfRule type="expression" dxfId="557" priority="421">
      <formula>G117="NO INICIADO"</formula>
    </cfRule>
    <cfRule type="expression" dxfId="556" priority="422">
      <formula>G117="VENCIDO"</formula>
    </cfRule>
    <cfRule type="expression" dxfId="555" priority="423">
      <formula>G117="EN PROCESO"</formula>
    </cfRule>
    <cfRule type="expression" dxfId="554" priority="424">
      <formula>G117="FINALIZADO"</formula>
    </cfRule>
  </conditionalFormatting>
  <conditionalFormatting sqref="G35">
    <cfRule type="containsText" dxfId="553" priority="418" operator="containsText" text="Parcial">
      <formula>NOT(ISERROR(SEARCH("Parcial",G35)))</formula>
    </cfRule>
    <cfRule type="containsText" dxfId="552" priority="419" operator="containsText" text="No cumple">
      <formula>NOT(ISERROR(SEARCH("No cumple",G35)))</formula>
    </cfRule>
    <cfRule type="containsText" dxfId="551" priority="420" operator="containsText" text="Cumple">
      <formula>NOT(ISERROR(SEARCH("Cumple",G35)))</formula>
    </cfRule>
  </conditionalFormatting>
  <conditionalFormatting sqref="G35">
    <cfRule type="expression" dxfId="550" priority="414">
      <formula>G35="NO INICIADO"</formula>
    </cfRule>
    <cfRule type="expression" dxfId="549" priority="415">
      <formula>G35="VENCIDO"</formula>
    </cfRule>
    <cfRule type="expression" dxfId="548" priority="416">
      <formula>G35="EN PROCESO"</formula>
    </cfRule>
    <cfRule type="expression" dxfId="547" priority="417">
      <formula>G35="FINALIZADO"</formula>
    </cfRule>
  </conditionalFormatting>
  <conditionalFormatting sqref="G125">
    <cfRule type="containsText" dxfId="546" priority="411" operator="containsText" text="Parcial">
      <formula>NOT(ISERROR(SEARCH("Parcial",G125)))</formula>
    </cfRule>
    <cfRule type="containsText" dxfId="545" priority="412" operator="containsText" text="No cumple">
      <formula>NOT(ISERROR(SEARCH("No cumple",G125)))</formula>
    </cfRule>
    <cfRule type="containsText" dxfId="544" priority="413" operator="containsText" text="Cumple">
      <formula>NOT(ISERROR(SEARCH("Cumple",G125)))</formula>
    </cfRule>
  </conditionalFormatting>
  <conditionalFormatting sqref="G125">
    <cfRule type="expression" dxfId="543" priority="407">
      <formula>G125="NO INICIADO"</formula>
    </cfRule>
    <cfRule type="expression" dxfId="542" priority="408">
      <formula>G125="VENCIDO"</formula>
    </cfRule>
    <cfRule type="expression" dxfId="541" priority="409">
      <formula>G125="EN PROCESO"</formula>
    </cfRule>
    <cfRule type="expression" dxfId="540" priority="410">
      <formula>G125="FINALIZADO"</formula>
    </cfRule>
  </conditionalFormatting>
  <conditionalFormatting sqref="G77:G78">
    <cfRule type="containsText" dxfId="539" priority="404" operator="containsText" text="Parcial">
      <formula>NOT(ISERROR(SEARCH("Parcial",G77)))</formula>
    </cfRule>
    <cfRule type="containsText" dxfId="538" priority="405" operator="containsText" text="No cumple">
      <formula>NOT(ISERROR(SEARCH("No cumple",G77)))</formula>
    </cfRule>
    <cfRule type="containsText" dxfId="537" priority="406" operator="containsText" text="Cumple">
      <formula>NOT(ISERROR(SEARCH("Cumple",G77)))</formula>
    </cfRule>
  </conditionalFormatting>
  <conditionalFormatting sqref="G77:G78">
    <cfRule type="expression" dxfId="536" priority="400">
      <formula>G77="NO INICIADO"</formula>
    </cfRule>
    <cfRule type="expression" dxfId="535" priority="401">
      <formula>G77="VENCIDO"</formula>
    </cfRule>
    <cfRule type="expression" dxfId="534" priority="402">
      <formula>G77="EN PROCESO"</formula>
    </cfRule>
    <cfRule type="expression" dxfId="533" priority="403">
      <formula>G77="FINALIZADO"</formula>
    </cfRule>
  </conditionalFormatting>
  <conditionalFormatting sqref="G54">
    <cfRule type="containsText" dxfId="532" priority="397" operator="containsText" text="Parcial">
      <formula>NOT(ISERROR(SEARCH("Parcial",G54)))</formula>
    </cfRule>
    <cfRule type="containsText" dxfId="531" priority="398" operator="containsText" text="No cumple">
      <formula>NOT(ISERROR(SEARCH("No cumple",G54)))</formula>
    </cfRule>
    <cfRule type="containsText" dxfId="530" priority="399" operator="containsText" text="Cumple">
      <formula>NOT(ISERROR(SEARCH("Cumple",G54)))</formula>
    </cfRule>
  </conditionalFormatting>
  <conditionalFormatting sqref="G54">
    <cfRule type="expression" dxfId="529" priority="393">
      <formula>G54="NO INICIADO"</formula>
    </cfRule>
    <cfRule type="expression" dxfId="528" priority="394">
      <formula>G54="VENCIDO"</formula>
    </cfRule>
    <cfRule type="expression" dxfId="527" priority="395">
      <formula>G54="EN PROCESO"</formula>
    </cfRule>
    <cfRule type="expression" dxfId="526" priority="396">
      <formula>G54="FINALIZADO"</formula>
    </cfRule>
  </conditionalFormatting>
  <conditionalFormatting sqref="G70">
    <cfRule type="containsText" dxfId="525" priority="390" operator="containsText" text="Parcial">
      <formula>NOT(ISERROR(SEARCH("Parcial",G70)))</formula>
    </cfRule>
    <cfRule type="containsText" dxfId="524" priority="391" operator="containsText" text="No cumple">
      <formula>NOT(ISERROR(SEARCH("No cumple",G70)))</formula>
    </cfRule>
    <cfRule type="containsText" dxfId="523" priority="392" operator="containsText" text="Cumple">
      <formula>NOT(ISERROR(SEARCH("Cumple",G70)))</formula>
    </cfRule>
  </conditionalFormatting>
  <conditionalFormatting sqref="G70">
    <cfRule type="expression" dxfId="522" priority="386">
      <formula>G70="NO INICIADO"</formula>
    </cfRule>
    <cfRule type="expression" dxfId="521" priority="387">
      <formula>G70="VENCIDO"</formula>
    </cfRule>
    <cfRule type="expression" dxfId="520" priority="388">
      <formula>G70="EN PROCESO"</formula>
    </cfRule>
    <cfRule type="expression" dxfId="519" priority="389">
      <formula>G70="FINALIZADO"</formula>
    </cfRule>
  </conditionalFormatting>
  <conditionalFormatting sqref="G93">
    <cfRule type="containsText" dxfId="518" priority="383" operator="containsText" text="Parcial">
      <formula>NOT(ISERROR(SEARCH("Parcial",G93)))</formula>
    </cfRule>
    <cfRule type="containsText" dxfId="517" priority="384" operator="containsText" text="No cumple">
      <formula>NOT(ISERROR(SEARCH("No cumple",G93)))</formula>
    </cfRule>
    <cfRule type="containsText" dxfId="516" priority="385" operator="containsText" text="Cumple">
      <formula>NOT(ISERROR(SEARCH("Cumple",G93)))</formula>
    </cfRule>
  </conditionalFormatting>
  <conditionalFormatting sqref="G93">
    <cfRule type="expression" dxfId="515" priority="379">
      <formula>G93="NO INICIADO"</formula>
    </cfRule>
    <cfRule type="expression" dxfId="514" priority="380">
      <formula>G93="VENCIDO"</formula>
    </cfRule>
    <cfRule type="expression" dxfId="513" priority="381">
      <formula>G93="EN PROCESO"</formula>
    </cfRule>
    <cfRule type="expression" dxfId="512" priority="382">
      <formula>G93="FINALIZADO"</formula>
    </cfRule>
  </conditionalFormatting>
  <conditionalFormatting sqref="G133">
    <cfRule type="containsText" dxfId="511" priority="376" operator="containsText" text="Parcial">
      <formula>NOT(ISERROR(SEARCH("Parcial",G133)))</formula>
    </cfRule>
    <cfRule type="containsText" dxfId="510" priority="377" operator="containsText" text="No cumple">
      <formula>NOT(ISERROR(SEARCH("No cumple",G133)))</formula>
    </cfRule>
    <cfRule type="containsText" dxfId="509" priority="378" operator="containsText" text="Cumple">
      <formula>NOT(ISERROR(SEARCH("Cumple",G133)))</formula>
    </cfRule>
  </conditionalFormatting>
  <conditionalFormatting sqref="G133">
    <cfRule type="expression" dxfId="508" priority="372">
      <formula>G133="NO INICIADO"</formula>
    </cfRule>
    <cfRule type="expression" dxfId="507" priority="373">
      <formula>G133="VENCIDO"</formula>
    </cfRule>
    <cfRule type="expression" dxfId="506" priority="374">
      <formula>G133="EN PROCESO"</formula>
    </cfRule>
    <cfRule type="expression" dxfId="505" priority="375">
      <formula>G133="FINALIZADO"</formula>
    </cfRule>
  </conditionalFormatting>
  <conditionalFormatting sqref="G74">
    <cfRule type="containsText" dxfId="504" priority="369" operator="containsText" text="Parcial">
      <formula>NOT(ISERROR(SEARCH("Parcial",G74)))</formula>
    </cfRule>
    <cfRule type="containsText" dxfId="503" priority="370" operator="containsText" text="No cumple">
      <formula>NOT(ISERROR(SEARCH("No cumple",G74)))</formula>
    </cfRule>
    <cfRule type="containsText" dxfId="502" priority="371" operator="containsText" text="Cumple">
      <formula>NOT(ISERROR(SEARCH("Cumple",G74)))</formula>
    </cfRule>
  </conditionalFormatting>
  <conditionalFormatting sqref="G74">
    <cfRule type="expression" dxfId="501" priority="365">
      <formula>G74="NO INICIADO"</formula>
    </cfRule>
    <cfRule type="expression" dxfId="500" priority="366">
      <formula>G74="VENCIDO"</formula>
    </cfRule>
    <cfRule type="expression" dxfId="499" priority="367">
      <formula>G74="EN PROCESO"</formula>
    </cfRule>
    <cfRule type="expression" dxfId="498" priority="368">
      <formula>G74="FINALIZADO"</formula>
    </cfRule>
  </conditionalFormatting>
  <conditionalFormatting sqref="G67">
    <cfRule type="containsText" dxfId="497" priority="362" operator="containsText" text="Parcial">
      <formula>NOT(ISERROR(SEARCH("Parcial",G67)))</formula>
    </cfRule>
    <cfRule type="containsText" dxfId="496" priority="363" operator="containsText" text="No cumple">
      <formula>NOT(ISERROR(SEARCH("No cumple",G67)))</formula>
    </cfRule>
    <cfRule type="containsText" dxfId="495" priority="364" operator="containsText" text="Cumple">
      <formula>NOT(ISERROR(SEARCH("Cumple",G67)))</formula>
    </cfRule>
  </conditionalFormatting>
  <conditionalFormatting sqref="G67">
    <cfRule type="expression" dxfId="494" priority="358">
      <formula>G67="NO INICIADO"</formula>
    </cfRule>
    <cfRule type="expression" dxfId="493" priority="359">
      <formula>G67="VENCIDO"</formula>
    </cfRule>
    <cfRule type="expression" dxfId="492" priority="360">
      <formula>G67="EN PROCESO"</formula>
    </cfRule>
    <cfRule type="expression" dxfId="491" priority="361">
      <formula>G67="FINALIZADO"</formula>
    </cfRule>
  </conditionalFormatting>
  <conditionalFormatting sqref="G46:G49">
    <cfRule type="containsText" dxfId="490" priority="355" operator="containsText" text="Parcial">
      <formula>NOT(ISERROR(SEARCH("Parcial",G46)))</formula>
    </cfRule>
    <cfRule type="containsText" dxfId="489" priority="356" operator="containsText" text="No cumple">
      <formula>NOT(ISERROR(SEARCH("No cumple",G46)))</formula>
    </cfRule>
    <cfRule type="containsText" dxfId="488" priority="357" operator="containsText" text="Cumple">
      <formula>NOT(ISERROR(SEARCH("Cumple",G46)))</formula>
    </cfRule>
  </conditionalFormatting>
  <conditionalFormatting sqref="G46:G49">
    <cfRule type="expression" dxfId="487" priority="351">
      <formula>G46="NO INICIADO"</formula>
    </cfRule>
    <cfRule type="expression" dxfId="486" priority="352">
      <formula>G46="VENCIDO"</formula>
    </cfRule>
    <cfRule type="expression" dxfId="485" priority="353">
      <formula>G46="EN PROCESO"</formula>
    </cfRule>
    <cfRule type="expression" dxfId="484" priority="354">
      <formula>G46="FINALIZADO"</formula>
    </cfRule>
  </conditionalFormatting>
  <conditionalFormatting sqref="G82">
    <cfRule type="containsText" dxfId="483" priority="348" operator="containsText" text="Parcial">
      <formula>NOT(ISERROR(SEARCH("Parcial",G82)))</formula>
    </cfRule>
    <cfRule type="containsText" dxfId="482" priority="349" operator="containsText" text="No cumple">
      <formula>NOT(ISERROR(SEARCH("No cumple",G82)))</formula>
    </cfRule>
    <cfRule type="containsText" dxfId="481" priority="350" operator="containsText" text="Cumple">
      <formula>NOT(ISERROR(SEARCH("Cumple",G82)))</formula>
    </cfRule>
  </conditionalFormatting>
  <conditionalFormatting sqref="G82">
    <cfRule type="expression" dxfId="480" priority="344">
      <formula>G82="NO INICIADO"</formula>
    </cfRule>
    <cfRule type="expression" dxfId="479" priority="345">
      <formula>G82="VENCIDO"</formula>
    </cfRule>
    <cfRule type="expression" dxfId="478" priority="346">
      <formula>G82="EN PROCESO"</formula>
    </cfRule>
    <cfRule type="expression" dxfId="477" priority="347">
      <formula>G82="FINALIZADO"</formula>
    </cfRule>
  </conditionalFormatting>
  <conditionalFormatting sqref="G84">
    <cfRule type="containsText" dxfId="476" priority="341" operator="containsText" text="Parcial">
      <formula>NOT(ISERROR(SEARCH("Parcial",G84)))</formula>
    </cfRule>
    <cfRule type="containsText" dxfId="475" priority="342" operator="containsText" text="No cumple">
      <formula>NOT(ISERROR(SEARCH("No cumple",G84)))</formula>
    </cfRule>
    <cfRule type="containsText" dxfId="474" priority="343" operator="containsText" text="Cumple">
      <formula>NOT(ISERROR(SEARCH("Cumple",G84)))</formula>
    </cfRule>
  </conditionalFormatting>
  <conditionalFormatting sqref="G84">
    <cfRule type="expression" dxfId="473" priority="337">
      <formula>G84="NO INICIADO"</formula>
    </cfRule>
    <cfRule type="expression" dxfId="472" priority="338">
      <formula>G84="VENCIDO"</formula>
    </cfRule>
    <cfRule type="expression" dxfId="471" priority="339">
      <formula>G84="EN PROCESO"</formula>
    </cfRule>
    <cfRule type="expression" dxfId="470" priority="340">
      <formula>G84="FINALIZADO"</formula>
    </cfRule>
  </conditionalFormatting>
  <conditionalFormatting sqref="G87">
    <cfRule type="containsText" dxfId="469" priority="334" operator="containsText" text="Parcial">
      <formula>NOT(ISERROR(SEARCH("Parcial",G87)))</formula>
    </cfRule>
    <cfRule type="containsText" dxfId="468" priority="335" operator="containsText" text="No cumple">
      <formula>NOT(ISERROR(SEARCH("No cumple",G87)))</formula>
    </cfRule>
    <cfRule type="containsText" dxfId="467" priority="336" operator="containsText" text="Cumple">
      <formula>NOT(ISERROR(SEARCH("Cumple",G87)))</formula>
    </cfRule>
  </conditionalFormatting>
  <conditionalFormatting sqref="G87">
    <cfRule type="expression" dxfId="466" priority="330">
      <formula>G87="NO INICIADO"</formula>
    </cfRule>
    <cfRule type="expression" dxfId="465" priority="331">
      <formula>G87="VENCIDO"</formula>
    </cfRule>
    <cfRule type="expression" dxfId="464" priority="332">
      <formula>G87="EN PROCESO"</formula>
    </cfRule>
    <cfRule type="expression" dxfId="463" priority="333">
      <formula>G87="FINALIZADO"</formula>
    </cfRule>
  </conditionalFormatting>
  <conditionalFormatting sqref="G89:G90">
    <cfRule type="containsText" dxfId="462" priority="327" operator="containsText" text="Parcial">
      <formula>NOT(ISERROR(SEARCH("Parcial",G89)))</formula>
    </cfRule>
    <cfRule type="containsText" dxfId="461" priority="328" operator="containsText" text="No cumple">
      <formula>NOT(ISERROR(SEARCH("No cumple",G89)))</formula>
    </cfRule>
    <cfRule type="containsText" dxfId="460" priority="329" operator="containsText" text="Cumple">
      <formula>NOT(ISERROR(SEARCH("Cumple",G89)))</formula>
    </cfRule>
  </conditionalFormatting>
  <conditionalFormatting sqref="G89:G90">
    <cfRule type="expression" dxfId="459" priority="323">
      <formula>G89="NO INICIADO"</formula>
    </cfRule>
    <cfRule type="expression" dxfId="458" priority="324">
      <formula>G89="VENCIDO"</formula>
    </cfRule>
    <cfRule type="expression" dxfId="457" priority="325">
      <formula>G89="EN PROCESO"</formula>
    </cfRule>
    <cfRule type="expression" dxfId="456" priority="326">
      <formula>G89="FINALIZADO"</formula>
    </cfRule>
  </conditionalFormatting>
  <conditionalFormatting sqref="G132">
    <cfRule type="containsText" dxfId="455" priority="320" operator="containsText" text="Parcial">
      <formula>NOT(ISERROR(SEARCH("Parcial",G132)))</formula>
    </cfRule>
    <cfRule type="containsText" dxfId="454" priority="321" operator="containsText" text="No cumple">
      <formula>NOT(ISERROR(SEARCH("No cumple",G132)))</formula>
    </cfRule>
    <cfRule type="containsText" dxfId="453" priority="322" operator="containsText" text="Cumple">
      <formula>NOT(ISERROR(SEARCH("Cumple",G132)))</formula>
    </cfRule>
  </conditionalFormatting>
  <conditionalFormatting sqref="G132">
    <cfRule type="expression" dxfId="452" priority="316">
      <formula>G132="NO INICIADO"</formula>
    </cfRule>
    <cfRule type="expression" dxfId="451" priority="317">
      <formula>G132="VENCIDO"</formula>
    </cfRule>
    <cfRule type="expression" dxfId="450" priority="318">
      <formula>G132="EN PROCESO"</formula>
    </cfRule>
    <cfRule type="expression" dxfId="449" priority="319">
      <formula>G132="FINALIZADO"</formula>
    </cfRule>
  </conditionalFormatting>
  <conditionalFormatting sqref="G83">
    <cfRule type="containsText" dxfId="448" priority="313" operator="containsText" text="Parcial">
      <formula>NOT(ISERROR(SEARCH("Parcial",G83)))</formula>
    </cfRule>
    <cfRule type="containsText" dxfId="447" priority="314" operator="containsText" text="No cumple">
      <formula>NOT(ISERROR(SEARCH("No cumple",G83)))</formula>
    </cfRule>
    <cfRule type="containsText" dxfId="446" priority="315" operator="containsText" text="Cumple">
      <formula>NOT(ISERROR(SEARCH("Cumple",G83)))</formula>
    </cfRule>
  </conditionalFormatting>
  <conditionalFormatting sqref="G83">
    <cfRule type="expression" dxfId="445" priority="309">
      <formula>G83="NO INICIADO"</formula>
    </cfRule>
    <cfRule type="expression" dxfId="444" priority="310">
      <formula>G83="VENCIDO"</formula>
    </cfRule>
    <cfRule type="expression" dxfId="443" priority="311">
      <formula>G83="EN PROCESO"</formula>
    </cfRule>
    <cfRule type="expression" dxfId="442" priority="312">
      <formula>G83="FINALIZADO"</formula>
    </cfRule>
  </conditionalFormatting>
  <conditionalFormatting sqref="G28:G29">
    <cfRule type="containsText" dxfId="441" priority="306" operator="containsText" text="Parcial">
      <formula>NOT(ISERROR(SEARCH("Parcial",G28)))</formula>
    </cfRule>
    <cfRule type="containsText" dxfId="440" priority="307" operator="containsText" text="No cumple">
      <formula>NOT(ISERROR(SEARCH("No cumple",G28)))</formula>
    </cfRule>
    <cfRule type="containsText" dxfId="439" priority="308" operator="containsText" text="Cumple">
      <formula>NOT(ISERROR(SEARCH("Cumple",G28)))</formula>
    </cfRule>
  </conditionalFormatting>
  <conditionalFormatting sqref="G28:G29">
    <cfRule type="expression" dxfId="438" priority="302">
      <formula>G28="NO INICIADO"</formula>
    </cfRule>
    <cfRule type="expression" dxfId="437" priority="303">
      <formula>G28="VENCIDO"</formula>
    </cfRule>
    <cfRule type="expression" dxfId="436" priority="304">
      <formula>G28="EN PROCESO"</formula>
    </cfRule>
    <cfRule type="expression" dxfId="435" priority="305">
      <formula>G28="FINALIZADO"</formula>
    </cfRule>
  </conditionalFormatting>
  <conditionalFormatting sqref="G30">
    <cfRule type="containsText" dxfId="434" priority="299" operator="containsText" text="Parcial">
      <formula>NOT(ISERROR(SEARCH("Parcial",G30)))</formula>
    </cfRule>
    <cfRule type="containsText" dxfId="433" priority="300" operator="containsText" text="No cumple">
      <formula>NOT(ISERROR(SEARCH("No cumple",G30)))</formula>
    </cfRule>
    <cfRule type="containsText" dxfId="432" priority="301" operator="containsText" text="Cumple">
      <formula>NOT(ISERROR(SEARCH("Cumple",G30)))</formula>
    </cfRule>
  </conditionalFormatting>
  <conditionalFormatting sqref="G30">
    <cfRule type="expression" dxfId="431" priority="295">
      <formula>G30="NO INICIADO"</formula>
    </cfRule>
    <cfRule type="expression" dxfId="430" priority="296">
      <formula>G30="VENCIDO"</formula>
    </cfRule>
    <cfRule type="expression" dxfId="429" priority="297">
      <formula>G30="EN PROCESO"</formula>
    </cfRule>
    <cfRule type="expression" dxfId="428" priority="298">
      <formula>G30="FINALIZADO"</formula>
    </cfRule>
  </conditionalFormatting>
  <conditionalFormatting sqref="G98">
    <cfRule type="containsText" dxfId="427" priority="292" operator="containsText" text="Parcial">
      <formula>NOT(ISERROR(SEARCH("Parcial",G98)))</formula>
    </cfRule>
    <cfRule type="containsText" dxfId="426" priority="293" operator="containsText" text="No cumple">
      <formula>NOT(ISERROR(SEARCH("No cumple",G98)))</formula>
    </cfRule>
    <cfRule type="containsText" dxfId="425" priority="294" operator="containsText" text="Cumple">
      <formula>NOT(ISERROR(SEARCH("Cumple",G98)))</formula>
    </cfRule>
  </conditionalFormatting>
  <conditionalFormatting sqref="G98">
    <cfRule type="expression" dxfId="424" priority="288">
      <formula>G98="NO INICIADO"</formula>
    </cfRule>
    <cfRule type="expression" dxfId="423" priority="289">
      <formula>G98="VENCIDO"</formula>
    </cfRule>
    <cfRule type="expression" dxfId="422" priority="290">
      <formula>G98="EN PROCESO"</formula>
    </cfRule>
    <cfRule type="expression" dxfId="421" priority="291">
      <formula>G98="FINALIZADO"</formula>
    </cfRule>
  </conditionalFormatting>
  <conditionalFormatting sqref="G101:G102">
    <cfRule type="containsText" dxfId="420" priority="285" operator="containsText" text="Parcial">
      <formula>NOT(ISERROR(SEARCH("Parcial",G101)))</formula>
    </cfRule>
    <cfRule type="containsText" dxfId="419" priority="286" operator="containsText" text="No cumple">
      <formula>NOT(ISERROR(SEARCH("No cumple",G101)))</formula>
    </cfRule>
    <cfRule type="containsText" dxfId="418" priority="287" operator="containsText" text="Cumple">
      <formula>NOT(ISERROR(SEARCH("Cumple",G101)))</formula>
    </cfRule>
  </conditionalFormatting>
  <conditionalFormatting sqref="G101:G102">
    <cfRule type="expression" dxfId="417" priority="281">
      <formula>G101="NO INICIADO"</formula>
    </cfRule>
    <cfRule type="expression" dxfId="416" priority="282">
      <formula>G101="VENCIDO"</formula>
    </cfRule>
    <cfRule type="expression" dxfId="415" priority="283">
      <formula>G101="EN PROCESO"</formula>
    </cfRule>
    <cfRule type="expression" dxfId="414" priority="284">
      <formula>G101="FINALIZADO"</formula>
    </cfRule>
  </conditionalFormatting>
  <conditionalFormatting sqref="G108">
    <cfRule type="containsText" dxfId="413" priority="278" operator="containsText" text="Parcial">
      <formula>NOT(ISERROR(SEARCH("Parcial",G108)))</formula>
    </cfRule>
    <cfRule type="containsText" dxfId="412" priority="279" operator="containsText" text="No cumple">
      <formula>NOT(ISERROR(SEARCH("No cumple",G108)))</formula>
    </cfRule>
    <cfRule type="containsText" dxfId="411" priority="280" operator="containsText" text="Cumple">
      <formula>NOT(ISERROR(SEARCH("Cumple",G108)))</formula>
    </cfRule>
  </conditionalFormatting>
  <conditionalFormatting sqref="G108">
    <cfRule type="expression" dxfId="410" priority="274">
      <formula>G108="NO INICIADO"</formula>
    </cfRule>
    <cfRule type="expression" dxfId="409" priority="275">
      <formula>G108="VENCIDO"</formula>
    </cfRule>
    <cfRule type="expression" dxfId="408" priority="276">
      <formula>G108="EN PROCESO"</formula>
    </cfRule>
    <cfRule type="expression" dxfId="407" priority="277">
      <formula>G108="FINALIZADO"</formula>
    </cfRule>
  </conditionalFormatting>
  <conditionalFormatting sqref="G110">
    <cfRule type="containsText" dxfId="406" priority="271" operator="containsText" text="Parcial">
      <formula>NOT(ISERROR(SEARCH("Parcial",G110)))</formula>
    </cfRule>
    <cfRule type="containsText" dxfId="405" priority="272" operator="containsText" text="No cumple">
      <formula>NOT(ISERROR(SEARCH("No cumple",G110)))</formula>
    </cfRule>
    <cfRule type="containsText" dxfId="404" priority="273" operator="containsText" text="Cumple">
      <formula>NOT(ISERROR(SEARCH("Cumple",G110)))</formula>
    </cfRule>
  </conditionalFormatting>
  <conditionalFormatting sqref="G110">
    <cfRule type="expression" dxfId="403" priority="267">
      <formula>G110="NO INICIADO"</formula>
    </cfRule>
    <cfRule type="expression" dxfId="402" priority="268">
      <formula>G110="VENCIDO"</formula>
    </cfRule>
    <cfRule type="expression" dxfId="401" priority="269">
      <formula>G110="EN PROCESO"</formula>
    </cfRule>
    <cfRule type="expression" dxfId="400" priority="270">
      <formula>G110="FINALIZADO"</formula>
    </cfRule>
  </conditionalFormatting>
  <conditionalFormatting sqref="G75:G76">
    <cfRule type="containsText" dxfId="399" priority="264" operator="containsText" text="Parcial">
      <formula>NOT(ISERROR(SEARCH("Parcial",G75)))</formula>
    </cfRule>
    <cfRule type="containsText" dxfId="398" priority="265" operator="containsText" text="No cumple">
      <formula>NOT(ISERROR(SEARCH("No cumple",G75)))</formula>
    </cfRule>
    <cfRule type="containsText" dxfId="397" priority="266" operator="containsText" text="Cumple">
      <formula>NOT(ISERROR(SEARCH("Cumple",G75)))</formula>
    </cfRule>
  </conditionalFormatting>
  <conditionalFormatting sqref="G75:G76">
    <cfRule type="expression" dxfId="396" priority="260">
      <formula>G75="NO INICIADO"</formula>
    </cfRule>
    <cfRule type="expression" dxfId="395" priority="261">
      <formula>G75="VENCIDO"</formula>
    </cfRule>
    <cfRule type="expression" dxfId="394" priority="262">
      <formula>G75="EN PROCESO"</formula>
    </cfRule>
    <cfRule type="expression" dxfId="393" priority="263">
      <formula>G75="FINALIZADO"</formula>
    </cfRule>
  </conditionalFormatting>
  <conditionalFormatting sqref="G64">
    <cfRule type="containsText" dxfId="392" priority="257" operator="containsText" text="Parcial">
      <formula>NOT(ISERROR(SEARCH("Parcial",G64)))</formula>
    </cfRule>
    <cfRule type="containsText" dxfId="391" priority="258" operator="containsText" text="No cumple">
      <formula>NOT(ISERROR(SEARCH("No cumple",G64)))</formula>
    </cfRule>
    <cfRule type="containsText" dxfId="390" priority="259" operator="containsText" text="Cumple">
      <formula>NOT(ISERROR(SEARCH("Cumple",G64)))</formula>
    </cfRule>
  </conditionalFormatting>
  <conditionalFormatting sqref="G64">
    <cfRule type="expression" dxfId="389" priority="253">
      <formula>G64="NO INICIADO"</formula>
    </cfRule>
    <cfRule type="expression" dxfId="388" priority="254">
      <formula>G64="VENCIDO"</formula>
    </cfRule>
    <cfRule type="expression" dxfId="387" priority="255">
      <formula>G64="EN PROCESO"</formula>
    </cfRule>
    <cfRule type="expression" dxfId="386" priority="256">
      <formula>G64="FINALIZADO"</formula>
    </cfRule>
  </conditionalFormatting>
  <conditionalFormatting sqref="G81">
    <cfRule type="containsText" dxfId="385" priority="250" operator="containsText" text="Parcial">
      <formula>NOT(ISERROR(SEARCH("Parcial",G81)))</formula>
    </cfRule>
    <cfRule type="containsText" dxfId="384" priority="251" operator="containsText" text="No cumple">
      <formula>NOT(ISERROR(SEARCH("No cumple",G81)))</formula>
    </cfRule>
    <cfRule type="containsText" dxfId="383" priority="252" operator="containsText" text="Cumple">
      <formula>NOT(ISERROR(SEARCH("Cumple",G81)))</formula>
    </cfRule>
  </conditionalFormatting>
  <conditionalFormatting sqref="G81">
    <cfRule type="expression" dxfId="382" priority="246">
      <formula>G81="NO INICIADO"</formula>
    </cfRule>
    <cfRule type="expression" dxfId="381" priority="247">
      <formula>G81="VENCIDO"</formula>
    </cfRule>
    <cfRule type="expression" dxfId="380" priority="248">
      <formula>G81="EN PROCESO"</formula>
    </cfRule>
    <cfRule type="expression" dxfId="379" priority="249">
      <formula>G81="FINALIZADO"</formula>
    </cfRule>
  </conditionalFormatting>
  <conditionalFormatting sqref="G25:G26">
    <cfRule type="containsText" dxfId="378" priority="243" operator="containsText" text="Parcial">
      <formula>NOT(ISERROR(SEARCH("Parcial",G25)))</formula>
    </cfRule>
    <cfRule type="containsText" dxfId="377" priority="244" operator="containsText" text="No cumple">
      <formula>NOT(ISERROR(SEARCH("No cumple",G25)))</formula>
    </cfRule>
    <cfRule type="containsText" dxfId="376" priority="245" operator="containsText" text="Cumple">
      <formula>NOT(ISERROR(SEARCH("Cumple",G25)))</formula>
    </cfRule>
  </conditionalFormatting>
  <conditionalFormatting sqref="G25:G26">
    <cfRule type="expression" dxfId="375" priority="239">
      <formula>G25="NO INICIADO"</formula>
    </cfRule>
    <cfRule type="expression" dxfId="374" priority="240">
      <formula>G25="VENCIDO"</formula>
    </cfRule>
    <cfRule type="expression" dxfId="373" priority="241">
      <formula>G25="EN PROCESO"</formula>
    </cfRule>
    <cfRule type="expression" dxfId="372" priority="242">
      <formula>G25="FINALIZADO"</formula>
    </cfRule>
  </conditionalFormatting>
  <conditionalFormatting sqref="G42:G44">
    <cfRule type="containsText" dxfId="371" priority="236" operator="containsText" text="Parcial">
      <formula>NOT(ISERROR(SEARCH("Parcial",G42)))</formula>
    </cfRule>
    <cfRule type="containsText" dxfId="370" priority="237" operator="containsText" text="No cumple">
      <formula>NOT(ISERROR(SEARCH("No cumple",G42)))</formula>
    </cfRule>
    <cfRule type="containsText" dxfId="369" priority="238" operator="containsText" text="Cumple">
      <formula>NOT(ISERROR(SEARCH("Cumple",G42)))</formula>
    </cfRule>
  </conditionalFormatting>
  <conditionalFormatting sqref="G42:G44">
    <cfRule type="expression" dxfId="368" priority="232">
      <formula>G42="NO INICIADO"</formula>
    </cfRule>
    <cfRule type="expression" dxfId="367" priority="233">
      <formula>G42="VENCIDO"</formula>
    </cfRule>
    <cfRule type="expression" dxfId="366" priority="234">
      <formula>G42="EN PROCESO"</formula>
    </cfRule>
    <cfRule type="expression" dxfId="365" priority="235">
      <formula>G42="FINALIZADO"</formula>
    </cfRule>
  </conditionalFormatting>
  <conditionalFormatting sqref="G69">
    <cfRule type="containsText" dxfId="364" priority="229" operator="containsText" text="Parcial">
      <formula>NOT(ISERROR(SEARCH("Parcial",G69)))</formula>
    </cfRule>
    <cfRule type="containsText" dxfId="363" priority="230" operator="containsText" text="No cumple">
      <formula>NOT(ISERROR(SEARCH("No cumple",G69)))</formula>
    </cfRule>
    <cfRule type="containsText" dxfId="362" priority="231" operator="containsText" text="Cumple">
      <formula>NOT(ISERROR(SEARCH("Cumple",G69)))</formula>
    </cfRule>
  </conditionalFormatting>
  <conditionalFormatting sqref="G69">
    <cfRule type="expression" dxfId="361" priority="225">
      <formula>G69="NO INICIADO"</formula>
    </cfRule>
    <cfRule type="expression" dxfId="360" priority="226">
      <formula>G69="VENCIDO"</formula>
    </cfRule>
    <cfRule type="expression" dxfId="359" priority="227">
      <formula>G69="EN PROCESO"</formula>
    </cfRule>
    <cfRule type="expression" dxfId="358" priority="228">
      <formula>G69="FINALIZADO"</formula>
    </cfRule>
  </conditionalFormatting>
  <conditionalFormatting sqref="G73">
    <cfRule type="containsText" dxfId="357" priority="222" operator="containsText" text="Parcial">
      <formula>NOT(ISERROR(SEARCH("Parcial",G73)))</formula>
    </cfRule>
    <cfRule type="containsText" dxfId="356" priority="223" operator="containsText" text="No cumple">
      <formula>NOT(ISERROR(SEARCH("No cumple",G73)))</formula>
    </cfRule>
    <cfRule type="containsText" dxfId="355" priority="224" operator="containsText" text="Cumple">
      <formula>NOT(ISERROR(SEARCH("Cumple",G73)))</formula>
    </cfRule>
  </conditionalFormatting>
  <conditionalFormatting sqref="G73">
    <cfRule type="expression" dxfId="354" priority="218">
      <formula>G73="NO INICIADO"</formula>
    </cfRule>
    <cfRule type="expression" dxfId="353" priority="219">
      <formula>G73="VENCIDO"</formula>
    </cfRule>
    <cfRule type="expression" dxfId="352" priority="220">
      <formula>G73="EN PROCESO"</formula>
    </cfRule>
    <cfRule type="expression" dxfId="351" priority="221">
      <formula>G73="FINALIZADO"</formula>
    </cfRule>
  </conditionalFormatting>
  <conditionalFormatting sqref="G118:G120">
    <cfRule type="containsText" dxfId="350" priority="215" operator="containsText" text="Parcial">
      <formula>NOT(ISERROR(SEARCH("Parcial",G118)))</formula>
    </cfRule>
    <cfRule type="containsText" dxfId="349" priority="216" operator="containsText" text="No cumple">
      <formula>NOT(ISERROR(SEARCH("No cumple",G118)))</formula>
    </cfRule>
    <cfRule type="containsText" dxfId="348" priority="217" operator="containsText" text="Cumple">
      <formula>NOT(ISERROR(SEARCH("Cumple",G118)))</formula>
    </cfRule>
  </conditionalFormatting>
  <conditionalFormatting sqref="G118:G120">
    <cfRule type="expression" dxfId="347" priority="211">
      <formula>G118="NO INICIADO"</formula>
    </cfRule>
    <cfRule type="expression" dxfId="346" priority="212">
      <formula>G118="VENCIDO"</formula>
    </cfRule>
    <cfRule type="expression" dxfId="345" priority="213">
      <formula>G118="EN PROCESO"</formula>
    </cfRule>
    <cfRule type="expression" dxfId="344" priority="214">
      <formula>G118="FINALIZADO"</formula>
    </cfRule>
  </conditionalFormatting>
  <conditionalFormatting sqref="G122">
    <cfRule type="containsText" dxfId="343" priority="208" operator="containsText" text="Parcial">
      <formula>NOT(ISERROR(SEARCH("Parcial",G122)))</formula>
    </cfRule>
    <cfRule type="containsText" dxfId="342" priority="209" operator="containsText" text="No cumple">
      <formula>NOT(ISERROR(SEARCH("No cumple",G122)))</formula>
    </cfRule>
    <cfRule type="containsText" dxfId="341" priority="210" operator="containsText" text="Cumple">
      <formula>NOT(ISERROR(SEARCH("Cumple",G122)))</formula>
    </cfRule>
  </conditionalFormatting>
  <conditionalFormatting sqref="G122">
    <cfRule type="expression" dxfId="340" priority="204">
      <formula>G122="NO INICIADO"</formula>
    </cfRule>
    <cfRule type="expression" dxfId="339" priority="205">
      <formula>G122="VENCIDO"</formula>
    </cfRule>
    <cfRule type="expression" dxfId="338" priority="206">
      <formula>G122="EN PROCESO"</formula>
    </cfRule>
    <cfRule type="expression" dxfId="337" priority="207">
      <formula>G122="FINALIZADO"</formula>
    </cfRule>
  </conditionalFormatting>
  <conditionalFormatting sqref="G130">
    <cfRule type="containsText" dxfId="336" priority="201" operator="containsText" text="Parcial">
      <formula>NOT(ISERROR(SEARCH("Parcial",G130)))</formula>
    </cfRule>
    <cfRule type="containsText" dxfId="335" priority="202" operator="containsText" text="No cumple">
      <formula>NOT(ISERROR(SEARCH("No cumple",G130)))</formula>
    </cfRule>
    <cfRule type="containsText" dxfId="334" priority="203" operator="containsText" text="Cumple">
      <formula>NOT(ISERROR(SEARCH("Cumple",G130)))</formula>
    </cfRule>
  </conditionalFormatting>
  <conditionalFormatting sqref="G130">
    <cfRule type="expression" dxfId="333" priority="197">
      <formula>G130="NO INICIADO"</formula>
    </cfRule>
    <cfRule type="expression" dxfId="332" priority="198">
      <formula>G130="VENCIDO"</formula>
    </cfRule>
    <cfRule type="expression" dxfId="331" priority="199">
      <formula>G130="EN PROCESO"</formula>
    </cfRule>
    <cfRule type="expression" dxfId="330" priority="200">
      <formula>G130="FINALIZADO"</formula>
    </cfRule>
  </conditionalFormatting>
  <conditionalFormatting sqref="G94">
    <cfRule type="containsText" dxfId="329" priority="194" operator="containsText" text="Parcial">
      <formula>NOT(ISERROR(SEARCH("Parcial",G94)))</formula>
    </cfRule>
    <cfRule type="containsText" dxfId="328" priority="195" operator="containsText" text="No cumple">
      <formula>NOT(ISERROR(SEARCH("No cumple",G94)))</formula>
    </cfRule>
    <cfRule type="containsText" dxfId="327" priority="196" operator="containsText" text="Cumple">
      <formula>NOT(ISERROR(SEARCH("Cumple",G94)))</formula>
    </cfRule>
  </conditionalFormatting>
  <conditionalFormatting sqref="G94">
    <cfRule type="expression" dxfId="326" priority="190">
      <formula>G94="NO INICIADO"</formula>
    </cfRule>
    <cfRule type="expression" dxfId="325" priority="191">
      <formula>G94="VENCIDO"</formula>
    </cfRule>
    <cfRule type="expression" dxfId="324" priority="192">
      <formula>G94="EN PROCESO"</formula>
    </cfRule>
    <cfRule type="expression" dxfId="323" priority="193">
      <formula>G94="FINALIZADO"</formula>
    </cfRule>
  </conditionalFormatting>
  <conditionalFormatting sqref="G31:G32">
    <cfRule type="containsText" dxfId="322" priority="187" operator="containsText" text="Parcial">
      <formula>NOT(ISERROR(SEARCH("Parcial",G31)))</formula>
    </cfRule>
    <cfRule type="containsText" dxfId="321" priority="188" operator="containsText" text="No cumple">
      <formula>NOT(ISERROR(SEARCH("No cumple",G31)))</formula>
    </cfRule>
    <cfRule type="containsText" dxfId="320" priority="189" operator="containsText" text="Cumple">
      <formula>NOT(ISERROR(SEARCH("Cumple",G31)))</formula>
    </cfRule>
  </conditionalFormatting>
  <conditionalFormatting sqref="G31:G32">
    <cfRule type="expression" dxfId="319" priority="183">
      <formula>G31="NO INICIADO"</formula>
    </cfRule>
    <cfRule type="expression" dxfId="318" priority="184">
      <formula>G31="VENCIDO"</formula>
    </cfRule>
    <cfRule type="expression" dxfId="317" priority="185">
      <formula>G31="EN PROCESO"</formula>
    </cfRule>
    <cfRule type="expression" dxfId="316" priority="186">
      <formula>G31="FINALIZADO"</formula>
    </cfRule>
  </conditionalFormatting>
  <conditionalFormatting sqref="G63">
    <cfRule type="containsText" dxfId="315" priority="180" operator="containsText" text="Parcial">
      <formula>NOT(ISERROR(SEARCH("Parcial",G63)))</formula>
    </cfRule>
    <cfRule type="containsText" dxfId="314" priority="181" operator="containsText" text="No cumple">
      <formula>NOT(ISERROR(SEARCH("No cumple",G63)))</formula>
    </cfRule>
    <cfRule type="containsText" dxfId="313" priority="182" operator="containsText" text="Cumple">
      <formula>NOT(ISERROR(SEARCH("Cumple",G63)))</formula>
    </cfRule>
  </conditionalFormatting>
  <conditionalFormatting sqref="G63">
    <cfRule type="expression" dxfId="312" priority="176">
      <formula>G63="NO INICIADO"</formula>
    </cfRule>
    <cfRule type="expression" dxfId="311" priority="177">
      <formula>G63="VENCIDO"</formula>
    </cfRule>
    <cfRule type="expression" dxfId="310" priority="178">
      <formula>G63="EN PROCESO"</formula>
    </cfRule>
    <cfRule type="expression" dxfId="309" priority="179">
      <formula>G63="FINALIZADO"</formula>
    </cfRule>
  </conditionalFormatting>
  <conditionalFormatting sqref="G111:G114">
    <cfRule type="containsText" dxfId="308" priority="173" operator="containsText" text="Parcial">
      <formula>NOT(ISERROR(SEARCH("Parcial",G111)))</formula>
    </cfRule>
    <cfRule type="containsText" dxfId="307" priority="174" operator="containsText" text="No cumple">
      <formula>NOT(ISERROR(SEARCH("No cumple",G111)))</formula>
    </cfRule>
    <cfRule type="containsText" dxfId="306" priority="175" operator="containsText" text="Cumple">
      <formula>NOT(ISERROR(SEARCH("Cumple",G111)))</formula>
    </cfRule>
  </conditionalFormatting>
  <conditionalFormatting sqref="G111:G114">
    <cfRule type="expression" dxfId="305" priority="169">
      <formula>G111="NO INICIADO"</formula>
    </cfRule>
    <cfRule type="expression" dxfId="304" priority="170">
      <formula>G111="VENCIDO"</formula>
    </cfRule>
    <cfRule type="expression" dxfId="303" priority="171">
      <formula>G111="EN PROCESO"</formula>
    </cfRule>
    <cfRule type="expression" dxfId="302" priority="172">
      <formula>G111="FINALIZADO"</formula>
    </cfRule>
  </conditionalFormatting>
  <conditionalFormatting sqref="G27:G29">
    <cfRule type="containsText" dxfId="301" priority="166" operator="containsText" text="Parcial">
      <formula>NOT(ISERROR(SEARCH("Parcial",G27)))</formula>
    </cfRule>
    <cfRule type="containsText" dxfId="300" priority="167" operator="containsText" text="No cumple">
      <formula>NOT(ISERROR(SEARCH("No cumple",G27)))</formula>
    </cfRule>
    <cfRule type="containsText" dxfId="299" priority="168" operator="containsText" text="Cumple">
      <formula>NOT(ISERROR(SEARCH("Cumple",G27)))</formula>
    </cfRule>
  </conditionalFormatting>
  <conditionalFormatting sqref="G27:G29">
    <cfRule type="expression" dxfId="298" priority="162">
      <formula>G27="NO INICIADO"</formula>
    </cfRule>
    <cfRule type="expression" dxfId="297" priority="163">
      <formula>G27="VENCIDO"</formula>
    </cfRule>
    <cfRule type="expression" dxfId="296" priority="164">
      <formula>G27="EN PROCESO"</formula>
    </cfRule>
    <cfRule type="expression" dxfId="295" priority="165">
      <formula>G27="FINALIZADO"</formula>
    </cfRule>
  </conditionalFormatting>
  <conditionalFormatting sqref="G36:G41">
    <cfRule type="containsText" dxfId="294" priority="159" operator="containsText" text="Parcial">
      <formula>NOT(ISERROR(SEARCH("Parcial",G36)))</formula>
    </cfRule>
    <cfRule type="containsText" dxfId="293" priority="160" operator="containsText" text="No cumple">
      <formula>NOT(ISERROR(SEARCH("No cumple",G36)))</formula>
    </cfRule>
    <cfRule type="containsText" dxfId="292" priority="161" operator="containsText" text="Cumple">
      <formula>NOT(ISERROR(SEARCH("Cumple",G36)))</formula>
    </cfRule>
  </conditionalFormatting>
  <conditionalFormatting sqref="G36:G41">
    <cfRule type="expression" dxfId="291" priority="155">
      <formula>G36="NO INICIADO"</formula>
    </cfRule>
    <cfRule type="expression" dxfId="290" priority="156">
      <formula>G36="VENCIDO"</formula>
    </cfRule>
    <cfRule type="expression" dxfId="289" priority="157">
      <formula>G36="EN PROCESO"</formula>
    </cfRule>
    <cfRule type="expression" dxfId="288" priority="158">
      <formula>G36="FINALIZADO"</formula>
    </cfRule>
  </conditionalFormatting>
  <conditionalFormatting sqref="G59">
    <cfRule type="containsText" dxfId="287" priority="152" operator="containsText" text="Parcial">
      <formula>NOT(ISERROR(SEARCH("Parcial",G59)))</formula>
    </cfRule>
    <cfRule type="containsText" dxfId="286" priority="153" operator="containsText" text="No cumple">
      <formula>NOT(ISERROR(SEARCH("No cumple",G59)))</formula>
    </cfRule>
    <cfRule type="containsText" dxfId="285" priority="154" operator="containsText" text="Cumple">
      <formula>NOT(ISERROR(SEARCH("Cumple",G59)))</formula>
    </cfRule>
  </conditionalFormatting>
  <conditionalFormatting sqref="G59">
    <cfRule type="expression" dxfId="284" priority="148">
      <formula>G59="NO INICIADO"</formula>
    </cfRule>
    <cfRule type="expression" dxfId="283" priority="149">
      <formula>G59="VENCIDO"</formula>
    </cfRule>
    <cfRule type="expression" dxfId="282" priority="150">
      <formula>G59="EN PROCESO"</formula>
    </cfRule>
    <cfRule type="expression" dxfId="281" priority="151">
      <formula>G59="FINALIZADO"</formula>
    </cfRule>
  </conditionalFormatting>
  <conditionalFormatting sqref="G71">
    <cfRule type="containsText" dxfId="280" priority="145" operator="containsText" text="Parcial">
      <formula>NOT(ISERROR(SEARCH("Parcial",G71)))</formula>
    </cfRule>
    <cfRule type="containsText" dxfId="279" priority="146" operator="containsText" text="No cumple">
      <formula>NOT(ISERROR(SEARCH("No cumple",G71)))</formula>
    </cfRule>
    <cfRule type="containsText" dxfId="278" priority="147" operator="containsText" text="Cumple">
      <formula>NOT(ISERROR(SEARCH("Cumple",G71)))</formula>
    </cfRule>
  </conditionalFormatting>
  <conditionalFormatting sqref="G71">
    <cfRule type="expression" dxfId="277" priority="141">
      <formula>G71="NO INICIADO"</formula>
    </cfRule>
    <cfRule type="expression" dxfId="276" priority="142">
      <formula>G71="VENCIDO"</formula>
    </cfRule>
    <cfRule type="expression" dxfId="275" priority="143">
      <formula>G71="EN PROCESO"</formula>
    </cfRule>
    <cfRule type="expression" dxfId="274" priority="144">
      <formula>G71="FINALIZADO"</formula>
    </cfRule>
  </conditionalFormatting>
  <conditionalFormatting sqref="G86">
    <cfRule type="containsText" dxfId="273" priority="138" operator="containsText" text="Parcial">
      <formula>NOT(ISERROR(SEARCH("Parcial",G86)))</formula>
    </cfRule>
    <cfRule type="containsText" dxfId="272" priority="139" operator="containsText" text="No cumple">
      <formula>NOT(ISERROR(SEARCH("No cumple",G86)))</formula>
    </cfRule>
    <cfRule type="containsText" dxfId="271" priority="140" operator="containsText" text="Cumple">
      <formula>NOT(ISERROR(SEARCH("Cumple",G86)))</formula>
    </cfRule>
  </conditionalFormatting>
  <conditionalFormatting sqref="G86">
    <cfRule type="expression" dxfId="270" priority="134">
      <formula>G86="NO INICIADO"</formula>
    </cfRule>
    <cfRule type="expression" dxfId="269" priority="135">
      <formula>G86="VENCIDO"</formula>
    </cfRule>
    <cfRule type="expression" dxfId="268" priority="136">
      <formula>G86="EN PROCESO"</formula>
    </cfRule>
    <cfRule type="expression" dxfId="267" priority="137">
      <formula>G86="FINALIZADO"</formula>
    </cfRule>
  </conditionalFormatting>
  <conditionalFormatting sqref="G105">
    <cfRule type="containsText" dxfId="266" priority="131" operator="containsText" text="Parcial">
      <formula>NOT(ISERROR(SEARCH("Parcial",G105)))</formula>
    </cfRule>
    <cfRule type="containsText" dxfId="265" priority="132" operator="containsText" text="No cumple">
      <formula>NOT(ISERROR(SEARCH("No cumple",G105)))</formula>
    </cfRule>
    <cfRule type="containsText" dxfId="264" priority="133" operator="containsText" text="Cumple">
      <formula>NOT(ISERROR(SEARCH("Cumple",G105)))</formula>
    </cfRule>
  </conditionalFormatting>
  <conditionalFormatting sqref="G105">
    <cfRule type="expression" dxfId="263" priority="127">
      <formula>G105="NO INICIADO"</formula>
    </cfRule>
    <cfRule type="expression" dxfId="262" priority="128">
      <formula>G105="VENCIDO"</formula>
    </cfRule>
    <cfRule type="expression" dxfId="261" priority="129">
      <formula>G105="EN PROCESO"</formula>
    </cfRule>
    <cfRule type="expression" dxfId="260" priority="130">
      <formula>G105="FINALIZADO"</formula>
    </cfRule>
  </conditionalFormatting>
  <conditionalFormatting sqref="G56">
    <cfRule type="containsText" dxfId="259" priority="124" operator="containsText" text="Parcial">
      <formula>NOT(ISERROR(SEARCH("Parcial",G56)))</formula>
    </cfRule>
    <cfRule type="containsText" dxfId="258" priority="125" operator="containsText" text="No cumple">
      <formula>NOT(ISERROR(SEARCH("No cumple",G56)))</formula>
    </cfRule>
    <cfRule type="containsText" dxfId="257" priority="126" operator="containsText" text="Cumple">
      <formula>NOT(ISERROR(SEARCH("Cumple",G56)))</formula>
    </cfRule>
  </conditionalFormatting>
  <conditionalFormatting sqref="G56">
    <cfRule type="expression" dxfId="256" priority="120">
      <formula>G56="NO INICIADO"</formula>
    </cfRule>
    <cfRule type="expression" dxfId="255" priority="121">
      <formula>G56="VENCIDO"</formula>
    </cfRule>
    <cfRule type="expression" dxfId="254" priority="122">
      <formula>G56="EN PROCESO"</formula>
    </cfRule>
    <cfRule type="expression" dxfId="253" priority="123">
      <formula>G56="FINALIZADO"</formula>
    </cfRule>
  </conditionalFormatting>
  <conditionalFormatting sqref="G85">
    <cfRule type="containsText" dxfId="252" priority="117" operator="containsText" text="Parcial">
      <formula>NOT(ISERROR(SEARCH("Parcial",G85)))</formula>
    </cfRule>
    <cfRule type="containsText" dxfId="251" priority="118" operator="containsText" text="No cumple">
      <formula>NOT(ISERROR(SEARCH("No cumple",G85)))</formula>
    </cfRule>
    <cfRule type="containsText" dxfId="250" priority="119" operator="containsText" text="Cumple">
      <formula>NOT(ISERROR(SEARCH("Cumple",G85)))</formula>
    </cfRule>
  </conditionalFormatting>
  <conditionalFormatting sqref="G85">
    <cfRule type="expression" dxfId="249" priority="113">
      <formula>G85="NO INICIADO"</formula>
    </cfRule>
    <cfRule type="expression" dxfId="248" priority="114">
      <formula>G85="VENCIDO"</formula>
    </cfRule>
    <cfRule type="expression" dxfId="247" priority="115">
      <formula>G85="EN PROCESO"</formula>
    </cfRule>
    <cfRule type="expression" dxfId="246" priority="116">
      <formula>G85="FINALIZADO"</formula>
    </cfRule>
  </conditionalFormatting>
  <conditionalFormatting sqref="G88">
    <cfRule type="containsText" dxfId="245" priority="110" operator="containsText" text="Parcial">
      <formula>NOT(ISERROR(SEARCH("Parcial",G88)))</formula>
    </cfRule>
    <cfRule type="containsText" dxfId="244" priority="111" operator="containsText" text="No cumple">
      <formula>NOT(ISERROR(SEARCH("No cumple",G88)))</formula>
    </cfRule>
    <cfRule type="containsText" dxfId="243" priority="112" operator="containsText" text="Cumple">
      <formula>NOT(ISERROR(SEARCH("Cumple",G88)))</formula>
    </cfRule>
  </conditionalFormatting>
  <conditionalFormatting sqref="G88">
    <cfRule type="expression" dxfId="242" priority="106">
      <formula>G88="NO INICIADO"</formula>
    </cfRule>
    <cfRule type="expression" dxfId="241" priority="107">
      <formula>G88="VENCIDO"</formula>
    </cfRule>
    <cfRule type="expression" dxfId="240" priority="108">
      <formula>G88="EN PROCESO"</formula>
    </cfRule>
    <cfRule type="expression" dxfId="239" priority="109">
      <formula>G88="FINALIZADO"</formula>
    </cfRule>
  </conditionalFormatting>
  <conditionalFormatting sqref="G91">
    <cfRule type="containsText" dxfId="238" priority="103" operator="containsText" text="Parcial">
      <formula>NOT(ISERROR(SEARCH("Parcial",G91)))</formula>
    </cfRule>
    <cfRule type="containsText" dxfId="237" priority="104" operator="containsText" text="No cumple">
      <formula>NOT(ISERROR(SEARCH("No cumple",G91)))</formula>
    </cfRule>
    <cfRule type="containsText" dxfId="236" priority="105" operator="containsText" text="Cumple">
      <formula>NOT(ISERROR(SEARCH("Cumple",G91)))</formula>
    </cfRule>
  </conditionalFormatting>
  <conditionalFormatting sqref="G91">
    <cfRule type="expression" dxfId="235" priority="99">
      <formula>G91="NO INICIADO"</formula>
    </cfRule>
    <cfRule type="expression" dxfId="234" priority="100">
      <formula>G91="VENCIDO"</formula>
    </cfRule>
    <cfRule type="expression" dxfId="233" priority="101">
      <formula>G91="EN PROCESO"</formula>
    </cfRule>
    <cfRule type="expression" dxfId="232" priority="102">
      <formula>G91="FINALIZADO"</formula>
    </cfRule>
  </conditionalFormatting>
  <conditionalFormatting sqref="G92">
    <cfRule type="containsText" dxfId="231" priority="96" operator="containsText" text="Parcial">
      <formula>NOT(ISERROR(SEARCH("Parcial",G92)))</formula>
    </cfRule>
    <cfRule type="containsText" dxfId="230" priority="97" operator="containsText" text="No cumple">
      <formula>NOT(ISERROR(SEARCH("No cumple",G92)))</formula>
    </cfRule>
    <cfRule type="containsText" dxfId="229" priority="98" operator="containsText" text="Cumple">
      <formula>NOT(ISERROR(SEARCH("Cumple",G92)))</formula>
    </cfRule>
  </conditionalFormatting>
  <conditionalFormatting sqref="G92">
    <cfRule type="expression" dxfId="228" priority="92">
      <formula>G92="NO INICIADO"</formula>
    </cfRule>
    <cfRule type="expression" dxfId="227" priority="93">
      <formula>G92="VENCIDO"</formula>
    </cfRule>
    <cfRule type="expression" dxfId="226" priority="94">
      <formula>G92="EN PROCESO"</formula>
    </cfRule>
    <cfRule type="expression" dxfId="225" priority="95">
      <formula>G92="FINALIZADO"</formula>
    </cfRule>
  </conditionalFormatting>
  <conditionalFormatting sqref="G106">
    <cfRule type="containsText" dxfId="224" priority="89" operator="containsText" text="Parcial">
      <formula>NOT(ISERROR(SEARCH("Parcial",G106)))</formula>
    </cfRule>
    <cfRule type="containsText" dxfId="223" priority="90" operator="containsText" text="No cumple">
      <formula>NOT(ISERROR(SEARCH("No cumple",G106)))</formula>
    </cfRule>
    <cfRule type="containsText" dxfId="222" priority="91" operator="containsText" text="Cumple">
      <formula>NOT(ISERROR(SEARCH("Cumple",G106)))</formula>
    </cfRule>
  </conditionalFormatting>
  <conditionalFormatting sqref="G106">
    <cfRule type="expression" dxfId="221" priority="85">
      <formula>G106="NO INICIADO"</formula>
    </cfRule>
    <cfRule type="expression" dxfId="220" priority="86">
      <formula>G106="VENCIDO"</formula>
    </cfRule>
    <cfRule type="expression" dxfId="219" priority="87">
      <formula>G106="EN PROCESO"</formula>
    </cfRule>
    <cfRule type="expression" dxfId="218" priority="88">
      <formula>G106="FINALIZADO"</formula>
    </cfRule>
  </conditionalFormatting>
  <conditionalFormatting sqref="G58">
    <cfRule type="containsText" dxfId="217" priority="82" operator="containsText" text="Parcial">
      <formula>NOT(ISERROR(SEARCH("Parcial",G58)))</formula>
    </cfRule>
    <cfRule type="containsText" dxfId="216" priority="83" operator="containsText" text="No cumple">
      <formula>NOT(ISERROR(SEARCH("No cumple",G58)))</formula>
    </cfRule>
    <cfRule type="containsText" dxfId="215" priority="84" operator="containsText" text="Cumple">
      <formula>NOT(ISERROR(SEARCH("Cumple",G58)))</formula>
    </cfRule>
  </conditionalFormatting>
  <conditionalFormatting sqref="G58">
    <cfRule type="expression" dxfId="214" priority="78">
      <formula>G58="NO INICIADO"</formula>
    </cfRule>
    <cfRule type="expression" dxfId="213" priority="79">
      <formula>G58="VENCIDO"</formula>
    </cfRule>
    <cfRule type="expression" dxfId="212" priority="80">
      <formula>G58="EN PROCESO"</formula>
    </cfRule>
    <cfRule type="expression" dxfId="211" priority="81">
      <formula>G58="FINALIZADO"</formula>
    </cfRule>
  </conditionalFormatting>
  <conditionalFormatting sqref="G66">
    <cfRule type="containsText" dxfId="210" priority="75" operator="containsText" text="Parcial">
      <formula>NOT(ISERROR(SEARCH("Parcial",G66)))</formula>
    </cfRule>
    <cfRule type="containsText" dxfId="209" priority="76" operator="containsText" text="No cumple">
      <formula>NOT(ISERROR(SEARCH("No cumple",G66)))</formula>
    </cfRule>
    <cfRule type="containsText" dxfId="208" priority="77" operator="containsText" text="Cumple">
      <formula>NOT(ISERROR(SEARCH("Cumple",G66)))</formula>
    </cfRule>
  </conditionalFormatting>
  <conditionalFormatting sqref="G66">
    <cfRule type="expression" dxfId="207" priority="71">
      <formula>G66="NO INICIADO"</formula>
    </cfRule>
    <cfRule type="expression" dxfId="206" priority="72">
      <formula>G66="VENCIDO"</formula>
    </cfRule>
    <cfRule type="expression" dxfId="205" priority="73">
      <formula>G66="EN PROCESO"</formula>
    </cfRule>
    <cfRule type="expression" dxfId="204" priority="74">
      <formula>G66="FINALIZADO"</formula>
    </cfRule>
  </conditionalFormatting>
  <conditionalFormatting sqref="G79:G80">
    <cfRule type="containsText" dxfId="203" priority="68" operator="containsText" text="Parcial">
      <formula>NOT(ISERROR(SEARCH("Parcial",G79)))</formula>
    </cfRule>
    <cfRule type="containsText" dxfId="202" priority="69" operator="containsText" text="No cumple">
      <formula>NOT(ISERROR(SEARCH("No cumple",G79)))</formula>
    </cfRule>
    <cfRule type="containsText" dxfId="201" priority="70" operator="containsText" text="Cumple">
      <formula>NOT(ISERROR(SEARCH("Cumple",G79)))</formula>
    </cfRule>
  </conditionalFormatting>
  <conditionalFormatting sqref="G79:G80">
    <cfRule type="expression" dxfId="200" priority="64">
      <formula>G79="NO INICIADO"</formula>
    </cfRule>
    <cfRule type="expression" dxfId="199" priority="65">
      <formula>G79="VENCIDO"</formula>
    </cfRule>
    <cfRule type="expression" dxfId="198" priority="66">
      <formula>G79="EN PROCESO"</formula>
    </cfRule>
    <cfRule type="expression" dxfId="197" priority="67">
      <formula>G79="FINALIZADO"</formula>
    </cfRule>
  </conditionalFormatting>
  <conditionalFormatting sqref="G103">
    <cfRule type="containsText" dxfId="196" priority="61" operator="containsText" text="Parcial">
      <formula>NOT(ISERROR(SEARCH("Parcial",G103)))</formula>
    </cfRule>
    <cfRule type="containsText" dxfId="195" priority="62" operator="containsText" text="No cumple">
      <formula>NOT(ISERROR(SEARCH("No cumple",G103)))</formula>
    </cfRule>
    <cfRule type="containsText" dxfId="194" priority="63" operator="containsText" text="Cumple">
      <formula>NOT(ISERROR(SEARCH("Cumple",G103)))</formula>
    </cfRule>
  </conditionalFormatting>
  <conditionalFormatting sqref="G103">
    <cfRule type="expression" dxfId="193" priority="57">
      <formula>G103="NO INICIADO"</formula>
    </cfRule>
    <cfRule type="expression" dxfId="192" priority="58">
      <formula>G103="VENCIDO"</formula>
    </cfRule>
    <cfRule type="expression" dxfId="191" priority="59">
      <formula>G103="EN PROCESO"</formula>
    </cfRule>
    <cfRule type="expression" dxfId="190" priority="60">
      <formula>G103="FINALIZADO"</formula>
    </cfRule>
  </conditionalFormatting>
  <conditionalFormatting sqref="G109">
    <cfRule type="containsText" dxfId="189" priority="54" operator="containsText" text="Parcial">
      <formula>NOT(ISERROR(SEARCH("Parcial",G109)))</formula>
    </cfRule>
    <cfRule type="containsText" dxfId="188" priority="55" operator="containsText" text="No cumple">
      <formula>NOT(ISERROR(SEARCH("No cumple",G109)))</formula>
    </cfRule>
    <cfRule type="containsText" dxfId="187" priority="56" operator="containsText" text="Cumple">
      <formula>NOT(ISERROR(SEARCH("Cumple",G109)))</formula>
    </cfRule>
  </conditionalFormatting>
  <conditionalFormatting sqref="G109">
    <cfRule type="expression" dxfId="186" priority="50">
      <formula>G109="NO INICIADO"</formula>
    </cfRule>
    <cfRule type="expression" dxfId="185" priority="51">
      <formula>G109="VENCIDO"</formula>
    </cfRule>
    <cfRule type="expression" dxfId="184" priority="52">
      <formula>G109="EN PROCESO"</formula>
    </cfRule>
    <cfRule type="expression" dxfId="183" priority="53">
      <formula>G109="FINALIZADO"</formula>
    </cfRule>
  </conditionalFormatting>
  <conditionalFormatting sqref="G60">
    <cfRule type="containsText" dxfId="182" priority="47" operator="containsText" text="Parcial">
      <formula>NOT(ISERROR(SEARCH("Parcial",G60)))</formula>
    </cfRule>
    <cfRule type="containsText" dxfId="181" priority="48" operator="containsText" text="No cumple">
      <formula>NOT(ISERROR(SEARCH("No cumple",G60)))</formula>
    </cfRule>
    <cfRule type="containsText" dxfId="180" priority="49" operator="containsText" text="Cumple">
      <formula>NOT(ISERROR(SEARCH("Cumple",G60)))</formula>
    </cfRule>
  </conditionalFormatting>
  <conditionalFormatting sqref="G60">
    <cfRule type="expression" dxfId="179" priority="43">
      <formula>G60="NO INICIADO"</formula>
    </cfRule>
    <cfRule type="expression" dxfId="178" priority="44">
      <formula>G60="VENCIDO"</formula>
    </cfRule>
    <cfRule type="expression" dxfId="177" priority="45">
      <formula>G60="EN PROCESO"</formula>
    </cfRule>
    <cfRule type="expression" dxfId="176" priority="46">
      <formula>G60="FINALIZADO"</formula>
    </cfRule>
  </conditionalFormatting>
  <conditionalFormatting sqref="G61:G62">
    <cfRule type="containsText" dxfId="175" priority="40" operator="containsText" text="Parcial">
      <formula>NOT(ISERROR(SEARCH("Parcial",G61)))</formula>
    </cfRule>
    <cfRule type="containsText" dxfId="174" priority="41" operator="containsText" text="No cumple">
      <formula>NOT(ISERROR(SEARCH("No cumple",G61)))</formula>
    </cfRule>
    <cfRule type="containsText" dxfId="173" priority="42" operator="containsText" text="Cumple">
      <formula>NOT(ISERROR(SEARCH("Cumple",G61)))</formula>
    </cfRule>
  </conditionalFormatting>
  <conditionalFormatting sqref="G61:G62">
    <cfRule type="expression" dxfId="172" priority="36">
      <formula>G61="NO INICIADO"</formula>
    </cfRule>
    <cfRule type="expression" dxfId="171" priority="37">
      <formula>G61="VENCIDO"</formula>
    </cfRule>
    <cfRule type="expression" dxfId="170" priority="38">
      <formula>G61="EN PROCESO"</formula>
    </cfRule>
    <cfRule type="expression" dxfId="169" priority="39">
      <formula>G61="FINALIZADO"</formula>
    </cfRule>
  </conditionalFormatting>
  <conditionalFormatting sqref="G127">
    <cfRule type="containsText" dxfId="168" priority="33" operator="containsText" text="Parcial">
      <formula>NOT(ISERROR(SEARCH("Parcial",G127)))</formula>
    </cfRule>
    <cfRule type="containsText" dxfId="167" priority="34" operator="containsText" text="No cumple">
      <formula>NOT(ISERROR(SEARCH("No cumple",G127)))</formula>
    </cfRule>
    <cfRule type="containsText" dxfId="166" priority="35" operator="containsText" text="Cumple">
      <formula>NOT(ISERROR(SEARCH("Cumple",G127)))</formula>
    </cfRule>
  </conditionalFormatting>
  <conditionalFormatting sqref="G127">
    <cfRule type="expression" dxfId="165" priority="29">
      <formula>G127="NO INICIADO"</formula>
    </cfRule>
    <cfRule type="expression" dxfId="164" priority="30">
      <formula>G127="VENCIDO"</formula>
    </cfRule>
    <cfRule type="expression" dxfId="163" priority="31">
      <formula>G127="EN PROCESO"</formula>
    </cfRule>
    <cfRule type="expression" dxfId="162" priority="32">
      <formula>G127="FINALIZADO"</formula>
    </cfRule>
  </conditionalFormatting>
  <conditionalFormatting sqref="G128:G129">
    <cfRule type="containsText" dxfId="161" priority="26" operator="containsText" text="Parcial">
      <formula>NOT(ISERROR(SEARCH("Parcial",G128)))</formula>
    </cfRule>
    <cfRule type="containsText" dxfId="160" priority="27" operator="containsText" text="No cumple">
      <formula>NOT(ISERROR(SEARCH("No cumple",G128)))</formula>
    </cfRule>
    <cfRule type="containsText" dxfId="159" priority="28" operator="containsText" text="Cumple">
      <formula>NOT(ISERROR(SEARCH("Cumple",G128)))</formula>
    </cfRule>
  </conditionalFormatting>
  <conditionalFormatting sqref="G128:G129">
    <cfRule type="expression" dxfId="158" priority="22">
      <formula>G128="NO INICIADO"</formula>
    </cfRule>
    <cfRule type="expression" dxfId="157" priority="23">
      <formula>G128="VENCIDO"</formula>
    </cfRule>
    <cfRule type="expression" dxfId="156" priority="24">
      <formula>G128="EN PROCESO"</formula>
    </cfRule>
    <cfRule type="expression" dxfId="155" priority="25">
      <formula>G128="FINALIZADO"</formula>
    </cfRule>
  </conditionalFormatting>
  <conditionalFormatting sqref="G131">
    <cfRule type="containsText" dxfId="154" priority="19" operator="containsText" text="Parcial">
      <formula>NOT(ISERROR(SEARCH("Parcial",G131)))</formula>
    </cfRule>
    <cfRule type="containsText" dxfId="153" priority="20" operator="containsText" text="No cumple">
      <formula>NOT(ISERROR(SEARCH("No cumple",G131)))</formula>
    </cfRule>
    <cfRule type="containsText" dxfId="152" priority="21" operator="containsText" text="Cumple">
      <formula>NOT(ISERROR(SEARCH("Cumple",G131)))</formula>
    </cfRule>
  </conditionalFormatting>
  <conditionalFormatting sqref="G131">
    <cfRule type="expression" dxfId="151" priority="15">
      <formula>G131="NO INICIADO"</formula>
    </cfRule>
    <cfRule type="expression" dxfId="150" priority="16">
      <formula>G131="VENCIDO"</formula>
    </cfRule>
    <cfRule type="expression" dxfId="149" priority="17">
      <formula>G131="EN PROCESO"</formula>
    </cfRule>
    <cfRule type="expression" dxfId="148" priority="18">
      <formula>G131="FINALIZADO"</formula>
    </cfRule>
  </conditionalFormatting>
  <conditionalFormatting sqref="G104">
    <cfRule type="containsText" dxfId="147" priority="12" operator="containsText" text="Parcial">
      <formula>NOT(ISERROR(SEARCH("Parcial",G104)))</formula>
    </cfRule>
    <cfRule type="containsText" dxfId="146" priority="13" operator="containsText" text="No cumple">
      <formula>NOT(ISERROR(SEARCH("No cumple",G104)))</formula>
    </cfRule>
    <cfRule type="containsText" dxfId="145" priority="14" operator="containsText" text="Cumple">
      <formula>NOT(ISERROR(SEARCH("Cumple",G104)))</formula>
    </cfRule>
  </conditionalFormatting>
  <conditionalFormatting sqref="G104">
    <cfRule type="expression" dxfId="144" priority="8">
      <formula>G104="NO INICIADO"</formula>
    </cfRule>
    <cfRule type="expression" dxfId="143" priority="9">
      <formula>G104="VENCIDO"</formula>
    </cfRule>
    <cfRule type="expression" dxfId="142" priority="10">
      <formula>G104="EN PROCESO"</formula>
    </cfRule>
    <cfRule type="expression" dxfId="141" priority="11">
      <formula>G104="FINALIZADO"</formula>
    </cfRule>
  </conditionalFormatting>
  <conditionalFormatting sqref="G45">
    <cfRule type="containsText" dxfId="140" priority="5" operator="containsText" text="Parcial">
      <formula>NOT(ISERROR(SEARCH("Parcial",G45)))</formula>
    </cfRule>
    <cfRule type="containsText" dxfId="139" priority="6" operator="containsText" text="No cumple">
      <formula>NOT(ISERROR(SEARCH("No cumple",G45)))</formula>
    </cfRule>
    <cfRule type="containsText" dxfId="138" priority="7" operator="containsText" text="Cumple">
      <formula>NOT(ISERROR(SEARCH("Cumple",G45)))</formula>
    </cfRule>
  </conditionalFormatting>
  <conditionalFormatting sqref="G45">
    <cfRule type="expression" dxfId="137" priority="1">
      <formula>G45="NO INICIADO"</formula>
    </cfRule>
    <cfRule type="expression" dxfId="136" priority="2">
      <formula>G45="VENCIDO"</formula>
    </cfRule>
    <cfRule type="expression" dxfId="135" priority="3">
      <formula>G45="EN PROCESO"</formula>
    </cfRule>
    <cfRule type="expression" dxfId="134" priority="4">
      <formula>G45="FINALIZADO"</formula>
    </cfRule>
  </conditionalFormatting>
  <dataValidations count="1">
    <dataValidation type="list" allowBlank="1" showInputMessage="1" showErrorMessage="1" sqref="G25:G133" xr:uid="{477CB9BC-754D-44E1-9949-093B58C38EC6}">
      <formula1>$J$3:$J$5</formula1>
    </dataValidation>
  </dataValidations>
  <hyperlinks>
    <hyperlink ref="G10" r:id="rId1" xr:uid="{2B54B7F9-81DC-43E8-A920-352DCA591048}"/>
    <hyperlink ref="E13" r:id="rId2" xr:uid="{C07B5329-FB56-407E-86C3-16E6C7B3A778}"/>
    <hyperlink ref="E14" r:id="rId3" xr:uid="{83C2BE2C-2D75-43E3-B14E-84F215991C1C}"/>
    <hyperlink ref="I8" r:id="rId4" xr:uid="{9031D296-C36A-447E-BB22-FC6DF431B0B3}"/>
    <hyperlink ref="D8" r:id="rId5" xr:uid="{F4C36A46-B7FF-4251-B2BE-C3337C7121EC}"/>
    <hyperlink ref="H26" r:id="rId6" xr:uid="{B756C7EB-39A6-4623-88B5-4EA2A350601E}"/>
    <hyperlink ref="H27" r:id="rId7" xr:uid="{DAC5720C-CB58-4F27-9B7C-25BA4E1FB5D4}"/>
    <hyperlink ref="H28" r:id="rId8" xr:uid="{BD38FF50-7B01-40AD-9A65-02EE16FEC26F}"/>
    <hyperlink ref="H30" r:id="rId9" xr:uid="{42D0BEF6-3BE1-480F-B1B2-4073D35962BD}"/>
    <hyperlink ref="H32" r:id="rId10" xr:uid="{E607C321-9D6B-4FE3-A0B8-7AEB794E9865}"/>
    <hyperlink ref="H34" r:id="rId11" xr:uid="{E89C88CE-63EB-4577-8ADF-2547CA80C251}"/>
    <hyperlink ref="H35" r:id="rId12" xr:uid="{B8684F61-E4CD-47E0-A44F-4F820AD540F6}"/>
    <hyperlink ref="H37" r:id="rId13" xr:uid="{64E5EB08-BE8C-4E25-A0D3-A3A79CD9723C}"/>
    <hyperlink ref="H38" r:id="rId14" xr:uid="{A5D44E50-724F-430A-A053-FAEA5FD67B2C}"/>
    <hyperlink ref="H39" r:id="rId15" xr:uid="{66E99FCB-7C5F-487D-A8F5-D44A8B834D7F}"/>
    <hyperlink ref="H40" r:id="rId16" xr:uid="{581CB048-052D-48F3-AA47-7D91898614A3}"/>
    <hyperlink ref="H41" r:id="rId17" xr:uid="{1B2CA748-C93B-40FA-A045-9B59DDEF0095}"/>
    <hyperlink ref="H42" r:id="rId18" xr:uid="{43A35573-EAE1-4864-AD71-28346B23CC87}"/>
    <hyperlink ref="H43" r:id="rId19" xr:uid="{5C805475-E3F2-46B7-A2BE-35664627A144}"/>
    <hyperlink ref="H44" r:id="rId20" xr:uid="{52AD6F8B-9086-43E5-9F82-2DE907CCF6DC}"/>
    <hyperlink ref="H45" r:id="rId21" display="https://www2.utp.edu.co/gestioncalidad/sin-categoria/43/gestion-de-calidad-iso-9001-2015_x000a__x000a_https://www2.utp.edu.co/vicerrectoria/administrativa/gestion-talento-humano/manuales-de-funciones.html" xr:uid="{CC1FC918-A9F7-4826-A29C-84AE311C5882}"/>
    <hyperlink ref="H46" r:id="rId22" xr:uid="{996147B7-BD8F-42E9-BD9C-68542D12DD47}"/>
    <hyperlink ref="H47" r:id="rId23" xr:uid="{B9B44976-4CDA-4606-B9C6-C48D70BE4415}"/>
    <hyperlink ref="H48" r:id="rId24" xr:uid="{836E799D-F688-4820-A8B7-F895B4176FBE}"/>
    <hyperlink ref="H49" r:id="rId25" xr:uid="{79EAF6EF-7FEF-48D6-8780-E2DF195F1847}"/>
    <hyperlink ref="H50" r:id="rId26" display="Procedimientos: https://www2.utp.edu.co/gestioncalidad/documentos-procesos/4/1/Control-Interno_x000a__x000a_Manuales:  https://www.utp.edu.co/gestioncalidad/documentos-procesos/8/1/Control-Interno" xr:uid="{45557A21-5E26-4D2E-814E-327E038E2DFB}"/>
    <hyperlink ref="H51" r:id="rId27" xr:uid="{BD3CFF92-A144-4484-B19A-F73A0DE8DF17}"/>
    <hyperlink ref="H52" r:id="rId28" xr:uid="{7427F7A5-87BE-4C8A-8330-13F8B4065801}"/>
    <hyperlink ref="H53" r:id="rId29" xr:uid="{56E6481D-68F1-486F-931B-3F6A785E629A}"/>
    <hyperlink ref="H54" r:id="rId30" xr:uid="{9A2C8EA2-9F49-4544-B0B6-96E98AB50CCA}"/>
    <hyperlink ref="H56" r:id="rId31" xr:uid="{9788A87A-24FA-42EB-BDCF-213960A19374}"/>
    <hyperlink ref="H57" r:id="rId32" xr:uid="{D45891DF-88F0-4C4D-BB2F-A3E8CDAE1C88}"/>
    <hyperlink ref="H58" r:id="rId33" xr:uid="{C17D22D3-EBB2-480B-A2A1-84F0439078D1}"/>
    <hyperlink ref="H59" r:id="rId34" xr:uid="{565FBAF8-BD16-4A53-8CBE-735054C0CA07}"/>
    <hyperlink ref="H60" r:id="rId35" xr:uid="{AE9C1534-059E-45EF-8C32-473535765025}"/>
    <hyperlink ref="H62" r:id="rId36" xr:uid="{75C5A9AE-71F6-490F-B100-7F2C97966399}"/>
    <hyperlink ref="H63" r:id="rId37" xr:uid="{C3080653-A34E-494B-AC5B-13DDD00C1603}"/>
    <hyperlink ref="H67" r:id="rId38" xr:uid="{42EA8A80-439C-49BC-9907-36FFF22FBE12}"/>
    <hyperlink ref="H68" r:id="rId39" xr:uid="{A8F756BB-F8EC-4824-823C-38FD63CDFF3E}"/>
    <hyperlink ref="H69" r:id="rId40" xr:uid="{4B47539A-FB2F-498B-8CDE-8E2787E0BB78}"/>
    <hyperlink ref="H70" r:id="rId41" xr:uid="{73D51FE0-6DF3-47D2-9089-4E9FABB33DA1}"/>
    <hyperlink ref="H71" r:id="rId42" xr:uid="{6DDEF3A3-B8A8-47D2-88D0-5664D0949600}"/>
    <hyperlink ref="H72" r:id="rId43" xr:uid="{68E3640F-D638-4DB7-B78E-B84001183D0F}"/>
    <hyperlink ref="H76" r:id="rId44" xr:uid="{F89E8358-9245-40B8-9520-302FF2C4F802}"/>
    <hyperlink ref="H77" r:id="rId45" xr:uid="{841DE208-3B83-4177-9817-CA5F8F85B3C7}"/>
    <hyperlink ref="H78" r:id="rId46" xr:uid="{A6F28E50-D8F1-4FA1-9ED8-643F15278BD8}"/>
    <hyperlink ref="H80" r:id="rId47" xr:uid="{AD0B32AD-E00A-4D02-8236-98A17A382A42}"/>
    <hyperlink ref="H83" r:id="rId48" xr:uid="{8F64F197-795D-4298-BBAF-D84F123F8AAA}"/>
    <hyperlink ref="H86" r:id="rId49" xr:uid="{45A0EFD7-2BBE-4732-8311-39858096E9E3}"/>
    <hyperlink ref="H93" r:id="rId50" xr:uid="{619163DE-E37C-4FCD-8939-8E709E907ECC}"/>
    <hyperlink ref="H97" r:id="rId51" xr:uid="{0E8A08C6-3908-41DA-B326-56D61213E723}"/>
    <hyperlink ref="H98" r:id="rId52" xr:uid="{E3C48812-DF52-47E3-83C7-9F0F4D6B0EA6}"/>
    <hyperlink ref="H99" r:id="rId53" xr:uid="{8CEF2CC1-9BB7-43CA-96A2-DCBF7F84BBBB}"/>
    <hyperlink ref="H100" r:id="rId54" xr:uid="{359F8507-C8C0-40AE-A952-46679E139AEA}"/>
    <hyperlink ref="H101" r:id="rId55" xr:uid="{126E8447-3677-4FE6-8F73-AFB81252D6EA}"/>
    <hyperlink ref="H107" r:id="rId56" xr:uid="{E843C511-0195-4125-B831-43B9A08792A5}"/>
    <hyperlink ref="H108" r:id="rId57" xr:uid="{B5C311F9-B726-4680-95AC-51E526A3F125}"/>
    <hyperlink ref="H110" r:id="rId58" xr:uid="{B5AAD337-AC64-4157-8708-621038C24FEE}"/>
    <hyperlink ref="H113" r:id="rId59" xr:uid="{FBC8F0BB-F160-4F5D-8BCB-69E18E1000E8}"/>
    <hyperlink ref="H114" r:id="rId60" xr:uid="{DE81B314-AB0E-4BF6-9F1E-504420C1A2E6}"/>
    <hyperlink ref="H118" r:id="rId61" xr:uid="{162D710B-B86E-448B-9C58-CC79C428F7AA}"/>
    <hyperlink ref="H119" r:id="rId62" xr:uid="{CED296B3-2EF0-4E59-A28F-AAA35817F6AB}"/>
    <hyperlink ref="H120" r:id="rId63" xr:uid="{C87CE5AF-BDFD-4692-823E-82CDDBE217F5}"/>
    <hyperlink ref="H122" r:id="rId64" xr:uid="{D2622C38-DD51-44B9-A3C3-B9697E46E14B}"/>
    <hyperlink ref="H75" r:id="rId65" xr:uid="{02BCDEB6-E540-4ACE-BFEA-770D528584AA}"/>
    <hyperlink ref="H81" r:id="rId66" xr:uid="{4CABFA78-0F45-47A2-B86A-6FCC4DE63990}"/>
    <hyperlink ref="H105" r:id="rId67" xr:uid="{E0C4B372-C02B-482C-97ED-092A7E222026}"/>
    <hyperlink ref="H112" r:id="rId68" xr:uid="{23D1178F-B41F-4ADA-AD60-1924D414F028}"/>
    <hyperlink ref="H125" r:id="rId69" xr:uid="{CD1A1E22-1D43-4778-AE08-516162E0C86D}"/>
    <hyperlink ref="H36" r:id="rId70" xr:uid="{3415FA01-BBCD-48D6-91A5-56CD7BAE37E2}"/>
    <hyperlink ref="H55" r:id="rId71" xr:uid="{6D6DF397-88F2-4297-A161-52DA3B1BD3F0}"/>
    <hyperlink ref="H61" r:id="rId72" xr:uid="{D526B4F3-3359-46F8-98C8-AE2C8D6BB8ED}"/>
    <hyperlink ref="H64" r:id="rId73" xr:uid="{62277274-533A-4748-A497-96B3778ED6D7}"/>
    <hyperlink ref="H66" r:id="rId74" xr:uid="{D81EEEB1-7871-46D9-A8F1-040F9FAD224E}"/>
    <hyperlink ref="H73" r:id="rId75" xr:uid="{7B82C11C-FD2B-4CD5-9EED-D21A5B6AE884}"/>
    <hyperlink ref="H102" r:id="rId76" xr:uid="{766E7786-76A1-40A4-B102-F7D1A1B51EDC}"/>
    <hyperlink ref="H103" r:id="rId77" xr:uid="{A46C5FD5-8263-4B98-ABBC-EE6F8D884BCA}"/>
    <hyperlink ref="H104" r:id="rId78" xr:uid="{0B65B75A-E403-48C5-A6F3-2928CF076F44}"/>
    <hyperlink ref="H115" r:id="rId79" xr:uid="{30B34213-AB03-402B-8C9B-D467100AF553}"/>
    <hyperlink ref="H123" r:id="rId80" xr:uid="{FCBB80D4-EB0F-4D22-90FF-7604C254AF88}"/>
    <hyperlink ref="H124" r:id="rId81" xr:uid="{671DBFD4-87B7-4499-9386-B5E1669C5773}"/>
  </hyperlinks>
  <pageMargins left="0.70866141732283472" right="0.70866141732283472" top="0.35433070866141736" bottom="0.35433070866141736" header="0.31496062992125984" footer="0.31496062992125984"/>
  <pageSetup paperSize="5" scale="86" orientation="landscape" r:id="rId82"/>
  <drawing r:id="rId8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C6E9-932D-42A3-8408-C9DCBD1B5C10}">
  <sheetPr>
    <tabColor theme="2" tint="-0.14999847407452621"/>
  </sheetPr>
  <dimension ref="B1:AJ77"/>
  <sheetViews>
    <sheetView showGridLines="0" tabSelected="1" topLeftCell="A2" zoomScaleNormal="100" workbookViewId="0">
      <selection activeCell="M18" sqref="M18"/>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990"/>
      <c r="C1" s="991"/>
      <c r="D1" s="992"/>
      <c r="E1" s="992"/>
      <c r="F1" s="992"/>
      <c r="G1" s="992"/>
      <c r="H1" s="992"/>
      <c r="I1" s="992"/>
      <c r="J1" s="992"/>
      <c r="K1" s="992"/>
      <c r="L1" s="992"/>
      <c r="M1" s="992"/>
      <c r="N1" s="992"/>
      <c r="O1" s="992"/>
      <c r="P1" s="992"/>
      <c r="Q1" s="992"/>
      <c r="R1" s="992"/>
      <c r="S1" s="993"/>
    </row>
    <row r="2" spans="2:19" ht="16.5" customHeight="1">
      <c r="B2" s="523"/>
      <c r="C2" s="524"/>
      <c r="D2" s="524"/>
      <c r="E2" s="524"/>
      <c r="F2" s="524"/>
      <c r="G2" s="524"/>
      <c r="H2" s="524"/>
      <c r="I2" s="524"/>
      <c r="J2" s="524"/>
      <c r="K2" s="524"/>
      <c r="L2" s="524"/>
      <c r="M2" s="524"/>
      <c r="N2" s="524"/>
      <c r="O2" s="524"/>
      <c r="P2" s="524"/>
      <c r="Q2" s="524"/>
      <c r="R2" s="525"/>
      <c r="S2" s="526"/>
    </row>
    <row r="3" spans="2:19" ht="23.25" customHeight="1">
      <c r="B3" s="1005" t="s">
        <v>509</v>
      </c>
      <c r="C3" s="1006"/>
      <c r="D3" s="1006"/>
      <c r="E3" s="1006"/>
      <c r="F3" s="1006"/>
      <c r="G3" s="1006"/>
      <c r="H3" s="1006"/>
      <c r="I3" s="1006"/>
      <c r="J3" s="1006"/>
      <c r="K3" s="1006"/>
      <c r="L3" s="1006"/>
      <c r="M3" s="1006"/>
      <c r="N3" s="1006"/>
      <c r="O3" s="1006"/>
      <c r="P3" s="1006"/>
      <c r="Q3" s="1006"/>
      <c r="R3" s="1006"/>
      <c r="S3" s="1007"/>
    </row>
    <row r="4" spans="2:19" ht="18.75" customHeight="1">
      <c r="B4" s="1005" t="s">
        <v>616</v>
      </c>
      <c r="C4" s="1006"/>
      <c r="D4" s="1006"/>
      <c r="E4" s="1006"/>
      <c r="F4" s="1006"/>
      <c r="G4" s="1006"/>
      <c r="H4" s="1006"/>
      <c r="I4" s="1006"/>
      <c r="J4" s="1006"/>
      <c r="K4" s="1006"/>
      <c r="L4" s="1006"/>
      <c r="M4" s="1006"/>
      <c r="N4" s="1006"/>
      <c r="O4" s="1006"/>
      <c r="P4" s="1006"/>
      <c r="Q4" s="1006"/>
      <c r="R4" s="1006"/>
      <c r="S4" s="1007"/>
    </row>
    <row r="5" spans="2:19" ht="17.25" customHeight="1" thickBot="1">
      <c r="B5" s="994" t="s">
        <v>615</v>
      </c>
      <c r="C5" s="995"/>
      <c r="D5" s="995"/>
      <c r="E5" s="995"/>
      <c r="F5" s="995"/>
      <c r="G5" s="995"/>
      <c r="H5" s="995"/>
      <c r="I5" s="995"/>
      <c r="J5" s="995"/>
      <c r="K5" s="995"/>
      <c r="L5" s="995"/>
      <c r="M5" s="995"/>
      <c r="N5" s="995"/>
      <c r="O5" s="995"/>
      <c r="P5" s="995"/>
      <c r="Q5" s="995"/>
      <c r="R5" s="995"/>
      <c r="S5" s="996"/>
    </row>
    <row r="6" spans="2:19" ht="10.5" hidden="1" customHeight="1" thickBot="1">
      <c r="B6" s="975"/>
      <c r="C6" s="976"/>
      <c r="D6" s="976"/>
      <c r="E6" s="976"/>
      <c r="F6" s="976"/>
      <c r="G6" s="976"/>
      <c r="H6" s="976"/>
      <c r="I6" s="976"/>
      <c r="J6" s="976"/>
      <c r="K6" s="976"/>
      <c r="L6" s="976"/>
      <c r="M6" s="976"/>
      <c r="N6" s="976"/>
      <c r="O6" s="976"/>
      <c r="P6" s="976"/>
      <c r="Q6" s="976"/>
      <c r="R6" s="976"/>
      <c r="S6" s="977"/>
    </row>
    <row r="7" spans="2:19" s="318" customFormat="1" ht="27" customHeight="1">
      <c r="B7" s="978" t="s">
        <v>514</v>
      </c>
      <c r="C7" s="979"/>
      <c r="D7" s="980" t="s">
        <v>740</v>
      </c>
      <c r="E7" s="980"/>
      <c r="F7" s="980"/>
      <c r="G7" s="980"/>
      <c r="H7" s="980"/>
      <c r="I7" s="980"/>
      <c r="J7" s="980"/>
      <c r="K7" s="981"/>
      <c r="L7" s="468" t="s">
        <v>516</v>
      </c>
      <c r="M7" s="982" t="s">
        <v>741</v>
      </c>
      <c r="N7" s="982"/>
      <c r="O7" s="982"/>
      <c r="P7" s="982"/>
      <c r="Q7" s="982"/>
      <c r="R7" s="982"/>
      <c r="S7" s="983"/>
    </row>
    <row r="8" spans="2:19" s="318" customFormat="1" ht="23.25" customHeight="1" thickBot="1">
      <c r="B8" s="984" t="s">
        <v>515</v>
      </c>
      <c r="C8" s="985"/>
      <c r="D8" s="986" t="s">
        <v>365</v>
      </c>
      <c r="E8" s="986"/>
      <c r="F8" s="986"/>
      <c r="G8" s="986"/>
      <c r="H8" s="986"/>
      <c r="I8" s="986"/>
      <c r="J8" s="986"/>
      <c r="K8" s="987"/>
      <c r="L8" s="469" t="s">
        <v>605</v>
      </c>
      <c r="M8" s="988" t="s">
        <v>365</v>
      </c>
      <c r="N8" s="988"/>
      <c r="O8" s="988"/>
      <c r="P8" s="988"/>
      <c r="Q8" s="988"/>
      <c r="R8" s="988"/>
      <c r="S8" s="989"/>
    </row>
    <row r="9" spans="2:19" s="318" customFormat="1" ht="5.25" customHeight="1" thickBot="1">
      <c r="B9" s="446"/>
      <c r="C9" s="647"/>
      <c r="D9" s="647"/>
      <c r="E9" s="647"/>
      <c r="F9" s="647"/>
      <c r="G9" s="447"/>
      <c r="H9" s="447"/>
      <c r="I9" s="447"/>
      <c r="J9" s="447"/>
      <c r="K9" s="447"/>
      <c r="L9" s="319"/>
      <c r="M9" s="319"/>
      <c r="N9" s="319"/>
      <c r="O9" s="319"/>
      <c r="P9" s="319"/>
      <c r="Q9" s="319"/>
      <c r="R9" s="439"/>
      <c r="S9" s="445"/>
    </row>
    <row r="10" spans="2:19" s="318" customFormat="1" ht="29.25" customHeight="1" thickBot="1">
      <c r="B10" s="997" t="s">
        <v>517</v>
      </c>
      <c r="C10" s="998"/>
      <c r="D10" s="998"/>
      <c r="E10" s="321" t="s">
        <v>610</v>
      </c>
      <c r="F10" s="999" t="s">
        <v>518</v>
      </c>
      <c r="G10" s="1000"/>
      <c r="H10" s="1001" t="s">
        <v>611</v>
      </c>
      <c r="I10" s="1002"/>
      <c r="J10" s="1003"/>
      <c r="K10" s="1003"/>
      <c r="L10" s="1003"/>
      <c r="M10" s="1003"/>
      <c r="N10" s="1003"/>
      <c r="O10" s="1003"/>
      <c r="P10" s="1003"/>
      <c r="Q10" s="1003"/>
      <c r="R10" s="1003"/>
      <c r="S10" s="1004"/>
    </row>
    <row r="11" spans="2:19" s="318" customFormat="1" ht="6" customHeight="1" thickBot="1">
      <c r="B11" s="1008"/>
      <c r="C11" s="1009"/>
      <c r="D11" s="1009"/>
      <c r="E11" s="1009"/>
      <c r="F11" s="1009"/>
      <c r="G11" s="1009"/>
      <c r="H11" s="1009"/>
      <c r="I11" s="1009"/>
      <c r="J11" s="1009"/>
      <c r="K11" s="1009"/>
      <c r="L11" s="1009"/>
      <c r="M11" s="648"/>
      <c r="N11" s="648"/>
      <c r="O11" s="648"/>
      <c r="P11" s="648"/>
      <c r="Q11" s="648"/>
      <c r="R11" s="648"/>
      <c r="S11" s="445"/>
    </row>
    <row r="12" spans="2:19" s="322" customFormat="1" ht="26.25" customHeight="1">
      <c r="B12" s="968" t="s">
        <v>519</v>
      </c>
      <c r="C12" s="969"/>
      <c r="D12" s="969"/>
      <c r="E12" s="970" t="s">
        <v>610</v>
      </c>
      <c r="F12" s="970"/>
      <c r="G12" s="971" t="s">
        <v>531</v>
      </c>
      <c r="H12" s="971"/>
      <c r="I12" s="972" t="s">
        <v>611</v>
      </c>
      <c r="J12" s="973"/>
      <c r="K12" s="973"/>
      <c r="L12" s="973"/>
      <c r="M12" s="973"/>
      <c r="N12" s="973"/>
      <c r="O12" s="973"/>
      <c r="P12" s="973"/>
      <c r="Q12" s="973"/>
      <c r="R12" s="973"/>
      <c r="S12" s="974"/>
    </row>
    <row r="13" spans="2:19" s="322" customFormat="1" ht="29.25" customHeight="1" thickBot="1">
      <c r="B13" s="952" t="s">
        <v>520</v>
      </c>
      <c r="C13" s="953"/>
      <c r="D13" s="953"/>
      <c r="E13" s="954" t="s">
        <v>611</v>
      </c>
      <c r="F13" s="955"/>
      <c r="G13" s="955"/>
      <c r="H13" s="955"/>
      <c r="I13" s="955"/>
      <c r="J13" s="955"/>
      <c r="K13" s="955"/>
      <c r="L13" s="955"/>
      <c r="M13" s="956"/>
      <c r="N13" s="956"/>
      <c r="O13" s="956"/>
      <c r="P13" s="956"/>
      <c r="Q13" s="956"/>
      <c r="R13" s="956"/>
      <c r="S13" s="957"/>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43.5" customHeight="1">
      <c r="B15" s="958" t="s">
        <v>149</v>
      </c>
      <c r="C15" s="960" t="s">
        <v>532</v>
      </c>
      <c r="D15" s="960" t="s">
        <v>1</v>
      </c>
      <c r="E15" s="960" t="s">
        <v>152</v>
      </c>
      <c r="F15" s="960" t="s">
        <v>153</v>
      </c>
      <c r="G15" s="960" t="s">
        <v>154</v>
      </c>
      <c r="H15" s="960" t="s">
        <v>155</v>
      </c>
      <c r="I15" s="960" t="s">
        <v>729</v>
      </c>
      <c r="J15" s="960" t="s">
        <v>533</v>
      </c>
      <c r="K15" s="966" t="s">
        <v>534</v>
      </c>
      <c r="L15" s="966" t="s">
        <v>535</v>
      </c>
      <c r="M15" s="950" t="s">
        <v>536</v>
      </c>
      <c r="N15" s="964" t="s">
        <v>542</v>
      </c>
      <c r="O15" s="950" t="s">
        <v>537</v>
      </c>
      <c r="P15" s="950" t="s">
        <v>538</v>
      </c>
      <c r="Q15" s="950" t="s">
        <v>539</v>
      </c>
      <c r="R15" s="950" t="s">
        <v>540</v>
      </c>
      <c r="S15" s="962" t="s">
        <v>541</v>
      </c>
    </row>
    <row r="16" spans="2:19" s="318" customFormat="1" ht="74.25" customHeight="1" thickBot="1">
      <c r="B16" s="959"/>
      <c r="C16" s="961"/>
      <c r="D16" s="961"/>
      <c r="E16" s="961"/>
      <c r="F16" s="961"/>
      <c r="G16" s="961"/>
      <c r="H16" s="961"/>
      <c r="I16" s="961"/>
      <c r="J16" s="961"/>
      <c r="K16" s="967"/>
      <c r="L16" s="967"/>
      <c r="M16" s="951"/>
      <c r="N16" s="965"/>
      <c r="O16" s="951"/>
      <c r="P16" s="951"/>
      <c r="Q16" s="951"/>
      <c r="R16" s="951"/>
      <c r="S16" s="963"/>
    </row>
    <row r="17" spans="2:19" s="318" customFormat="1" ht="409.5" customHeight="1">
      <c r="B17" s="912" t="s">
        <v>263</v>
      </c>
      <c r="C17" s="917" t="s">
        <v>243</v>
      </c>
      <c r="D17" s="919" t="s">
        <v>162</v>
      </c>
      <c r="E17" s="635" t="s">
        <v>399</v>
      </c>
      <c r="F17" s="884" t="s">
        <v>14</v>
      </c>
      <c r="G17" s="494">
        <v>45323</v>
      </c>
      <c r="H17" s="494">
        <v>45639</v>
      </c>
      <c r="I17" s="546">
        <v>1</v>
      </c>
      <c r="J17" s="668">
        <v>0.63900000000000001</v>
      </c>
      <c r="K17" s="1017">
        <f>AVERAGE(J17:J20)</f>
        <v>0.44974999999999998</v>
      </c>
      <c r="L17" s="506" t="s">
        <v>760</v>
      </c>
      <c r="M17" s="496" t="s">
        <v>543</v>
      </c>
      <c r="N17" s="1010" t="s">
        <v>543</v>
      </c>
      <c r="O17" s="1010" t="s">
        <v>543</v>
      </c>
      <c r="P17" s="1010" t="s">
        <v>543</v>
      </c>
      <c r="Q17" s="497" t="s">
        <v>125</v>
      </c>
      <c r="R17" s="670" t="s">
        <v>603</v>
      </c>
      <c r="S17" s="498" t="s">
        <v>604</v>
      </c>
    </row>
    <row r="18" spans="2:19" s="318" customFormat="1" ht="141.75" customHeight="1">
      <c r="B18" s="901"/>
      <c r="C18" s="918"/>
      <c r="D18" s="895"/>
      <c r="E18" s="15" t="s">
        <v>663</v>
      </c>
      <c r="F18" s="885"/>
      <c r="G18" s="324">
        <v>45352</v>
      </c>
      <c r="H18" s="324">
        <v>45639</v>
      </c>
      <c r="I18" s="545">
        <v>1</v>
      </c>
      <c r="J18" s="669">
        <v>0</v>
      </c>
      <c r="K18" s="1018"/>
      <c r="L18" s="477" t="s">
        <v>665</v>
      </c>
      <c r="M18" s="541" t="s">
        <v>544</v>
      </c>
      <c r="N18" s="928"/>
      <c r="O18" s="928"/>
      <c r="P18" s="928"/>
      <c r="Q18" s="326" t="s">
        <v>125</v>
      </c>
      <c r="R18" s="637" t="s">
        <v>731</v>
      </c>
      <c r="S18" s="438" t="s">
        <v>604</v>
      </c>
    </row>
    <row r="19" spans="2:19" s="318" customFormat="1" ht="142.5">
      <c r="B19" s="901"/>
      <c r="C19" s="918"/>
      <c r="D19" s="895"/>
      <c r="E19" s="15" t="s">
        <v>246</v>
      </c>
      <c r="F19" s="885"/>
      <c r="G19" s="324">
        <v>45323</v>
      </c>
      <c r="H19" s="324">
        <v>45639</v>
      </c>
      <c r="I19" s="545">
        <v>1</v>
      </c>
      <c r="J19" s="669">
        <v>0.83</v>
      </c>
      <c r="K19" s="1018"/>
      <c r="L19" s="477" t="s">
        <v>761</v>
      </c>
      <c r="M19" s="541" t="s">
        <v>543</v>
      </c>
      <c r="N19" s="928"/>
      <c r="O19" s="928"/>
      <c r="P19" s="928"/>
      <c r="Q19" s="325" t="s">
        <v>125</v>
      </c>
      <c r="R19" s="671" t="s">
        <v>603</v>
      </c>
      <c r="S19" s="438" t="s">
        <v>604</v>
      </c>
    </row>
    <row r="20" spans="2:19" s="318" customFormat="1" ht="51.75" customHeight="1">
      <c r="B20" s="901"/>
      <c r="C20" s="918"/>
      <c r="D20" s="895"/>
      <c r="E20" s="605" t="s">
        <v>400</v>
      </c>
      <c r="F20" s="885"/>
      <c r="G20" s="327">
        <v>45504</v>
      </c>
      <c r="H20" s="327">
        <v>45626</v>
      </c>
      <c r="I20" s="545">
        <v>1</v>
      </c>
      <c r="J20" s="669">
        <v>0.33</v>
      </c>
      <c r="K20" s="1018"/>
      <c r="L20" s="477" t="s">
        <v>762</v>
      </c>
      <c r="M20" s="541" t="s">
        <v>543</v>
      </c>
      <c r="N20" s="930"/>
      <c r="O20" s="930"/>
      <c r="P20" s="928"/>
      <c r="Q20" s="325" t="s">
        <v>125</v>
      </c>
      <c r="R20" s="444" t="s">
        <v>603</v>
      </c>
      <c r="S20" s="438" t="s">
        <v>604</v>
      </c>
    </row>
    <row r="21" spans="2:19" s="318" customFormat="1" ht="114">
      <c r="B21" s="901"/>
      <c r="C21" s="650" t="s">
        <v>244</v>
      </c>
      <c r="D21" s="651" t="s">
        <v>165</v>
      </c>
      <c r="E21" s="323" t="s">
        <v>247</v>
      </c>
      <c r="F21" s="651" t="s">
        <v>133</v>
      </c>
      <c r="G21" s="328">
        <v>45307</v>
      </c>
      <c r="H21" s="329">
        <v>45639</v>
      </c>
      <c r="I21" s="545">
        <v>1</v>
      </c>
      <c r="J21" s="669">
        <v>0.61</v>
      </c>
      <c r="K21" s="677">
        <f>AVERAGE(J21:J21)</f>
        <v>0.61</v>
      </c>
      <c r="L21" s="478" t="s">
        <v>763</v>
      </c>
      <c r="M21" s="541" t="s">
        <v>543</v>
      </c>
      <c r="N21" s="541" t="s">
        <v>543</v>
      </c>
      <c r="O21" s="541" t="s">
        <v>543</v>
      </c>
      <c r="P21" s="928"/>
      <c r="Q21" s="325" t="s">
        <v>791</v>
      </c>
      <c r="R21" s="634" t="s">
        <v>733</v>
      </c>
      <c r="S21" s="438" t="s">
        <v>604</v>
      </c>
    </row>
    <row r="22" spans="2:19" s="318" customFormat="1" ht="114">
      <c r="B22" s="901"/>
      <c r="C22" s="914" t="s">
        <v>245</v>
      </c>
      <c r="D22" s="895" t="s">
        <v>167</v>
      </c>
      <c r="E22" s="323" t="s">
        <v>248</v>
      </c>
      <c r="F22" s="651" t="s">
        <v>168</v>
      </c>
      <c r="G22" s="328">
        <v>45307</v>
      </c>
      <c r="H22" s="329">
        <v>45639</v>
      </c>
      <c r="I22" s="545">
        <v>1</v>
      </c>
      <c r="J22" s="669">
        <v>0.74099999999999999</v>
      </c>
      <c r="K22" s="1018">
        <f>AVERAGE(J22:J26)</f>
        <v>0.7841999999999999</v>
      </c>
      <c r="L22" s="478" t="s">
        <v>764</v>
      </c>
      <c r="M22" s="541" t="s">
        <v>543</v>
      </c>
      <c r="N22" s="927" t="s">
        <v>543</v>
      </c>
      <c r="O22" s="927" t="s">
        <v>543</v>
      </c>
      <c r="P22" s="928"/>
      <c r="Q22" s="507" t="s">
        <v>673</v>
      </c>
      <c r="R22" s="444" t="s">
        <v>603</v>
      </c>
      <c r="S22" s="438" t="s">
        <v>604</v>
      </c>
    </row>
    <row r="23" spans="2:19" s="318" customFormat="1" ht="409.6" thickBot="1">
      <c r="B23" s="901"/>
      <c r="C23" s="914"/>
      <c r="D23" s="895"/>
      <c r="E23" s="323" t="s">
        <v>249</v>
      </c>
      <c r="F23" s="651" t="s">
        <v>169</v>
      </c>
      <c r="G23" s="324">
        <v>45325</v>
      </c>
      <c r="H23" s="329">
        <v>45639</v>
      </c>
      <c r="I23" s="545">
        <v>1</v>
      </c>
      <c r="J23" s="669">
        <v>0.88</v>
      </c>
      <c r="K23" s="1018"/>
      <c r="L23" s="482" t="s">
        <v>765</v>
      </c>
      <c r="M23" s="541" t="s">
        <v>543</v>
      </c>
      <c r="N23" s="928"/>
      <c r="O23" s="928"/>
      <c r="P23" s="928"/>
      <c r="Q23" s="508" t="s">
        <v>792</v>
      </c>
      <c r="R23" s="444" t="s">
        <v>603</v>
      </c>
      <c r="S23" s="438" t="s">
        <v>604</v>
      </c>
    </row>
    <row r="24" spans="2:19" s="318" customFormat="1" ht="156.75">
      <c r="B24" s="901"/>
      <c r="C24" s="914"/>
      <c r="D24" s="895"/>
      <c r="E24" s="330" t="s">
        <v>250</v>
      </c>
      <c r="F24" s="331" t="s">
        <v>64</v>
      </c>
      <c r="G24" s="282">
        <v>45323</v>
      </c>
      <c r="H24" s="283">
        <v>45642</v>
      </c>
      <c r="I24" s="545">
        <v>1</v>
      </c>
      <c r="J24" s="669">
        <v>0.7</v>
      </c>
      <c r="K24" s="1018"/>
      <c r="L24" s="478" t="s">
        <v>766</v>
      </c>
      <c r="M24" s="541" t="s">
        <v>543</v>
      </c>
      <c r="N24" s="928"/>
      <c r="O24" s="928"/>
      <c r="P24" s="928"/>
      <c r="Q24" s="509" t="s">
        <v>793</v>
      </c>
      <c r="R24" s="671" t="s">
        <v>603</v>
      </c>
      <c r="S24" s="438" t="s">
        <v>604</v>
      </c>
    </row>
    <row r="25" spans="2:19" s="318" customFormat="1" ht="142.5">
      <c r="B25" s="901"/>
      <c r="C25" s="914"/>
      <c r="D25" s="895"/>
      <c r="E25" s="323" t="s">
        <v>251</v>
      </c>
      <c r="F25" s="651" t="s">
        <v>426</v>
      </c>
      <c r="G25" s="328">
        <v>45307</v>
      </c>
      <c r="H25" s="329">
        <v>45639</v>
      </c>
      <c r="I25" s="545">
        <v>1</v>
      </c>
      <c r="J25" s="669">
        <v>0.65</v>
      </c>
      <c r="K25" s="1018"/>
      <c r="L25" s="478" t="s">
        <v>767</v>
      </c>
      <c r="M25" s="541" t="s">
        <v>543</v>
      </c>
      <c r="N25" s="928"/>
      <c r="O25" s="928"/>
      <c r="P25" s="928"/>
      <c r="Q25" s="510" t="s">
        <v>675</v>
      </c>
      <c r="R25" s="444" t="s">
        <v>603</v>
      </c>
      <c r="S25" s="438" t="s">
        <v>604</v>
      </c>
    </row>
    <row r="26" spans="2:19" s="318" customFormat="1" ht="72" customHeight="1" thickBot="1">
      <c r="B26" s="902"/>
      <c r="C26" s="915"/>
      <c r="D26" s="899"/>
      <c r="E26" s="337" t="s">
        <v>401</v>
      </c>
      <c r="F26" s="621" t="s">
        <v>41</v>
      </c>
      <c r="G26" s="622">
        <v>45383</v>
      </c>
      <c r="H26" s="622">
        <v>45626</v>
      </c>
      <c r="I26" s="547">
        <v>1</v>
      </c>
      <c r="J26" s="675">
        <v>0.95</v>
      </c>
      <c r="K26" s="1019"/>
      <c r="L26" s="624" t="s">
        <v>768</v>
      </c>
      <c r="M26" s="542" t="s">
        <v>543</v>
      </c>
      <c r="N26" s="929"/>
      <c r="O26" s="929"/>
      <c r="P26" s="929"/>
      <c r="Q26" s="625" t="s">
        <v>794</v>
      </c>
      <c r="R26" s="500" t="s">
        <v>603</v>
      </c>
      <c r="S26" s="501" t="s">
        <v>604</v>
      </c>
    </row>
    <row r="27" spans="2:19" s="318" customFormat="1" ht="105">
      <c r="B27" s="901" t="s">
        <v>252</v>
      </c>
      <c r="C27" s="924" t="s">
        <v>253</v>
      </c>
      <c r="D27" s="925" t="s">
        <v>174</v>
      </c>
      <c r="E27" s="612" t="s">
        <v>254</v>
      </c>
      <c r="F27" s="652" t="s">
        <v>427</v>
      </c>
      <c r="G27" s="614">
        <v>45307</v>
      </c>
      <c r="H27" s="615">
        <v>45639</v>
      </c>
      <c r="I27" s="616">
        <v>1</v>
      </c>
      <c r="J27" s="676">
        <v>0.65</v>
      </c>
      <c r="K27" s="1020">
        <f>AVERAGE(J27:J31)</f>
        <v>0.51814000000000004</v>
      </c>
      <c r="L27" s="617" t="s">
        <v>769</v>
      </c>
      <c r="M27" s="645" t="s">
        <v>543</v>
      </c>
      <c r="N27" s="928" t="s">
        <v>543</v>
      </c>
      <c r="O27" s="928" t="s">
        <v>543</v>
      </c>
      <c r="P27" s="1011" t="s">
        <v>543</v>
      </c>
      <c r="Q27" s="618" t="s">
        <v>680</v>
      </c>
      <c r="R27" s="619" t="s">
        <v>603</v>
      </c>
      <c r="S27" s="620" t="s">
        <v>604</v>
      </c>
    </row>
    <row r="28" spans="2:19" s="318" customFormat="1" ht="342">
      <c r="B28" s="901"/>
      <c r="C28" s="918"/>
      <c r="D28" s="895"/>
      <c r="E28" s="323" t="s">
        <v>255</v>
      </c>
      <c r="F28" s="651" t="s">
        <v>176</v>
      </c>
      <c r="G28" s="329">
        <v>45323</v>
      </c>
      <c r="H28" s="328">
        <v>45641</v>
      </c>
      <c r="I28" s="545">
        <v>1</v>
      </c>
      <c r="J28" s="677">
        <v>0.6633</v>
      </c>
      <c r="K28" s="1018"/>
      <c r="L28" s="478" t="s">
        <v>773</v>
      </c>
      <c r="M28" s="541" t="s">
        <v>543</v>
      </c>
      <c r="N28" s="930"/>
      <c r="O28" s="928"/>
      <c r="P28" s="1011"/>
      <c r="Q28" s="332" t="s">
        <v>493</v>
      </c>
      <c r="R28" s="444" t="s">
        <v>603</v>
      </c>
      <c r="S28" s="438" t="s">
        <v>604</v>
      </c>
    </row>
    <row r="29" spans="2:19" s="318" customFormat="1" ht="166.5" customHeight="1">
      <c r="B29" s="901"/>
      <c r="C29" s="918"/>
      <c r="D29" s="651" t="s">
        <v>135</v>
      </c>
      <c r="E29" s="323" t="s">
        <v>428</v>
      </c>
      <c r="F29" s="651" t="s">
        <v>177</v>
      </c>
      <c r="G29" s="328">
        <v>45352</v>
      </c>
      <c r="H29" s="328">
        <v>45626</v>
      </c>
      <c r="I29" s="545">
        <v>1</v>
      </c>
      <c r="J29" s="677">
        <v>0.63339999999999996</v>
      </c>
      <c r="K29" s="1018"/>
      <c r="L29" s="483" t="s">
        <v>772</v>
      </c>
      <c r="M29" s="541" t="s">
        <v>543</v>
      </c>
      <c r="N29" s="646" t="s">
        <v>543</v>
      </c>
      <c r="O29" s="928"/>
      <c r="P29" s="1011"/>
      <c r="Q29" s="511" t="s">
        <v>795</v>
      </c>
      <c r="R29" s="444" t="s">
        <v>603</v>
      </c>
      <c r="S29" s="438" t="s">
        <v>604</v>
      </c>
    </row>
    <row r="30" spans="2:19" s="318" customFormat="1" ht="90">
      <c r="B30" s="901"/>
      <c r="C30" s="918"/>
      <c r="D30" s="895" t="s">
        <v>178</v>
      </c>
      <c r="E30" s="323" t="s">
        <v>256</v>
      </c>
      <c r="F30" s="651" t="s">
        <v>43</v>
      </c>
      <c r="G30" s="328">
        <v>45444</v>
      </c>
      <c r="H30" s="328">
        <v>45503</v>
      </c>
      <c r="I30" s="545">
        <v>1</v>
      </c>
      <c r="J30" s="677">
        <v>0</v>
      </c>
      <c r="K30" s="1018"/>
      <c r="L30" s="478" t="s">
        <v>771</v>
      </c>
      <c r="M30" s="460" t="s">
        <v>556</v>
      </c>
      <c r="N30" s="931" t="s">
        <v>543</v>
      </c>
      <c r="O30" s="928"/>
      <c r="P30" s="1011"/>
      <c r="Q30" s="325" t="s">
        <v>12</v>
      </c>
      <c r="R30" s="479" t="s">
        <v>603</v>
      </c>
      <c r="S30" s="438" t="s">
        <v>604</v>
      </c>
    </row>
    <row r="31" spans="2:19" s="318" customFormat="1" ht="115.5">
      <c r="B31" s="901"/>
      <c r="C31" s="918"/>
      <c r="D31" s="895"/>
      <c r="E31" s="323" t="s">
        <v>257</v>
      </c>
      <c r="F31" s="651" t="s">
        <v>38</v>
      </c>
      <c r="G31" s="328">
        <v>45383</v>
      </c>
      <c r="H31" s="328">
        <v>45626</v>
      </c>
      <c r="I31" s="545">
        <v>1</v>
      </c>
      <c r="J31" s="677">
        <v>0.64400000000000002</v>
      </c>
      <c r="K31" s="1018"/>
      <c r="L31" s="481" t="s">
        <v>770</v>
      </c>
      <c r="M31" s="541" t="s">
        <v>543</v>
      </c>
      <c r="N31" s="932"/>
      <c r="O31" s="930"/>
      <c r="P31" s="1011"/>
      <c r="Q31" s="333" t="s">
        <v>796</v>
      </c>
      <c r="R31" s="444" t="s">
        <v>603</v>
      </c>
      <c r="S31" s="438" t="s">
        <v>604</v>
      </c>
    </row>
    <row r="32" spans="2:19" s="318" customFormat="1" ht="185.25">
      <c r="B32" s="901"/>
      <c r="C32" s="914" t="s">
        <v>258</v>
      </c>
      <c r="D32" s="895" t="s">
        <v>180</v>
      </c>
      <c r="E32" s="323" t="s">
        <v>429</v>
      </c>
      <c r="F32" s="651" t="s">
        <v>181</v>
      </c>
      <c r="G32" s="328">
        <v>45307</v>
      </c>
      <c r="H32" s="329">
        <v>45639</v>
      </c>
      <c r="I32" s="545">
        <v>1</v>
      </c>
      <c r="J32" s="677">
        <v>0.8</v>
      </c>
      <c r="K32" s="1018">
        <f>AVERAGE(J32:J35)</f>
        <v>0.75167499999999998</v>
      </c>
      <c r="L32" s="477" t="s">
        <v>774</v>
      </c>
      <c r="M32" s="541" t="s">
        <v>543</v>
      </c>
      <c r="N32" s="927" t="s">
        <v>543</v>
      </c>
      <c r="O32" s="927" t="s">
        <v>543</v>
      </c>
      <c r="P32" s="1011"/>
      <c r="Q32" s="484" t="s">
        <v>685</v>
      </c>
      <c r="R32" s="671" t="s">
        <v>810</v>
      </c>
      <c r="S32" s="438" t="s">
        <v>604</v>
      </c>
    </row>
    <row r="33" spans="2:19" s="318" customFormat="1" ht="199.5">
      <c r="B33" s="901"/>
      <c r="C33" s="914"/>
      <c r="D33" s="895"/>
      <c r="E33" s="323" t="s">
        <v>418</v>
      </c>
      <c r="F33" s="651" t="s">
        <v>169</v>
      </c>
      <c r="G33" s="328">
        <v>45349</v>
      </c>
      <c r="H33" s="328">
        <v>45639</v>
      </c>
      <c r="I33" s="545">
        <v>1</v>
      </c>
      <c r="J33" s="677">
        <v>0.89</v>
      </c>
      <c r="K33" s="1018"/>
      <c r="L33" s="485" t="s">
        <v>775</v>
      </c>
      <c r="M33" s="541" t="s">
        <v>543</v>
      </c>
      <c r="N33" s="928"/>
      <c r="O33" s="928"/>
      <c r="P33" s="1011"/>
      <c r="Q33" s="486" t="s">
        <v>797</v>
      </c>
      <c r="R33" s="444" t="s">
        <v>603</v>
      </c>
      <c r="S33" s="438" t="s">
        <v>604</v>
      </c>
    </row>
    <row r="34" spans="2:19" s="318" customFormat="1" ht="333" customHeight="1">
      <c r="B34" s="901"/>
      <c r="C34" s="914"/>
      <c r="D34" s="895"/>
      <c r="E34" s="323" t="s">
        <v>259</v>
      </c>
      <c r="F34" s="651" t="s">
        <v>182</v>
      </c>
      <c r="G34" s="334">
        <v>45317</v>
      </c>
      <c r="H34" s="334">
        <v>45639</v>
      </c>
      <c r="I34" s="545">
        <v>1</v>
      </c>
      <c r="J34" s="677">
        <v>0.66669999999999996</v>
      </c>
      <c r="K34" s="1018"/>
      <c r="L34" s="477" t="s">
        <v>776</v>
      </c>
      <c r="M34" s="541" t="s">
        <v>543</v>
      </c>
      <c r="N34" s="928"/>
      <c r="O34" s="928"/>
      <c r="P34" s="1011"/>
      <c r="Q34" s="487" t="s">
        <v>798</v>
      </c>
      <c r="R34" s="479" t="s">
        <v>603</v>
      </c>
      <c r="S34" s="438" t="s">
        <v>604</v>
      </c>
    </row>
    <row r="35" spans="2:19" s="318" customFormat="1" ht="213.75">
      <c r="B35" s="913"/>
      <c r="C35" s="914"/>
      <c r="D35" s="895"/>
      <c r="E35" s="323" t="s">
        <v>430</v>
      </c>
      <c r="F35" s="651" t="s">
        <v>271</v>
      </c>
      <c r="G35" s="328">
        <v>45323</v>
      </c>
      <c r="H35" s="328">
        <v>45626</v>
      </c>
      <c r="I35" s="545">
        <v>1</v>
      </c>
      <c r="J35" s="677">
        <v>0.65</v>
      </c>
      <c r="K35" s="1018"/>
      <c r="L35" s="477" t="s">
        <v>777</v>
      </c>
      <c r="M35" s="541" t="s">
        <v>543</v>
      </c>
      <c r="N35" s="930"/>
      <c r="O35" s="930"/>
      <c r="P35" s="1012"/>
      <c r="Q35" s="488" t="s">
        <v>799</v>
      </c>
      <c r="R35" s="444" t="s">
        <v>603</v>
      </c>
      <c r="S35" s="438" t="s">
        <v>604</v>
      </c>
    </row>
    <row r="36" spans="2:19" s="318" customFormat="1" ht="105">
      <c r="B36" s="900" t="s">
        <v>545</v>
      </c>
      <c r="C36" s="918" t="s">
        <v>261</v>
      </c>
      <c r="D36" s="895" t="s">
        <v>187</v>
      </c>
      <c r="E36" s="323" t="s">
        <v>262</v>
      </c>
      <c r="F36" s="895" t="s">
        <v>188</v>
      </c>
      <c r="G36" s="329">
        <v>45383</v>
      </c>
      <c r="H36" s="329">
        <v>45657</v>
      </c>
      <c r="I36" s="545">
        <v>1</v>
      </c>
      <c r="J36" s="677">
        <v>0.625</v>
      </c>
      <c r="K36" s="1018">
        <f>AVERAGE(J36:J48)</f>
        <v>0.69014615384615396</v>
      </c>
      <c r="L36" s="477" t="s">
        <v>778</v>
      </c>
      <c r="M36" s="541" t="s">
        <v>543</v>
      </c>
      <c r="N36" s="927" t="s">
        <v>543</v>
      </c>
      <c r="O36" s="927" t="s">
        <v>543</v>
      </c>
      <c r="P36" s="927" t="s">
        <v>543</v>
      </c>
      <c r="Q36" s="488" t="s">
        <v>800</v>
      </c>
      <c r="R36" s="671" t="s">
        <v>603</v>
      </c>
      <c r="S36" s="438" t="s">
        <v>604</v>
      </c>
    </row>
    <row r="37" spans="2:19" s="318" customFormat="1" ht="99.75">
      <c r="B37" s="901"/>
      <c r="C37" s="918"/>
      <c r="D37" s="895"/>
      <c r="E37" s="323" t="s">
        <v>272</v>
      </c>
      <c r="F37" s="895"/>
      <c r="G37" s="329">
        <v>45444</v>
      </c>
      <c r="H37" s="329">
        <v>45657</v>
      </c>
      <c r="I37" s="545">
        <v>1</v>
      </c>
      <c r="J37" s="677">
        <v>0.5</v>
      </c>
      <c r="K37" s="1018"/>
      <c r="L37" s="477" t="s">
        <v>779</v>
      </c>
      <c r="M37" s="541" t="s">
        <v>543</v>
      </c>
      <c r="N37" s="930"/>
      <c r="O37" s="928"/>
      <c r="P37" s="928"/>
      <c r="Q37" s="489" t="s">
        <v>801</v>
      </c>
      <c r="R37" s="444" t="s">
        <v>603</v>
      </c>
      <c r="S37" s="438" t="s">
        <v>604</v>
      </c>
    </row>
    <row r="38" spans="2:19" s="318" customFormat="1" ht="327.75">
      <c r="B38" s="901"/>
      <c r="C38" s="918"/>
      <c r="D38" s="898" t="s">
        <v>189</v>
      </c>
      <c r="E38" s="323" t="s">
        <v>264</v>
      </c>
      <c r="F38" s="895" t="s">
        <v>18</v>
      </c>
      <c r="G38" s="328">
        <v>45307</v>
      </c>
      <c r="H38" s="329">
        <v>45639</v>
      </c>
      <c r="I38" s="545">
        <v>1</v>
      </c>
      <c r="J38" s="677">
        <v>0.68</v>
      </c>
      <c r="K38" s="1018"/>
      <c r="L38" s="477" t="s">
        <v>780</v>
      </c>
      <c r="M38" s="541" t="s">
        <v>543</v>
      </c>
      <c r="N38" s="927" t="s">
        <v>543</v>
      </c>
      <c r="O38" s="928"/>
      <c r="P38" s="928"/>
      <c r="Q38" s="488" t="s">
        <v>802</v>
      </c>
      <c r="R38" s="671" t="s">
        <v>603</v>
      </c>
      <c r="S38" s="438" t="s">
        <v>604</v>
      </c>
    </row>
    <row r="39" spans="2:19" s="318" customFormat="1" ht="142.5">
      <c r="B39" s="901"/>
      <c r="C39" s="918"/>
      <c r="D39" s="898"/>
      <c r="E39" s="323" t="s">
        <v>690</v>
      </c>
      <c r="F39" s="895"/>
      <c r="G39" s="328">
        <v>45307</v>
      </c>
      <c r="H39" s="329">
        <v>45639</v>
      </c>
      <c r="I39" s="545">
        <v>1</v>
      </c>
      <c r="J39" s="677">
        <v>0.74099999999999999</v>
      </c>
      <c r="K39" s="1018"/>
      <c r="L39" s="477" t="s">
        <v>781</v>
      </c>
      <c r="M39" s="541" t="s">
        <v>543</v>
      </c>
      <c r="N39" s="928"/>
      <c r="O39" s="928"/>
      <c r="P39" s="928"/>
      <c r="Q39" s="484" t="s">
        <v>696</v>
      </c>
      <c r="R39" s="671" t="s">
        <v>603</v>
      </c>
      <c r="S39" s="438" t="s">
        <v>604</v>
      </c>
    </row>
    <row r="40" spans="2:19" s="318" customFormat="1" ht="144" customHeight="1">
      <c r="B40" s="901"/>
      <c r="C40" s="918"/>
      <c r="D40" s="898"/>
      <c r="E40" s="323" t="s">
        <v>691</v>
      </c>
      <c r="F40" s="895"/>
      <c r="G40" s="328">
        <v>45307</v>
      </c>
      <c r="H40" s="329">
        <v>45639</v>
      </c>
      <c r="I40" s="545">
        <v>1</v>
      </c>
      <c r="J40" s="677">
        <v>0.74099999999999999</v>
      </c>
      <c r="K40" s="1018"/>
      <c r="L40" s="477" t="s">
        <v>782</v>
      </c>
      <c r="M40" s="541" t="s">
        <v>543</v>
      </c>
      <c r="N40" s="930"/>
      <c r="O40" s="928"/>
      <c r="P40" s="928"/>
      <c r="Q40" s="484" t="s">
        <v>697</v>
      </c>
      <c r="R40" s="671" t="s">
        <v>603</v>
      </c>
      <c r="S40" s="438" t="s">
        <v>604</v>
      </c>
    </row>
    <row r="41" spans="2:19" s="318" customFormat="1" ht="409.5">
      <c r="B41" s="901"/>
      <c r="C41" s="918"/>
      <c r="D41" s="895" t="s">
        <v>190</v>
      </c>
      <c r="E41" s="335" t="s">
        <v>698</v>
      </c>
      <c r="F41" s="336" t="s">
        <v>442</v>
      </c>
      <c r="G41" s="329">
        <v>45323</v>
      </c>
      <c r="H41" s="329">
        <v>45626</v>
      </c>
      <c r="I41" s="545">
        <v>1</v>
      </c>
      <c r="J41" s="677">
        <v>0.9</v>
      </c>
      <c r="K41" s="1018"/>
      <c r="L41" s="478" t="s">
        <v>783</v>
      </c>
      <c r="M41" s="541" t="s">
        <v>543</v>
      </c>
      <c r="N41" s="927" t="s">
        <v>543</v>
      </c>
      <c r="O41" s="928"/>
      <c r="P41" s="928"/>
      <c r="Q41" s="488" t="s">
        <v>803</v>
      </c>
      <c r="R41" s="444" t="s">
        <v>603</v>
      </c>
      <c r="S41" s="438" t="s">
        <v>604</v>
      </c>
    </row>
    <row r="42" spans="2:19" s="318" customFormat="1" ht="409.5">
      <c r="B42" s="901"/>
      <c r="C42" s="918"/>
      <c r="D42" s="895"/>
      <c r="E42" s="323" t="s">
        <v>699</v>
      </c>
      <c r="F42" s="895" t="s">
        <v>38</v>
      </c>
      <c r="G42" s="328">
        <v>45301</v>
      </c>
      <c r="H42" s="328">
        <v>45626</v>
      </c>
      <c r="I42" s="545">
        <v>1</v>
      </c>
      <c r="J42" s="677">
        <v>0.59750000000000003</v>
      </c>
      <c r="K42" s="1018"/>
      <c r="L42" s="478" t="s">
        <v>784</v>
      </c>
      <c r="M42" s="541" t="s">
        <v>543</v>
      </c>
      <c r="N42" s="928"/>
      <c r="O42" s="928"/>
      <c r="P42" s="928"/>
      <c r="Q42" s="490" t="s">
        <v>804</v>
      </c>
      <c r="R42" s="671" t="s">
        <v>603</v>
      </c>
      <c r="S42" s="438" t="s">
        <v>604</v>
      </c>
    </row>
    <row r="43" spans="2:19" s="318" customFormat="1" ht="327.75">
      <c r="B43" s="901"/>
      <c r="C43" s="918"/>
      <c r="D43" s="895"/>
      <c r="E43" s="323" t="s">
        <v>700</v>
      </c>
      <c r="F43" s="895"/>
      <c r="G43" s="328">
        <v>45323</v>
      </c>
      <c r="H43" s="328">
        <v>45626</v>
      </c>
      <c r="I43" s="545">
        <v>1</v>
      </c>
      <c r="J43" s="677">
        <v>0.72399999999999998</v>
      </c>
      <c r="K43" s="1018"/>
      <c r="L43" s="478" t="s">
        <v>785</v>
      </c>
      <c r="M43" s="541" t="s">
        <v>543</v>
      </c>
      <c r="N43" s="930"/>
      <c r="O43" s="928"/>
      <c r="P43" s="928"/>
      <c r="Q43" s="491" t="s">
        <v>706</v>
      </c>
      <c r="R43" s="671" t="s">
        <v>603</v>
      </c>
      <c r="S43" s="438" t="s">
        <v>604</v>
      </c>
    </row>
    <row r="44" spans="2:19" s="318" customFormat="1" ht="85.5">
      <c r="B44" s="901"/>
      <c r="C44" s="918"/>
      <c r="D44" s="651" t="s">
        <v>191</v>
      </c>
      <c r="E44" s="323" t="s">
        <v>707</v>
      </c>
      <c r="F44" s="651" t="s">
        <v>38</v>
      </c>
      <c r="G44" s="328">
        <v>45383</v>
      </c>
      <c r="H44" s="328">
        <v>45626</v>
      </c>
      <c r="I44" s="545">
        <v>1</v>
      </c>
      <c r="J44" s="677">
        <v>0.49</v>
      </c>
      <c r="K44" s="1018"/>
      <c r="L44" s="477" t="s">
        <v>786</v>
      </c>
      <c r="M44" s="541" t="s">
        <v>543</v>
      </c>
      <c r="N44" s="541" t="s">
        <v>543</v>
      </c>
      <c r="O44" s="928"/>
      <c r="P44" s="928"/>
      <c r="Q44" s="488" t="s">
        <v>805</v>
      </c>
      <c r="R44" s="671" t="s">
        <v>603</v>
      </c>
      <c r="S44" s="438" t="s">
        <v>604</v>
      </c>
    </row>
    <row r="45" spans="2:19" s="318" customFormat="1" ht="75" customHeight="1">
      <c r="B45" s="901"/>
      <c r="C45" s="918"/>
      <c r="D45" s="895" t="s">
        <v>192</v>
      </c>
      <c r="E45" s="323" t="s">
        <v>709</v>
      </c>
      <c r="F45" s="651" t="s">
        <v>169</v>
      </c>
      <c r="G45" s="328">
        <v>45334</v>
      </c>
      <c r="H45" s="328">
        <v>45639</v>
      </c>
      <c r="I45" s="545">
        <v>1</v>
      </c>
      <c r="J45" s="677">
        <v>0.89</v>
      </c>
      <c r="K45" s="1018"/>
      <c r="L45" s="478" t="s">
        <v>787</v>
      </c>
      <c r="M45" s="541" t="s">
        <v>543</v>
      </c>
      <c r="N45" s="927" t="s">
        <v>543</v>
      </c>
      <c r="O45" s="928"/>
      <c r="P45" s="928"/>
      <c r="Q45" s="486" t="s">
        <v>806</v>
      </c>
      <c r="R45" s="444" t="s">
        <v>603</v>
      </c>
      <c r="S45" s="438" t="s">
        <v>604</v>
      </c>
    </row>
    <row r="46" spans="2:19" s="318" customFormat="1" ht="71.25">
      <c r="B46" s="901"/>
      <c r="C46" s="918"/>
      <c r="D46" s="895"/>
      <c r="E46" s="323" t="s">
        <v>710</v>
      </c>
      <c r="F46" s="651" t="s">
        <v>169</v>
      </c>
      <c r="G46" s="328">
        <v>45334</v>
      </c>
      <c r="H46" s="328">
        <v>45639</v>
      </c>
      <c r="I46" s="545">
        <v>1</v>
      </c>
      <c r="J46" s="677">
        <v>0.75</v>
      </c>
      <c r="K46" s="1018"/>
      <c r="L46" s="492" t="s">
        <v>788</v>
      </c>
      <c r="M46" s="541" t="s">
        <v>543</v>
      </c>
      <c r="N46" s="928"/>
      <c r="O46" s="928"/>
      <c r="P46" s="928"/>
      <c r="Q46" s="512" t="s">
        <v>807</v>
      </c>
      <c r="R46" s="444" t="s">
        <v>603</v>
      </c>
      <c r="S46" s="438" t="s">
        <v>604</v>
      </c>
    </row>
    <row r="47" spans="2:19" s="318" customFormat="1" ht="156.75">
      <c r="B47" s="901"/>
      <c r="C47" s="918"/>
      <c r="D47" s="895"/>
      <c r="E47" s="323" t="s">
        <v>711</v>
      </c>
      <c r="F47" s="651" t="s">
        <v>182</v>
      </c>
      <c r="G47" s="334">
        <v>45323</v>
      </c>
      <c r="H47" s="334">
        <v>45639</v>
      </c>
      <c r="I47" s="545">
        <v>1</v>
      </c>
      <c r="J47" s="677">
        <v>0.66669999999999996</v>
      </c>
      <c r="K47" s="1018"/>
      <c r="L47" s="493" t="s">
        <v>789</v>
      </c>
      <c r="M47" s="541" t="s">
        <v>543</v>
      </c>
      <c r="N47" s="928"/>
      <c r="O47" s="928"/>
      <c r="P47" s="928"/>
      <c r="Q47" s="490" t="s">
        <v>808</v>
      </c>
      <c r="R47" s="444" t="s">
        <v>603</v>
      </c>
      <c r="S47" s="438" t="s">
        <v>604</v>
      </c>
    </row>
    <row r="48" spans="2:19" s="318" customFormat="1" ht="409.6" thickBot="1">
      <c r="B48" s="902"/>
      <c r="C48" s="923"/>
      <c r="D48" s="899"/>
      <c r="E48" s="337" t="s">
        <v>712</v>
      </c>
      <c r="F48" s="653" t="s">
        <v>182</v>
      </c>
      <c r="G48" s="338">
        <v>45323</v>
      </c>
      <c r="H48" s="338">
        <v>45657</v>
      </c>
      <c r="I48" s="547">
        <v>1</v>
      </c>
      <c r="J48" s="678">
        <v>0.66669999999999996</v>
      </c>
      <c r="K48" s="1019"/>
      <c r="L48" s="499" t="s">
        <v>790</v>
      </c>
      <c r="M48" s="542" t="s">
        <v>543</v>
      </c>
      <c r="N48" s="929"/>
      <c r="O48" s="930"/>
      <c r="P48" s="930"/>
      <c r="Q48" s="674" t="s">
        <v>809</v>
      </c>
      <c r="R48" s="671" t="s">
        <v>603</v>
      </c>
      <c r="S48" s="501" t="s">
        <v>604</v>
      </c>
    </row>
    <row r="49" spans="2:36" s="318" customFormat="1" ht="37.5" customHeight="1" thickBot="1">
      <c r="J49" s="610">
        <f>AVERAGE(J17:J48)</f>
        <v>0.65310312500000001</v>
      </c>
      <c r="K49" s="609">
        <f>AVERAGE(K17:K48)</f>
        <v>0.63398519230769235</v>
      </c>
      <c r="R49" s="339"/>
      <c r="S49" s="339"/>
    </row>
    <row r="50" spans="2:36" s="318" customFormat="1" thickBot="1">
      <c r="R50" s="339"/>
      <c r="S50" s="339"/>
    </row>
    <row r="51" spans="2:36" s="318" customFormat="1" ht="21.75" customHeight="1">
      <c r="B51" s="903" t="s">
        <v>546</v>
      </c>
      <c r="C51" s="904"/>
      <c r="D51" s="904"/>
      <c r="E51" s="905"/>
      <c r="R51" s="339"/>
      <c r="S51" s="339"/>
    </row>
    <row r="52" spans="2:36" s="318" customFormat="1" ht="30" customHeight="1">
      <c r="B52" s="906" t="s">
        <v>722</v>
      </c>
      <c r="C52" s="907"/>
      <c r="D52" s="908"/>
      <c r="E52" s="631">
        <f>J49</f>
        <v>0.65310312500000001</v>
      </c>
      <c r="I52" s="339"/>
      <c r="R52" s="339"/>
      <c r="S52" s="339"/>
    </row>
    <row r="53" spans="2:36" s="318" customFormat="1" ht="30" customHeight="1" thickBot="1">
      <c r="B53" s="909" t="s">
        <v>723</v>
      </c>
      <c r="C53" s="910"/>
      <c r="D53" s="911"/>
      <c r="E53" s="632">
        <f>K49</f>
        <v>0.63398519230769235</v>
      </c>
      <c r="R53" s="339"/>
      <c r="S53" s="339"/>
    </row>
    <row r="54" spans="2:36" s="318" customFormat="1" ht="14.25">
      <c r="R54" s="339"/>
      <c r="S54" s="339"/>
    </row>
    <row r="55" spans="2:36" ht="15.75" thickBot="1"/>
    <row r="56" spans="2:36" ht="45" customHeight="1" thickBot="1">
      <c r="M56" s="318"/>
      <c r="N56" s="340" t="s">
        <v>547</v>
      </c>
      <c r="O56" s="903" t="s">
        <v>548</v>
      </c>
      <c r="P56" s="905"/>
      <c r="Q56" s="649" t="s">
        <v>549</v>
      </c>
      <c r="R56" s="341" t="s">
        <v>550</v>
      </c>
      <c r="Z56" s="630"/>
    </row>
    <row r="57" spans="2:36" ht="39.950000000000003" customHeight="1">
      <c r="B57" s="342" t="s">
        <v>551</v>
      </c>
      <c r="C57" s="920" t="s">
        <v>552</v>
      </c>
      <c r="D57" s="920"/>
      <c r="E57" s="920"/>
      <c r="F57" s="920"/>
      <c r="G57" s="343">
        <f>COUNTIF($M$17:$M$48, "FINALIZADAS")</f>
        <v>0</v>
      </c>
      <c r="H57" s="344">
        <f>+G57/$G$62</f>
        <v>0</v>
      </c>
      <c r="M57" s="345" t="s">
        <v>551</v>
      </c>
      <c r="N57" s="346">
        <f>G57</f>
        <v>0</v>
      </c>
      <c r="O57" s="921">
        <v>1</v>
      </c>
      <c r="P57" s="922"/>
      <c r="Q57" s="347">
        <f>+(N57*O57)/$G$62</f>
        <v>0</v>
      </c>
      <c r="R57" s="627">
        <f>+N57/$N$62</f>
        <v>0</v>
      </c>
      <c r="S57" s="626"/>
      <c r="Z57" s="630"/>
    </row>
    <row r="58" spans="2:36" ht="39.950000000000003" customHeight="1">
      <c r="B58" s="348" t="s">
        <v>543</v>
      </c>
      <c r="C58" s="949" t="s">
        <v>553</v>
      </c>
      <c r="D58" s="949"/>
      <c r="E58" s="949"/>
      <c r="F58" s="949"/>
      <c r="G58" s="349">
        <f>COUNTIF($M$17:$M$48, "EN  PROCESO")</f>
        <v>30</v>
      </c>
      <c r="H58" s="350">
        <f>+G58/$G$62</f>
        <v>0.9375</v>
      </c>
      <c r="M58" s="351" t="s">
        <v>543</v>
      </c>
      <c r="N58" s="346">
        <f>G58</f>
        <v>30</v>
      </c>
      <c r="O58" s="921">
        <v>0.6</v>
      </c>
      <c r="P58" s="922"/>
      <c r="Q58" s="347">
        <f>+(N58*O58)/$G$62</f>
        <v>0.5625</v>
      </c>
      <c r="R58" s="627">
        <f>+N58/$N$62</f>
        <v>0.9375</v>
      </c>
      <c r="S58" s="626"/>
      <c r="Z58" s="630"/>
    </row>
    <row r="59" spans="2:36" ht="39.950000000000003" customHeight="1">
      <c r="B59" s="352" t="s">
        <v>554</v>
      </c>
      <c r="C59" s="949" t="s">
        <v>555</v>
      </c>
      <c r="D59" s="949"/>
      <c r="E59" s="949"/>
      <c r="F59" s="949"/>
      <c r="G59" s="349">
        <f>COUNTIF($M$18:$M$48, "VENCIDAS CON AVANCE")</f>
        <v>0</v>
      </c>
      <c r="H59" s="350">
        <f>+G59/$G$62</f>
        <v>0</v>
      </c>
      <c r="M59" s="353" t="s">
        <v>554</v>
      </c>
      <c r="N59" s="346">
        <f>G59</f>
        <v>0</v>
      </c>
      <c r="O59" s="921">
        <v>0.2</v>
      </c>
      <c r="P59" s="922"/>
      <c r="Q59" s="347">
        <f>+(N59*O59)/$G$62</f>
        <v>0</v>
      </c>
      <c r="R59" s="627">
        <f t="shared" ref="R59:R61" si="0">+N59/$N$62</f>
        <v>0</v>
      </c>
      <c r="S59" s="626"/>
      <c r="Z59" s="630"/>
    </row>
    <row r="60" spans="2:36" ht="39.950000000000003" customHeight="1">
      <c r="B60" s="354" t="s">
        <v>556</v>
      </c>
      <c r="C60" s="949" t="s">
        <v>557</v>
      </c>
      <c r="D60" s="949"/>
      <c r="E60" s="949"/>
      <c r="F60" s="949"/>
      <c r="G60" s="349">
        <f>COUNTIF($M$17:$M$48, "VENCIDAS SIN AVANCE")</f>
        <v>1</v>
      </c>
      <c r="H60" s="350">
        <f>+G60/$G$62</f>
        <v>3.125E-2</v>
      </c>
      <c r="M60" s="355" t="s">
        <v>556</v>
      </c>
      <c r="N60" s="346">
        <f>G60</f>
        <v>1</v>
      </c>
      <c r="O60" s="921">
        <v>0</v>
      </c>
      <c r="P60" s="922"/>
      <c r="Q60" s="347">
        <f>+(N60*O60)/$G$62</f>
        <v>0</v>
      </c>
      <c r="R60" s="627">
        <f t="shared" si="0"/>
        <v>3.125E-2</v>
      </c>
      <c r="S60" s="626"/>
      <c r="Z60" s="630"/>
    </row>
    <row r="61" spans="2:36" ht="39.950000000000003" customHeight="1" thickBot="1">
      <c r="B61" s="356" t="s">
        <v>544</v>
      </c>
      <c r="C61" s="936" t="s">
        <v>558</v>
      </c>
      <c r="D61" s="936"/>
      <c r="E61" s="936"/>
      <c r="F61" s="936"/>
      <c r="G61" s="357">
        <f>COUNTIF($M$17:$M$48, "NO INICIADAS")</f>
        <v>1</v>
      </c>
      <c r="H61" s="358">
        <f>+G61/$G$62</f>
        <v>3.125E-2</v>
      </c>
      <c r="M61" s="359" t="s">
        <v>544</v>
      </c>
      <c r="N61" s="360">
        <f>G61</f>
        <v>1</v>
      </c>
      <c r="O61" s="937">
        <v>0</v>
      </c>
      <c r="P61" s="938"/>
      <c r="Q61" s="361">
        <f>+(N61*O61)/$G$62</f>
        <v>0</v>
      </c>
      <c r="R61" s="627">
        <f t="shared" si="0"/>
        <v>3.125E-2</v>
      </c>
      <c r="S61" s="626"/>
      <c r="Z61" s="630"/>
    </row>
    <row r="62" spans="2:36" ht="24" customHeight="1" thickBot="1">
      <c r="B62" s="939" t="s">
        <v>530</v>
      </c>
      <c r="C62" s="940"/>
      <c r="D62" s="940"/>
      <c r="E62" s="940"/>
      <c r="F62" s="940"/>
      <c r="G62" s="362">
        <f>SUM(G57:G61)</f>
        <v>32</v>
      </c>
      <c r="H62" s="363">
        <f>SUM(H57:H61)</f>
        <v>1</v>
      </c>
      <c r="M62" s="364" t="s">
        <v>530</v>
      </c>
      <c r="N62" s="365">
        <f>SUBTOTAL(9,N57:N61)</f>
        <v>32</v>
      </c>
      <c r="O62" s="941"/>
      <c r="P62" s="942"/>
      <c r="Q62" s="502">
        <f>SUM(Q57:Q61)</f>
        <v>0.5625</v>
      </c>
      <c r="R62" s="366">
        <f>SUM(R57:R61)</f>
        <v>1</v>
      </c>
      <c r="Z62" s="630"/>
      <c r="AG62" s="630"/>
      <c r="AH62" s="630"/>
      <c r="AI62" s="630"/>
      <c r="AJ62" s="630"/>
    </row>
    <row r="63" spans="2:36">
      <c r="B63" s="943" t="s">
        <v>559</v>
      </c>
      <c r="C63" s="944"/>
      <c r="D63" s="944"/>
      <c r="E63" s="944"/>
      <c r="F63" s="944"/>
      <c r="G63" s="944"/>
      <c r="H63" s="945"/>
      <c r="Z63" s="630"/>
      <c r="AG63" s="630"/>
      <c r="AH63" s="630"/>
      <c r="AI63" s="630"/>
      <c r="AJ63" s="630"/>
    </row>
    <row r="64" spans="2:36" ht="30" customHeight="1" thickBot="1">
      <c r="B64" s="946" t="s">
        <v>560</v>
      </c>
      <c r="C64" s="947"/>
      <c r="D64" s="947"/>
      <c r="E64" s="947"/>
      <c r="F64" s="947"/>
      <c r="G64" s="947"/>
      <c r="H64" s="948"/>
      <c r="Z64" s="630"/>
      <c r="AG64" s="630"/>
      <c r="AH64" s="630"/>
      <c r="AI64" s="630"/>
      <c r="AJ64" s="630"/>
    </row>
    <row r="65" spans="2:36">
      <c r="Z65" s="630"/>
      <c r="AG65" s="630"/>
      <c r="AH65" s="630"/>
      <c r="AI65" s="630"/>
      <c r="AJ65" s="630"/>
    </row>
    <row r="66" spans="2:36" ht="9.75" customHeight="1">
      <c r="Z66" s="630"/>
      <c r="AG66" s="630"/>
      <c r="AH66" s="630"/>
      <c r="AI66" s="630"/>
      <c r="AJ66" s="630"/>
    </row>
    <row r="67" spans="2:36" ht="15.75" thickBot="1">
      <c r="Z67" s="630"/>
      <c r="AG67" s="630"/>
      <c r="AH67" s="630"/>
      <c r="AI67" s="630"/>
      <c r="AJ67" s="630"/>
    </row>
    <row r="68" spans="2:36" ht="15.75" hidden="1" thickBot="1">
      <c r="B68" s="367" t="s">
        <v>551</v>
      </c>
      <c r="Z68" s="630"/>
      <c r="AG68" s="630"/>
      <c r="AH68" s="630"/>
      <c r="AI68" s="630"/>
      <c r="AJ68" s="630"/>
    </row>
    <row r="69" spans="2:36" ht="15.75" hidden="1" thickBot="1">
      <c r="B69" s="368" t="s">
        <v>543</v>
      </c>
      <c r="Z69" s="630"/>
      <c r="AG69" s="630"/>
      <c r="AH69" s="630"/>
      <c r="AI69" s="630"/>
      <c r="AJ69" s="630"/>
    </row>
    <row r="70" spans="2:36" ht="15.75" hidden="1" thickBot="1">
      <c r="B70" s="369" t="s">
        <v>554</v>
      </c>
      <c r="Z70" s="630"/>
      <c r="AG70" s="630"/>
      <c r="AH70" s="630"/>
      <c r="AI70" s="630"/>
      <c r="AJ70" s="630"/>
    </row>
    <row r="71" spans="2:36" hidden="1">
      <c r="B71" s="370" t="s">
        <v>556</v>
      </c>
      <c r="Z71" s="630"/>
      <c r="AG71" s="630"/>
      <c r="AH71" s="630"/>
      <c r="AI71" s="630"/>
      <c r="AJ71" s="630"/>
    </row>
    <row r="72" spans="2:36" ht="15.75" hidden="1" thickBot="1">
      <c r="B72" s="371" t="s">
        <v>544</v>
      </c>
      <c r="Z72" s="630"/>
      <c r="AG72" s="630"/>
      <c r="AH72" s="630"/>
      <c r="AI72" s="630"/>
      <c r="AJ72" s="630"/>
    </row>
    <row r="73" spans="2:36" ht="24.75" customHeight="1" thickBot="1">
      <c r="B73" s="886" t="s">
        <v>561</v>
      </c>
      <c r="C73" s="887"/>
      <c r="D73" s="887"/>
      <c r="E73" s="887"/>
      <c r="F73" s="887"/>
      <c r="G73" s="887"/>
      <c r="H73" s="888"/>
      <c r="I73" s="372"/>
      <c r="W73" s="628"/>
      <c r="Z73" s="630"/>
      <c r="AG73" s="630"/>
      <c r="AH73" s="630"/>
      <c r="AI73" s="630"/>
      <c r="AJ73" s="630"/>
    </row>
    <row r="74" spans="2:36" ht="30">
      <c r="B74" s="373" t="s">
        <v>562</v>
      </c>
      <c r="C74" s="374" t="s">
        <v>563</v>
      </c>
      <c r="D74" s="375" t="s">
        <v>564</v>
      </c>
      <c r="E74" s="889" t="s">
        <v>565</v>
      </c>
      <c r="F74" s="890"/>
      <c r="G74" s="890"/>
      <c r="H74" s="891"/>
      <c r="I74" s="376"/>
      <c r="Z74" s="630"/>
      <c r="AG74" s="630"/>
      <c r="AH74" s="630"/>
      <c r="AI74" s="630"/>
      <c r="AJ74" s="630"/>
    </row>
    <row r="75" spans="2:36" ht="33.75" customHeight="1">
      <c r="B75" s="377" t="s">
        <v>566</v>
      </c>
      <c r="C75" s="378">
        <v>33.33</v>
      </c>
      <c r="D75" s="379">
        <v>1</v>
      </c>
      <c r="E75" s="892" t="s">
        <v>567</v>
      </c>
      <c r="F75" s="893"/>
      <c r="G75" s="893"/>
      <c r="H75" s="894"/>
      <c r="I75" s="380"/>
      <c r="AG75" s="630"/>
      <c r="AH75" s="630"/>
      <c r="AI75" s="630"/>
      <c r="AJ75" s="630"/>
    </row>
    <row r="76" spans="2:36" ht="33.75" customHeight="1">
      <c r="B76" s="377" t="s">
        <v>568</v>
      </c>
      <c r="C76" s="378">
        <v>66.66</v>
      </c>
      <c r="D76" s="379">
        <v>1</v>
      </c>
      <c r="E76" s="892" t="s">
        <v>569</v>
      </c>
      <c r="F76" s="893"/>
      <c r="G76" s="893"/>
      <c r="H76" s="894"/>
      <c r="I76" s="380"/>
    </row>
    <row r="77" spans="2:36" ht="41.25" customHeight="1" thickBot="1">
      <c r="B77" s="381" t="s">
        <v>570</v>
      </c>
      <c r="C77" s="382">
        <v>1</v>
      </c>
      <c r="D77" s="383">
        <v>1</v>
      </c>
      <c r="E77" s="933" t="s">
        <v>526</v>
      </c>
      <c r="F77" s="934"/>
      <c r="G77" s="934"/>
      <c r="H77" s="935"/>
      <c r="I77" s="380"/>
    </row>
  </sheetData>
  <autoFilter ref="B16:AJ49" xr:uid="{9E2BC6E9-932D-42A3-8408-C9DCBD1B5C10}"/>
  <mergeCells count="106">
    <mergeCell ref="E74:H74"/>
    <mergeCell ref="E75:H75"/>
    <mergeCell ref="E76:H76"/>
    <mergeCell ref="E77:H77"/>
    <mergeCell ref="C61:F61"/>
    <mergeCell ref="O61:P61"/>
    <mergeCell ref="B62:F62"/>
    <mergeCell ref="O62:P62"/>
    <mergeCell ref="B63:H63"/>
    <mergeCell ref="B64:H64"/>
    <mergeCell ref="C60:F60"/>
    <mergeCell ref="O60:P60"/>
    <mergeCell ref="B51:E51"/>
    <mergeCell ref="B52:D52"/>
    <mergeCell ref="B53:D53"/>
    <mergeCell ref="O56:P56"/>
    <mergeCell ref="C57:F57"/>
    <mergeCell ref="O57:P57"/>
    <mergeCell ref="B73:H73"/>
    <mergeCell ref="N38:N40"/>
    <mergeCell ref="D41:D43"/>
    <mergeCell ref="N41:N43"/>
    <mergeCell ref="F42:F43"/>
    <mergeCell ref="D45:D48"/>
    <mergeCell ref="N45:N48"/>
    <mergeCell ref="C58:F58"/>
    <mergeCell ref="O58:P58"/>
    <mergeCell ref="C59:F59"/>
    <mergeCell ref="O59:P59"/>
    <mergeCell ref="B36:B48"/>
    <mergeCell ref="C36:C48"/>
    <mergeCell ref="D36:D37"/>
    <mergeCell ref="F36:F37"/>
    <mergeCell ref="K36:K48"/>
    <mergeCell ref="N36:N37"/>
    <mergeCell ref="P27:P35"/>
    <mergeCell ref="D30:D31"/>
    <mergeCell ref="N30:N31"/>
    <mergeCell ref="C32:C35"/>
    <mergeCell ref="D32:D35"/>
    <mergeCell ref="K32:K35"/>
    <mergeCell ref="N32:N35"/>
    <mergeCell ref="O32:O35"/>
    <mergeCell ref="B27:B35"/>
    <mergeCell ref="C27:C31"/>
    <mergeCell ref="D27:D28"/>
    <mergeCell ref="K27:K31"/>
    <mergeCell ref="N27:N28"/>
    <mergeCell ref="O27:O31"/>
    <mergeCell ref="O36:O48"/>
    <mergeCell ref="P36:P48"/>
    <mergeCell ref="D38:D40"/>
    <mergeCell ref="F38:F40"/>
    <mergeCell ref="O17:O20"/>
    <mergeCell ref="P17:P26"/>
    <mergeCell ref="C22:C26"/>
    <mergeCell ref="D22:D26"/>
    <mergeCell ref="K22:K26"/>
    <mergeCell ref="N22:N26"/>
    <mergeCell ref="O22:O26"/>
    <mergeCell ref="P15:P16"/>
    <mergeCell ref="Q15:Q16"/>
    <mergeCell ref="B17:B26"/>
    <mergeCell ref="C17:C20"/>
    <mergeCell ref="D17:D20"/>
    <mergeCell ref="F17:F20"/>
    <mergeCell ref="K17:K20"/>
    <mergeCell ref="N17:N20"/>
    <mergeCell ref="J15:J16"/>
    <mergeCell ref="K15:K16"/>
    <mergeCell ref="L15:L16"/>
    <mergeCell ref="M15:M16"/>
    <mergeCell ref="N15:N16"/>
    <mergeCell ref="B13:D13"/>
    <mergeCell ref="E13:S13"/>
    <mergeCell ref="B15:B16"/>
    <mergeCell ref="C15:C16"/>
    <mergeCell ref="D15:D16"/>
    <mergeCell ref="E15:E16"/>
    <mergeCell ref="F15:F16"/>
    <mergeCell ref="G15:G16"/>
    <mergeCell ref="H15:H16"/>
    <mergeCell ref="I15:I16"/>
    <mergeCell ref="R15:R16"/>
    <mergeCell ref="S15:S16"/>
    <mergeCell ref="O15:O16"/>
    <mergeCell ref="B11:L11"/>
    <mergeCell ref="B12:D12"/>
    <mergeCell ref="E12:F12"/>
    <mergeCell ref="G12:H12"/>
    <mergeCell ref="I12:S12"/>
    <mergeCell ref="B7:C7"/>
    <mergeCell ref="D7:K7"/>
    <mergeCell ref="M7:S7"/>
    <mergeCell ref="B8:C8"/>
    <mergeCell ref="D8:K8"/>
    <mergeCell ref="M8:S8"/>
    <mergeCell ref="B1:C1"/>
    <mergeCell ref="D1:S1"/>
    <mergeCell ref="B3:S3"/>
    <mergeCell ref="B4:S4"/>
    <mergeCell ref="B5:S5"/>
    <mergeCell ref="B6:S6"/>
    <mergeCell ref="B10:D10"/>
    <mergeCell ref="F10:G10"/>
    <mergeCell ref="H10:S10"/>
  </mergeCells>
  <conditionalFormatting sqref="Q62">
    <cfRule type="cellIs" dxfId="133" priority="102" operator="between">
      <formula>0.8</formula>
      <formula>1</formula>
    </cfRule>
    <cfRule type="cellIs" dxfId="132" priority="103" operator="between">
      <formula>0.6</formula>
      <formula>0.79</formula>
    </cfRule>
    <cfRule type="cellIs" dxfId="131" priority="104" operator="between">
      <formula>0</formula>
      <formula>0.59</formula>
    </cfRule>
  </conditionalFormatting>
  <conditionalFormatting sqref="J63:K64 J49:K55 O56:O62 M19:M21 N21:O21 M22:O22 M23:M39 N38">
    <cfRule type="containsText" dxfId="130" priority="84" operator="containsText" text="FINALIZADA">
      <formula>NOT(ISERROR(SEARCH("FINALIZADA",J19)))</formula>
    </cfRule>
    <cfRule type="containsText" dxfId="129" priority="85" operator="containsText" text="EN PROCESO">
      <formula>NOT(ISERROR(SEARCH("EN PROCESO",J19)))</formula>
    </cfRule>
    <cfRule type="containsText" dxfId="128" priority="86" operator="containsText" text="VENCIDAS CON AVANCE">
      <formula>NOT(ISERROR(SEARCH("VENCIDAS CON AVANCE",J19)))</formula>
    </cfRule>
    <cfRule type="expression" dxfId="127" priority="87">
      <formula>J19="NO INICIADAS"</formula>
    </cfRule>
    <cfRule type="expression" dxfId="126" priority="88">
      <formula>J19="VENCIDAS SIN AVANCE"</formula>
    </cfRule>
    <cfRule type="expression" dxfId="125" priority="89">
      <formula>J19="EN PROCESO"</formula>
    </cfRule>
    <cfRule type="expression" dxfId="124" priority="90">
      <formula>J19="FINALIZADAS"</formula>
    </cfRule>
    <cfRule type="containsText" dxfId="123" priority="91" operator="containsText" text="Parcial">
      <formula>NOT(ISERROR(SEARCH("Parcial",J19)))</formula>
    </cfRule>
    <cfRule type="containsText" dxfId="122" priority="92" operator="containsText" text="No cumple">
      <formula>NOT(ISERROR(SEARCH("No cumple",J19)))</formula>
    </cfRule>
    <cfRule type="containsText" dxfId="121" priority="93" operator="containsText" text="Cumple">
      <formula>NOT(ISERROR(SEARCH("Cumple",J19)))</formula>
    </cfRule>
    <cfRule type="containsText" dxfId="120" priority="94" operator="containsText" text="VENCIDAS CON AVANCE">
      <formula>NOT(ISERROR(SEARCH("VENCIDAS CON AVANCE",J19)))</formula>
    </cfRule>
    <cfRule type="expression" dxfId="119" priority="95">
      <formula>J19="NO INICIADAS"</formula>
    </cfRule>
    <cfRule type="expression" dxfId="118" priority="96">
      <formula>J19="VENCIDAS SIN AVANCE"</formula>
    </cfRule>
    <cfRule type="expression" dxfId="117" priority="97">
      <formula>J19="EN PROCESO"</formula>
    </cfRule>
    <cfRule type="expression" dxfId="116" priority="98">
      <formula>J19="FINALIZADAS"</formula>
    </cfRule>
    <cfRule type="containsText" dxfId="115" priority="99" operator="containsText" text="Parcial">
      <formula>NOT(ISERROR(SEARCH("Parcial",J19)))</formula>
    </cfRule>
    <cfRule type="containsText" dxfId="114" priority="100" operator="containsText" text="No cumple">
      <formula>NOT(ISERROR(SEARCH("No cumple",J19)))</formula>
    </cfRule>
    <cfRule type="containsText" dxfId="113" priority="101" operator="containsText" text="FINALIZADA">
      <formula>NOT(ISERROR(SEARCH("FINALIZADA",J19)))</formula>
    </cfRule>
  </conditionalFormatting>
  <conditionalFormatting sqref="R62">
    <cfRule type="cellIs" dxfId="112" priority="81" operator="between">
      <formula>0.8</formula>
      <formula>1</formula>
    </cfRule>
    <cfRule type="cellIs" dxfId="111" priority="82" operator="between">
      <formula>0.6</formula>
      <formula>0.79</formula>
    </cfRule>
    <cfRule type="cellIs" dxfId="110" priority="83" operator="between">
      <formula>0</formula>
      <formula>0.59</formula>
    </cfRule>
  </conditionalFormatting>
  <conditionalFormatting sqref="M40:M43 M46:M48 M44:N45 M17:P17 N27:P27 M18 N29:N30 N32:O32 N36 P36 N41">
    <cfRule type="containsText" dxfId="109" priority="63" operator="containsText" text="FINALIZADA">
      <formula>NOT(ISERROR(SEARCH("FINALIZADA",M17)))</formula>
    </cfRule>
    <cfRule type="containsText" dxfId="108" priority="64" operator="containsText" text="EN PROCESO">
      <formula>NOT(ISERROR(SEARCH("EN PROCESO",M17)))</formula>
    </cfRule>
    <cfRule type="containsText" dxfId="107" priority="65" operator="containsText" text="VENCIDAS CON AVANCE">
      <formula>NOT(ISERROR(SEARCH("VENCIDAS CON AVANCE",M17)))</formula>
    </cfRule>
    <cfRule type="expression" dxfId="106" priority="66">
      <formula>M17="NO INICIADAS"</formula>
    </cfRule>
    <cfRule type="expression" dxfId="105" priority="67">
      <formula>M17="VENCIDAS SIN AVANCE"</formula>
    </cfRule>
    <cfRule type="expression" dxfId="104" priority="68">
      <formula>M17="EN PROCESO"</formula>
    </cfRule>
    <cfRule type="expression" dxfId="103" priority="69">
      <formula>M17="FINALIZADAS"</formula>
    </cfRule>
    <cfRule type="containsText" dxfId="102" priority="70" operator="containsText" text="Parcial">
      <formula>NOT(ISERROR(SEARCH("Parcial",M17)))</formula>
    </cfRule>
    <cfRule type="containsText" dxfId="101" priority="71" operator="containsText" text="No cumple">
      <formula>NOT(ISERROR(SEARCH("No cumple",M17)))</formula>
    </cfRule>
    <cfRule type="containsText" dxfId="100" priority="72" operator="containsText" text="Cumple">
      <formula>NOT(ISERROR(SEARCH("Cumple",M17)))</formula>
    </cfRule>
    <cfRule type="containsText" dxfId="99" priority="73" operator="containsText" text="VENCIDAS CON AVANCE">
      <formula>NOT(ISERROR(SEARCH("VENCIDAS CON AVANCE",M17)))</formula>
    </cfRule>
    <cfRule type="expression" dxfId="98" priority="74">
      <formula>M17="NO INICIADAS"</formula>
    </cfRule>
    <cfRule type="expression" dxfId="97" priority="75">
      <formula>M17="VENCIDAS SIN AVANCE"</formula>
    </cfRule>
    <cfRule type="expression" dxfId="96" priority="76">
      <formula>M17="EN PROCESO"</formula>
    </cfRule>
    <cfRule type="expression" dxfId="95" priority="77">
      <formula>M17="FINALIZADAS"</formula>
    </cfRule>
    <cfRule type="containsText" dxfId="94" priority="78" operator="containsText" text="Parcial">
      <formula>NOT(ISERROR(SEARCH("Parcial",M17)))</formula>
    </cfRule>
    <cfRule type="containsText" dxfId="93" priority="79" operator="containsText" text="No cumple">
      <formula>NOT(ISERROR(SEARCH("No cumple",M17)))</formula>
    </cfRule>
    <cfRule type="containsText" dxfId="92" priority="80" operator="containsText" text="FINALIZADA">
      <formula>NOT(ISERROR(SEARCH("FINALIZADA",M17)))</formula>
    </cfRule>
  </conditionalFormatting>
  <conditionalFormatting sqref="M46:M48 M44:N45 M17:P17 N21:O21 M22:O22 N27:P27 M18:M21 N29:N30 N32:O32 N36 P36 M23:M43 N38 N41">
    <cfRule type="containsText" dxfId="91" priority="62" operator="containsText" text="EN  PROCESO">
      <formula>NOT(ISERROR(SEARCH("EN  PROCESO",M17)))</formula>
    </cfRule>
  </conditionalFormatting>
  <conditionalFormatting sqref="G29:H29">
    <cfRule type="timePeriod" dxfId="90" priority="61" timePeriod="lastWeek">
      <formula>AND(TODAY()-ROUNDDOWN(G29,0)&gt;=(WEEKDAY(TODAY())),TODAY()-ROUNDDOWN(G29,0)&lt;(WEEKDAY(TODAY())+7))</formula>
    </cfRule>
  </conditionalFormatting>
  <conditionalFormatting sqref="G31">
    <cfRule type="timePeriod" dxfId="89" priority="60" timePeriod="lastWeek">
      <formula>AND(TODAY()-ROUNDDOWN(G31,0)&gt;=(WEEKDAY(TODAY())),TODAY()-ROUNDDOWN(G31,0)&lt;(WEEKDAY(TODAY())+7))</formula>
    </cfRule>
  </conditionalFormatting>
  <conditionalFormatting sqref="H31">
    <cfRule type="timePeriod" dxfId="88" priority="59" timePeriod="lastWeek">
      <formula>AND(TODAY()-ROUNDDOWN(H31,0)&gt;=(WEEKDAY(TODAY())),TODAY()-ROUNDDOWN(H31,0)&lt;(WEEKDAY(TODAY())+7))</formula>
    </cfRule>
  </conditionalFormatting>
  <conditionalFormatting sqref="H33">
    <cfRule type="timePeriod" dxfId="87" priority="58" timePeriod="lastWeek">
      <formula>AND(TODAY()-ROUNDDOWN(H33,0)&gt;=(WEEKDAY(TODAY())),TODAY()-ROUNDDOWN(H33,0)&lt;(WEEKDAY(TODAY())+7))</formula>
    </cfRule>
  </conditionalFormatting>
  <conditionalFormatting sqref="G45:H45">
    <cfRule type="timePeriod" dxfId="86" priority="57" timePeriod="lastWeek">
      <formula>AND(TODAY()-ROUNDDOWN(G45,0)&gt;=(WEEKDAY(TODAY())),TODAY()-ROUNDDOWN(G45,0)&lt;(WEEKDAY(TODAY())+7))</formula>
    </cfRule>
  </conditionalFormatting>
  <conditionalFormatting sqref="G46:H46">
    <cfRule type="timePeriod" dxfId="85" priority="56" timePeriod="lastWeek">
      <formula>AND(TODAY()-ROUNDDOWN(G46,0)&gt;=(WEEKDAY(TODAY())),TODAY()-ROUNDDOWN(G46,0)&lt;(WEEKDAY(TODAY())+7))</formula>
    </cfRule>
  </conditionalFormatting>
  <conditionalFormatting sqref="O36">
    <cfRule type="containsText" dxfId="84" priority="38" operator="containsText" text="FINALIZADA">
      <formula>NOT(ISERROR(SEARCH("FINALIZADA",O36)))</formula>
    </cfRule>
    <cfRule type="containsText" dxfId="83" priority="39" operator="containsText" text="EN PROCESO">
      <formula>NOT(ISERROR(SEARCH("EN PROCESO",O36)))</formula>
    </cfRule>
    <cfRule type="containsText" dxfId="82" priority="40" operator="containsText" text="VENCIDAS CON AVANCE">
      <formula>NOT(ISERROR(SEARCH("VENCIDAS CON AVANCE",O36)))</formula>
    </cfRule>
    <cfRule type="expression" dxfId="81" priority="41">
      <formula>O36="NO INICIADAS"</formula>
    </cfRule>
    <cfRule type="expression" dxfId="80" priority="42">
      <formula>O36="VENCIDAS SIN AVANCE"</formula>
    </cfRule>
    <cfRule type="expression" dxfId="79" priority="43">
      <formula>O36="EN PROCESO"</formula>
    </cfRule>
    <cfRule type="expression" dxfId="78" priority="44">
      <formula>O36="FINALIZADAS"</formula>
    </cfRule>
    <cfRule type="containsText" dxfId="77" priority="45" operator="containsText" text="Parcial">
      <formula>NOT(ISERROR(SEARCH("Parcial",O36)))</formula>
    </cfRule>
    <cfRule type="containsText" dxfId="76" priority="46" operator="containsText" text="No cumple">
      <formula>NOT(ISERROR(SEARCH("No cumple",O36)))</formula>
    </cfRule>
    <cfRule type="containsText" dxfId="75" priority="47" operator="containsText" text="Cumple">
      <formula>NOT(ISERROR(SEARCH("Cumple",O36)))</formula>
    </cfRule>
    <cfRule type="containsText" dxfId="74" priority="48" operator="containsText" text="VENCIDAS CON AVANCE">
      <formula>NOT(ISERROR(SEARCH("VENCIDAS CON AVANCE",O36)))</formula>
    </cfRule>
    <cfRule type="expression" dxfId="73" priority="49">
      <formula>O36="NO INICIADAS"</formula>
    </cfRule>
    <cfRule type="expression" dxfId="72" priority="50">
      <formula>O36="VENCIDAS SIN AVANCE"</formula>
    </cfRule>
    <cfRule type="expression" dxfId="71" priority="51">
      <formula>O36="EN PROCESO"</formula>
    </cfRule>
    <cfRule type="expression" dxfId="70" priority="52">
      <formula>O36="FINALIZADAS"</formula>
    </cfRule>
    <cfRule type="containsText" dxfId="69" priority="53" operator="containsText" text="Parcial">
      <formula>NOT(ISERROR(SEARCH("Parcial",O36)))</formula>
    </cfRule>
    <cfRule type="containsText" dxfId="68" priority="54" operator="containsText" text="No cumple">
      <formula>NOT(ISERROR(SEARCH("No cumple",O36)))</formula>
    </cfRule>
    <cfRule type="containsText" dxfId="67" priority="55" operator="containsText" text="FINALIZADA">
      <formula>NOT(ISERROR(SEARCH("FINALIZADA",O36)))</formula>
    </cfRule>
  </conditionalFormatting>
  <conditionalFormatting sqref="O36">
    <cfRule type="containsText" dxfId="66" priority="37" operator="containsText" text="EN  PROCESO">
      <formula>NOT(ISERROR(SEARCH("EN  PROCESO",O36)))</formula>
    </cfRule>
  </conditionalFormatting>
  <conditionalFormatting sqref="B51">
    <cfRule type="containsText" dxfId="65" priority="19" operator="containsText" text="FINALIZADA">
      <formula>NOT(ISERROR(SEARCH("FINALIZADA",B51)))</formula>
    </cfRule>
    <cfRule type="containsText" dxfId="64" priority="20" operator="containsText" text="EN PROCESO">
      <formula>NOT(ISERROR(SEARCH("EN PROCESO",B51)))</formula>
    </cfRule>
    <cfRule type="containsText" dxfId="63" priority="21" operator="containsText" text="VENCIDAS CON AVANCE">
      <formula>NOT(ISERROR(SEARCH("VENCIDAS CON AVANCE",B51)))</formula>
    </cfRule>
    <cfRule type="expression" dxfId="62" priority="22">
      <formula>B51="NO INICIADAS"</formula>
    </cfRule>
    <cfRule type="expression" dxfId="61" priority="23">
      <formula>B51="VENCIDAS SIN AVANCE"</formula>
    </cfRule>
    <cfRule type="expression" dxfId="60" priority="24">
      <formula>B51="EN PROCESO"</formula>
    </cfRule>
    <cfRule type="expression" dxfId="59" priority="25">
      <formula>B51="FINALIZADAS"</formula>
    </cfRule>
    <cfRule type="containsText" dxfId="58" priority="26" operator="containsText" text="Parcial">
      <formula>NOT(ISERROR(SEARCH("Parcial",B51)))</formula>
    </cfRule>
    <cfRule type="containsText" dxfId="57" priority="27" operator="containsText" text="No cumple">
      <formula>NOT(ISERROR(SEARCH("No cumple",B51)))</formula>
    </cfRule>
    <cfRule type="containsText" dxfId="56" priority="28" operator="containsText" text="Cumple">
      <formula>NOT(ISERROR(SEARCH("Cumple",B51)))</formula>
    </cfRule>
    <cfRule type="containsText" dxfId="55" priority="29" operator="containsText" text="VENCIDAS CON AVANCE">
      <formula>NOT(ISERROR(SEARCH("VENCIDAS CON AVANCE",B51)))</formula>
    </cfRule>
    <cfRule type="expression" dxfId="54" priority="30">
      <formula>B51="NO INICIADAS"</formula>
    </cfRule>
    <cfRule type="expression" dxfId="53" priority="31">
      <formula>B51="VENCIDAS SIN AVANCE"</formula>
    </cfRule>
    <cfRule type="expression" dxfId="52" priority="32">
      <formula>B51="EN PROCESO"</formula>
    </cfRule>
    <cfRule type="expression" dxfId="51" priority="33">
      <formula>B51="FINALIZADAS"</formula>
    </cfRule>
    <cfRule type="containsText" dxfId="50" priority="34" operator="containsText" text="Parcial">
      <formula>NOT(ISERROR(SEARCH("Parcial",B51)))</formula>
    </cfRule>
    <cfRule type="containsText" dxfId="49" priority="35" operator="containsText" text="No cumple">
      <formula>NOT(ISERROR(SEARCH("No cumple",B51)))</formula>
    </cfRule>
    <cfRule type="containsText" dxfId="48" priority="36" operator="containsText" text="FINALIZADA">
      <formula>NOT(ISERROR(SEARCH("FINALIZADA",B51)))</formula>
    </cfRule>
  </conditionalFormatting>
  <conditionalFormatting sqref="B73">
    <cfRule type="containsText" dxfId="47" priority="1" operator="containsText" text="FINALIZADA">
      <formula>NOT(ISERROR(SEARCH("FINALIZADA",B73)))</formula>
    </cfRule>
    <cfRule type="containsText" dxfId="46" priority="2" operator="containsText" text="EN PROCESO">
      <formula>NOT(ISERROR(SEARCH("EN PROCESO",B73)))</formula>
    </cfRule>
    <cfRule type="containsText" dxfId="45" priority="3" operator="containsText" text="VENCIDAS CON AVANCE">
      <formula>NOT(ISERROR(SEARCH("VENCIDAS CON AVANCE",B73)))</formula>
    </cfRule>
    <cfRule type="expression" dxfId="44" priority="4">
      <formula>B73="NO INICIADAS"</formula>
    </cfRule>
    <cfRule type="expression" dxfId="43" priority="5">
      <formula>B73="VENCIDAS SIN AVANCE"</formula>
    </cfRule>
    <cfRule type="expression" dxfId="42" priority="6">
      <formula>B73="EN PROCESO"</formula>
    </cfRule>
    <cfRule type="expression" dxfId="41" priority="7">
      <formula>B73="FINALIZADAS"</formula>
    </cfRule>
    <cfRule type="containsText" dxfId="40" priority="8" operator="containsText" text="Parcial">
      <formula>NOT(ISERROR(SEARCH("Parcial",B73)))</formula>
    </cfRule>
    <cfRule type="containsText" dxfId="39" priority="9" operator="containsText" text="No cumple">
      <formula>NOT(ISERROR(SEARCH("No cumple",B73)))</formula>
    </cfRule>
    <cfRule type="containsText" dxfId="38" priority="10" operator="containsText" text="Cumple">
      <formula>NOT(ISERROR(SEARCH("Cumple",B73)))</formula>
    </cfRule>
    <cfRule type="containsText" dxfId="37" priority="11" operator="containsText" text="VENCIDAS CON AVANCE">
      <formula>NOT(ISERROR(SEARCH("VENCIDAS CON AVANCE",B73)))</formula>
    </cfRule>
    <cfRule type="expression" dxfId="36" priority="12">
      <formula>B73="NO INICIADAS"</formula>
    </cfRule>
    <cfRule type="expression" dxfId="35" priority="13">
      <formula>B73="VENCIDAS SIN AVANCE"</formula>
    </cfRule>
    <cfRule type="expression" dxfId="34" priority="14">
      <formula>B73="EN PROCESO"</formula>
    </cfRule>
    <cfRule type="expression" dxfId="33" priority="15">
      <formula>B73="FINALIZADAS"</formula>
    </cfRule>
    <cfRule type="containsText" dxfId="32" priority="16" operator="containsText" text="Parcial">
      <formula>NOT(ISERROR(SEARCH("Parcial",B73)))</formula>
    </cfRule>
    <cfRule type="containsText" dxfId="31" priority="17" operator="containsText" text="No cumple">
      <formula>NOT(ISERROR(SEARCH("No cumple",B73)))</formula>
    </cfRule>
    <cfRule type="containsText" dxfId="30"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CACBA571-1F97-4400-B2D6-8F22C71B6A1C}">
      <formula1>$B$68:$B$72</formula1>
    </dataValidation>
  </dataValidations>
  <hyperlinks>
    <hyperlink ref="H10" r:id="rId1" xr:uid="{57F424B2-FA83-4D76-B915-AEC27BB81E69}"/>
    <hyperlink ref="E13" r:id="rId2" xr:uid="{2B3C9DA6-6D28-43C7-B144-39922C9892D6}"/>
    <hyperlink ref="I12" r:id="rId3" xr:uid="{E05C26A7-3C9C-4527-88CE-B58B089E0A68}"/>
    <hyperlink ref="D8" r:id="rId4" xr:uid="{185CADAE-CCEB-4C36-A5CE-7CFB1EE85ACB}"/>
    <hyperlink ref="M8" r:id="rId5" xr:uid="{00CA62DF-9D38-4B40-A575-D1E5374AD68B}"/>
    <hyperlink ref="Q43" r:id="rId6" display="https://docs.google.com/spreadsheets/d/1txeYat2hojfETdq2nVwT43u5QtgDsAAXcoVpZ_qYiT0/edit?usp=drive_link" xr:uid="{A209C741-DE20-4863-88B7-E144C84C6FD8}"/>
    <hyperlink ref="Q25" r:id="rId7" display="https://www2.utp.edu.co/gestioncalidad/" xr:uid="{2289897D-9A9D-4CC9-9E29-06E470C9E77F}"/>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22" formulaRange="1"/>
  </ignoredError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52"/>
  <sheetViews>
    <sheetView showGridLines="0" topLeftCell="A22" zoomScale="80" zoomScaleNormal="80" workbookViewId="0">
      <selection activeCell="A45" sqref="A45:F45"/>
    </sheetView>
  </sheetViews>
  <sheetFormatPr baseColWidth="10" defaultColWidth="10" defaultRowHeight="15"/>
  <cols>
    <col min="1" max="1" width="10" style="270"/>
    <col min="2" max="2" width="19.125" style="270" customWidth="1"/>
    <col min="3" max="3" width="14" style="270" customWidth="1"/>
    <col min="4" max="4" width="20.75" style="270" customWidth="1"/>
    <col min="5" max="5" width="24" style="270" customWidth="1"/>
    <col min="6" max="6" width="22.875" style="270" customWidth="1"/>
    <col min="7" max="7" width="15.375" style="270" customWidth="1"/>
    <col min="8" max="16384" width="10" style="270"/>
  </cols>
  <sheetData>
    <row r="1" spans="1:9" ht="15.75" thickBot="1">
      <c r="A1" s="1051" t="s">
        <v>148</v>
      </c>
      <c r="B1" s="1052"/>
    </row>
    <row r="2" spans="1:9" ht="15.75" thickBot="1"/>
    <row r="3" spans="1:9" ht="26.25">
      <c r="A3" s="1053" t="s">
        <v>571</v>
      </c>
      <c r="B3" s="1054"/>
      <c r="C3" s="1054"/>
      <c r="D3" s="1054"/>
      <c r="E3" s="1054"/>
      <c r="F3" s="1055"/>
    </row>
    <row r="4" spans="1:9">
      <c r="A4" s="284"/>
      <c r="B4" s="285"/>
      <c r="C4" s="285"/>
      <c r="D4" s="285"/>
      <c r="E4" s="285"/>
      <c r="F4" s="286"/>
    </row>
    <row r="5" spans="1:9" s="288" customFormat="1" ht="18.75">
      <c r="A5" s="287"/>
      <c r="B5" s="287"/>
      <c r="C5" s="513" t="s">
        <v>528</v>
      </c>
      <c r="D5" s="514" t="s">
        <v>572</v>
      </c>
      <c r="E5" s="514" t="s">
        <v>573</v>
      </c>
      <c r="F5" s="514" t="s">
        <v>574</v>
      </c>
    </row>
    <row r="6" spans="1:9" ht="18.75">
      <c r="A6" s="1056" t="s">
        <v>575</v>
      </c>
      <c r="B6" s="1057"/>
      <c r="C6" s="515">
        <v>0.8</v>
      </c>
      <c r="D6" s="516">
        <f>IF(C18&gt;0.3333,1,D18)</f>
        <v>1</v>
      </c>
      <c r="E6" s="517">
        <f>IF(C19&gt;0.6666,1,D19)</f>
        <v>0.84383438343834383</v>
      </c>
      <c r="F6" s="518">
        <f>IF(C20&gt;1,1,D20)</f>
        <v>0</v>
      </c>
    </row>
    <row r="7" spans="1:9" ht="19.5" thickBot="1">
      <c r="A7" s="1058" t="s">
        <v>576</v>
      </c>
      <c r="B7" s="1059"/>
      <c r="C7" s="519">
        <v>0.2</v>
      </c>
      <c r="D7" s="672">
        <f>D29</f>
        <v>0.98113207547169812</v>
      </c>
      <c r="E7" s="505">
        <f>D30</f>
        <v>1</v>
      </c>
      <c r="F7" s="505">
        <f>+D31</f>
        <v>0</v>
      </c>
    </row>
    <row r="8" spans="1:9" ht="19.5" thickBot="1">
      <c r="A8" s="1060" t="s">
        <v>577</v>
      </c>
      <c r="B8" s="1061"/>
      <c r="C8" s="289">
        <f>SUM(C6:C7)</f>
        <v>1</v>
      </c>
      <c r="D8" s="673">
        <f>($C$6*D6)+($C$7*D7)</f>
        <v>0.99622641509433962</v>
      </c>
      <c r="E8" s="673">
        <f>($C$6*E6)+($C$7*E7)</f>
        <v>0.87506750675067502</v>
      </c>
      <c r="F8" s="504">
        <f>($C$6*F6)+($C$7*F7)</f>
        <v>0</v>
      </c>
    </row>
    <row r="9" spans="1:9" ht="21.75" thickBot="1">
      <c r="C9" s="290"/>
      <c r="D9" s="291"/>
      <c r="G9" s="292"/>
      <c r="I9" s="293"/>
    </row>
    <row r="10" spans="1:9" ht="31.5">
      <c r="B10" s="1049" t="s">
        <v>578</v>
      </c>
      <c r="C10" s="1050"/>
      <c r="D10" s="294" t="s">
        <v>579</v>
      </c>
    </row>
    <row r="11" spans="1:9" ht="15.75">
      <c r="B11" s="1033" t="s">
        <v>580</v>
      </c>
      <c r="C11" s="1034"/>
      <c r="D11" s="295" t="s">
        <v>581</v>
      </c>
    </row>
    <row r="12" spans="1:9" ht="15.75">
      <c r="B12" s="1035" t="s">
        <v>582</v>
      </c>
      <c r="C12" s="1036"/>
      <c r="D12" s="295" t="s">
        <v>583</v>
      </c>
    </row>
    <row r="13" spans="1:9" ht="16.5" thickBot="1">
      <c r="B13" s="1037" t="s">
        <v>584</v>
      </c>
      <c r="C13" s="1038"/>
      <c r="D13" s="296" t="s">
        <v>585</v>
      </c>
    </row>
    <row r="14" spans="1:9">
      <c r="C14" s="290"/>
    </row>
    <row r="15" spans="1:9" ht="15.75" thickBot="1">
      <c r="C15" s="290"/>
    </row>
    <row r="16" spans="1:9" ht="21">
      <c r="A16" s="1039" t="s">
        <v>586</v>
      </c>
      <c r="B16" s="1040"/>
      <c r="C16" s="1040"/>
      <c r="D16" s="1040"/>
      <c r="E16" s="1040"/>
      <c r="F16" s="1041"/>
    </row>
    <row r="17" spans="1:8" ht="37.5">
      <c r="A17" s="284"/>
      <c r="B17" s="297"/>
      <c r="C17" s="298" t="s">
        <v>587</v>
      </c>
      <c r="D17" s="298" t="s">
        <v>564</v>
      </c>
      <c r="E17" s="299" t="s">
        <v>588</v>
      </c>
      <c r="F17" s="300"/>
    </row>
    <row r="18" spans="1:8" ht="18.75">
      <c r="A18" s="284"/>
      <c r="B18" s="301" t="s">
        <v>589</v>
      </c>
      <c r="C18" s="302">
        <f>+'Sgto PA ABRIL'!Q62</f>
        <v>0.44999999999999996</v>
      </c>
      <c r="D18" s="503">
        <f>IF(C18&gt; 0.3333,1,(C18*100)/33.33)</f>
        <v>1</v>
      </c>
      <c r="E18" s="302" t="str">
        <f>IF(D18&gt;=80%,"ALTO",IF(D18&lt;60%,"BAJO","MEDIO"))</f>
        <v>ALTO</v>
      </c>
      <c r="F18" s="300"/>
    </row>
    <row r="19" spans="1:8" ht="18.75">
      <c r="A19" s="284"/>
      <c r="B19" s="301" t="s">
        <v>590</v>
      </c>
      <c r="C19" s="302">
        <f>+'Sgto PA AGOSTO'!Q62</f>
        <v>0.5625</v>
      </c>
      <c r="D19" s="629">
        <f>(C19*100)/66.66</f>
        <v>0.84383438343834383</v>
      </c>
      <c r="E19" s="302" t="str">
        <f>IF(D19&gt;=80%,"ALTO",IF(D19&lt;60%,"BAJO","MEDIO"))</f>
        <v>ALTO</v>
      </c>
      <c r="F19" s="300"/>
    </row>
    <row r="20" spans="1:8" ht="18.75">
      <c r="A20" s="284"/>
      <c r="B20" s="301" t="s">
        <v>591</v>
      </c>
      <c r="C20" s="629">
        <v>0</v>
      </c>
      <c r="D20" s="503">
        <f>(C20*100)/100</f>
        <v>0</v>
      </c>
      <c r="E20" s="302" t="str">
        <f>IF(D20&gt;=80%,"ALTO",IF(D20&lt;60%,"BAJO","MEDIO"))</f>
        <v>BAJO</v>
      </c>
      <c r="F20" s="300"/>
      <c r="H20" s="461"/>
    </row>
    <row r="21" spans="1:8" ht="15" customHeight="1">
      <c r="B21" s="303"/>
      <c r="C21" s="303"/>
      <c r="D21" s="303"/>
      <c r="E21" s="303"/>
      <c r="F21" s="304"/>
    </row>
    <row r="22" spans="1:8" ht="50.1" customHeight="1">
      <c r="A22" s="1042" t="s">
        <v>592</v>
      </c>
      <c r="B22" s="1043"/>
      <c r="C22" s="1043"/>
      <c r="D22" s="1043"/>
      <c r="E22" s="1043"/>
      <c r="F22" s="1044"/>
    </row>
    <row r="23" spans="1:8">
      <c r="A23" s="305"/>
      <c r="B23" s="306"/>
      <c r="C23" s="306"/>
      <c r="D23" s="306"/>
      <c r="E23" s="306"/>
      <c r="F23" s="307"/>
    </row>
    <row r="24" spans="1:8" ht="63" customHeight="1">
      <c r="A24" s="1042" t="s">
        <v>593</v>
      </c>
      <c r="B24" s="1043"/>
      <c r="C24" s="1043"/>
      <c r="D24" s="1043"/>
      <c r="E24" s="1043"/>
      <c r="F24" s="1044"/>
    </row>
    <row r="25" spans="1:8" ht="15.75" thickBot="1">
      <c r="A25" s="308"/>
      <c r="B25" s="309"/>
      <c r="C25" s="309"/>
      <c r="D25" s="309"/>
      <c r="E25" s="309"/>
      <c r="F25" s="310"/>
    </row>
    <row r="26" spans="1:8" ht="15.75" thickBot="1">
      <c r="A26" s="271"/>
      <c r="B26" s="271"/>
      <c r="C26" s="271"/>
      <c r="D26" s="271"/>
      <c r="E26" s="271"/>
      <c r="F26" s="271"/>
    </row>
    <row r="27" spans="1:8" ht="21">
      <c r="A27" s="1039" t="s">
        <v>594</v>
      </c>
      <c r="B27" s="1040"/>
      <c r="C27" s="1040"/>
      <c r="D27" s="1040"/>
      <c r="E27" s="1040"/>
      <c r="F27" s="1041"/>
    </row>
    <row r="28" spans="1:8" ht="38.25">
      <c r="A28" s="311"/>
      <c r="B28" s="312"/>
      <c r="C28" s="312"/>
      <c r="D28" s="313" t="s">
        <v>564</v>
      </c>
      <c r="E28" s="299" t="s">
        <v>588</v>
      </c>
      <c r="F28" s="300"/>
    </row>
    <row r="29" spans="1:8" ht="18.75">
      <c r="A29" s="314"/>
      <c r="B29" s="297"/>
      <c r="C29" s="315" t="s">
        <v>589</v>
      </c>
      <c r="D29" s="629">
        <f>+'Sgto AP ABRIL'!I139</f>
        <v>0.98113207547169812</v>
      </c>
      <c r="E29" s="302" t="str">
        <f>IF(D29&gt;=80%,"ALTO",IF(D29&lt;60%,"BAJO","MEDIO"))</f>
        <v>ALTO</v>
      </c>
      <c r="F29" s="300"/>
    </row>
    <row r="30" spans="1:8" ht="18.75">
      <c r="A30" s="314"/>
      <c r="B30" s="297"/>
      <c r="C30" s="315" t="s">
        <v>590</v>
      </c>
      <c r="D30" s="503">
        <f>+'Sgto AP AGOSTO'!I142</f>
        <v>1</v>
      </c>
      <c r="E30" s="302" t="str">
        <f>IF(D30&gt;=80%,"ALTO",IF(D30&lt;60%,"BAJO","MEDIO"))</f>
        <v>ALTO</v>
      </c>
      <c r="F30" s="300"/>
    </row>
    <row r="31" spans="1:8" ht="18.75">
      <c r="A31" s="314"/>
      <c r="B31" s="297"/>
      <c r="C31" s="315" t="s">
        <v>591</v>
      </c>
      <c r="D31" s="503">
        <v>0</v>
      </c>
      <c r="E31" s="302" t="str">
        <f>IF(D31&gt;=80%,"ALTO",IF(D31&lt;60%,"BAJO","MEDIO"))</f>
        <v>BAJO</v>
      </c>
      <c r="F31" s="300"/>
    </row>
    <row r="32" spans="1:8">
      <c r="A32" s="1042" t="s">
        <v>595</v>
      </c>
      <c r="B32" s="1043"/>
      <c r="C32" s="1043"/>
      <c r="D32" s="1043"/>
      <c r="E32" s="1043"/>
      <c r="F32" s="1044"/>
    </row>
    <row r="33" spans="1:7">
      <c r="A33" s="1042"/>
      <c r="B33" s="1043"/>
      <c r="C33" s="1043"/>
      <c r="D33" s="1043"/>
      <c r="E33" s="1043"/>
      <c r="F33" s="1044"/>
    </row>
    <row r="34" spans="1:7" ht="15.75" thickBot="1">
      <c r="A34" s="1045"/>
      <c r="B34" s="1046"/>
      <c r="C34" s="1046"/>
      <c r="D34" s="1046"/>
      <c r="E34" s="1046"/>
      <c r="F34" s="1047"/>
    </row>
    <row r="36" spans="1:7" ht="15.75" thickBot="1"/>
    <row r="37" spans="1:7" ht="21">
      <c r="A37" s="1039" t="s">
        <v>596</v>
      </c>
      <c r="B37" s="1040"/>
      <c r="C37" s="1040"/>
      <c r="D37" s="1040"/>
      <c r="E37" s="1040"/>
      <c r="F37" s="1041"/>
    </row>
    <row r="38" spans="1:7" ht="27.75" customHeight="1">
      <c r="A38" s="1048" t="s">
        <v>812</v>
      </c>
      <c r="B38" s="1025"/>
      <c r="C38" s="1025"/>
      <c r="D38" s="1025"/>
      <c r="E38" s="1025"/>
      <c r="F38" s="1026"/>
    </row>
    <row r="39" spans="1:7" ht="27.75" customHeight="1">
      <c r="A39" s="1048" t="s">
        <v>813</v>
      </c>
      <c r="B39" s="1025"/>
      <c r="C39" s="1025"/>
      <c r="D39" s="1025"/>
      <c r="E39" s="1025"/>
      <c r="F39" s="1026"/>
    </row>
    <row r="40" spans="1:7" ht="39.75" customHeight="1">
      <c r="A40" s="1030" t="s">
        <v>814</v>
      </c>
      <c r="B40" s="1031"/>
      <c r="C40" s="1031"/>
      <c r="D40" s="1031"/>
      <c r="E40" s="1031"/>
      <c r="F40" s="1032"/>
      <c r="G40" s="459"/>
    </row>
    <row r="41" spans="1:7" ht="27.75" customHeight="1" thickBot="1">
      <c r="A41" s="1024" t="s">
        <v>816</v>
      </c>
      <c r="B41" s="1025"/>
      <c r="C41" s="1025"/>
      <c r="D41" s="1025"/>
      <c r="E41" s="1025"/>
      <c r="F41" s="1026"/>
    </row>
    <row r="42" spans="1:7" ht="21">
      <c r="A42" s="1027" t="s">
        <v>597</v>
      </c>
      <c r="B42" s="1028"/>
      <c r="C42" s="1028"/>
      <c r="D42" s="1028"/>
      <c r="E42" s="1028"/>
      <c r="F42" s="1029"/>
    </row>
    <row r="43" spans="1:7" ht="35.25" customHeight="1" thickBot="1">
      <c r="A43" s="1030" t="s">
        <v>815</v>
      </c>
      <c r="B43" s="1031"/>
      <c r="C43" s="1031"/>
      <c r="D43" s="1031"/>
      <c r="E43" s="1031"/>
      <c r="F43" s="1032"/>
    </row>
    <row r="44" spans="1:7" ht="21">
      <c r="A44" s="1027" t="s">
        <v>598</v>
      </c>
      <c r="B44" s="1028"/>
      <c r="C44" s="1028"/>
      <c r="D44" s="1028"/>
      <c r="E44" s="1028"/>
      <c r="F44" s="1029"/>
    </row>
    <row r="45" spans="1:7" s="272" customFormat="1" ht="48" customHeight="1" thickBot="1">
      <c r="A45" s="1021" t="s">
        <v>811</v>
      </c>
      <c r="B45" s="1022"/>
      <c r="C45" s="1022"/>
      <c r="D45" s="1022"/>
      <c r="E45" s="1022"/>
      <c r="F45" s="1023"/>
    </row>
    <row r="49" spans="1:1" ht="19.5">
      <c r="A49" s="316"/>
    </row>
    <row r="50" spans="1:1" ht="19.5">
      <c r="A50" s="316"/>
    </row>
    <row r="51" spans="1:1" ht="19.5">
      <c r="A51" s="316"/>
    </row>
    <row r="52" spans="1:1" ht="19.5">
      <c r="A52" s="316"/>
    </row>
  </sheetData>
  <mergeCells count="23">
    <mergeCell ref="B10:C10"/>
    <mergeCell ref="A1:B1"/>
    <mergeCell ref="A3:F3"/>
    <mergeCell ref="A6:B6"/>
    <mergeCell ref="A7:B7"/>
    <mergeCell ref="A8:B8"/>
    <mergeCell ref="A40:F40"/>
    <mergeCell ref="B11:C11"/>
    <mergeCell ref="B12:C12"/>
    <mergeCell ref="B13:C13"/>
    <mergeCell ref="A16:F16"/>
    <mergeCell ref="A22:F22"/>
    <mergeCell ref="A24:F24"/>
    <mergeCell ref="A27:F27"/>
    <mergeCell ref="A32:F34"/>
    <mergeCell ref="A37:F37"/>
    <mergeCell ref="A38:F38"/>
    <mergeCell ref="A39:F39"/>
    <mergeCell ref="A45:F45"/>
    <mergeCell ref="A41:F41"/>
    <mergeCell ref="A42:F42"/>
    <mergeCell ref="A43:F43"/>
    <mergeCell ref="A44:F44"/>
  </mergeCells>
  <conditionalFormatting sqref="D8:E8">
    <cfRule type="cellIs" dxfId="29" priority="31" operator="between">
      <formula>0.6</formula>
      <formula>0.7999999</formula>
    </cfRule>
    <cfRule type="cellIs" dxfId="28" priority="32" operator="greaterThanOrEqual">
      <formula>80%</formula>
    </cfRule>
    <cfRule type="cellIs" dxfId="27" priority="33" operator="lessThanOrEqual">
      <formula>59.999%</formula>
    </cfRule>
  </conditionalFormatting>
  <conditionalFormatting sqref="D29:D30">
    <cfRule type="cellIs" dxfId="26" priority="28" operator="between">
      <formula>0.6</formula>
      <formula>0.79</formula>
    </cfRule>
    <cfRule type="cellIs" dxfId="25" priority="29" operator="greaterThanOrEqual">
      <formula>80%</formula>
    </cfRule>
    <cfRule type="cellIs" dxfId="24" priority="30" operator="lessThanOrEqual">
      <formula>59%</formula>
    </cfRule>
  </conditionalFormatting>
  <conditionalFormatting sqref="D18">
    <cfRule type="cellIs" dxfId="23" priority="25" operator="between">
      <formula>0.61</formula>
      <formula>0.75</formula>
    </cfRule>
    <cfRule type="cellIs" dxfId="22" priority="26" operator="greaterThanOrEqual">
      <formula>80%</formula>
    </cfRule>
    <cfRule type="cellIs" dxfId="21" priority="27" operator="lessThan">
      <formula>60%</formula>
    </cfRule>
  </conditionalFormatting>
  <conditionalFormatting sqref="E18">
    <cfRule type="containsText" dxfId="20" priority="22" operator="containsText" text="MEDIO">
      <formula>NOT(ISERROR(SEARCH("MEDIO",E18)))</formula>
    </cfRule>
    <cfRule type="containsText" dxfId="19" priority="23" operator="containsText" text="BAJO">
      <formula>NOT(ISERROR(SEARCH("BAJO",E18)))</formula>
    </cfRule>
    <cfRule type="containsText" dxfId="18" priority="24" operator="containsText" text="ALTO">
      <formula>NOT(ISERROR(SEARCH("ALTO",E18)))</formula>
    </cfRule>
  </conditionalFormatting>
  <conditionalFormatting sqref="E29">
    <cfRule type="containsText" dxfId="17" priority="19" operator="containsText" text="MEDIO">
      <formula>NOT(ISERROR(SEARCH("MEDIO",E29)))</formula>
    </cfRule>
    <cfRule type="containsText" dxfId="16" priority="20" operator="containsText" text="BAJO">
      <formula>NOT(ISERROR(SEARCH("BAJO",E29)))</formula>
    </cfRule>
    <cfRule type="containsText" dxfId="15" priority="21" operator="containsText" text="ALTO">
      <formula>NOT(ISERROR(SEARCH("ALTO",E29)))</formula>
    </cfRule>
  </conditionalFormatting>
  <conditionalFormatting sqref="F8">
    <cfRule type="cellIs" dxfId="14" priority="16" operator="between">
      <formula>0.6</formula>
      <formula>0.7999999</formula>
    </cfRule>
    <cfRule type="cellIs" dxfId="13" priority="17" operator="greaterThanOrEqual">
      <formula>80%</formula>
    </cfRule>
    <cfRule type="cellIs" dxfId="12" priority="18" operator="lessThanOrEqual">
      <formula>59.999%</formula>
    </cfRule>
  </conditionalFormatting>
  <conditionalFormatting sqref="E30:E31">
    <cfRule type="containsText" dxfId="11" priority="7" operator="containsText" text="MEDIO">
      <formula>NOT(ISERROR(SEARCH("MEDIO",E30)))</formula>
    </cfRule>
    <cfRule type="containsText" dxfId="10" priority="8" operator="containsText" text="BAJO">
      <formula>NOT(ISERROR(SEARCH("BAJO",E30)))</formula>
    </cfRule>
    <cfRule type="containsText" dxfId="9" priority="9" operator="containsText" text="ALTO">
      <formula>NOT(ISERROR(SEARCH("ALTO",E30)))</formula>
    </cfRule>
  </conditionalFormatting>
  <conditionalFormatting sqref="E19:E20">
    <cfRule type="containsText" dxfId="8" priority="13" operator="containsText" text="MEDIO">
      <formula>NOT(ISERROR(SEARCH("MEDIO",E19)))</formula>
    </cfRule>
    <cfRule type="containsText" dxfId="7" priority="14" operator="containsText" text="BAJO">
      <formula>NOT(ISERROR(SEARCH("BAJO",E19)))</formula>
    </cfRule>
    <cfRule type="containsText" dxfId="6" priority="15" operator="containsText" text="ALTO">
      <formula>NOT(ISERROR(SEARCH("ALTO",E19)))</formula>
    </cfRule>
  </conditionalFormatting>
  <conditionalFormatting sqref="D19:D20">
    <cfRule type="cellIs" dxfId="5" priority="10" operator="between">
      <formula>0.61</formula>
      <formula>0.75</formula>
    </cfRule>
    <cfRule type="cellIs" dxfId="4" priority="11" operator="greaterThanOrEqual">
      <formula>80%</formula>
    </cfRule>
    <cfRule type="cellIs" dxfId="3" priority="12" operator="lessThan">
      <formula>60%</formula>
    </cfRule>
  </conditionalFormatting>
  <conditionalFormatting sqref="D31">
    <cfRule type="cellIs" dxfId="2" priority="4" operator="between">
      <formula>0.6</formula>
      <formula>0.79</formula>
    </cfRule>
    <cfRule type="cellIs" dxfId="1" priority="5" operator="greaterThanOrEqual">
      <formula>80%</formula>
    </cfRule>
    <cfRule type="cellIs" dxfId="0" priority="6" operator="lessThanOrEqual">
      <formula>59%</formula>
    </cfRule>
  </conditionalFormatting>
  <hyperlinks>
    <hyperlink ref="A1:B1" location="'Tabla Contenido'!A1" display="INICIO" xr:uid="{00000000-0004-0000-0900-000000000000}"/>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29"/>
  <sheetViews>
    <sheetView showGridLines="0" zoomScale="85" zoomScaleNormal="85" workbookViewId="0">
      <selection activeCell="B4" sqref="B4"/>
    </sheetView>
  </sheetViews>
  <sheetFormatPr baseColWidth="10" defaultRowHeight="15"/>
  <cols>
    <col min="1" max="1" width="4.75" style="462" customWidth="1"/>
    <col min="2" max="2" width="13.5" style="462" customWidth="1"/>
    <col min="3" max="3" width="12.25" style="462" customWidth="1"/>
    <col min="4" max="4" width="6.375" style="462" customWidth="1"/>
    <col min="5" max="5" width="20.875" style="462" customWidth="1"/>
    <col min="6" max="6" width="12.875" style="462" customWidth="1"/>
    <col min="7" max="7" width="12.375" style="462" customWidth="1"/>
    <col min="8" max="8" width="18.125" style="462" customWidth="1"/>
    <col min="9" max="9" width="20.375" style="462" customWidth="1"/>
    <col min="10" max="10" width="5.375" style="462" customWidth="1"/>
    <col min="11" max="11" width="7.625" style="462" customWidth="1"/>
    <col min="12" max="12" width="14.25" style="462" customWidth="1"/>
    <col min="13" max="13" width="11.375" style="462" customWidth="1"/>
    <col min="14" max="14" width="9" style="462" customWidth="1"/>
    <col min="15" max="15" width="9.75" style="462" customWidth="1"/>
    <col min="16" max="16" width="8.25" style="462" customWidth="1"/>
    <col min="17" max="17" width="7.375" style="462" customWidth="1"/>
    <col min="18" max="18" width="10" style="462" customWidth="1"/>
    <col min="19" max="19" width="16.75" style="462" customWidth="1"/>
    <col min="20" max="20" width="12.625" style="462" customWidth="1"/>
    <col min="21" max="21" width="13.625" style="462" customWidth="1"/>
    <col min="22" max="22" width="11" style="462"/>
    <col min="23" max="23" width="39.875" style="462" customWidth="1"/>
    <col min="24" max="24" width="14.375" style="462" customWidth="1"/>
    <col min="25" max="25" width="15.375" style="462" customWidth="1"/>
    <col min="26" max="26" width="14" style="462" customWidth="1"/>
    <col min="27" max="27" width="23.25" style="462" customWidth="1"/>
    <col min="28" max="28" width="67.5" style="462" customWidth="1"/>
    <col min="29" max="29" width="13.125" style="462" customWidth="1"/>
    <col min="30" max="30" width="34.375" style="462" customWidth="1"/>
    <col min="31" max="16384" width="11" style="462"/>
  </cols>
  <sheetData>
    <row r="2" spans="1:29" s="271" customFormat="1"/>
    <row r="3" spans="1:29" s="271" customFormat="1"/>
    <row r="4" spans="1:29" s="271" customFormat="1" ht="18.75">
      <c r="A4" s="537"/>
      <c r="B4" s="540" t="s">
        <v>624</v>
      </c>
      <c r="C4" s="538" t="s">
        <v>744</v>
      </c>
    </row>
    <row r="5" spans="1:29" s="271" customFormat="1" ht="18.75">
      <c r="B5" s="539"/>
      <c r="C5" s="538" t="s">
        <v>625</v>
      </c>
    </row>
    <row r="6" spans="1:29" s="271" customFormat="1" ht="18.75">
      <c r="B6" s="539"/>
      <c r="C6" s="685">
        <v>45548</v>
      </c>
    </row>
    <row r="7" spans="1:29">
      <c r="C7" s="686" t="s">
        <v>882</v>
      </c>
    </row>
    <row r="8" spans="1:29" s="679" customFormat="1" ht="15.95" customHeight="1" thickBot="1">
      <c r="A8" s="638"/>
      <c r="B8" s="1062" t="s">
        <v>602</v>
      </c>
      <c r="C8" s="1063"/>
      <c r="D8" s="1063"/>
      <c r="E8" s="1063"/>
      <c r="F8" s="1063"/>
      <c r="G8" s="1063"/>
      <c r="H8" s="1063"/>
      <c r="I8" s="1063"/>
      <c r="J8" s="1063"/>
      <c r="K8" s="1063"/>
      <c r="L8" s="1063"/>
      <c r="M8" s="1063"/>
      <c r="N8" s="1063"/>
      <c r="O8" s="1063"/>
      <c r="P8" s="1063"/>
      <c r="Q8" s="638"/>
      <c r="R8" s="638"/>
      <c r="S8" s="638"/>
      <c r="T8" s="638"/>
      <c r="U8" s="638"/>
      <c r="V8" s="638"/>
      <c r="W8" s="638"/>
      <c r="X8" s="638"/>
      <c r="Y8" s="638"/>
      <c r="Z8" s="638"/>
      <c r="AA8" s="638"/>
      <c r="AB8" s="638"/>
      <c r="AC8" s="638"/>
    </row>
    <row r="9" spans="1:29" s="679" customFormat="1" ht="24.95" customHeight="1" thickBot="1">
      <c r="A9" s="638"/>
      <c r="B9" s="1064" t="s">
        <v>817</v>
      </c>
      <c r="C9" s="1063"/>
      <c r="D9" s="1065" t="s">
        <v>818</v>
      </c>
      <c r="E9" s="1066"/>
      <c r="F9" s="1066"/>
      <c r="G9" s="1066"/>
      <c r="H9" s="1066"/>
      <c r="I9" s="1067"/>
      <c r="J9" s="638"/>
      <c r="K9" s="638"/>
      <c r="L9" s="638"/>
      <c r="M9" s="638"/>
      <c r="N9" s="638"/>
      <c r="O9" s="638"/>
      <c r="P9" s="638"/>
      <c r="Q9" s="638"/>
      <c r="R9" s="638"/>
      <c r="S9" s="638"/>
      <c r="T9" s="638"/>
      <c r="U9" s="638"/>
      <c r="V9" s="638"/>
      <c r="W9" s="638"/>
      <c r="X9" s="638"/>
      <c r="Y9" s="638"/>
      <c r="Z9" s="638"/>
      <c r="AA9" s="638"/>
      <c r="AB9" s="638"/>
      <c r="AC9" s="638"/>
    </row>
    <row r="10" spans="1:29" s="679" customFormat="1" ht="9" customHeight="1" thickBot="1">
      <c r="A10" s="638"/>
      <c r="B10" s="638"/>
      <c r="C10" s="638"/>
      <c r="D10" s="638"/>
      <c r="E10" s="638"/>
      <c r="F10" s="638"/>
      <c r="G10" s="638"/>
      <c r="H10" s="638"/>
      <c r="I10" s="638"/>
      <c r="J10" s="638"/>
      <c r="K10" s="1064" t="s">
        <v>819</v>
      </c>
      <c r="L10" s="1063"/>
      <c r="M10" s="1063"/>
      <c r="N10" s="1068" t="s">
        <v>820</v>
      </c>
      <c r="O10" s="1069"/>
      <c r="P10" s="1070"/>
      <c r="Q10" s="638"/>
      <c r="R10" s="638"/>
      <c r="S10" s="638"/>
      <c r="T10" s="638"/>
      <c r="U10" s="638"/>
      <c r="V10" s="638"/>
      <c r="W10" s="638"/>
      <c r="X10" s="638"/>
      <c r="Y10" s="638"/>
      <c r="Z10" s="638"/>
      <c r="AA10" s="638"/>
      <c r="AB10" s="638"/>
      <c r="AC10" s="638"/>
    </row>
    <row r="11" spans="1:29" s="679" customFormat="1" ht="15.95" customHeight="1" thickBot="1">
      <c r="A11" s="638"/>
      <c r="B11" s="1064" t="s">
        <v>821</v>
      </c>
      <c r="C11" s="1063"/>
      <c r="D11" s="1068" t="s">
        <v>822</v>
      </c>
      <c r="E11" s="1069"/>
      <c r="F11" s="1069"/>
      <c r="G11" s="1069"/>
      <c r="H11" s="1069"/>
      <c r="I11" s="1070"/>
      <c r="J11" s="638"/>
      <c r="K11" s="1063"/>
      <c r="L11" s="1063"/>
      <c r="M11" s="1063"/>
      <c r="N11" s="1071"/>
      <c r="O11" s="1072"/>
      <c r="P11" s="1073"/>
      <c r="Q11" s="638"/>
      <c r="R11" s="638"/>
      <c r="S11" s="638"/>
      <c r="T11" s="638"/>
      <c r="U11" s="638"/>
      <c r="V11" s="638"/>
      <c r="W11" s="638"/>
      <c r="X11" s="638"/>
      <c r="Y11" s="638"/>
      <c r="Z11" s="638"/>
      <c r="AA11" s="638"/>
      <c r="AB11" s="638"/>
      <c r="AC11" s="638"/>
    </row>
    <row r="12" spans="1:29" s="679" customFormat="1" ht="9" customHeight="1" thickBot="1">
      <c r="A12" s="638"/>
      <c r="B12" s="1063"/>
      <c r="C12" s="1063"/>
      <c r="D12" s="1071"/>
      <c r="E12" s="1072"/>
      <c r="F12" s="1072"/>
      <c r="G12" s="1072"/>
      <c r="H12" s="1072"/>
      <c r="I12" s="1073"/>
      <c r="J12" s="638"/>
      <c r="K12" s="638"/>
      <c r="L12" s="638"/>
      <c r="M12" s="638"/>
      <c r="N12" s="638"/>
      <c r="O12" s="638"/>
      <c r="P12" s="638"/>
      <c r="Q12" s="638"/>
      <c r="R12" s="638"/>
      <c r="S12" s="638"/>
      <c r="T12" s="638"/>
      <c r="U12" s="638"/>
      <c r="V12" s="638"/>
      <c r="W12" s="638"/>
      <c r="X12" s="638"/>
      <c r="Y12" s="638"/>
      <c r="Z12" s="638"/>
      <c r="AA12" s="638"/>
      <c r="AB12" s="638"/>
      <c r="AC12" s="638"/>
    </row>
    <row r="13" spans="1:29" s="679" customFormat="1" ht="9" customHeight="1" thickBot="1">
      <c r="A13" s="638"/>
      <c r="B13" s="638"/>
      <c r="C13" s="638"/>
      <c r="D13" s="638"/>
      <c r="E13" s="638"/>
      <c r="F13" s="638"/>
      <c r="G13" s="638"/>
      <c r="H13" s="638"/>
      <c r="I13" s="638"/>
      <c r="J13" s="638"/>
      <c r="K13" s="1064" t="s">
        <v>823</v>
      </c>
      <c r="L13" s="1063"/>
      <c r="M13" s="1063"/>
      <c r="N13" s="1068" t="s">
        <v>824</v>
      </c>
      <c r="O13" s="1069"/>
      <c r="P13" s="1070"/>
      <c r="Q13" s="638"/>
      <c r="R13" s="638"/>
      <c r="S13" s="638"/>
      <c r="T13" s="638"/>
      <c r="U13" s="638"/>
      <c r="V13" s="638"/>
      <c r="W13" s="638"/>
      <c r="X13" s="638"/>
      <c r="Y13" s="638"/>
      <c r="Z13" s="638"/>
      <c r="AA13" s="638"/>
      <c r="AB13" s="638"/>
      <c r="AC13" s="638"/>
    </row>
    <row r="14" spans="1:29" s="679" customFormat="1" ht="15.95" customHeight="1" thickBot="1">
      <c r="A14" s="638"/>
      <c r="B14" s="1064" t="s">
        <v>825</v>
      </c>
      <c r="C14" s="1063"/>
      <c r="D14" s="1068" t="s">
        <v>826</v>
      </c>
      <c r="E14" s="1069"/>
      <c r="F14" s="1069"/>
      <c r="G14" s="1069"/>
      <c r="H14" s="1069"/>
      <c r="I14" s="1070"/>
      <c r="J14" s="638"/>
      <c r="K14" s="1063"/>
      <c r="L14" s="1063"/>
      <c r="M14" s="1063"/>
      <c r="N14" s="1071"/>
      <c r="O14" s="1072"/>
      <c r="P14" s="1073"/>
      <c r="Q14" s="638"/>
      <c r="R14" s="638"/>
      <c r="S14" s="638"/>
      <c r="T14" s="638"/>
      <c r="U14" s="638"/>
      <c r="V14" s="638"/>
      <c r="W14" s="638"/>
      <c r="X14" s="638"/>
      <c r="Y14" s="638"/>
      <c r="Z14" s="638"/>
      <c r="AA14" s="638"/>
      <c r="AB14" s="638"/>
      <c r="AC14" s="638"/>
    </row>
    <row r="15" spans="1:29" s="679" customFormat="1" ht="6" customHeight="1">
      <c r="A15" s="638"/>
      <c r="B15" s="1063"/>
      <c r="C15" s="1063"/>
      <c r="D15" s="1074"/>
      <c r="E15" s="1063"/>
      <c r="F15" s="1063"/>
      <c r="G15" s="1063"/>
      <c r="H15" s="1063"/>
      <c r="I15" s="1075"/>
      <c r="J15" s="638"/>
      <c r="K15" s="638"/>
      <c r="L15" s="638"/>
      <c r="M15" s="638"/>
      <c r="N15" s="638"/>
      <c r="O15" s="638"/>
      <c r="P15" s="638"/>
      <c r="Q15" s="638"/>
      <c r="R15" s="638"/>
      <c r="S15" s="638"/>
      <c r="T15" s="638"/>
      <c r="U15" s="638"/>
      <c r="V15" s="638"/>
      <c r="W15" s="638"/>
      <c r="X15" s="638"/>
      <c r="Y15" s="638"/>
      <c r="Z15" s="638"/>
      <c r="AA15" s="638"/>
      <c r="AB15" s="638"/>
      <c r="AC15" s="638"/>
    </row>
    <row r="16" spans="1:29" s="679" customFormat="1" ht="3" customHeight="1" thickBot="1">
      <c r="A16" s="638"/>
      <c r="B16" s="1063"/>
      <c r="C16" s="1063"/>
      <c r="D16" s="1071"/>
      <c r="E16" s="1072"/>
      <c r="F16" s="1072"/>
      <c r="G16" s="1072"/>
      <c r="H16" s="1072"/>
      <c r="I16" s="1073"/>
      <c r="J16" s="638"/>
      <c r="K16" s="1062" t="s">
        <v>602</v>
      </c>
      <c r="L16" s="1063"/>
      <c r="M16" s="1063"/>
      <c r="N16" s="1063"/>
      <c r="O16" s="1063"/>
      <c r="P16" s="1063"/>
      <c r="Q16" s="638"/>
      <c r="R16" s="638"/>
      <c r="S16" s="638"/>
      <c r="T16" s="638"/>
      <c r="U16" s="638"/>
      <c r="V16" s="638"/>
      <c r="W16" s="638"/>
      <c r="X16" s="638"/>
      <c r="Y16" s="638"/>
      <c r="Z16" s="638"/>
      <c r="AA16" s="638"/>
      <c r="AB16" s="638"/>
      <c r="AC16" s="638"/>
    </row>
    <row r="17" spans="1:29" s="679" customFormat="1" ht="11.1" customHeight="1" thickBot="1">
      <c r="A17" s="638"/>
      <c r="B17" s="638"/>
      <c r="C17" s="638"/>
      <c r="D17" s="638"/>
      <c r="E17" s="638"/>
      <c r="F17" s="638"/>
      <c r="G17" s="638"/>
      <c r="H17" s="638"/>
      <c r="I17" s="638"/>
      <c r="J17" s="638"/>
      <c r="K17" s="1063"/>
      <c r="L17" s="1063"/>
      <c r="M17" s="1063"/>
      <c r="N17" s="1063"/>
      <c r="O17" s="1063"/>
      <c r="P17" s="1063"/>
      <c r="Q17" s="638"/>
      <c r="R17" s="638"/>
      <c r="S17" s="638"/>
      <c r="T17" s="638"/>
      <c r="U17" s="638"/>
      <c r="V17" s="638"/>
      <c r="W17" s="638"/>
      <c r="X17" s="638"/>
      <c r="Y17" s="638"/>
      <c r="Z17" s="638"/>
      <c r="AA17" s="638"/>
      <c r="AB17" s="638"/>
      <c r="AC17" s="638"/>
    </row>
    <row r="18" spans="1:29" s="679" customFormat="1" ht="6" customHeight="1">
      <c r="A18" s="638"/>
      <c r="B18" s="1064" t="s">
        <v>827</v>
      </c>
      <c r="C18" s="1063"/>
      <c r="D18" s="1068" t="s">
        <v>828</v>
      </c>
      <c r="E18" s="1069"/>
      <c r="F18" s="1069"/>
      <c r="G18" s="1069"/>
      <c r="H18" s="1069"/>
      <c r="I18" s="1070"/>
      <c r="J18" s="638"/>
      <c r="K18" s="1063"/>
      <c r="L18" s="1063"/>
      <c r="M18" s="1063"/>
      <c r="N18" s="1063"/>
      <c r="O18" s="1063"/>
      <c r="P18" s="1063"/>
      <c r="Q18" s="638"/>
      <c r="R18" s="638"/>
      <c r="S18" s="638"/>
      <c r="T18" s="638"/>
      <c r="U18" s="638"/>
      <c r="V18" s="638"/>
      <c r="W18" s="638"/>
      <c r="X18" s="638"/>
      <c r="Y18" s="638"/>
      <c r="Z18" s="638"/>
      <c r="AA18" s="638"/>
      <c r="AB18" s="638"/>
      <c r="AC18" s="638"/>
    </row>
    <row r="19" spans="1:29" s="679" customFormat="1" ht="18.95" customHeight="1" thickBot="1">
      <c r="A19" s="638"/>
      <c r="B19" s="1063"/>
      <c r="C19" s="1063"/>
      <c r="D19" s="1071"/>
      <c r="E19" s="1072"/>
      <c r="F19" s="1072"/>
      <c r="G19" s="1072"/>
      <c r="H19" s="1072"/>
      <c r="I19" s="1073"/>
      <c r="J19" s="638"/>
      <c r="K19" s="638"/>
      <c r="L19" s="638"/>
      <c r="M19" s="638"/>
      <c r="N19" s="638"/>
      <c r="O19" s="638"/>
      <c r="P19" s="638"/>
      <c r="Q19" s="638"/>
      <c r="R19" s="638"/>
      <c r="S19" s="638"/>
      <c r="T19" s="638"/>
      <c r="U19" s="638"/>
      <c r="V19" s="638"/>
      <c r="W19" s="638"/>
      <c r="X19" s="638"/>
      <c r="Y19" s="638"/>
      <c r="Z19" s="638"/>
      <c r="AA19" s="638"/>
      <c r="AB19" s="638"/>
      <c r="AC19" s="638"/>
    </row>
    <row r="20" spans="1:29" s="679" customFormat="1" ht="20.100000000000001" customHeight="1" thickBot="1">
      <c r="A20" s="638"/>
      <c r="B20" s="1062" t="s">
        <v>602</v>
      </c>
      <c r="C20" s="1063"/>
      <c r="D20" s="1063"/>
      <c r="E20" s="1063"/>
      <c r="F20" s="1063"/>
      <c r="G20" s="1063"/>
      <c r="H20" s="1063"/>
      <c r="I20" s="1063"/>
      <c r="J20" s="1063"/>
      <c r="K20" s="1063"/>
      <c r="L20" s="1063"/>
      <c r="M20" s="1063"/>
      <c r="N20" s="1063"/>
      <c r="O20" s="1063"/>
      <c r="P20" s="1063"/>
      <c r="Q20" s="638"/>
      <c r="R20" s="638"/>
      <c r="S20" s="638"/>
      <c r="T20" s="638"/>
      <c r="U20" s="638"/>
      <c r="V20" s="638"/>
      <c r="W20" s="638"/>
      <c r="X20" s="638"/>
      <c r="Y20" s="638"/>
      <c r="Z20" s="638"/>
      <c r="AA20" s="638"/>
      <c r="AB20" s="638"/>
      <c r="AC20" s="638"/>
    </row>
    <row r="21" spans="1:29" s="679" customFormat="1" ht="42" customHeight="1" thickBot="1">
      <c r="A21" s="638"/>
      <c r="B21" s="1076" t="s">
        <v>829</v>
      </c>
      <c r="C21" s="1077"/>
      <c r="D21" s="1077"/>
      <c r="E21" s="1077"/>
      <c r="F21" s="1078"/>
      <c r="G21" s="1076" t="s">
        <v>830</v>
      </c>
      <c r="H21" s="1077"/>
      <c r="I21" s="1077"/>
      <c r="J21" s="1077"/>
      <c r="K21" s="1077"/>
      <c r="L21" s="1077"/>
      <c r="M21" s="1077"/>
      <c r="N21" s="1078"/>
      <c r="O21" s="1076" t="s">
        <v>831</v>
      </c>
      <c r="P21" s="1077"/>
      <c r="Q21" s="1077"/>
      <c r="R21" s="1077"/>
      <c r="S21" s="1077"/>
      <c r="T21" s="1078"/>
      <c r="U21" s="1076" t="s">
        <v>832</v>
      </c>
      <c r="V21" s="1077"/>
      <c r="W21" s="1077"/>
      <c r="X21" s="1078"/>
      <c r="Y21" s="1076" t="s">
        <v>833</v>
      </c>
      <c r="Z21" s="1077"/>
      <c r="AA21" s="1077"/>
      <c r="AB21" s="1078"/>
      <c r="AC21" s="638"/>
    </row>
    <row r="22" spans="1:29" s="679" customFormat="1" ht="45" customHeight="1" thickBot="1">
      <c r="A22" s="638"/>
      <c r="B22" s="680" t="s">
        <v>834</v>
      </c>
      <c r="C22" s="1076" t="s">
        <v>835</v>
      </c>
      <c r="D22" s="1078"/>
      <c r="E22" s="680" t="s">
        <v>836</v>
      </c>
      <c r="F22" s="680" t="s">
        <v>837</v>
      </c>
      <c r="G22" s="680" t="s">
        <v>838</v>
      </c>
      <c r="H22" s="680" t="s">
        <v>839</v>
      </c>
      <c r="I22" s="1076" t="s">
        <v>840</v>
      </c>
      <c r="J22" s="1077"/>
      <c r="K22" s="1078"/>
      <c r="L22" s="680" t="s">
        <v>841</v>
      </c>
      <c r="M22" s="1076" t="s">
        <v>842</v>
      </c>
      <c r="N22" s="1078"/>
      <c r="O22" s="680" t="s">
        <v>843</v>
      </c>
      <c r="P22" s="1076" t="s">
        <v>844</v>
      </c>
      <c r="Q22" s="1078"/>
      <c r="R22" s="680" t="s">
        <v>845</v>
      </c>
      <c r="S22" s="680" t="s">
        <v>846</v>
      </c>
      <c r="T22" s="680" t="s">
        <v>847</v>
      </c>
      <c r="U22" s="680" t="s">
        <v>848</v>
      </c>
      <c r="V22" s="680" t="s">
        <v>849</v>
      </c>
      <c r="W22" s="680" t="s">
        <v>850</v>
      </c>
      <c r="X22" s="680" t="s">
        <v>847</v>
      </c>
      <c r="Y22" s="680" t="s">
        <v>851</v>
      </c>
      <c r="Z22" s="1076" t="s">
        <v>850</v>
      </c>
      <c r="AA22" s="1077"/>
      <c r="AB22" s="1078"/>
      <c r="AC22" s="638"/>
    </row>
    <row r="23" spans="1:29" s="679" customFormat="1" ht="20.100000000000001" customHeight="1" thickBot="1">
      <c r="A23" s="638"/>
      <c r="B23" s="1079" t="s">
        <v>852</v>
      </c>
      <c r="C23" s="1082" t="s">
        <v>853</v>
      </c>
      <c r="D23" s="1083"/>
      <c r="E23" s="1079" t="s">
        <v>854</v>
      </c>
      <c r="F23" s="1079" t="s">
        <v>855</v>
      </c>
      <c r="G23" s="1079" t="s">
        <v>856</v>
      </c>
      <c r="H23" s="1079" t="s">
        <v>857</v>
      </c>
      <c r="I23" s="1082" t="s">
        <v>858</v>
      </c>
      <c r="J23" s="1088"/>
      <c r="K23" s="1083"/>
      <c r="L23" s="1091" t="s">
        <v>859</v>
      </c>
      <c r="M23" s="1094" t="s">
        <v>860</v>
      </c>
      <c r="N23" s="1095"/>
      <c r="O23" s="1079" t="s">
        <v>861</v>
      </c>
      <c r="P23" s="1082" t="s">
        <v>862</v>
      </c>
      <c r="Q23" s="1083"/>
      <c r="R23" s="1103" t="s">
        <v>863</v>
      </c>
      <c r="S23" s="1103" t="s">
        <v>864</v>
      </c>
      <c r="T23" s="1103" t="s">
        <v>863</v>
      </c>
      <c r="U23" s="1079" t="s">
        <v>865</v>
      </c>
      <c r="V23" s="1079">
        <v>90</v>
      </c>
      <c r="W23" s="1100" t="s">
        <v>866</v>
      </c>
      <c r="X23" s="1100" t="s">
        <v>602</v>
      </c>
      <c r="Y23" s="1079" t="s">
        <v>865</v>
      </c>
      <c r="Z23" s="681" t="s">
        <v>867</v>
      </c>
      <c r="AA23" s="681" t="s">
        <v>868</v>
      </c>
      <c r="AB23" s="681" t="s">
        <v>869</v>
      </c>
      <c r="AC23" s="638"/>
    </row>
    <row r="24" spans="1:29" s="679" customFormat="1" ht="81.75" customHeight="1" thickBot="1">
      <c r="A24" s="638"/>
      <c r="B24" s="1080"/>
      <c r="C24" s="1084"/>
      <c r="D24" s="1085"/>
      <c r="E24" s="1080"/>
      <c r="F24" s="1080"/>
      <c r="G24" s="1080"/>
      <c r="H24" s="1080"/>
      <c r="I24" s="1084"/>
      <c r="J24" s="1089"/>
      <c r="K24" s="1085"/>
      <c r="L24" s="1092"/>
      <c r="M24" s="1096"/>
      <c r="N24" s="1097"/>
      <c r="O24" s="1080"/>
      <c r="P24" s="1084"/>
      <c r="Q24" s="1085"/>
      <c r="R24" s="1104"/>
      <c r="S24" s="1104"/>
      <c r="T24" s="1104"/>
      <c r="U24" s="1080"/>
      <c r="V24" s="1080"/>
      <c r="W24" s="1101"/>
      <c r="X24" s="1101"/>
      <c r="Y24" s="1080"/>
      <c r="Z24" s="682" t="s">
        <v>865</v>
      </c>
      <c r="AA24" s="683" t="s">
        <v>870</v>
      </c>
      <c r="AB24" s="684" t="s">
        <v>871</v>
      </c>
      <c r="AC24" s="638"/>
    </row>
    <row r="25" spans="1:29" s="679" customFormat="1" ht="103.5" customHeight="1" thickBot="1">
      <c r="A25" s="638"/>
      <c r="B25" s="1080"/>
      <c r="C25" s="1084"/>
      <c r="D25" s="1085"/>
      <c r="E25" s="1080"/>
      <c r="F25" s="1080"/>
      <c r="G25" s="1080"/>
      <c r="H25" s="1080"/>
      <c r="I25" s="1084"/>
      <c r="J25" s="1089"/>
      <c r="K25" s="1085"/>
      <c r="L25" s="1092"/>
      <c r="M25" s="1096"/>
      <c r="N25" s="1097"/>
      <c r="O25" s="1080"/>
      <c r="P25" s="1084"/>
      <c r="Q25" s="1085"/>
      <c r="R25" s="1104"/>
      <c r="S25" s="1104"/>
      <c r="T25" s="1104"/>
      <c r="U25" s="1080"/>
      <c r="V25" s="1080"/>
      <c r="W25" s="1101"/>
      <c r="X25" s="1101"/>
      <c r="Y25" s="1080"/>
      <c r="Z25" s="682" t="s">
        <v>865</v>
      </c>
      <c r="AA25" s="683" t="s">
        <v>872</v>
      </c>
      <c r="AB25" s="684" t="s">
        <v>873</v>
      </c>
      <c r="AC25" s="638"/>
    </row>
    <row r="26" spans="1:29" s="679" customFormat="1" ht="102.75" customHeight="1" thickBot="1">
      <c r="A26" s="638"/>
      <c r="B26" s="1080"/>
      <c r="C26" s="1084"/>
      <c r="D26" s="1085"/>
      <c r="E26" s="1080"/>
      <c r="F26" s="1080"/>
      <c r="G26" s="1080"/>
      <c r="H26" s="1080"/>
      <c r="I26" s="1084"/>
      <c r="J26" s="1089"/>
      <c r="K26" s="1085"/>
      <c r="L26" s="1092"/>
      <c r="M26" s="1096"/>
      <c r="N26" s="1097"/>
      <c r="O26" s="1080"/>
      <c r="P26" s="1084"/>
      <c r="Q26" s="1085"/>
      <c r="R26" s="1104"/>
      <c r="S26" s="1104"/>
      <c r="T26" s="1104"/>
      <c r="U26" s="1080"/>
      <c r="V26" s="1080"/>
      <c r="W26" s="1101"/>
      <c r="X26" s="1101"/>
      <c r="Y26" s="1080"/>
      <c r="Z26" s="682" t="s">
        <v>865</v>
      </c>
      <c r="AA26" s="683" t="s">
        <v>874</v>
      </c>
      <c r="AB26" s="684" t="s">
        <v>875</v>
      </c>
      <c r="AC26" s="638"/>
    </row>
    <row r="27" spans="1:29" s="679" customFormat="1" ht="60" customHeight="1" thickBot="1">
      <c r="A27" s="638"/>
      <c r="B27" s="1080"/>
      <c r="C27" s="1084"/>
      <c r="D27" s="1085"/>
      <c r="E27" s="1080"/>
      <c r="F27" s="1080"/>
      <c r="G27" s="1080"/>
      <c r="H27" s="1080"/>
      <c r="I27" s="1084"/>
      <c r="J27" s="1089"/>
      <c r="K27" s="1085"/>
      <c r="L27" s="1092"/>
      <c r="M27" s="1096"/>
      <c r="N27" s="1097"/>
      <c r="O27" s="1080"/>
      <c r="P27" s="1084"/>
      <c r="Q27" s="1085"/>
      <c r="R27" s="1104"/>
      <c r="S27" s="1104"/>
      <c r="T27" s="1104"/>
      <c r="U27" s="1080"/>
      <c r="V27" s="1080"/>
      <c r="W27" s="1101"/>
      <c r="X27" s="1101"/>
      <c r="Y27" s="1080"/>
      <c r="Z27" s="682" t="s">
        <v>865</v>
      </c>
      <c r="AA27" s="683" t="s">
        <v>876</v>
      </c>
      <c r="AB27" s="684" t="s">
        <v>877</v>
      </c>
      <c r="AC27" s="638"/>
    </row>
    <row r="28" spans="1:29" s="679" customFormat="1" ht="55.5" customHeight="1" thickBot="1">
      <c r="A28" s="638"/>
      <c r="B28" s="1080"/>
      <c r="C28" s="1084"/>
      <c r="D28" s="1085"/>
      <c r="E28" s="1080"/>
      <c r="F28" s="1080"/>
      <c r="G28" s="1080"/>
      <c r="H28" s="1080"/>
      <c r="I28" s="1084"/>
      <c r="J28" s="1089"/>
      <c r="K28" s="1085"/>
      <c r="L28" s="1092"/>
      <c r="M28" s="1096"/>
      <c r="N28" s="1097"/>
      <c r="O28" s="1080"/>
      <c r="P28" s="1084"/>
      <c r="Q28" s="1085"/>
      <c r="R28" s="1104"/>
      <c r="S28" s="1104"/>
      <c r="T28" s="1104"/>
      <c r="U28" s="1080"/>
      <c r="V28" s="1080"/>
      <c r="W28" s="1101"/>
      <c r="X28" s="1101"/>
      <c r="Y28" s="1080"/>
      <c r="Z28" s="682" t="s">
        <v>865</v>
      </c>
      <c r="AA28" s="683" t="s">
        <v>878</v>
      </c>
      <c r="AB28" s="684" t="s">
        <v>879</v>
      </c>
      <c r="AC28" s="638"/>
    </row>
    <row r="29" spans="1:29" s="679" customFormat="1" ht="53.25" customHeight="1" thickBot="1">
      <c r="A29" s="638"/>
      <c r="B29" s="1081"/>
      <c r="C29" s="1086"/>
      <c r="D29" s="1087"/>
      <c r="E29" s="1081"/>
      <c r="F29" s="1081"/>
      <c r="G29" s="1081"/>
      <c r="H29" s="1081"/>
      <c r="I29" s="1086"/>
      <c r="J29" s="1090"/>
      <c r="K29" s="1087"/>
      <c r="L29" s="1093"/>
      <c r="M29" s="1098"/>
      <c r="N29" s="1099"/>
      <c r="O29" s="1081"/>
      <c r="P29" s="1086"/>
      <c r="Q29" s="1087"/>
      <c r="R29" s="1105"/>
      <c r="S29" s="1105"/>
      <c r="T29" s="1105"/>
      <c r="U29" s="1081"/>
      <c r="V29" s="1081"/>
      <c r="W29" s="1102"/>
      <c r="X29" s="1102"/>
      <c r="Y29" s="1081"/>
      <c r="Z29" s="682" t="s">
        <v>865</v>
      </c>
      <c r="AA29" s="683" t="s">
        <v>880</v>
      </c>
      <c r="AB29" s="684" t="s">
        <v>881</v>
      </c>
      <c r="AC29" s="638"/>
    </row>
  </sheetData>
  <mergeCells count="44">
    <mergeCell ref="V23:V29"/>
    <mergeCell ref="W23:W29"/>
    <mergeCell ref="X23:X29"/>
    <mergeCell ref="Y23:Y29"/>
    <mergeCell ref="P23:Q29"/>
    <mergeCell ref="R23:R29"/>
    <mergeCell ref="S23:S29"/>
    <mergeCell ref="T23:T29"/>
    <mergeCell ref="U23:U29"/>
    <mergeCell ref="H23:H29"/>
    <mergeCell ref="I23:K29"/>
    <mergeCell ref="L23:L29"/>
    <mergeCell ref="M23:N29"/>
    <mergeCell ref="O23:O29"/>
    <mergeCell ref="B23:B29"/>
    <mergeCell ref="C23:D29"/>
    <mergeCell ref="E23:E29"/>
    <mergeCell ref="F23:F29"/>
    <mergeCell ref="G23:G29"/>
    <mergeCell ref="Y21:AB21"/>
    <mergeCell ref="C22:D22"/>
    <mergeCell ref="I22:K22"/>
    <mergeCell ref="M22:N22"/>
    <mergeCell ref="P22:Q22"/>
    <mergeCell ref="Z22:AB22"/>
    <mergeCell ref="B20:P20"/>
    <mergeCell ref="B21:F21"/>
    <mergeCell ref="G21:N21"/>
    <mergeCell ref="O21:T21"/>
    <mergeCell ref="U21:X21"/>
    <mergeCell ref="K13:M14"/>
    <mergeCell ref="N13:P14"/>
    <mergeCell ref="B14:C16"/>
    <mergeCell ref="D14:I16"/>
    <mergeCell ref="K16:P18"/>
    <mergeCell ref="B18:C19"/>
    <mergeCell ref="D18:I19"/>
    <mergeCell ref="B8:P8"/>
    <mergeCell ref="B9:C9"/>
    <mergeCell ref="D9:I9"/>
    <mergeCell ref="K10:M11"/>
    <mergeCell ref="N10:P11"/>
    <mergeCell ref="B11:C12"/>
    <mergeCell ref="D11:I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Tabla Contenido</vt:lpstr>
      <vt:lpstr>Acciones Permanentes AP</vt:lpstr>
      <vt:lpstr>Plan de acción PA</vt:lpstr>
      <vt:lpstr>Sgto AP ABRIL</vt:lpstr>
      <vt:lpstr>Sgto PA ABRIL</vt:lpstr>
      <vt:lpstr>Sgto AP AGOSTO</vt:lpstr>
      <vt:lpstr>Sgto PA AGOSTO</vt:lpstr>
      <vt:lpstr>RESUMEN RESULTADOS</vt:lpstr>
      <vt:lpstr>ANEXO 1</vt:lpstr>
      <vt:lpstr>ANEXO 2</vt:lpstr>
      <vt:lpstr>ANEXO 3</vt:lpstr>
      <vt:lpstr>Hoja2</vt:lpstr>
      <vt:lpstr>Seguimiento plan de acción</vt:lpstr>
      <vt:lpstr>Hoja1</vt:lpstr>
      <vt:lpstr>Lista</vt:lpstr>
      <vt:lpstr>'Sgto AP ABRIL'!Área_de_impresión</vt:lpstr>
      <vt:lpstr>'Sgto AP AGOSTO'!Área_de_impresión</vt:lpstr>
      <vt:lpstr>'Sgto PA ABRIL'!Área_de_impresión</vt:lpstr>
      <vt:lpstr>'Sgto PA AGOSTO'!Área_de_impresión</vt:lpstr>
      <vt:lpstr>'Sgto AP ABRIL'!Títulos_a_imprimir</vt:lpstr>
      <vt:lpstr>'Sgto AP AGOSTO'!Títulos_a_imprimir</vt:lpstr>
      <vt:lpstr>'Sgto PA ABRIL'!Títulos_a_imprimir</vt:lpstr>
      <vt:lpstr>'Sgto PA AGOSTO'!Títulos_a_imprimir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SANDRA YAMILE CALVO CATANO</cp:lastModifiedBy>
  <dcterms:created xsi:type="dcterms:W3CDTF">2019-11-27T16:25:49Z</dcterms:created>
  <dcterms:modified xsi:type="dcterms:W3CDTF">2024-09-13T16:20:14Z</dcterms:modified>
</cp:coreProperties>
</file>