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66925"/>
  <mc:AlternateContent xmlns:mc="http://schemas.openxmlformats.org/markup-compatibility/2006">
    <mc:Choice Requires="x15">
      <x15ac:absPath xmlns:x15ac="http://schemas.microsoft.com/office/spreadsheetml/2010/11/ac" url="D:\Documentos\Control Interno 2023\02_INFORMES\07_Ekogui\02_SEGUNDO SEMESTRE\BORRADOR\"/>
    </mc:Choice>
  </mc:AlternateContent>
  <xr:revisionPtr revIDLastSave="0" documentId="13_ncr:1_{2C54AB9F-3F4C-455F-9933-2353148718EE}" xr6:coauthVersionLast="47" xr6:coauthVersionMax="47" xr10:uidLastSave="{00000000-0000-0000-0000-000000000000}"/>
  <bookViews>
    <workbookView xWindow="-120" yWindow="-120" windowWidth="29040" windowHeight="15720" tabRatio="777" firstSheet="2"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<sst xmlns="http://schemas.openxmlformats.org/spreadsheetml/2006/main" count="754" uniqueCount="651">
  <si>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</si>
  <si>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</si>
  <si>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</si>
  <si>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</si>
  <si>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</si>
  <si>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</si>
  <si>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</si>
  <si>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</si>
  <si>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</si>
  <si>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</si>
  <si>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</si>
  <si>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</si>
  <si>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</si>
  <si>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</si>
  <si>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</si>
  <si>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</si>
  <si>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</si>
  <si>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</si>
  <si>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</si>
  <si>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</si>
  <si>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</si>
  <si>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</si>
  <si>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</si>
  <si>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</si>
  <si>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</si>
  <si>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</si>
  <si>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</si>
  <si>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</si>
  <si>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</si>
  <si>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</si>
  <si>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</si>
  <si>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</si>
  <si>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</si>
  <si>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</si>
  <si>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</si>
  <si>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</si>
  <si>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</si>
  <si>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</si>
  <si>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</si>
  <si>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</si>
  <si>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</si>
  <si>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</si>
  <si>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</si>
  <si>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</si>
  <si>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</si>
  <si>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</si>
  <si>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</si>
  <si>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</si>
  <si>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</si>
  <si>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</si>
  <si>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</si>
  <si>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</si>
  <si>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</si>
  <si>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</si>
  <si>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</si>
  <si>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</si>
  <si>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</si>
  <si>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</si>
  <si>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</si>
  <si>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</si>
  <si>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</si>
  <si>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</si>
  <si>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</si>
  <si>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</si>
  <si>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</si>
  <si>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</si>
  <si>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</si>
  <si>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</si>
  <si>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</si>
  <si>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</si>
  <si>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</si>
  <si>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</si>
  <si>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Plantilla de certificado de Control Interno eKOGUI</t>
  </si>
  <si>
    <t>ACTUALIZADO</t>
  </si>
  <si>
    <t>PROCESOS SIN ABOGADO ASIGNADO(1)</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</si>
  <si>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</si>
  <si>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</si>
  <si>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</si>
  <si>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</si>
  <si>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</si>
  <si>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</si>
  <si>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</si>
  <si>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</si>
  <si>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</si>
  <si>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</si>
  <si>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</si>
  <si>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</si>
  <si>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</si>
  <si>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</si>
  <si>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</si>
  <si>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</si>
  <si>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</si>
  <si>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</si>
  <si>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</si>
  <si>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</si>
  <si>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</si>
  <si>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</si>
  <si>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</si>
  <si>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</si>
  <si>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</si>
  <si>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</si>
  <si>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</si>
  <si>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</si>
  <si>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</si>
  <si>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</si>
  <si>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</si>
  <si>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</si>
  <si>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</si>
  <si>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</si>
  <si>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</si>
  <si>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</si>
  <si>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</si>
  <si>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</si>
  <si>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</si>
  <si>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</si>
  <si>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</si>
  <si>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</si>
  <si>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</si>
  <si>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</si>
  <si>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</si>
  <si>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</si>
  <si>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</si>
  <si>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</si>
  <si>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</si>
  <si>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</si>
  <si>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</si>
  <si>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</si>
  <si>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</si>
  <si>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</si>
  <si>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</si>
  <si>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</si>
  <si>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</si>
  <si>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</si>
  <si>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</si>
  <si>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</si>
  <si>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</si>
  <si>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</si>
  <si>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</si>
  <si>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</si>
  <si>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</si>
  <si>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</si>
  <si>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</si>
  <si>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</si>
  <si>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</si>
  <si>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</si>
  <si>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</si>
  <si>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</si>
  <si>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 xml:space="preserve">*Nota Los valores arrojados en esta hoja son solo para referencia y control del diligenciamiento, no deben ser usados para </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</si>
  <si>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</si>
  <si>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</si>
  <si>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</si>
  <si>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</si>
  <si>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</si>
  <si>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</si>
  <si>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</si>
  <si>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</si>
  <si>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SIN IDENTIFICAR</t>
  </si>
  <si>
    <t>OTRA</t>
  </si>
  <si>
    <t>Fecha de diligenciamiento de plantilla/Descarga</t>
  </si>
  <si>
    <t>(2) Con fecha de actuación en 2023</t>
  </si>
  <si>
    <t>REGISTRO DURANTE PRIMER SEMESTRE DE 2023</t>
  </si>
  <si>
    <t>Su Entidad Gestiona pagos en SIIF-MinHacienda</t>
  </si>
  <si>
    <t>Tienen información estudios</t>
  </si>
  <si>
    <t xml:space="preserve"> # CON PROVISIÓN IGUAL A CERO</t>
  </si>
  <si>
    <t>OTRA ORDEN TERRITORIAL</t>
  </si>
  <si>
    <t>Genera Acciones de Mejoramiento</t>
  </si>
  <si>
    <t>Abogados al 31 de diciembre de 2023</t>
  </si>
  <si>
    <t>ABOGADOS ACTIVOS AL 31-12-2023</t>
  </si>
  <si>
    <t>RETIRADOS EN LA ENTIDAD SEGUNDO SEMESTRE 2023 SEGÚN JURIDICA</t>
  </si>
  <si>
    <t>INACTIVADOS EN EKOGUI SEGUNDO SEMESTRE 2023</t>
  </si>
  <si>
    <t>AM_OBS1</t>
  </si>
  <si>
    <t>AM_OBS2</t>
  </si>
  <si>
    <t>AM_OBS3</t>
  </si>
  <si>
    <t>AM_OBS4</t>
  </si>
  <si>
    <t>AM_OBS5</t>
  </si>
  <si>
    <t>AM_OBS6</t>
  </si>
  <si>
    <t>calificar o cualificar o comparar a las entidades, no hay valores buenos ni malos. No es una hoja de validación, ni reemplaza</t>
  </si>
  <si>
    <t>la certificacion.</t>
  </si>
  <si>
    <t>Observaciones Globales</t>
  </si>
  <si>
    <t>OG_OBS7</t>
  </si>
  <si>
    <t>Genera Plan de Mejoramiento</t>
  </si>
  <si>
    <t>ADMINISTRADORA COLOMBIANA DE PENSIONES-COLPENSIONES</t>
  </si>
  <si>
    <t>ADMINISTRADORA DE LOS RECURSOS DEL SISTEMA GENERAL DE SEGURIDAD SOCIAL EN SALUD-ADRES</t>
  </si>
  <si>
    <t>ADMINISTRADORA DEL MONOPOLIO RENTISTICO DE LOS JUEGOS DE SUERTE Y AZAR-COLJUEGOS</t>
  </si>
  <si>
    <t>AGENCIA COLOMBIANA PARA LA REINCORPORACION Y NORMALIZACION-ANR</t>
  </si>
  <si>
    <t>AGENCIA DE DESARROLLO RURAL-ADR</t>
  </si>
  <si>
    <t>AGENCIA DE RENOVACION DEL TERRITORIO-ART</t>
  </si>
  <si>
    <t>AGENCIA DEL INSPECTOR GENERAL DE TRIBUTOS, RENTAS Y CONTRIBUCIONES PARAFISCALES-ITRC</t>
  </si>
  <si>
    <t>AGENCIA LOGISTICA DE LAS FUERZAS MILITARES-ALFM</t>
  </si>
  <si>
    <t>AGENCIA NACIONAL DE CONTRATACION PUBLICA - COLOMBIA COMPRA EFICIENTE-CCE</t>
  </si>
  <si>
    <t>AGENCIA NACIONAL DE DEFENSA JURIDICA DEL ESTADO-ANDJE</t>
  </si>
  <si>
    <t>AGENCIA NACIONAL DE HIDROCARBUROS-ANH</t>
  </si>
  <si>
    <t>AGENCIA NACIONAL DE INFRAESTRUCTURA-ANI</t>
  </si>
  <si>
    <t>AGENCIA NACIONAL DE MINERIA-ANM</t>
  </si>
  <si>
    <t>AGENCIA NACIONAL DE SEGURIDAD VIAL-ANSV</t>
  </si>
  <si>
    <t>AGENCIA NACIONAL DE TIERRAS-ANT</t>
  </si>
  <si>
    <t>AGENCIA NACIONAL DEL ESPECTRO-ANE</t>
  </si>
  <si>
    <t>AGENCIA NACIONAL INMOBILIARIA VIRGILIO BARCO VARGAS-</t>
  </si>
  <si>
    <t>AGENCIA PRESIDENCIAL DE COOPERACION INTERNACIONAL DE COLOMBIA-APC</t>
  </si>
  <si>
    <t>ANDJE DDJN-</t>
  </si>
  <si>
    <t>ARCHIVO GENERAL DE LA NACION-AGN</t>
  </si>
  <si>
    <t>ARCO GRUPO BANCOLDEX S.A. COMPANIA DE FINANCIAMIENTO-LEASING BANCOLDEX</t>
  </si>
  <si>
    <t>ARMADA NACIONAL-ARC</t>
  </si>
  <si>
    <t>ARTESANIAS DE COLOMBIA S.A.-</t>
  </si>
  <si>
    <t>AUDITORIA GENERAL DE LA REPUBLICA-AGR</t>
  </si>
  <si>
    <t>AUTORIDAD NACIONAL DE ACUICULTURA Y PESCA-AUNAP</t>
  </si>
  <si>
    <t>AUTORIDAD NACIONAL DE LICENCIAS AMBIENTALES-ANLA</t>
  </si>
  <si>
    <t>AUTORIDAD NACIONAL DE TELEVISIÓN EN LIQUIDACIÓN-ANTV</t>
  </si>
  <si>
    <t>BANCO AGRARIO DE COLOMBIA S.A.-BANAGRARIO</t>
  </si>
  <si>
    <t>BANCO DE COMERCIO EXTERIOR DE COLOMBIA S.A.-BANCOLDEX</t>
  </si>
  <si>
    <t>BANCO DE LA REPUBLICA-BANREP</t>
  </si>
  <si>
    <t>BIOENERGY S.A.S.-</t>
  </si>
  <si>
    <t>BIOENERGY ZONA FRANCA S.A.S.-</t>
  </si>
  <si>
    <t>CAJA DE COMPENSACION FAMILIAR CAMPESINA- COMCAJA-COMCAJA</t>
  </si>
  <si>
    <t>CAJA DE RETIRO DE LAS FUERZAS MILITARES-CREMIL</t>
  </si>
  <si>
    <t>CAJA DE SUELDOS DE RETIRO DE LA POLICIA NACIONAL-CASUR</t>
  </si>
  <si>
    <t>CAJA PROMOTORA DE VIVIENDA MILITAR Y DE POLICIA-CAJAHONOR</t>
  </si>
  <si>
    <t xml:space="preserve">CAMARA DE REPRESENTANTES-CAMARA </t>
  </si>
  <si>
    <t>CANAL REGIONAL DE TELEVISION DEL CARIBE LTDA-TELECARIBE</t>
  </si>
  <si>
    <t>CANAL REGIONAL DE TELEVISION TEVEANDINA LTDA-TV ANDINA</t>
  </si>
  <si>
    <t>CENIT TRANSPORTE Y LOGISTICA DE HIDROCARBUROS-CENIT</t>
  </si>
  <si>
    <t>CENTRAL DE ABASTOS DE CUCUTA S.A.- EN LIQUIDACION--CENABASTOS S.A.</t>
  </si>
  <si>
    <t>CENTRAL DE INVERSIONES S.A.-CISA</t>
  </si>
  <si>
    <t>CENTRALES ELECTRICAS DE NARINO S.A. E.S.P.-CEDENAR</t>
  </si>
  <si>
    <t>CENTRALES ELECTRICAS DEL CAUCA S.A. E.S.P.-CEDELCA</t>
  </si>
  <si>
    <t>CENTRO DE DIAGNÓSTICO AUTOMOTOR DE CALDAS-</t>
  </si>
  <si>
    <t>CENTRO DERMATOLOGICO FEDERICO LLERAS ACOSTA EMPRESA SOCIAL DEL ESTADO-</t>
  </si>
  <si>
    <t>CENTRO NACIONAL DE MEMORIA HISTORICA-</t>
  </si>
  <si>
    <t>CLUB MILITAR DE OFICIALES-CLUB MILITAR</t>
  </si>
  <si>
    <t>COMANDO GENERAL DE LAS FUERZAS MILITARES-CGFM</t>
  </si>
  <si>
    <t>COMISION DE REGULACION DE AGUA POTABLE Y SANEAMIENTO BASICO-CRA</t>
  </si>
  <si>
    <t>COMISION DE REGULACION DE COMUNICACIONES-CRC</t>
  </si>
  <si>
    <t>COMISION DE REGULACION DE ENERGIA Y GAS-CREG</t>
  </si>
  <si>
    <t>COMISION NACIONAL DEL SERVICIO CIVIL-CNSC</t>
  </si>
  <si>
    <t>COMISION PARA EL ESCLARECIMIENTO DE LA VERDAD, LA CONVIVENCIA Y LA NO REPETICION-CEV</t>
  </si>
  <si>
    <t>COMISIONADO PARA LA POLICIA- MINISTERIO DE DEFENSA NACIONAL-</t>
  </si>
  <si>
    <t>COMPANIA DE EXPERTOS EN MERCADO S.A - XM S.A -XM S.A.</t>
  </si>
  <si>
    <t>COMPUTADORES PARA EDUCAR-CPE</t>
  </si>
  <si>
    <t>CONCESION COSTERA CARTAGENA BARRANQUILLA S.A.S-</t>
  </si>
  <si>
    <t>CONSEJO NACIONAL ELECTORAL-CNE</t>
  </si>
  <si>
    <t>CONSEJO PROFESIONAL NACIONAL DE ARQUITECTURA Y SUS PROFESIONALES AUXILIARES-CPNAA</t>
  </si>
  <si>
    <t>CONSEJO PROFESIONAL NACIONAL DE INGENIERIA-COPNIA</t>
  </si>
  <si>
    <t>CONSORCIO FONDO COLOMBIA EN PAZ 2019-PA-FCP</t>
  </si>
  <si>
    <t>CONTRALORIA GENERAL DE LA REPUBLICA-CGR</t>
  </si>
  <si>
    <t>CORPORACION  AUTONOMA REGIONAL DEL ALTO MAGDALENA-CAM</t>
  </si>
  <si>
    <t>CORPORACION AUTONOMA REGIONAL DE BOYACA-CORPOBOYACA</t>
  </si>
  <si>
    <t>CORPORACION AUTONOMA REGIONAL DE CALDAS-CORPOCALDAS</t>
  </si>
  <si>
    <t>CORPORACION AUTONOMA REGIONAL DE CHIVOR -CORPOCHIVOR</t>
  </si>
  <si>
    <t>CORPORACION AUTONOMA REGIONAL DE CUNDINAMARCA-CAR</t>
  </si>
  <si>
    <t>CORPORACION AUTONOMA REGIONAL DE LA FRONTERA NORORIENTAL-CORPONOR</t>
  </si>
  <si>
    <t>CORPORACION AUTONOMA REGIONAL DE LA GUAJIRA-CORPOGUAJIRA</t>
  </si>
  <si>
    <t>CORPORACION AUTONOMA REGIONAL DE LA ORINOQUIA-CORPORINOQUIA</t>
  </si>
  <si>
    <t>CORPORACION AUTONOMA REGIONAL DE LAS CUENCAS DE LOS RIOS NEGRO Y NARE-CORNARE</t>
  </si>
  <si>
    <t>CORPORACION AUTONOMA REGIONAL DE LOS VALLES DEL SINU Y DEL SAN JORGE-CVS</t>
  </si>
  <si>
    <t>CORPORACION AUTONOMA REGIONAL DE NARINO-CORPONARINO</t>
  </si>
  <si>
    <t>CORPORACION AUTONOMA REGIONAL DE RISARALDA-CARDER</t>
  </si>
  <si>
    <t>CORPORACION AUTONOMA REGIONAL DE SANTANDER-CAS</t>
  </si>
  <si>
    <t>CORPORACION AUTONOMA REGIONAL DE SUCRE-CARSUCRE</t>
  </si>
  <si>
    <t>CORPORACION AUTONOMA REGIONAL DEL ATLANTICO-CRA</t>
  </si>
  <si>
    <t>CORPORACION AUTONOMA REGIONAL DEL CANAL DEL DIQUE-CARDIQUE</t>
  </si>
  <si>
    <t>CORPORACION AUTONOMA REGIONAL DEL CAUCA-CRC</t>
  </si>
  <si>
    <t>CORPORACION AUTONOMA REGIONAL DEL CENTRO DE ANTIOQUIA-CORANTIOQUIA</t>
  </si>
  <si>
    <t>CORPORACION AUTONOMA REGIONAL DEL CESAR-CORPOCESAR</t>
  </si>
  <si>
    <t>CORPORACION AUTONOMA REGIONAL DEL GUAVIO-CORPOGUAVIO</t>
  </si>
  <si>
    <t>CORPORACION AUTONOMA REGIONAL DEL MAGDALENA-CORPAMAG</t>
  </si>
  <si>
    <t>CORPORACION AUTONOMA REGIONAL DEL QUINDIO-CRQ</t>
  </si>
  <si>
    <t>CORPORACION AUTONOMA REGIONAL DEL RIO GRANDE DEL MAGDALENA-CORMAGDALENA</t>
  </si>
  <si>
    <t>CORPORACION AUTONOMA REGIONAL DEL SUR DE BOLIVAR-CARCSB</t>
  </si>
  <si>
    <t>CORPORACION AUTONOMA REGIONAL DEL TOLIMA-CORTOLIMA</t>
  </si>
  <si>
    <t>CORPORACION AUTONOMA REGIONAL DEL VALLE DEL CAUCA-CVC</t>
  </si>
  <si>
    <t>CORPORACION AUTONOMA REGIONAL PARA EL DESARROLLO SOSTENIBLE DEL CHOCO-CODECHOCO</t>
  </si>
  <si>
    <t>CORPORACION AUTONOMA REGIONAL PARA LA DEFENSA DE LA MESETA DE BUCARAMANGA-CDMB</t>
  </si>
  <si>
    <t>CORPORACION COLOMBIANA DE INVESTIGACION AGROPECUARIA-CORPOICA</t>
  </si>
  <si>
    <t>CORPORACION DE CIENCIA Y TECNOLOGIA PARA EL DESARROLLO DE LA INDUSTRIA NAVAL, MARITIMA Y FLUVIAL-COTECMAR</t>
  </si>
  <si>
    <t>CORPORACION DE LA INDUSTRIA AERONAUTICA COLOMBIANA S.A.-CIAC</t>
  </si>
  <si>
    <t>CORPORACION NACIONAL PARA LA RECONSTRUCCION DE LA CUENCA DEL RIO PAEZ Y ZONAS ALEDANAS-NASA KIWE</t>
  </si>
  <si>
    <t>CORPORACION PARA EL DESARROLLO SOSTENIBLE DE LA MOJANA Y EL SAN JORGE-CORPOMOJANA</t>
  </si>
  <si>
    <t>CORPORACION PARA EL DESARROLLO SOSTENIBLE DEL ARCHIPIELAGO DE SAN ANDRES PROVIDENCIA Y SANTA CATALINA-CORALINA</t>
  </si>
  <si>
    <t>CORPORACION PARA EL DESARROLLO SOSTENIBLE DEL AREA DE MANEJO ESPECIAL LA MACARENA-CORMACARENA</t>
  </si>
  <si>
    <t>CORPORACION PARA EL DESARROLLO SOSTENIBLE DEL NORTE Y ORIENTE DE LA AMAZONIA-CDA</t>
  </si>
  <si>
    <t>CORPORACION PARA EL DESARROLLO SOSTENIBLE DEL SUR DE LA AMAZONIA-CORPOAMAZONIA</t>
  </si>
  <si>
    <t>CORPORACION PARA EL DESARROLLO SOSTENIBLE DEL URABA-CORPOURABA</t>
  </si>
  <si>
    <t>DEFENSA CIVIL COLOMBIANA-DC</t>
  </si>
  <si>
    <t>DEFENSORIA DEL PUEBLO-</t>
  </si>
  <si>
    <t>DEPARTAMENTO ADMINISTRATIVO DE LA FUNCION PUBLICA-DAFP</t>
  </si>
  <si>
    <t>DEPARTAMENTO ADMINISTRATIVO DE LA PRESIDENCIA DE LA REPUBLICA-DAPRE</t>
  </si>
  <si>
    <t>DEPARTAMENTO ADMINISTRATIVO DIRECCION NACIONAL DE INTELIGENCIA-DNI</t>
  </si>
  <si>
    <t>DEPARTAMENTO ADMINISTRATIVO NACIONAL DE ESTADISTICA-DANE</t>
  </si>
  <si>
    <t>DEPARTAMENTO ADMINISTRATIVO PARA LA PROSPERIDAD SOCIAL-DPS</t>
  </si>
  <si>
    <t>DEPARTAMENTO NACIONAL DE PLANEACION-DNP</t>
  </si>
  <si>
    <t>DIRECCION DE IMPUESTOS Y ADUANAS NACIONALES - DIAN -DIRECCION SECCIONAL DE ADUANAS DE BARRANQUILLA-DIAN</t>
  </si>
  <si>
    <t>DIRECCION DE IMPUESTOS Y ADUANAS NACIONALES - DIAN -DIRECCION SECCIONAL DE ADUANAS DE BOGOTA-DIAN</t>
  </si>
  <si>
    <t>DIRECCION DE IMPUESTOS Y ADUANAS NACIONALES - DIAN -DIRECCION SECCIONAL DE ADUANAS DE CALI-DIAN</t>
  </si>
  <si>
    <t>DIRECCION DE IMPUESTOS Y ADUANAS NACIONALES - DIAN -DIRECCION SECCIONAL DE ADUANAS DE CARTAGENA-DIAN</t>
  </si>
  <si>
    <t>DIRECCION DE IMPUESTOS Y ADUANAS NACIONALES - DIAN -DIRECCION SECCIONAL DE ADUANAS DE CUCUTA-DIAN</t>
  </si>
  <si>
    <t>DIRECCION DE IMPUESTOS Y ADUANAS NACIONALES - DIAN -DIRECCION SECCIONAL DE ADUANAS DE MEDELLIN-DIAN</t>
  </si>
  <si>
    <t>DIRECCION DE IMPUESTOS Y ADUANAS NACIONALES - DIAN -DIRECCION SECCIONAL DE IMPUESTOS DE BARRANQUILLA-DIAN</t>
  </si>
  <si>
    <t>DIRECCION DE IMPUESTOS Y ADUANAS NACIONALES - DIAN -DIRECCION SECCIONAL DE IMPUESTOS DE BOGOTA-DIAN</t>
  </si>
  <si>
    <t>DIRECCION DE IMPUESTOS Y ADUANAS NACIONALES - DIAN -DIRECCION SECCIONAL DE IMPUESTOS DE CALI-DIAN</t>
  </si>
  <si>
    <t>DIRECCION DE IMPUESTOS Y ADUANAS NACIONALES - DIAN -DIRECCION SECCIONAL DE IMPUESTOS DE CARTAGENA-DIAN</t>
  </si>
  <si>
    <t>DIRECCION DE IMPUESTOS Y ADUANAS NACIONALES - DIAN -DIRECCION SECCIONAL DE IMPUESTOS DE CUCUTA-DIAN</t>
  </si>
  <si>
    <t>DIRECCION DE IMPUESTOS Y ADUANAS NACIONALES - DIAN -DIRECCION SECCIONAL DE IMPUESTOS DE GRANDES CONTRIBUYENTES-DIAN</t>
  </si>
  <si>
    <t>DIRECCION DE IMPUESTOS Y ADUANAS NACIONALES - DIAN -DIRECCION SECCIONAL DE IMPUESTOS DE MEDELLIN-DIAN</t>
  </si>
  <si>
    <t>DIRECCION DE IMPUESTOS Y ADUANAS NACIONALES - DIAN -DIRECCION SECCIONAL DE IMPUESTOS Y ADUANAS DE ARAUCA-DIAN</t>
  </si>
  <si>
    <t>DIRECCION DE IMPUESTOS Y ADUANAS NACIONALES - DIAN -DIRECCION SECCIONAL DE IMPUESTOS Y ADUANAS DE ARMENIA-DIAN</t>
  </si>
  <si>
    <t>DIRECCION DE IMPUESTOS Y ADUANAS NACIONALES - DIAN -DIRECCION SECCIONAL DE IMPUESTOS Y ADUANAS DE BARRANCABERMEJA-DIAN</t>
  </si>
  <si>
    <t>DIRECCION DE IMPUESTOS Y ADUANAS NACIONALES - DIAN -DIRECCION SECCIONAL DE IMPUESTOS Y ADUANAS DE BUCARAMANGA-DIAN</t>
  </si>
  <si>
    <t>DIRECCION DE IMPUESTOS Y ADUANAS NACIONALES - DIAN -DIRECCION SECCIONAL DE IMPUESTOS Y ADUANAS DE BUENAVENTURA-DIAN</t>
  </si>
  <si>
    <t>DIRECCION DE IMPUESTOS Y ADUANAS NACIONALES - DIAN -DIRECCION SECCIONAL DE IMPUESTOS Y ADUANAS DE FLORENCIA-DIAN</t>
  </si>
  <si>
    <t>DIRECCION DE IMPUESTOS Y ADUANAS NACIONALES - DIAN -DIRECCION SECCIONAL DE IMPUESTOS Y ADUANAS DE GIRARDOT-DIAN</t>
  </si>
  <si>
    <t>DIRECCION DE IMPUESTOS Y ADUANAS NACIONALES - DIAN -DIRECCION SECCIONAL DE IMPUESTOS Y ADUANAS DE IBAGUE-DIAN</t>
  </si>
  <si>
    <t>DIRECCION DE IMPUESTOS Y ADUANAS NACIONALES - DIAN -DIRECCION SECCIONAL DE IMPUESTOS Y ADUANAS DE MANIZALES-DIAN</t>
  </si>
  <si>
    <t>DIRECCION DE IMPUESTOS Y ADUANAS NACIONALES - DIAN -DIRECCION SECCIONAL DE IMPUESTOS Y ADUANAS DE MONTERIA-DIAN</t>
  </si>
  <si>
    <t>DIRECCION DE IMPUESTOS Y ADUANAS NACIONALES - DIAN -DIRECCION SECCIONAL DE IMPUESTOS Y ADUANAS DE NEIVA-DIAN</t>
  </si>
  <si>
    <t>DIRECCION DE IMPUESTOS Y ADUANAS NACIONALES - DIAN -DIRECCION SECCIONAL DE IMPUESTOS Y ADUANAS DE PALMIRA-DIAN</t>
  </si>
  <si>
    <t>DIRECCION DE IMPUESTOS Y ADUANAS NACIONALES - DIAN -DIRECCION SECCIONAL DE IMPUESTOS Y ADUANAS DE PASTO-DIAN</t>
  </si>
  <si>
    <t>DIRECCION DE IMPUESTOS Y ADUANAS NACIONALES - DIAN -DIRECCION SECCIONAL DE IMPUESTOS Y ADUANAS DE PEREIRA-DIAN</t>
  </si>
  <si>
    <t>DIRECCION DE IMPUESTOS Y ADUANAS NACIONALES - DIAN -DIRECCION SECCIONAL DE IMPUESTOS Y ADUANAS DE POPAYAN-DIAN</t>
  </si>
  <si>
    <t>DIRECCION DE IMPUESTOS Y ADUANAS NACIONALES - DIAN -DIRECCION SECCIONAL DE IMPUESTOS Y ADUANAS DE QUIBDO-DIAN</t>
  </si>
  <si>
    <t>DIRECCION DE IMPUESTOS Y ADUANAS NACIONALES - DIAN -DIRECCION SECCIONAL DE IMPUESTOS Y ADUANAS DE RIOHACHA-DIAN</t>
  </si>
  <si>
    <t>DIRECCION DE IMPUESTOS Y ADUANAS NACIONALES - DIAN -DIRECCION SECCIONAL DE IMPUESTOS Y ADUANAS DE SAN ANDRES-DIAN</t>
  </si>
  <si>
    <t>DIRECCION DE IMPUESTOS Y ADUANAS NACIONALES - DIAN -DIRECCION SECCIONAL DE IMPUESTOS Y ADUANAS DE SANTA MARTA-DIAN</t>
  </si>
  <si>
    <t>DIRECCION DE IMPUESTOS Y ADUANAS NACIONALES - DIAN -DIRECCION SECCIONAL DE IMPUESTOS Y ADUANAS DE SINCELEJO-DIAN</t>
  </si>
  <si>
    <t>DIRECCION DE IMPUESTOS Y ADUANAS NACIONALES - DIAN -DIRECCION SECCIONAL DE IMPUESTOS Y ADUANAS DE SOGAMOSO-DIAN</t>
  </si>
  <si>
    <t>DIRECCION DE IMPUESTOS Y ADUANAS NACIONALES - DIAN -DIRECCION SECCIONAL DE IMPUESTOS Y ADUANAS DE TULUA-DIAN</t>
  </si>
  <si>
    <t>DIRECCION DE IMPUESTOS Y ADUANAS NACIONALES - DIAN -DIRECCION SECCIONAL DE IMPUESTOS Y ADUANAS DE TUNJA-DIAN</t>
  </si>
  <si>
    <t>DIRECCION DE IMPUESTOS Y ADUANAS NACIONALES - DIAN -DIRECCION SECCIONAL DE IMPUESTOS Y ADUANAS DE VALLEDUPAR-DIAN</t>
  </si>
  <si>
    <t>DIRECCION DE IMPUESTOS Y ADUANAS NACIONALES - DIAN -DIRECCION SECCIONAL DE IMPUESTOS Y ADUANAS DE VILLAVICENCIO-DIAN</t>
  </si>
  <si>
    <t>DIRECCION DE IMPUESTOS Y ADUANAS NACIONALES - DIAN -DIRECCION SECCIONAL DE IMPUESTOS Y ADUANAS DE YOPAL-DIAN</t>
  </si>
  <si>
    <t>DIRECCION DE IMPUESTOS Y ADUANAS NACIONALES - DIAN -NIVEL CENTRAL-DIAN</t>
  </si>
  <si>
    <t>DIRECCION DE SANIDAD DE LA POLICIA NACIONAL-DISAN</t>
  </si>
  <si>
    <t>DIRECCION EJECUTIVA DE ADMINISTRACION JUDICIAL - NIVEL CENTRAL-DEAJ</t>
  </si>
  <si>
    <t>DIRECCION EJECUTIVA DE ADMINISTRACION JUDICIAL - SECCIONAL ARMENIA-DEAJ</t>
  </si>
  <si>
    <t>DIRECCION EJECUTIVA DE ADMINISTRACION JUDICIAL - SECCIONAL BARRANQUILLA-DEAJ</t>
  </si>
  <si>
    <t>DIRECCION EJECUTIVA DE ADMINISTRACION JUDICIAL - SECCIONAL BUCARAMANGA-DEAJ</t>
  </si>
  <si>
    <t>DIRECCION EJECUTIVA DE ADMINISTRACION JUDICIAL - SECCIONAL CALI-DEAJ</t>
  </si>
  <si>
    <t>DIRECCION EJECUTIVA DE ADMINISTRACION JUDICIAL - SECCIONAL CARTAGENA-DEAJ</t>
  </si>
  <si>
    <t>DIRECCION EJECUTIVA DE ADMINISTRACION JUDICIAL - SECCIONAL CUCUTA-DEAJ</t>
  </si>
  <si>
    <t>DIRECCION EJECUTIVA DE ADMINISTRACION JUDICIAL - SECCIONAL FLORENCIA-DEAJ</t>
  </si>
  <si>
    <t>DIRECCION EJECUTIVA DE ADMINISTRACION JUDICIAL - SECCIONAL IBAGUE-DEAJ</t>
  </si>
  <si>
    <t>DIRECCION EJECUTIVA DE ADMINISTRACION JUDICIAL - SECCIONAL MANIZALES-DEAJ</t>
  </si>
  <si>
    <t>DIRECCION EJECUTIVA DE ADMINISTRACION JUDICIAL - SECCIONAL MEDELLIN-DEAJ</t>
  </si>
  <si>
    <t>DIRECCION EJECUTIVA DE ADMINISTRACION JUDICIAL - SECCIONAL MONTERIA-DEAJ</t>
  </si>
  <si>
    <t>DIRECCION EJECUTIVA DE ADMINISTRACION JUDICIAL - SECCIONAL NEIVA-DEAJ</t>
  </si>
  <si>
    <t>DIRECCION EJECUTIVA DE ADMINISTRACION JUDICIAL - SECCIONAL PASTO-DEAJ</t>
  </si>
  <si>
    <t>DIRECCION EJECUTIVA DE ADMINISTRACION JUDICIAL - SECCIONAL PEREIRA-DEAJ</t>
  </si>
  <si>
    <t>DIRECCION EJECUTIVA DE ADMINISTRACION JUDICIAL - SECCIONAL POPAYAN-DEAJ</t>
  </si>
  <si>
    <t>DIRECCION EJECUTIVA DE ADMINISTRACION JUDICIAL - SECCIONAL QUIBDO-DEAJ</t>
  </si>
  <si>
    <t>DIRECCION EJECUTIVA DE ADMINISTRACION JUDICIAL - SECCIONAL RIOHACHA-DEAJ</t>
  </si>
  <si>
    <t>DIRECCION EJECUTIVA DE ADMINISTRACION JUDICIAL - SECCIONAL SANTA MARTA-DEAJ</t>
  </si>
  <si>
    <t>DIRECCION EJECUTIVA DE ADMINISTRACION JUDICIAL - SECCIONAL SINCELEJO-DEAJ</t>
  </si>
  <si>
    <t>DIRECCION EJECUTIVA DE ADMINISTRACION JUDICIAL - SECCIONAL TUNJA-DEAJ</t>
  </si>
  <si>
    <t>DIRECCION EJECUTIVA DE ADMINISTRACION JUDICIAL - SECCIONAL VALLEDUPAR-DEAJ</t>
  </si>
  <si>
    <t>DIRECCION EJECUTIVA DE ADMINISTRACION JUDICIAL - SECCIONAL VILLAVICENCIO-DEAJ</t>
  </si>
  <si>
    <t>DIRECCION GENERAL DE LA POLICIA NACIONAL-PONAL</t>
  </si>
  <si>
    <t>DIRECCION GENERAL DE SANIDAD MILITAR -DGSM</t>
  </si>
  <si>
    <t>DIRECCION GENERAL MARITIMA -DIMAR</t>
  </si>
  <si>
    <t>DIRECCION NACIONAL DE BOMBEROS DE COLOMBIA-DNBC</t>
  </si>
  <si>
    <t>DIRECCION NACIONAL DE DERECHO DE AUTOR-DNDA</t>
  </si>
  <si>
    <t>ECOPETROL S.A. - NIVEL CENTRAL-ECOPETROL</t>
  </si>
  <si>
    <t>EJERCITO NACIONAL -EJC</t>
  </si>
  <si>
    <t>ELECTRIFICADORA DEL CAQUETA S.A. E.S.P.-ELECTROCAQUETA</t>
  </si>
  <si>
    <t>ELECTRIFICADORA DEL HUILA S.A. E.S.P.-ELECTROHUILA</t>
  </si>
  <si>
    <t>ELECTRIFICADORA DEL META S.A. E.S.P.-EMSA</t>
  </si>
  <si>
    <t>ELECTRIFICADORA DEL TOLIMA SA  EMPRESA DE SERVICIOS PUBLICOS ELECTROLIMA SA ESP EN LIQUIDACION-ELECTROLIMA</t>
  </si>
  <si>
    <t>EMPRESA COLOMBIANA DE PETROLEOS - ECOPETROL - REGIONAL ORINOQUIA-ECOPETROL</t>
  </si>
  <si>
    <t>EMPRESA COLOMBIANA DE PRODUCTOS VETERINARIOS S.A.-VECOL</t>
  </si>
  <si>
    <t>EMPRESA DE ENERGIA DEL AMAZONAS S.A. E.S.P.-</t>
  </si>
  <si>
    <t>EMPRESA DE ENERGIA DEL ARCHIPIELAGO DE SAN ANDRES, PROVIDENCIA Y SANTA CATALINA S.A. E.S.P.-EADAS SA ESP</t>
  </si>
  <si>
    <t>EMPRESA DE TELECOMUNICACIONES DE BUCARAMANGA S.A E.S.P -TELEBUCARAMANGA</t>
  </si>
  <si>
    <t xml:space="preserve">EMPRESA DISTRIBUIDORA DEL PACIFICO S.A. E.S.P.-DISPAC </t>
  </si>
  <si>
    <t>EMPRESA NACIONAL PROMOTORA DEL DESARROLLO TERRITORIAL-ENTERRITORIO</t>
  </si>
  <si>
    <t>EMPRESA PUBLICA DE ALCANTARILLADO DE SANTANDER S.A. E.S.P.-EMPAS</t>
  </si>
  <si>
    <t>EMPRESA URRA S.A. E.S.P.-URRÁ</t>
  </si>
  <si>
    <t>ESCUELA SUPERIOR DE ADMINISTRACION PUBLICA-ESAP</t>
  </si>
  <si>
    <t>ESCUELA TECNOLOGICA INSTITUTO TECNICO CENTRAL-ITC</t>
  </si>
  <si>
    <t>ESENTTIA MASTERBATCH LTDA-ESENTTIA MB</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</si>
  <si>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</si>
  <si>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</si>
  <si>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</si>
  <si>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</si>
  <si>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</si>
  <si>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PROCOLOMBIA-PROCOLOMBIA</t>
  </si>
  <si>
    <t>FIDEICOMISO EMSOLMEC-</t>
  </si>
  <si>
    <t>FIDEICOMISO FONDO NACIONAL DE SALUD-FONDOPPL</t>
  </si>
  <si>
    <t>FIDEICOMISO IFI PENSIONES-</t>
  </si>
  <si>
    <t>FIDUCIARIA COLOMBIANA DE COMERCIO EXTERIOR S.A.-FIDUCOLDEX</t>
  </si>
  <si>
    <t>FIDUCIARIA LA PREVISORA S.A.-FIDUPREVISORA</t>
  </si>
  <si>
    <t>FINANCIERA DE DESARROLLO NACIONAL-FDN</t>
  </si>
  <si>
    <t>FINANCIERA DE DESARROLLO TERRITORIAL S.A.-FINDETER</t>
  </si>
  <si>
    <t xml:space="preserve">FISCALIA GENERAL DE LA NACION-FISCALIA </t>
  </si>
  <si>
    <t>FONDO ADAPTACION-</t>
  </si>
  <si>
    <t>FONDO DE BIENESTAR SOCIAL DE LA CONTALORIA GENERAL DE LA REPUBLICA-FBSCGR</t>
  </si>
  <si>
    <t>FONDO DE DESARROLLO DE LA EDUCACION SUPERIOR-FODESEP</t>
  </si>
  <si>
    <t>FONDO DE FINANCIAMIENTO DE LA INFRAESTRUCTURA EDUCATIVA-FFIE</t>
  </si>
  <si>
    <t>FONDO DE GARANTIAS DE ENTIDADES COOPERATIVAS-FOGACOOP</t>
  </si>
  <si>
    <t>FONDO DE GARANTIAS DE INSTITUCIONES FINANCIERAS-FOGAFIN</t>
  </si>
  <si>
    <t>FONDO DE PASIVO SOCIAL DE FERROCARRILES NACIONALES DE COLOMBIA-FPS</t>
  </si>
  <si>
    <t>FONDO DE PRESTACIONES SOCIALES DEL MAGISTERIO-FOMAG</t>
  </si>
  <si>
    <t>FONDO DE PREVISION SOCIAL DEL CONGRESO DE LA REPUBLICA-FONPRECON</t>
  </si>
  <si>
    <t>FONDO DE TECNOLOGIAS DE LA INFORMACION Y LAS COMUNICACIONES-FONTIC</t>
  </si>
  <si>
    <t>FONDO NACIONAL DE AHORRO-FNA</t>
  </si>
  <si>
    <t>FONDO NACIONAL DE ESTUPEFACIENTES-FNE</t>
  </si>
  <si>
    <t>FONDO NACIONAL DE GARANTIAS S.A.-FNG</t>
  </si>
  <si>
    <t>FONDO NACIONAL DE VIVIENDA-FONVIVIENDA</t>
  </si>
  <si>
    <t>FONDO NACIONAL DEL PASIVO PENSIONAL Y PRESTACIONAL DE LA ELECTRIFICADORA DEL CARIBE S.A. E.S.P –FONECA-FONECA</t>
  </si>
  <si>
    <t>FONDO PARA EL FINANCIAMIENTO DEL SECTOR AGROPECUARIO-FINAGRO</t>
  </si>
  <si>
    <t>FONDO ROTATORIO DE LA POLICIA NACIONAL-FORPO</t>
  </si>
  <si>
    <t>FONDO ROTATORIO DE LA REGISTRADURIA NACIONAL DEL ESTADO CIVIL-</t>
  </si>
  <si>
    <t>FONDO ROTATORIO DEL DEPARTAMENTO ADMINISTRATIVO NACIONAL DE ESTADISTICA-FONDANE</t>
  </si>
  <si>
    <t>FONDO ROTATORIO DEL MINISTERIO DE RELACIONES EXTERIORES-</t>
  </si>
  <si>
    <t>FONDO SOCIAL DE VIVIENDA DE LA REGISTRADURIA NACIONAL DEL ESTADO CIVIL-</t>
  </si>
  <si>
    <t>FUERZA AEREA COLOMBIANA-FAC</t>
  </si>
  <si>
    <t xml:space="preserve">GENERADORA Y COMERCIALIZADORA DE ENERGIA DEL CARIBE S.A. E.S.P.-GECELCA </t>
  </si>
  <si>
    <t xml:space="preserve">GESTION ENERGETICA S.A. E.S.P.-GENSA </t>
  </si>
  <si>
    <t>HOSPITAL MILITAR CENTRAL-</t>
  </si>
  <si>
    <t>IMPRENTA NACIONAL DE COLOMBIA-</t>
  </si>
  <si>
    <t>INDUSTRIA MILITAR-INDUMIL</t>
  </si>
  <si>
    <t>INFRAESTRUCTURA ASSET MANAGEMENT COLOMBIA S.A.S.-INFRAMCO</t>
  </si>
  <si>
    <t>INSTITUTO AMAZONICO DE INVESTIGACIONES CIENTIFICAS-SINCHI</t>
  </si>
  <si>
    <t>INSTITUTO CARO Y CUERVO-</t>
  </si>
  <si>
    <t>INSTITUTO COLOMBIANO AGROPECUARIO-ICA</t>
  </si>
  <si>
    <t>INSTITUTO COLOMBIANO DE ANTROPOLOGIA E HISTORIA-ICANH</t>
  </si>
  <si>
    <t>INSTITUTO COLOMBIANO DE BIENESTAR FAMILIAR - NIVEL CENTRAL-ICBF</t>
  </si>
  <si>
    <t>INSTITUTO COLOMBIANO DE CREDITO EDUCATIVO Y ESTUDIOS TECNICOS EN EL EXTERIOR MARIANO OSPINA PEREZ-ICETEX</t>
  </si>
  <si>
    <t>INSTITUTO COLOMBIANO DE DESARROLLO RURAL - INCODER-INCODER</t>
  </si>
  <si>
    <t>INSTITUTO COLOMBIANO PARA LA EVALUACION DE LA EDUCACION-ICFES</t>
  </si>
  <si>
    <t>INSTITUTO DE CASAS FISCALES DEL EJERCITO-ICFE</t>
  </si>
  <si>
    <t>INSTITUTO DE EVALUACION TECNOLOGICA EN SALUD-IETS</t>
  </si>
  <si>
    <t>INSTITUTO DE HIDROLOGIA, METEOROLOGIA Y ESTUDIOS AMBIENTALES-IDEAM</t>
  </si>
  <si>
    <t>INSTITUTO DE INVESTIGACION DE RECURSOS BIOLOGICOS ALEXANDER VON HUMBOLDT-HUMBOLDT</t>
  </si>
  <si>
    <t>INSTITUTO DE INVESTIGACIONES AMBIENTALES DEL PACIFICO JOHN VON NEUMANN-IIAP</t>
  </si>
  <si>
    <t>INSTITUTO DE INVESTIGACIONES MARINAS Y COSTERAS JOSE BENITO VIVES DE ANDREIS-INVEMAR</t>
  </si>
  <si>
    <t>INSTITUTO DE PLANIFICACION Y PROMOCION DE SOLUCIONES ENERGETICAS PARA LAS ZONAS NO INTERCONECTADAS-IPSE</t>
  </si>
  <si>
    <t>INSTITUTO GEOGRAFICO AGUSTIN CODAZZI-IGAC</t>
  </si>
  <si>
    <t>INSTITUTO NACIONAL DE CANCEROLOGIA - EMPRESA SOCIAL DEL ESTADO-</t>
  </si>
  <si>
    <t xml:space="preserve">INSTITUTO NACIONAL DE FORMACION TECNICA PROFESIONAL DE SAN JUAN DEL CESAR-INFOTEP </t>
  </si>
  <si>
    <t>INSTITUTO NACIONAL DE FORMACION TECNICA PROFESIONAL DEL DEPARTAMENTO DE SAN ANDRES, PROVIDENCIA Y SANTA CATALINA-INFOTEP SAN ANDRES</t>
  </si>
  <si>
    <t>INSTITUTO NACIONAL DE MEDICINA LEGAL Y CIENCIAS FORENSES-</t>
  </si>
  <si>
    <t>INSTITUTO NACIONAL DE METROLOGIA-INM</t>
  </si>
  <si>
    <t>INSTITUTO NACIONAL DE SALUD-INS</t>
  </si>
  <si>
    <t>INSTITUTO NACIONAL DE VIAS-INVIAS</t>
  </si>
  <si>
    <t>INSTITUTO NACIONAL DE VIGILANCIA DE MEDICAMENTOS Y ALIMENTOS-INVIMA</t>
  </si>
  <si>
    <t>INSTITUTO NACIONAL PARA CIEGOS-INCI</t>
  </si>
  <si>
    <t>INSTITUTO NACIONAL PARA SORDOS-INSOR</t>
  </si>
  <si>
    <t>INSTITUTO NACIONAL PENITENCIARIO Y CARCELARIO-INPEC</t>
  </si>
  <si>
    <t>INSTITUTO TECNICO NACIONAL DE COMERCIO SIMON RODRIGUEZ-INTENALCO</t>
  </si>
  <si>
    <t>INSTITUTO TOLIMENSE DE FORMACION TECNICA PROFESIONAL-ITFIP</t>
  </si>
  <si>
    <t>INTERCOLOMBIA S.A. E.S.P-INTERCOLOLOMBIA S.A</t>
  </si>
  <si>
    <t>INTERCONEXION ELECTRICA S.A. E.S.P.-ISA</t>
  </si>
  <si>
    <t>INTERNEXA S.A-</t>
  </si>
  <si>
    <t>JURISDICCION ESPECIAL PARA LA PAZ-JEP</t>
  </si>
  <si>
    <t>JUSTICIA PENAL MILITAR -JPM</t>
  </si>
  <si>
    <t>LA PREVISORA COMPAÑIA DE SEGUROS - RECOBROS Y SALVAMENTOS-PREVISORA</t>
  </si>
  <si>
    <t>LA PREVISORA S.A. COMPANIA DE SEGUROS-PREVISORA</t>
  </si>
  <si>
    <t>MINISTERIO DE AGRICULTURA Y DESARROLLO RURAL-MADR</t>
  </si>
  <si>
    <t>MINISTERIO DE AMBIENTE Y DESARROLLO SOSTENIBLE-MINAMBIENTE</t>
  </si>
  <si>
    <t>MINISTERIO DE CIENCIA  TECNOLOGÍA E INNOVACIÓN-MINCIENCIAS</t>
  </si>
  <si>
    <t>MINISTERIO DE COMERCIO, INDUSTRIA Y TURISMO-MINCIT</t>
  </si>
  <si>
    <t>MINISTERIO DE CULTURA-MINCULTURA</t>
  </si>
  <si>
    <t>MINISTERIO DE DEFENSA NACIONAL-MINDEFENSA</t>
  </si>
  <si>
    <t>MINISTERIO DE EDUCACION NACIONAL-MEN</t>
  </si>
  <si>
    <t>MINISTERIO DE EDUCACION NACIONAL - COMPARTIDO-MEN</t>
  </si>
  <si>
    <t>MINISTERIO DE HACIENDA Y CREDITO PUBLICO-MINHACIENDA</t>
  </si>
  <si>
    <t>MINISTERIO DE JUSTICIA Y DEL DERECHO-MINJUSTICIA</t>
  </si>
  <si>
    <t>MINISTERIO DE MINAS Y ENERGIA-MINMINAS</t>
  </si>
  <si>
    <t>MINISTERIO DE RELACIONES EXTERIORES-</t>
  </si>
  <si>
    <t>MINISTERIO DE SALUD Y PROTECCION SOCIAL-MINSALUD</t>
  </si>
  <si>
    <t>MINISTERIO DE TECNOLOGIAS DE LA INFORMACION Y LAS COMUNICACIONES-MINTIC</t>
  </si>
  <si>
    <t>MINISTERIO DE TRANSPORTE-MINTRANSPORTE</t>
  </si>
  <si>
    <t>MINISTERIO DE VIVIENDA, CIUDAD Y TERRITORIO-MINVIVIENDA</t>
  </si>
  <si>
    <t>MINISTERIO DEL DEPORTE-</t>
  </si>
  <si>
    <t>MINISTERIO DEL INTERIOR-MININTERIOR</t>
  </si>
  <si>
    <t>MINISTERIO DEL TRABAJO-MINTRABAJO</t>
  </si>
  <si>
    <t>OLEODUCTO BICENTENARIO DE COLOMBIA S.A.S.-</t>
  </si>
  <si>
    <t xml:space="preserve">OLEODUCTO CENTRAL S.A.S-OCENSA </t>
  </si>
  <si>
    <t>OLEODUCTO DE COLOMBIA S.A.-ODC</t>
  </si>
  <si>
    <t xml:space="preserve">OPERACIONES TECNOLOGICAS Y COMERCIALES S.A.S.-OPTECOM </t>
  </si>
  <si>
    <t>ORGANISMO NACIONAL DE ACREDITACION-ONAC</t>
  </si>
  <si>
    <t>PAP CAJA AGRARIA PENSIONES-</t>
  </si>
  <si>
    <t>PAR - PATRIMONIO AUTONOMO DE REMANENTES DE TELECOMUNICACIONES-</t>
  </si>
  <si>
    <t>PAR BANCO CAFETERO EN LIQUIDACION-</t>
  </si>
  <si>
    <t>PAR BANCO DEL ESTADO EN LIQUIDACION-</t>
  </si>
  <si>
    <t>PAR BCH EN LIQUIDACION-</t>
  </si>
  <si>
    <t>PAR BCH EN LIQUIDACION - FIDUAGRARIA-</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</si>
  <si>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</si>
  <si>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</si>
  <si>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</si>
  <si>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</si>
  <si>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</si>
  <si>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</si>
  <si>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</si>
  <si>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</si>
  <si>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</si>
  <si>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</si>
  <si>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</si>
  <si>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PATRIMONIO AUTONOMO DE REMANENTES COMISION NACIONAL DE TELEVISION -PARCNTV</t>
  </si>
  <si>
    <t>PATRIMONIO AUTONOMO DE REMANENTES DEL EXTINTO DEPARTAMENTO ADMINISTRATIVO DAS Y SU FONDO ROTATORIO-PAR DAS</t>
  </si>
  <si>
    <t>PATRIMONIO AUTONOMO DE REMANENTES DEL ISS EN LIQUIDACION-PAR ISS</t>
  </si>
  <si>
    <t>PATRIMONIO AUTONOMO DE REMANENTES E.S.E. FRANCISCO DE PAULA SANTANDER EN LIQUIDACION-</t>
  </si>
  <si>
    <t>PATRIMONIO AUTONOMO DE REMANENTES PAR ANTV LIQUIDADA-PAR ANTV</t>
  </si>
  <si>
    <t>PATRIMONIO AUTONOMO FONDO NACIONAL DE SALUD DE LAS PERSONAS PRIVADAS DE LA LIBERTAD-</t>
  </si>
  <si>
    <t>PATRIMONIO AUTÓNOMO FONDO NACIONAL DE TURISMO FONTUR-FONTUR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</si>
  <si>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</si>
  <si>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</si>
  <si>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</si>
  <si>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</si>
  <si>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</si>
  <si>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</si>
  <si>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</si>
  <si>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TELEASOCIADAS-PARAPAT</t>
  </si>
  <si>
    <t>POLICIA NACIONAL - UNIDAD DEFENSA JUDICIAL ANTIOQUIA-PONAL</t>
  </si>
  <si>
    <t>POLICIA NACIONAL - UNIDAD DEFENSA JUDICIAL ARAUCA-PONAL</t>
  </si>
  <si>
    <t>POLICIA NACIONAL - UNIDAD DEFENSA JUDICIAL ATLANTICO-PONAL</t>
  </si>
  <si>
    <t>POLICIA NACIONAL - UNIDAD DEFENSA JUDICIAL BOLIVAR-PONAL</t>
  </si>
  <si>
    <t>POLICIA NACIONAL - UNIDAD DEFENSA JUDICIAL BOYACA-PONAL</t>
  </si>
  <si>
    <t>POLICIA NACIONAL - UNIDAD DEFENSA JUDICIAL CALDAS-PONAL</t>
  </si>
  <si>
    <t>POLICIA NACIONAL - UNIDAD DEFENSA JUDICIAL CAQUETA-PONAL</t>
  </si>
  <si>
    <t>POLICIA NACIONAL - UNIDAD DEFENSA JUDICIAL CASANARE-PONAL</t>
  </si>
  <si>
    <t>POLICIA NACIONAL - UNIDAD DEFENSA JUDICIAL CAUCA-PONAL</t>
  </si>
  <si>
    <t>POLICIA NACIONAL - UNIDAD DEFENSA JUDICIAL CESAR-PONAL</t>
  </si>
  <si>
    <t>POLICIA NACIONAL - UNIDAD DEFENSA JUDICIAL CHOCO-PONAL</t>
  </si>
  <si>
    <t>POLICIA NACIONAL - UNIDAD DEFENSA JUDICIAL CORDOBA-PONAL</t>
  </si>
  <si>
    <t>POLICIA NACIONAL - UNIDAD DEFENSA JUDICIAL GUAJIRA-PONAL</t>
  </si>
  <si>
    <t>POLICIA NACIONAL - UNIDAD DEFENSA JUDICIAL HUILA-PONAL</t>
  </si>
  <si>
    <t>POLICIA NACIONAL - UNIDAD DEFENSA JUDICIAL MAGDALENA-PONAL</t>
  </si>
  <si>
    <t>POLICIA NACIONAL - UNIDAD DEFENSA JUDICIAL META-PONAL</t>
  </si>
  <si>
    <t>POLICIA NACIONAL - UNIDAD DEFENSA JUDICIAL NARIÑO-PONAL</t>
  </si>
  <si>
    <t>POLICIA NACIONAL - UNIDAD DEFENSA JUDICIAL NORTE DE SANTANDER-PONAL</t>
  </si>
  <si>
    <t>POLICIA NACIONAL - UNIDAD DEFENSA JUDICIAL PUTUMAYO-PONAL</t>
  </si>
  <si>
    <t>POLICIA NACIONAL - UNIDAD DEFENSA JUDICIAL QUINDIO-PONAL</t>
  </si>
  <si>
    <t>POLICIA NACIONAL - UNIDAD DEFENSA JUDICIAL RISARALDA-PONAL</t>
  </si>
  <si>
    <t>POLICIA NACIONAL - UNIDAD DEFENSA JUDICIAL SANTANDER-PONAL</t>
  </si>
  <si>
    <t>POLICIA NACIONAL - UNIDAD DEFENSA JUDICIAL SUCRE-PONAL</t>
  </si>
  <si>
    <t>POLICIA NACIONAL - UNIDAD DEFENSA JUDICIAL TOLIMA-PONAL</t>
  </si>
  <si>
    <t>POLICIA NACIONAL - UNIDAD DEFENSA JUDICIAL URABA-PONAL</t>
  </si>
  <si>
    <t>POLICIA NACIONAL - UNIDAD DEFENSA JUDICIAL VALLE DEL CAUCA-PONAL</t>
  </si>
  <si>
    <t>POSITIVA COMPAÑIA DE SEGUROS S.A.-</t>
  </si>
  <si>
    <t>PROCURADURIA GENERAL DE LA NACION-PGN</t>
  </si>
  <si>
    <t>PROGRAMA DE VIVIENDA  RURAL-VISR</t>
  </si>
  <si>
    <t>REFINERIA DE CARTAGENA S.A.S-REFICAR</t>
  </si>
  <si>
    <t>REGISTRADURIA NACIONAL DEL ESTADO CIVIL-</t>
  </si>
  <si>
    <t>SANATORIO DE AGUA DE DIOS, EMPRESA SOCIAL DEL ESTADO-SANATORIO DE AGUA DE DIOS E.S.E.</t>
  </si>
  <si>
    <t>SANATORIO DE CONTRATACION, EMPRESA SOCIAL DEL ESTADO-</t>
  </si>
  <si>
    <t>SENADO DE LA REPUBLICA-SENADO</t>
  </si>
  <si>
    <t>SERVICIO AEREO A TERRITORIOS NACIONALES S.A.-SATENA S.A.</t>
  </si>
  <si>
    <t>SERVICIO GEOLOGICO COLOMBIANO-SGC</t>
  </si>
  <si>
    <t>SERVICIO NACIONAL DE APRENDIZAJE-SENA</t>
  </si>
  <si>
    <t>SERVICIOS POSTALES NACIONALES S.A.-4-72</t>
  </si>
  <si>
    <t>SISTEMAS INTELIGENTES EN RED S.A.S.-</t>
  </si>
  <si>
    <t>SOCIEDAD DE ACTIVOS ESPECIALES S.A.S.-SAE</t>
  </si>
  <si>
    <t>SOCIEDAD DE TELEVISION DE CALDAS, RISARALDA Y QUINDIO LTDA -TELECAFE</t>
  </si>
  <si>
    <t>SOCIEDAD FIDUCIARIA DE DESARROLLO AGROPECUARIO S.A.-FIDUAGRARIA</t>
  </si>
  <si>
    <t>SOCIEDAD HOTELERA TEQUENDAMA S.A. - CROWNE PLAZA-SHT</t>
  </si>
  <si>
    <t>SOCIEDAD RADIO TELEVISION NACIONAL DE COLOMBIA-RTVC</t>
  </si>
  <si>
    <t>SUPERINTENDENCIA DE INDUSTRIA Y COMERCIO-SUPERINDUSTRIA</t>
  </si>
  <si>
    <t>SUPERINTENDENCIA DE LA ECONOMIA SOLIDARIA-SUPERSOLIDARIA</t>
  </si>
  <si>
    <t>SUPERINTENDENCIA DE NOTARIADO Y REGISTRO-SNR</t>
  </si>
  <si>
    <t>SUPERINTENDENCIA DE SERVICIOS PUBLICOS DOMICILIARIOS-SUPESERVICIOS</t>
  </si>
  <si>
    <t>SUPERINTENDENCIA DE SOCIEDADES-SUPERSOCIEDADES</t>
  </si>
  <si>
    <t>SUPERINTENDENCIA DE TRANSPORTE-SUPERTRANSPORTE</t>
  </si>
  <si>
    <t>SUPERINTENDENCIA DE VIGILANCIA Y SEGURIDAD PRIVADA-SUPERVIGILANCIA</t>
  </si>
  <si>
    <t>SUPERINTENDENCIA DEL SUBSIDIO FAMILIAR-SSF</t>
  </si>
  <si>
    <t>SUPERINTENDENCIA FINANCIERA DE COLOMBIA-SUPERFINANCIERA</t>
  </si>
  <si>
    <t>SUPERINTENDENCIA NACIONAL DE SALUD-SUPERSALUD</t>
  </si>
  <si>
    <t>TRANSELCA S.A. E.S.P.-TRANSELCA</t>
  </si>
  <si>
    <t>TRIBUNAL MEDICO LABORAL -</t>
  </si>
  <si>
    <t>U.A.E DE GESTION DE RESTITUCION DE TIERRAS DESPOJADAS-</t>
  </si>
  <si>
    <t>UNIDAD ADMINISTRATIVA ESPECIAL CONTADURIA GENERAL DE LA NACION-CGN</t>
  </si>
  <si>
    <t>UNIDAD ADMINISTRATIVA ESPECIAL DE AERONAUTICA CIVIL-AEROCIVIL</t>
  </si>
  <si>
    <t>UNIDAD ADMINISTRATIVA ESPECIAL DE ALIMENTACIÓN ESCOLAR-</t>
  </si>
  <si>
    <t>UNIDAD ADMINISTRATIVA ESPECIAL DE GESTION PENSIONAL Y CONTRIBUCIONES PARAFISCALES DE LA PROTECCION SOCIAL-UGPP</t>
  </si>
  <si>
    <t>UNIDAD ADMINISTRATIVA ESPECIAL DE LA JUSTICIA PENAL MILITAR Y POLICIAL-</t>
  </si>
  <si>
    <t>UNIDAD ADMINISTRATIVA ESPECIAL DE ORGANIZACIONES SOLIDARIAS-ORGSOLIDARIAS</t>
  </si>
  <si>
    <t>UNIDAD ADMINISTRATIVA ESPECIAL DEL SERVICIO PUBLICO DE EMPLEO-</t>
  </si>
  <si>
    <t xml:space="preserve">UNIDAD ADMINISTRATIVA ESPECIAL JUNTA  CENTRAL DE CONTADORES-UAE </t>
  </si>
  <si>
    <t>UNIDAD ADMINISTRATIVA ESPECIAL MIGRACION COLOMBIA-UAEMC</t>
  </si>
  <si>
    <t>UNIDAD ADMINISTRATIVA ESPECIAL PARA LA ATENCION Y REPARACION INTEGRAL A LAS VICTIMAS-</t>
  </si>
  <si>
    <t>UNIDAD DE BUSQUEDA DE PERSONAS DADAS POR DESAPARECIDAS EN EL CONTEXTO Y EN RAZON AL CONFLICTO ARMADO-UBPD</t>
  </si>
  <si>
    <t>UNIDAD DE GESTION GENERAL- MINISTERIO DE DEFENSA NACIONAL-UGG</t>
  </si>
  <si>
    <t>UNIDAD DE INFORMACION Y ANALISIS FINANCIERO-UIAF</t>
  </si>
  <si>
    <t>UNIDAD DE PLANEACION  DE INFRAESTRUCTURA  DE TRANSPORTE-UPIT</t>
  </si>
  <si>
    <t>UNIDAD DE PLANEACION MINERO ENERGETICA-UPME</t>
  </si>
  <si>
    <t>UNIDAD DE PLANIFICACION DE TIERRAS RURALES, ADECUACION DE TIERRAS Y USOS AGROPECUARIOS-UPRA-UPRA</t>
  </si>
  <si>
    <t>UNIDAD DE PROYECCION NORMATIVA Y ESTUDIOS DE REGULACION FINANCIERA-URF</t>
  </si>
  <si>
    <t>UNIDAD DE SERVICIOS PENITENCIARIOS Y CARCELARIOS-USPEC</t>
  </si>
  <si>
    <t>UNIDAD NACIONAL DE PROTECCION-UNP</t>
  </si>
  <si>
    <t>UNIDAD NACIONAL PARA LA GESTION DEL RIESGO DE DESASTRES-NGRD</t>
  </si>
  <si>
    <t>UNIVERSIDAD COLEGIO MAYOR DE CUNDINAMARCA-UCMC</t>
  </si>
  <si>
    <t>UNIVERSIDAD DE CALDAS-UCALDAS</t>
  </si>
  <si>
    <t>UNIVERSIDAD DE CORDOBA-UNICORDOBA</t>
  </si>
  <si>
    <t>UNIVERSIDAD DE LA AMAZONIA-UNIAMAZONIA</t>
  </si>
  <si>
    <t>UNIVERSIDAD DE LOS LLANOS-UNILLANOS</t>
  </si>
  <si>
    <t>UNIVERSIDAD DEL CAUCA-UNICAUCA</t>
  </si>
  <si>
    <t xml:space="preserve">UNIVERSIDAD DEL PACIFICO-UNIPACIFICO </t>
  </si>
  <si>
    <t>UNIVERSIDAD MILITAR NUEVA GRANADA-UNIMILITAR</t>
  </si>
  <si>
    <t>UNIVERSIDAD NACIONAL ABIERTA Y A DISTANCIA-UNAD</t>
  </si>
  <si>
    <t>UNIVERSIDAD NACIONAL DE COLOMBIA-UNAL</t>
  </si>
  <si>
    <t>UNIVERSIDAD PEDAGOGICA NACIONAL-UPN</t>
  </si>
  <si>
    <t>UNIVERSIDAD PEDAGOGICA Y TECNOLOGICA DE COLOMBIA-UPTC</t>
  </si>
  <si>
    <t>UNIVERSIDAD POPULAR DEL CESAR-</t>
  </si>
  <si>
    <t>UNIVERSIDAD SURCOLOMBIANA-USCO</t>
  </si>
  <si>
    <t>UNIVERSIDAD TECNOLOGICA DE PEREIRA-UTP</t>
  </si>
  <si>
    <t>UNIVERSIDAD TECNOLOGICA DEL CHOCO DIEGO LUIS CORDOBA-UTCH</t>
  </si>
  <si>
    <t>PROCESOS ACTIVOS AL 31 DE DIC DE 2023</t>
  </si>
  <si>
    <t>(1) Con fecha de registro anterior al 15-12-2023</t>
  </si>
  <si>
    <t>PROCESOS TERMINADOS 2DO SEMESTRE 2023</t>
  </si>
  <si>
    <t>PROCESOS TERMINADOS EN 2DO SEMESTRE 2023 SEGÚN JURIDICA</t>
  </si>
  <si>
    <t>TERMINADOS EN EKOGUI DURANTE 2DO SEMESTRE 2023 (2)</t>
  </si>
  <si>
    <t>PROCESOS TERMINADOS EN EKOGUI AL 31 DE DIC 2023</t>
  </si>
  <si>
    <t>(6) Solo se consideran los procesos activos en e-Kogui - calidad demandado al 31 de Diciembre de 2023 que tengan calificación de riesgo</t>
  </si>
  <si>
    <t>PROCESOS ACTIVOS EKOGUI - CALIDAD DEMANDADO AL 31-12-2023</t>
  </si>
  <si>
    <t>PROCESOS EN EKOGUI CON CALIFICACIÓN EN 2DO SEMESTRE 2023</t>
  </si>
  <si>
    <t>PROCESOS EN EKOGUI CON CALIFICACIÓN ANTERIOR A 01-07-2023</t>
  </si>
  <si>
    <t>(4)Equivalente a un valor indexado de $38.280 millones a 31 de Diciembre de 2023</t>
  </si>
  <si>
    <t>PREJUDICIALES ACTIVOS AL 31-12-2023</t>
  </si>
  <si>
    <t>TOTAL PREJUDICIALES TERMINADOS 2DO SEM. 2023 SEGÚN JURIDICA</t>
  </si>
  <si>
    <t>TERMINADOS EN EKOGUI ÚLTIMA ACTUACIÓN  2DO SEM. 2023</t>
  </si>
  <si>
    <t>REGISTRO DURANTE SEGUNDO SEMESTRE DE 2023</t>
  </si>
  <si>
    <t>REGISTRO EN SEGUNDO SEMESTRE DE 2022 Y ANTERIORES</t>
  </si>
  <si>
    <t>PREJUDICIALES TERMINADOS 2DO SEMESTRE 2023</t>
  </si>
  <si>
    <t>ARBITRAMENTOS ACTIVOS AL 31-12-2023 SEGÚN JURIDICA</t>
  </si>
  <si>
    <t>TOTAL ARBITRAMENTOS TERMINADOS  AL 31-12-2023 SEGÚN JURIDICA</t>
  </si>
  <si>
    <t>Su entidad utilizo el modulo de pagos en 2023-II?</t>
  </si>
  <si>
    <t>Respuesta</t>
  </si>
  <si>
    <t>Gestion</t>
  </si>
  <si>
    <t>SESIONES CC</t>
  </si>
  <si>
    <t>FICHAS_CC</t>
  </si>
  <si>
    <t>OBS8</t>
  </si>
  <si>
    <t>AM_OBS8</t>
  </si>
  <si>
    <t>Comites de Conciliación</t>
  </si>
  <si>
    <t>Su Entidad Elaboro las fichas de conciliacion a traves del Sistema Ekogui durante 2023-II</t>
  </si>
  <si>
    <t>Su Entidad Gestiono Sesiones del Comites de conciliacion atraves del sistema Ekogui en 2023 II</t>
  </si>
  <si>
    <t>COMITES DE CONCILIACION</t>
  </si>
  <si>
    <t>Gestión de Fichas</t>
  </si>
  <si>
    <t>Gestión de sesiones</t>
  </si>
  <si>
    <r>
      <t xml:space="preserve">(3)En el reporte de </t>
    </r>
    <r>
      <rPr>
        <b/>
        <i/>
        <sz val="9"/>
        <color theme="1"/>
        <rFont val="Calibri"/>
        <family val="2"/>
        <scheme val="minor"/>
      </rPr>
      <t>Activos</t>
    </r>
    <r>
      <rPr>
        <i/>
        <sz val="9"/>
        <color theme="1"/>
        <rFont val="Calibri"/>
        <family val="2"/>
        <scheme val="minor"/>
      </rPr>
      <t xml:space="preserve"> al 31 de diciembre verifique la columna</t>
    </r>
    <r>
      <rPr>
        <b/>
        <i/>
        <sz val="9"/>
        <color theme="1"/>
        <rFont val="Calibri"/>
        <family val="2"/>
        <scheme val="minor"/>
      </rPr>
      <t xml:space="preserve"> Estado General del proceso</t>
    </r>
  </si>
  <si>
    <t>Posteriores al 01-01-2020 (Ekogui 2.0 Producción)</t>
  </si>
  <si>
    <t>Entre 21-03-2019 y 31-12-2019 (EK 2.0 Estabilización)</t>
  </si>
  <si>
    <t>CARLOS FERNANDO CASTAÑO MONTOYA</t>
  </si>
  <si>
    <t>MARIA TERESA VELEZ ANGEL</t>
  </si>
  <si>
    <t>SANDRA YAMILE CALVO CATAÑO</t>
  </si>
  <si>
    <t>RUBER NEL GARCIA ANGULO</t>
  </si>
  <si>
    <t>1. De acuerdo a memorando 02-134-235 de 01/09/2023 de Jefe de Gestión Financiera, El rol ENLACE DE PAGOS no aplica, debido a que la Universidad es un ente autónomo universitario, no hace parte del presupuesto general de la Nación, por lo tanto recibe una transferencia de ley y los recursos de la nación es una fuente más de financiación, por lo que no existe un pagador registrado ante el SIIF.
2. Secretario técnico de Comité de Concialicion:  Ruber Nel Garcia.</t>
  </si>
  <si>
    <t>1. De acuerdo a memorando 02-134-235 de Jefe de Gestión Financiera, El rol ENLACE DE PAGOS no aplica, debido a que la Universidad es un ente autónomo universitario, no hace parte del presupuesto general de la Nación, por lo tanto recibe una transferencia de ley y los recursos de la nación es una fuente más de financiación, por lo que no existe un pagador registrado ante el SIIF.</t>
  </si>
  <si>
    <t>De acuerdo a memorando 02-114-46  emitido por la Oficina Jurídica, la Universidad no tiene tramites arbitrales.</t>
  </si>
  <si>
    <t>1. El correo registrado en ekogui a nombre del abogado SAGALO ANTONIO AMAYA GONZALEZ es edwin.vargasvanegas@hotmail.com, sin embargo al revisar la información remitida por Jurídico mediante memorando 02-114-46, el correo registrado es sagaloamayagonzalez@gmail.com.  
2. La información sobre el abogado JESUS OLMEDO ERASO MERA relacionada con estudios, experiencia e información laboral no pudo ser verificada en el ekogui, dado que el mismo presenta inactivación de usuario de fecha 2024-02-29</t>
  </si>
  <si>
    <t>1. El Prejudicial activo con ID  1545508 no tiene registrado abogado.</t>
  </si>
  <si>
    <t xml:space="preserve">1.  El proceso  con ID   2177508 se refiere a un proceso de nulidad simple, con probabilidad de perder el caso ALTA y que no genera erogación económica, por lo tanto la Provision contable es $0, </t>
  </si>
  <si>
    <t>1. No se evidencia gestión de sesiones para el Comité de Conciliacion en el segundo semestre de 2023.
2. No se evidencia la elaboración de fichas de conciliacion  a traves del Ekogui en el II semestre de 2023.</t>
  </si>
  <si>
    <t>ACLARACIONES
* ARBITRALES: De acuerdo a memorando 02-114-46  emitido por la Oficina Jurídica, la Universidad no tiene tramites arbitrales.
* PAGOS: De acuerdo a memorando 02-134-235 de Jefe de Gestión Financiera, El rol ENLACE DE PAGOS no aplica, debido a que la Universidad es un ente autónomo universitario, no hace parte del presupuesto general de la Nación, por lo tanto recibe una transferencia de ley y los recursos de la nación es una fuente más de financiación, por lo que no existe un pagador registrado.
OBSERVACIONES
1. ABOGADOS: El correo registrado en Ekogui a nombre del abogado 10115xxx es edxxxxxxxxxxas@hotmail.com, sin embargo al revisar la información remitida por Jurídico mediante memorando 02-114-46, el correo registrado es sagxxxxxxxxxxlez@gmail.com.
2. PREJUDICIALES: El Prejudicial activo con ID  1545508 no tiene registrado abogado.
3. COMITE CONCILIACION: i. No Se evidencia gestión de sesiones para el Comité de Conciliación en el segundo semestre de 2023. ii. No se evidencia la elaboración de ficas de conciliación  a través del Ekogui en el II semestre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</si>
</sst>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0" fontId="15" fillId="0" borderId="0"/>
  </cellStyleXfs>
  <cellXfs count="146">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14" fontId="0" fillId="6" borderId="25" xfId="0" applyNumberFormat="1" applyFill="1" applyBorder="1" applyProtection="1">
      <protection locked="0"/>
    </xf>
    <xf numFmtId="0" fontId="0" fillId="2" borderId="9" xfId="0" applyFill="1" applyBorder="1" applyAlignment="1">
      <alignment wrapText="1"/>
    </xf>
    <xf numFmtId="0" fontId="0" fillId="0" borderId="0" xfId="0" applyAlignment="1">
      <alignment horizontal="center" vertical="center"/>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wrapText="1"/>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wrapText="1"/>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12" xfId="0" applyFill="1" applyBorder="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wrapText="1"/>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election activeCell="L18" sqref="L18"/>
    </sheetView>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89" t="s">
        <v>72</v>
      </c>
      <c r="C3" s="90"/>
      <c r="D3" s="90"/>
      <c r="E3" s="90"/>
      <c r="F3" s="90"/>
      <c r="G3" s="90"/>
      <c r="H3" s="90"/>
      <c r="I3" s="90"/>
      <c r="J3" s="90"/>
      <c r="K3" s="90"/>
      <c r="L3" s="90"/>
      <c r="M3" s="91"/>
    </row>
    <row r="4" spans="2:13" ht="23.25" x14ac:dyDescent="0.35">
      <c r="B4" s="89" t="s">
        <v>11</v>
      </c>
      <c r="C4" s="90"/>
      <c r="D4" s="90"/>
      <c r="E4" s="90"/>
      <c r="F4" s="90"/>
      <c r="G4" s="90"/>
      <c r="H4" s="90"/>
      <c r="I4" s="90"/>
      <c r="J4" s="90"/>
      <c r="K4" s="90"/>
      <c r="L4" s="90"/>
      <c r="M4" s="91"/>
    </row>
    <row r="5" spans="2:13" x14ac:dyDescent="0.25">
      <c r="B5" s="5"/>
      <c r="M5" s="6"/>
    </row>
    <row r="6" spans="2:13" x14ac:dyDescent="0.25">
      <c r="B6" s="5"/>
      <c r="C6" s="92" t="s">
        <v>83</v>
      </c>
      <c r="D6" s="92"/>
      <c r="E6" s="92"/>
      <c r="F6" s="92"/>
      <c r="G6" s="92"/>
      <c r="H6" s="92"/>
      <c r="I6" s="92"/>
      <c r="J6" s="92"/>
      <c r="K6" s="92"/>
      <c r="L6" s="92"/>
      <c r="M6" s="6"/>
    </row>
    <row r="7" spans="2:13" x14ac:dyDescent="0.25">
      <c r="B7" s="5"/>
      <c r="C7" s="92"/>
      <c r="D7" s="92"/>
      <c r="E7" s="92"/>
      <c r="F7" s="92"/>
      <c r="G7" s="92"/>
      <c r="H7" s="92"/>
      <c r="I7" s="92"/>
      <c r="J7" s="92"/>
      <c r="K7" s="92"/>
      <c r="L7" s="92"/>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Z30T8tOW+U6YEXSAq0Lh83etmZ0BsgykdyCBAMX8FQvjcfLK800kxCdBmrbGavw2v3PpX1MlTyTzMp8kBLU9uA==" saltValue="wag4mmpqS04nCBS4eUILWA=="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topLeftCell="A2" zoomScale="89" zoomScaleNormal="89" workbookViewId="0">
      <selection activeCell="D31" sqref="D31"/>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93" t="s">
        <v>100</v>
      </c>
      <c r="C7" s="94"/>
      <c r="D7" s="94"/>
      <c r="E7" s="94"/>
      <c r="F7" s="94"/>
      <c r="G7" s="95"/>
      <c r="T7" s="1" t="s">
        <v>12</v>
      </c>
    </row>
    <row r="8" spans="2:20" ht="15.75" thickBot="1" x14ac:dyDescent="0.3">
      <c r="B8" s="13"/>
      <c r="D8" s="101" t="s">
        <v>136</v>
      </c>
      <c r="E8" s="101"/>
      <c r="G8" s="14"/>
      <c r="T8" s="1" t="s">
        <v>13</v>
      </c>
    </row>
    <row r="9" spans="2:20" ht="15.75" thickBot="1" x14ac:dyDescent="0.3">
      <c r="B9" s="99" t="s">
        <v>158</v>
      </c>
      <c r="C9" s="100"/>
      <c r="D9" s="86">
        <v>45363</v>
      </c>
      <c r="G9" s="14"/>
      <c r="T9" s="1" t="s">
        <v>14</v>
      </c>
    </row>
    <row r="10" spans="2:20" ht="15.75" thickBot="1" x14ac:dyDescent="0.3">
      <c r="B10" s="13" t="s">
        <v>138</v>
      </c>
      <c r="G10" s="54">
        <v>43545</v>
      </c>
    </row>
    <row r="11" spans="2:20" x14ac:dyDescent="0.25">
      <c r="B11" s="78" t="s">
        <v>15</v>
      </c>
      <c r="C11" s="79" t="s">
        <v>16</v>
      </c>
      <c r="D11" s="80" t="s">
        <v>6</v>
      </c>
      <c r="E11" s="79" t="s">
        <v>7</v>
      </c>
      <c r="F11" s="79" t="s">
        <v>17</v>
      </c>
      <c r="G11" s="81" t="s">
        <v>73</v>
      </c>
    </row>
    <row r="12" spans="2:20" x14ac:dyDescent="0.25">
      <c r="B12" s="19" t="s">
        <v>0</v>
      </c>
      <c r="C12" s="64" t="s">
        <v>12</v>
      </c>
      <c r="D12" s="65">
        <v>43720</v>
      </c>
      <c r="E12" s="64" t="s">
        <v>639</v>
      </c>
      <c r="F12" s="65">
        <v>44508</v>
      </c>
      <c r="G12" s="66" t="str">
        <f t="shared" ref="G12:G15" si="0">+IF(C12="Si",IF(F12&lt;$G$10,"DESACTUALIZADO",""),"")</f>
        <v/>
      </c>
      <c r="H12" s="34">
        <f t="shared" ref="H12:H17" si="1">+IF(C12="N/A",1,0)</f>
        <v>0</v>
      </c>
      <c r="I12" s="34">
        <f t="shared" ref="I12:I17" si="2">+IF(C12="Si",1,0)</f>
        <v>1</v>
      </c>
      <c r="J12" s="34">
        <f t="shared" ref="J12:J17" si="3">+IF(C12="No",1,0)</f>
        <v>0</v>
      </c>
    </row>
    <row r="13" spans="2:20" x14ac:dyDescent="0.25">
      <c r="B13" s="19" t="s">
        <v>1</v>
      </c>
      <c r="C13" s="64" t="s">
        <v>12</v>
      </c>
      <c r="D13" s="65">
        <v>42124</v>
      </c>
      <c r="E13" s="64" t="s">
        <v>640</v>
      </c>
      <c r="F13" s="65">
        <v>44470</v>
      </c>
      <c r="G13" s="66" t="str">
        <f t="shared" si="0"/>
        <v/>
      </c>
      <c r="H13" s="34">
        <f t="shared" si="1"/>
        <v>0</v>
      </c>
      <c r="I13" s="34">
        <f t="shared" si="2"/>
        <v>1</v>
      </c>
      <c r="J13" s="34">
        <f t="shared" si="3"/>
        <v>0</v>
      </c>
    </row>
    <row r="14" spans="2:20" x14ac:dyDescent="0.25">
      <c r="B14" s="19" t="s">
        <v>2</v>
      </c>
      <c r="C14" s="64" t="s">
        <v>13</v>
      </c>
      <c r="D14" s="65"/>
      <c r="E14" s="64"/>
      <c r="F14" s="65"/>
      <c r="G14" s="66" t="str">
        <f t="shared" si="0"/>
        <v/>
      </c>
      <c r="H14" s="34">
        <f t="shared" si="1"/>
        <v>0</v>
      </c>
      <c r="I14" s="34">
        <f t="shared" si="2"/>
        <v>0</v>
      </c>
      <c r="J14" s="34">
        <f t="shared" si="3"/>
        <v>1</v>
      </c>
      <c r="T14" s="38">
        <v>43545</v>
      </c>
    </row>
    <row r="15" spans="2:20" x14ac:dyDescent="0.25">
      <c r="B15" s="19" t="s">
        <v>3</v>
      </c>
      <c r="C15" s="64" t="s">
        <v>12</v>
      </c>
      <c r="D15" s="65">
        <v>42198</v>
      </c>
      <c r="E15" s="64" t="s">
        <v>641</v>
      </c>
      <c r="F15" s="65">
        <v>45160</v>
      </c>
      <c r="G15" s="66" t="str">
        <f t="shared" si="0"/>
        <v/>
      </c>
      <c r="H15" s="34">
        <f t="shared" si="1"/>
        <v>0</v>
      </c>
      <c r="I15" s="34">
        <f t="shared" si="2"/>
        <v>1</v>
      </c>
      <c r="J15" s="34">
        <f t="shared" si="3"/>
        <v>0</v>
      </c>
    </row>
    <row r="16" spans="2:20" x14ac:dyDescent="0.25">
      <c r="B16" s="19" t="s">
        <v>4</v>
      </c>
      <c r="C16" s="64" t="s">
        <v>12</v>
      </c>
      <c r="D16" s="65">
        <v>42590</v>
      </c>
      <c r="E16" s="64" t="s">
        <v>642</v>
      </c>
      <c r="F16" s="65">
        <v>44404</v>
      </c>
      <c r="G16" s="66" t="str">
        <f t="shared" ref="G16:G17" si="4">+IF(C16="Si",IF(F16&lt;$G$10,"DESACTUALIZADO",""),"")</f>
        <v/>
      </c>
      <c r="H16" s="34">
        <f t="shared" si="1"/>
        <v>0</v>
      </c>
      <c r="I16" s="34">
        <f t="shared" si="2"/>
        <v>1</v>
      </c>
      <c r="J16" s="34">
        <f t="shared" si="3"/>
        <v>0</v>
      </c>
    </row>
    <row r="17" spans="2:10" ht="15.75" thickBot="1" x14ac:dyDescent="0.3">
      <c r="B17" s="82" t="s">
        <v>5</v>
      </c>
      <c r="C17" s="83" t="s">
        <v>12</v>
      </c>
      <c r="D17" s="84">
        <v>42124</v>
      </c>
      <c r="E17" s="83" t="s">
        <v>640</v>
      </c>
      <c r="F17" s="84">
        <v>44470</v>
      </c>
      <c r="G17" s="85" t="str">
        <f t="shared" si="4"/>
        <v/>
      </c>
      <c r="H17" s="34">
        <f t="shared" si="1"/>
        <v>0</v>
      </c>
      <c r="I17" s="34">
        <f t="shared" si="2"/>
        <v>1</v>
      </c>
      <c r="J17" s="34">
        <f t="shared" si="3"/>
        <v>0</v>
      </c>
    </row>
    <row r="18" spans="2:10" ht="15.75" thickBot="1" x14ac:dyDescent="0.3">
      <c r="B18" s="13"/>
      <c r="G18" s="14"/>
    </row>
    <row r="19" spans="2:10" ht="94.5" customHeight="1" thickBot="1" x14ac:dyDescent="0.3">
      <c r="B19" s="77" t="s">
        <v>86</v>
      </c>
      <c r="C19" s="96" t="s">
        <v>643</v>
      </c>
      <c r="D19" s="97"/>
      <c r="E19" s="97"/>
      <c r="F19" s="97"/>
      <c r="G19" s="98"/>
    </row>
    <row r="20" spans="2:10" ht="15.75" thickBot="1" x14ac:dyDescent="0.3">
      <c r="B20" s="75" t="s">
        <v>165</v>
      </c>
      <c r="C20" s="76" t="s">
        <v>12</v>
      </c>
      <c r="D20"/>
      <c r="E20"/>
      <c r="F20"/>
      <c r="G20"/>
    </row>
  </sheetData>
  <sheetProtection algorithmName="SHA-512" hashValue="hz3gPnzfs5TYWvFNRUIId97jBnEQmNCKlM/BOZZPVaxo2OHAKUfr+eyJbpdQXYb1G9R0FD/QNOjBu4BTYHzkJw==" saltValue="NEf2VSoJ3KggeD/JO4Pmzw=="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825" yWindow="270"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45366</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0/06/2023" promptTitle="Fecha de Creación del Rol" prompt="Indique la ultima fecha de Creación del Rol en Ekogui que se encuentra en estado Activo en el formato &quot;DD/MM/AAAA&quot;" sqref="D12:D17" xr:uid="{A5CD4CD7-9E8C-4AC0-B53C-A7DBC96F753B}">
      <formula1>40544</formula1>
      <formula2>45291</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45366</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zoomScale="91" zoomScaleNormal="91" workbookViewId="0">
      <selection activeCell="C35" sqref="C35"/>
    </sheetView>
  </sheetViews>
  <sheetFormatPr baseColWidth="10"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7</v>
      </c>
    </row>
    <row r="4" spans="2:23" x14ac:dyDescent="0.25">
      <c r="B4" s="13"/>
      <c r="I4" s="14"/>
    </row>
    <row r="5" spans="2:23" x14ac:dyDescent="0.25">
      <c r="B5" s="13"/>
      <c r="D5" s="1" t="s">
        <v>136</v>
      </c>
      <c r="I5" s="14"/>
    </row>
    <row r="6" spans="2:23" ht="15" customHeight="1" x14ac:dyDescent="0.25">
      <c r="B6" s="13"/>
      <c r="H6" s="24"/>
      <c r="I6" s="25"/>
    </row>
    <row r="7" spans="2:23" ht="17.25" customHeight="1" x14ac:dyDescent="0.35">
      <c r="B7" s="13"/>
      <c r="C7" s="18" t="s">
        <v>158</v>
      </c>
      <c r="D7" s="65">
        <v>45363</v>
      </c>
      <c r="E7"/>
      <c r="F7" s="22"/>
      <c r="G7" s="102" t="str">
        <f>"Seleccione una muestra de "&amp;W3&amp;" abogados activos y complete la siguiente tabla"</f>
        <v>Seleccione una muestra de 7 abogados activos y complete la siguiente tabla</v>
      </c>
      <c r="H7" s="103"/>
      <c r="I7" s="25"/>
      <c r="T7" s="1" t="s">
        <v>12</v>
      </c>
    </row>
    <row r="8" spans="2:23" x14ac:dyDescent="0.25">
      <c r="B8" s="13"/>
      <c r="G8" s="104"/>
      <c r="H8" s="105"/>
      <c r="I8" s="14"/>
      <c r="T8" s="1" t="s">
        <v>13</v>
      </c>
    </row>
    <row r="9" spans="2:23" ht="23.25" x14ac:dyDescent="0.25">
      <c r="B9" s="13"/>
      <c r="C9" s="26" t="s">
        <v>166</v>
      </c>
      <c r="F9"/>
      <c r="G9" s="21" t="s">
        <v>89</v>
      </c>
      <c r="H9" s="21" t="s">
        <v>19</v>
      </c>
      <c r="I9" s="14"/>
      <c r="T9" s="1" t="s">
        <v>14</v>
      </c>
    </row>
    <row r="10" spans="2:23" x14ac:dyDescent="0.25">
      <c r="B10" s="13"/>
      <c r="C10" s="20" t="s">
        <v>167</v>
      </c>
      <c r="D10" s="20" t="s">
        <v>23</v>
      </c>
      <c r="E10"/>
      <c r="F10"/>
      <c r="G10" s="18" t="s">
        <v>162</v>
      </c>
      <c r="H10" s="64">
        <v>7</v>
      </c>
      <c r="I10" s="14"/>
    </row>
    <row r="11" spans="2:23" x14ac:dyDescent="0.25">
      <c r="B11" s="13"/>
      <c r="C11" s="18" t="s">
        <v>141</v>
      </c>
      <c r="D11" s="64">
        <v>7</v>
      </c>
      <c r="E11"/>
      <c r="F11"/>
      <c r="G11" s="18" t="s">
        <v>87</v>
      </c>
      <c r="H11" s="64">
        <v>7</v>
      </c>
      <c r="I11" s="14"/>
    </row>
    <row r="12" spans="2:23" x14ac:dyDescent="0.25">
      <c r="B12" s="13"/>
      <c r="C12" s="18" t="s">
        <v>22</v>
      </c>
      <c r="D12" s="64">
        <v>7</v>
      </c>
      <c r="E12"/>
      <c r="F12"/>
      <c r="G12" s="18" t="s">
        <v>88</v>
      </c>
      <c r="H12" s="64">
        <v>7</v>
      </c>
      <c r="I12" s="14"/>
    </row>
    <row r="13" spans="2:23" x14ac:dyDescent="0.25">
      <c r="B13" s="13"/>
      <c r="C13" s="18" t="s">
        <v>26</v>
      </c>
      <c r="D13" s="64">
        <v>7</v>
      </c>
      <c r="E13"/>
      <c r="F13"/>
      <c r="G13" s="41" t="s">
        <v>94</v>
      </c>
      <c r="H13" s="40"/>
      <c r="I13" s="14"/>
    </row>
    <row r="14" spans="2:23" x14ac:dyDescent="0.25">
      <c r="B14" s="13"/>
      <c r="F14"/>
      <c r="G14" s="42" t="s">
        <v>95</v>
      </c>
      <c r="H14" s="43"/>
      <c r="I14" s="14"/>
      <c r="T14" s="38">
        <v>43545</v>
      </c>
    </row>
    <row r="15" spans="2:23" x14ac:dyDescent="0.25">
      <c r="B15" s="13"/>
      <c r="F15"/>
      <c r="I15" s="14"/>
    </row>
    <row r="16" spans="2:23" x14ac:dyDescent="0.25">
      <c r="B16" s="13"/>
      <c r="C16" s="20" t="s">
        <v>24</v>
      </c>
      <c r="D16" s="20" t="s">
        <v>23</v>
      </c>
      <c r="E16"/>
      <c r="F16"/>
      <c r="G16" s="21" t="s">
        <v>98</v>
      </c>
      <c r="H16" s="21" t="s">
        <v>19</v>
      </c>
      <c r="I16" s="14"/>
    </row>
    <row r="17" spans="2:9" x14ac:dyDescent="0.25">
      <c r="B17" s="13"/>
      <c r="C17" s="18" t="s">
        <v>168</v>
      </c>
      <c r="D17" s="64">
        <v>0</v>
      </c>
      <c r="E17"/>
      <c r="F17"/>
      <c r="G17" s="18" t="s">
        <v>637</v>
      </c>
      <c r="H17" s="64">
        <v>7</v>
      </c>
      <c r="I17" s="14"/>
    </row>
    <row r="18" spans="2:9" x14ac:dyDescent="0.25">
      <c r="B18" s="13"/>
      <c r="C18" s="18" t="s">
        <v>169</v>
      </c>
      <c r="D18" s="64">
        <v>0</v>
      </c>
      <c r="E18"/>
      <c r="F18"/>
      <c r="G18" s="35" t="s">
        <v>638</v>
      </c>
      <c r="H18" s="64">
        <v>0</v>
      </c>
      <c r="I18" s="14"/>
    </row>
    <row r="19" spans="2:9" x14ac:dyDescent="0.25">
      <c r="B19" s="13"/>
      <c r="C19" s="46"/>
      <c r="F19"/>
      <c r="G19" s="18" t="s">
        <v>91</v>
      </c>
      <c r="H19" s="64">
        <v>0</v>
      </c>
      <c r="I19" s="14"/>
    </row>
    <row r="20" spans="2:9" x14ac:dyDescent="0.25">
      <c r="B20" s="13"/>
      <c r="C20" s="46"/>
      <c r="F20"/>
      <c r="G20" s="18" t="s">
        <v>25</v>
      </c>
      <c r="H20" s="64">
        <v>0</v>
      </c>
      <c r="I20" s="14"/>
    </row>
    <row r="21" spans="2:9" x14ac:dyDescent="0.25">
      <c r="B21" s="13"/>
      <c r="C21" s="46" t="s">
        <v>90</v>
      </c>
      <c r="F21"/>
      <c r="G21"/>
      <c r="H21"/>
      <c r="I21" s="14"/>
    </row>
    <row r="22" spans="2:9" x14ac:dyDescent="0.25">
      <c r="B22" s="13"/>
      <c r="C22" s="106" t="s">
        <v>646</v>
      </c>
      <c r="D22" s="107"/>
      <c r="E22" s="107"/>
      <c r="F22" s="107"/>
      <c r="G22" s="107"/>
      <c r="H22" s="108"/>
      <c r="I22" s="14"/>
    </row>
    <row r="23" spans="2:9" x14ac:dyDescent="0.25">
      <c r="B23" s="13"/>
      <c r="C23" s="109"/>
      <c r="D23" s="110"/>
      <c r="E23" s="110"/>
      <c r="F23" s="110"/>
      <c r="G23" s="110"/>
      <c r="H23" s="111"/>
      <c r="I23" s="14"/>
    </row>
    <row r="24" spans="2:9" x14ac:dyDescent="0.25">
      <c r="B24" s="13"/>
      <c r="C24" s="109"/>
      <c r="D24" s="110"/>
      <c r="E24" s="110"/>
      <c r="F24" s="110"/>
      <c r="G24" s="110"/>
      <c r="H24" s="111"/>
      <c r="I24" s="14"/>
    </row>
    <row r="25" spans="2:9" ht="15.75" thickBot="1" x14ac:dyDescent="0.3">
      <c r="B25" s="13"/>
      <c r="C25" s="112"/>
      <c r="D25" s="113"/>
      <c r="E25" s="113"/>
      <c r="F25" s="113"/>
      <c r="G25" s="113"/>
      <c r="H25" s="114"/>
      <c r="I25" s="14"/>
    </row>
    <row r="26" spans="2:9" ht="15.75" thickBot="1" x14ac:dyDescent="0.3">
      <c r="B26" s="13"/>
      <c r="C26" s="75" t="s">
        <v>165</v>
      </c>
      <c r="D26" s="76" t="s">
        <v>12</v>
      </c>
      <c r="E26"/>
      <c r="F26"/>
      <c r="G26"/>
      <c r="H26"/>
      <c r="I26" s="14"/>
    </row>
    <row r="27" spans="2:9" ht="15.75" thickBot="1" x14ac:dyDescent="0.3">
      <c r="B27" s="15"/>
      <c r="C27" s="16"/>
      <c r="D27" s="16"/>
      <c r="E27" s="16"/>
      <c r="F27" s="16"/>
      <c r="G27" s="16"/>
      <c r="H27" s="16"/>
      <c r="I27" s="17"/>
    </row>
  </sheetData>
  <sheetProtection algorithmName="SHA-512" hashValue="TClMRJLjNzRUXz20ht9SwM8qYMaksoG3jXrCvrIpdqRmArT3wBYcxjom1W0gHUAckZsfxDX0D4TTXL2aY6kdMg==" saltValue="J7gi9vCkbzQRFxzLlUo6RQ=="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45366</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topLeftCell="A16" zoomScaleNormal="100" workbookViewId="0">
      <selection activeCell="K32" sqref="K32"/>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8" width="11.42578125" style="1"/>
    <col min="19" max="23" width="0" style="1" hidden="1" customWidth="1"/>
    <col min="24"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4</v>
      </c>
    </row>
    <row r="4" spans="2:23" x14ac:dyDescent="0.25">
      <c r="B4" s="13"/>
      <c r="I4" s="14"/>
    </row>
    <row r="5" spans="2:23" ht="9" customHeight="1" x14ac:dyDescent="0.25">
      <c r="B5" s="13"/>
      <c r="I5" s="14"/>
    </row>
    <row r="6" spans="2:23" ht="19.5" customHeight="1" x14ac:dyDescent="0.25">
      <c r="B6" s="13"/>
      <c r="C6" s="124" t="s">
        <v>64</v>
      </c>
      <c r="D6" s="124"/>
      <c r="E6" s="124"/>
      <c r="F6" s="124"/>
      <c r="G6" s="124"/>
      <c r="H6" s="124"/>
      <c r="I6" s="25"/>
    </row>
    <row r="7" spans="2:23" x14ac:dyDescent="0.25">
      <c r="B7" s="13"/>
      <c r="E7" s="67" t="s">
        <v>136</v>
      </c>
      <c r="I7" s="14"/>
      <c r="T7" s="1" t="s">
        <v>12</v>
      </c>
    </row>
    <row r="8" spans="2:23" x14ac:dyDescent="0.25">
      <c r="B8" s="13"/>
      <c r="C8" s="20" t="s">
        <v>158</v>
      </c>
      <c r="D8" s="65">
        <v>45363</v>
      </c>
      <c r="E8"/>
      <c r="F8" s="29" t="s">
        <v>97</v>
      </c>
      <c r="G8" s="72" t="s">
        <v>18</v>
      </c>
      <c r="I8" s="14"/>
      <c r="T8" s="1" t="s">
        <v>13</v>
      </c>
    </row>
    <row r="9" spans="2:23" x14ac:dyDescent="0.25">
      <c r="B9" s="13"/>
      <c r="E9"/>
      <c r="F9" s="18" t="s">
        <v>144</v>
      </c>
      <c r="G9" s="64">
        <v>0</v>
      </c>
      <c r="I9" s="14"/>
      <c r="T9" s="1" t="s">
        <v>14</v>
      </c>
    </row>
    <row r="10" spans="2:23" x14ac:dyDescent="0.25">
      <c r="B10" s="13"/>
      <c r="C10" s="20" t="s">
        <v>604</v>
      </c>
      <c r="D10" s="20" t="s">
        <v>23</v>
      </c>
      <c r="E10"/>
      <c r="F10" s="18" t="s">
        <v>57</v>
      </c>
      <c r="G10" s="64">
        <v>0</v>
      </c>
      <c r="I10" s="14"/>
    </row>
    <row r="11" spans="2:23" x14ac:dyDescent="0.25">
      <c r="B11" s="13"/>
      <c r="C11" s="18" t="s">
        <v>142</v>
      </c>
      <c r="D11" s="64">
        <v>28</v>
      </c>
      <c r="E11"/>
      <c r="F11" s="18" t="s">
        <v>75</v>
      </c>
      <c r="G11" s="64">
        <v>0</v>
      </c>
      <c r="I11" s="14"/>
    </row>
    <row r="12" spans="2:23" x14ac:dyDescent="0.25">
      <c r="B12" s="13"/>
      <c r="C12" s="18" t="s">
        <v>28</v>
      </c>
      <c r="D12" s="64">
        <v>28</v>
      </c>
      <c r="E12"/>
      <c r="F12" s="30" t="s">
        <v>614</v>
      </c>
      <c r="I12" s="14"/>
    </row>
    <row r="13" spans="2:23" x14ac:dyDescent="0.25">
      <c r="B13" s="13"/>
      <c r="C13" s="18" t="s">
        <v>74</v>
      </c>
      <c r="D13" s="64">
        <v>0</v>
      </c>
      <c r="E13"/>
      <c r="F13" s="30" t="s">
        <v>76</v>
      </c>
      <c r="I13" s="14"/>
    </row>
    <row r="14" spans="2:23" x14ac:dyDescent="0.25">
      <c r="B14" s="13"/>
      <c r="C14" s="30" t="s">
        <v>605</v>
      </c>
      <c r="E14"/>
      <c r="F14" s="21" t="s">
        <v>32</v>
      </c>
      <c r="G14" s="20" t="s">
        <v>23</v>
      </c>
      <c r="I14" s="14"/>
      <c r="T14" s="38">
        <v>43545</v>
      </c>
    </row>
    <row r="15" spans="2:23" x14ac:dyDescent="0.25">
      <c r="B15" s="13"/>
      <c r="C15" s="20" t="s">
        <v>606</v>
      </c>
      <c r="D15" s="20" t="s">
        <v>23</v>
      </c>
      <c r="E15"/>
      <c r="F15" s="18" t="s">
        <v>611</v>
      </c>
      <c r="G15" s="64">
        <v>24</v>
      </c>
      <c r="I15" s="14"/>
    </row>
    <row r="16" spans="2:23" x14ac:dyDescent="0.25">
      <c r="B16" s="13"/>
      <c r="C16" s="18" t="s">
        <v>607</v>
      </c>
      <c r="D16" s="64">
        <v>4</v>
      </c>
      <c r="E16"/>
      <c r="F16" s="18" t="s">
        <v>612</v>
      </c>
      <c r="G16" s="64">
        <v>24</v>
      </c>
      <c r="I16" s="14"/>
    </row>
    <row r="17" spans="2:9" x14ac:dyDescent="0.25">
      <c r="B17" s="13"/>
      <c r="C17" s="18" t="s">
        <v>608</v>
      </c>
      <c r="D17" s="64">
        <v>4</v>
      </c>
      <c r="E17"/>
      <c r="F17" s="18" t="s">
        <v>613</v>
      </c>
      <c r="G17" s="64">
        <v>0</v>
      </c>
      <c r="I17" s="14"/>
    </row>
    <row r="18" spans="2:9" x14ac:dyDescent="0.25">
      <c r="B18" s="13"/>
      <c r="C18" s="30" t="s">
        <v>159</v>
      </c>
      <c r="E18"/>
      <c r="F18" s="18" t="s">
        <v>145</v>
      </c>
      <c r="G18" s="64">
        <v>0</v>
      </c>
      <c r="I18" s="14"/>
    </row>
    <row r="19" spans="2:9" x14ac:dyDescent="0.25">
      <c r="B19" s="13"/>
      <c r="E19"/>
      <c r="I19" s="14"/>
    </row>
    <row r="20" spans="2:9" ht="45" customHeight="1" x14ac:dyDescent="0.25">
      <c r="B20" s="13"/>
      <c r="C20" s="39" t="s">
        <v>31</v>
      </c>
      <c r="D20" s="39" t="s">
        <v>23</v>
      </c>
      <c r="E20"/>
      <c r="F20" s="31" t="s">
        <v>96</v>
      </c>
      <c r="G20" s="39" t="s">
        <v>137</v>
      </c>
      <c r="H20" s="32" t="s">
        <v>163</v>
      </c>
      <c r="I20" s="14"/>
    </row>
    <row r="21" spans="2:9" x14ac:dyDescent="0.25">
      <c r="B21" s="13"/>
      <c r="C21" s="48" t="s">
        <v>609</v>
      </c>
      <c r="D21" s="64">
        <v>7</v>
      </c>
      <c r="E21"/>
      <c r="F21" s="18" t="s">
        <v>60</v>
      </c>
      <c r="G21" s="64">
        <v>17</v>
      </c>
      <c r="H21" s="64">
        <v>1</v>
      </c>
      <c r="I21" s="14"/>
    </row>
    <row r="22" spans="2:9" ht="15" customHeight="1" x14ac:dyDescent="0.25">
      <c r="B22" s="13"/>
      <c r="C22" s="48" t="s">
        <v>143</v>
      </c>
      <c r="D22" s="64">
        <v>0</v>
      </c>
      <c r="E22"/>
      <c r="F22" s="18" t="s">
        <v>61</v>
      </c>
      <c r="G22" s="64">
        <v>0</v>
      </c>
      <c r="H22" s="64">
        <v>0</v>
      </c>
      <c r="I22" s="14"/>
    </row>
    <row r="23" spans="2:9" x14ac:dyDescent="0.25">
      <c r="B23" s="13"/>
      <c r="C23" s="73" t="s">
        <v>636</v>
      </c>
      <c r="D23" s="53"/>
      <c r="E23"/>
      <c r="F23" s="18" t="s">
        <v>62</v>
      </c>
      <c r="G23" s="64">
        <v>0</v>
      </c>
      <c r="H23" s="64">
        <v>0</v>
      </c>
      <c r="I23" s="14"/>
    </row>
    <row r="24" spans="2:9" x14ac:dyDescent="0.25">
      <c r="B24" s="13"/>
      <c r="E24"/>
      <c r="F24" s="18" t="s">
        <v>63</v>
      </c>
      <c r="G24" s="64">
        <v>7</v>
      </c>
      <c r="H24" s="64">
        <v>7</v>
      </c>
      <c r="I24" s="14"/>
    </row>
    <row r="25" spans="2:9" ht="30" customHeight="1" x14ac:dyDescent="0.25">
      <c r="B25" s="13"/>
      <c r="C25" s="55" t="str">
        <f>"Seleccione "&amp;W3&amp;" procesos teminados en el segundo semestre de 2023 y llene la siguiente tabla:"</f>
        <v>Seleccione 4 procesos teminados en el segundo semestre de 2023 y llene la siguiente tabla:</v>
      </c>
      <c r="D25" s="50"/>
      <c r="E25"/>
      <c r="F25" s="125" t="s">
        <v>610</v>
      </c>
      <c r="G25" s="125"/>
      <c r="H25" s="125"/>
      <c r="I25" s="14"/>
    </row>
    <row r="26" spans="2:9" ht="15.75" thickBot="1" x14ac:dyDescent="0.3">
      <c r="B26" s="13"/>
      <c r="C26" s="51"/>
      <c r="D26" s="52"/>
      <c r="E26"/>
      <c r="F26" s="49"/>
      <c r="I26" s="14"/>
    </row>
    <row r="27" spans="2:9" x14ac:dyDescent="0.25">
      <c r="B27" s="13"/>
      <c r="C27" s="39" t="s">
        <v>85</v>
      </c>
      <c r="D27" s="39" t="s">
        <v>23</v>
      </c>
      <c r="E27"/>
      <c r="F27" s="115" t="s">
        <v>84</v>
      </c>
      <c r="G27" s="116"/>
      <c r="H27" s="117"/>
      <c r="I27" s="14"/>
    </row>
    <row r="28" spans="2:9" x14ac:dyDescent="0.25">
      <c r="B28" s="13"/>
      <c r="C28" s="18" t="s">
        <v>77</v>
      </c>
      <c r="D28" s="64">
        <v>4</v>
      </c>
      <c r="E28"/>
      <c r="F28" s="118" t="s">
        <v>648</v>
      </c>
      <c r="G28" s="119"/>
      <c r="H28" s="120"/>
      <c r="I28" s="14"/>
    </row>
    <row r="29" spans="2:9" x14ac:dyDescent="0.25">
      <c r="B29" s="13"/>
      <c r="C29" s="18" t="s">
        <v>78</v>
      </c>
      <c r="D29" s="64">
        <v>4</v>
      </c>
      <c r="E29"/>
      <c r="F29" s="118"/>
      <c r="G29" s="119"/>
      <c r="H29" s="120"/>
      <c r="I29" s="14"/>
    </row>
    <row r="30" spans="2:9" x14ac:dyDescent="0.25">
      <c r="B30" s="13"/>
      <c r="C30" s="18" t="s">
        <v>79</v>
      </c>
      <c r="D30" s="64">
        <v>2</v>
      </c>
      <c r="E30"/>
      <c r="F30" s="118"/>
      <c r="G30" s="119"/>
      <c r="H30" s="120"/>
      <c r="I30" s="14"/>
    </row>
    <row r="31" spans="2:9" x14ac:dyDescent="0.25">
      <c r="B31" s="13"/>
      <c r="C31" s="18" t="s">
        <v>80</v>
      </c>
      <c r="D31" s="64">
        <v>1</v>
      </c>
      <c r="E31"/>
      <c r="F31" s="118"/>
      <c r="G31" s="119"/>
      <c r="H31" s="120"/>
      <c r="I31" s="14"/>
    </row>
    <row r="32" spans="2:9" x14ac:dyDescent="0.25">
      <c r="B32" s="13"/>
      <c r="C32" s="18" t="s">
        <v>81</v>
      </c>
      <c r="D32" s="64">
        <v>1</v>
      </c>
      <c r="E32"/>
      <c r="F32" s="118"/>
      <c r="G32" s="119"/>
      <c r="H32" s="120"/>
      <c r="I32" s="14"/>
    </row>
    <row r="33" spans="2:9" ht="15.75" thickBot="1" x14ac:dyDescent="0.3">
      <c r="B33" s="13"/>
      <c r="E33"/>
      <c r="F33" s="121"/>
      <c r="G33" s="122"/>
      <c r="H33" s="123"/>
      <c r="I33" s="14"/>
    </row>
    <row r="34" spans="2:9" ht="15.75" thickBot="1" x14ac:dyDescent="0.3">
      <c r="B34" s="13"/>
      <c r="F34" s="126" t="s">
        <v>165</v>
      </c>
      <c r="G34" s="127"/>
      <c r="H34" s="76" t="s">
        <v>12</v>
      </c>
      <c r="I34" s="14"/>
    </row>
    <row r="35" spans="2:9" ht="15.75" thickBot="1" x14ac:dyDescent="0.3">
      <c r="B35" s="15"/>
      <c r="C35" s="16"/>
      <c r="D35" s="16"/>
      <c r="E35" s="16"/>
      <c r="F35" s="16"/>
      <c r="G35" s="16"/>
      <c r="H35" s="16"/>
      <c r="I35" s="17"/>
    </row>
  </sheetData>
  <sheetProtection algorithmName="SHA-512" hashValue="WNUQH7WAf48adaDLNTWvk6jZfXYX8VUltkYpdA4PXFOO3HTx3hQuoB0Pj6Or4aza0TzzRKt3cAFHe83yiCaQsg==" saltValue="AvxE3psX8OIsBeZi2gwP5Q=="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xWindow="843" yWindow="968"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45366</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workbookViewId="0">
      <selection activeCell="F17" sqref="F17:G22"/>
    </sheetView>
  </sheetViews>
  <sheetFormatPr baseColWidth="10"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0</v>
      </c>
    </row>
    <row r="3" spans="2:22" x14ac:dyDescent="0.25">
      <c r="B3" s="13"/>
      <c r="H3" s="14"/>
      <c r="V3" s="23">
        <f>+IF(V2&lt;=20,V2,IF(ROUNDDOWN(V2*10%,0)&lt;20,20,ROUNDDOWN(V2*10%,0)))</f>
        <v>0</v>
      </c>
    </row>
    <row r="4" spans="2:22" x14ac:dyDescent="0.25">
      <c r="B4" s="13"/>
      <c r="H4" s="14"/>
    </row>
    <row r="5" spans="2:22" x14ac:dyDescent="0.25">
      <c r="B5" s="13"/>
      <c r="H5" s="14"/>
    </row>
    <row r="6" spans="2:22" ht="15" customHeight="1" x14ac:dyDescent="0.25">
      <c r="B6" s="13"/>
      <c r="G6" s="24"/>
      <c r="H6" s="25"/>
    </row>
    <row r="7" spans="2:22" ht="23.25" x14ac:dyDescent="0.25">
      <c r="B7" s="13"/>
      <c r="C7" s="124" t="s">
        <v>139</v>
      </c>
      <c r="D7" s="124"/>
      <c r="E7" s="124"/>
      <c r="F7" s="124"/>
      <c r="G7" s="124"/>
      <c r="H7" s="25"/>
      <c r="T7" s="1" t="s">
        <v>12</v>
      </c>
    </row>
    <row r="8" spans="2:22" x14ac:dyDescent="0.25">
      <c r="B8" s="13"/>
      <c r="E8" s="70" t="s">
        <v>136</v>
      </c>
      <c r="H8" s="14"/>
      <c r="T8" s="1" t="s">
        <v>13</v>
      </c>
    </row>
    <row r="9" spans="2:22" ht="15" customHeight="1" x14ac:dyDescent="0.25">
      <c r="B9" s="13"/>
      <c r="C9" s="20" t="s">
        <v>615</v>
      </c>
      <c r="D9" s="20" t="s">
        <v>23</v>
      </c>
      <c r="E9"/>
      <c r="F9" s="102" t="str">
        <f>"Seleccione una muestra de "&amp;V3&amp;" prejudiciales activos registrados antes  y hasta el 30 de junio  de 2023 (mas de 6 meses) y complete la siguiente tabla"</f>
        <v>Seleccione una muestra de 0 prejudiciales activos registrados antes  y hasta el 30 de junio  de 2023 (mas de 6 meses) y complete la siguiente tabla</v>
      </c>
      <c r="G9" s="103"/>
      <c r="H9" s="14"/>
      <c r="T9" s="1" t="s">
        <v>14</v>
      </c>
    </row>
    <row r="10" spans="2:22" x14ac:dyDescent="0.25">
      <c r="B10" s="13"/>
      <c r="C10" s="18" t="s">
        <v>146</v>
      </c>
      <c r="D10" s="64">
        <v>1</v>
      </c>
      <c r="E10"/>
      <c r="F10" s="104"/>
      <c r="G10" s="105"/>
      <c r="H10" s="14"/>
    </row>
    <row r="11" spans="2:22" x14ac:dyDescent="0.25">
      <c r="B11" s="13"/>
      <c r="C11" s="18" t="s">
        <v>52</v>
      </c>
      <c r="D11" s="64">
        <v>1</v>
      </c>
      <c r="E11"/>
      <c r="F11" s="21" t="s">
        <v>31</v>
      </c>
      <c r="G11" s="21" t="s">
        <v>54</v>
      </c>
      <c r="H11" s="14"/>
    </row>
    <row r="12" spans="2:22" x14ac:dyDescent="0.25">
      <c r="B12" s="13"/>
      <c r="C12" s="18" t="s">
        <v>618</v>
      </c>
      <c r="D12" s="64">
        <v>1</v>
      </c>
      <c r="E12"/>
      <c r="F12" s="28" t="s">
        <v>55</v>
      </c>
      <c r="G12" s="64">
        <v>1</v>
      </c>
      <c r="H12" s="14"/>
    </row>
    <row r="13" spans="2:22" x14ac:dyDescent="0.25">
      <c r="B13" s="13"/>
      <c r="C13" s="18" t="s">
        <v>160</v>
      </c>
      <c r="D13" s="64">
        <v>0</v>
      </c>
      <c r="E13"/>
      <c r="F13" s="18" t="s">
        <v>140</v>
      </c>
      <c r="G13" s="64">
        <v>3</v>
      </c>
      <c r="H13" s="14"/>
    </row>
    <row r="14" spans="2:22" x14ac:dyDescent="0.25">
      <c r="B14" s="13"/>
      <c r="C14" s="18" t="s">
        <v>619</v>
      </c>
      <c r="D14" s="64">
        <v>0</v>
      </c>
      <c r="E14"/>
      <c r="F14"/>
      <c r="G14"/>
      <c r="H14" s="14"/>
    </row>
    <row r="15" spans="2:22" x14ac:dyDescent="0.25">
      <c r="B15" s="13"/>
      <c r="E15"/>
      <c r="F15"/>
      <c r="G15"/>
      <c r="H15" s="14"/>
    </row>
    <row r="16" spans="2:22" x14ac:dyDescent="0.25">
      <c r="B16" s="13"/>
      <c r="C16" s="20" t="s">
        <v>620</v>
      </c>
      <c r="D16" s="20" t="s">
        <v>23</v>
      </c>
      <c r="E16"/>
      <c r="F16" s="128" t="s">
        <v>84</v>
      </c>
      <c r="G16" s="128"/>
      <c r="H16" s="14"/>
    </row>
    <row r="17" spans="2:8" x14ac:dyDescent="0.25">
      <c r="B17" s="13"/>
      <c r="C17" s="18" t="s">
        <v>616</v>
      </c>
      <c r="D17" s="64">
        <v>2</v>
      </c>
      <c r="E17"/>
      <c r="F17" s="119" t="s">
        <v>647</v>
      </c>
      <c r="G17" s="119"/>
      <c r="H17" s="14"/>
    </row>
    <row r="18" spans="2:8" x14ac:dyDescent="0.25">
      <c r="B18" s="13"/>
      <c r="C18" s="18" t="s">
        <v>617</v>
      </c>
      <c r="D18" s="64">
        <v>2</v>
      </c>
      <c r="E18"/>
      <c r="F18" s="119"/>
      <c r="G18" s="119"/>
      <c r="H18" s="14"/>
    </row>
    <row r="19" spans="2:8" x14ac:dyDescent="0.25">
      <c r="B19" s="13"/>
      <c r="C19"/>
      <c r="D19"/>
      <c r="E19"/>
      <c r="F19" s="119"/>
      <c r="G19" s="119"/>
      <c r="H19" s="14"/>
    </row>
    <row r="20" spans="2:8" x14ac:dyDescent="0.25">
      <c r="B20" s="13"/>
      <c r="C20"/>
      <c r="D20"/>
      <c r="E20"/>
      <c r="F20" s="119"/>
      <c r="G20" s="119"/>
      <c r="H20" s="14"/>
    </row>
    <row r="21" spans="2:8" x14ac:dyDescent="0.25">
      <c r="B21" s="13"/>
      <c r="E21"/>
      <c r="F21" s="119"/>
      <c r="G21" s="119"/>
      <c r="H21" s="14"/>
    </row>
    <row r="22" spans="2:8" ht="15.75" thickBot="1" x14ac:dyDescent="0.3">
      <c r="B22" s="13"/>
      <c r="E22"/>
      <c r="F22" s="119"/>
      <c r="G22" s="119"/>
      <c r="H22" s="14"/>
    </row>
    <row r="23" spans="2:8" ht="15.75" thickBot="1" x14ac:dyDescent="0.3">
      <c r="B23" s="13"/>
      <c r="E23"/>
      <c r="F23" s="75" t="s">
        <v>165</v>
      </c>
      <c r="G23" s="76" t="s">
        <v>12</v>
      </c>
      <c r="H23" s="14"/>
    </row>
    <row r="24" spans="2:8" ht="15.75" thickBot="1" x14ac:dyDescent="0.3">
      <c r="B24" s="15"/>
      <c r="C24" s="16"/>
      <c r="D24" s="16"/>
      <c r="E24" s="16"/>
      <c r="F24" s="16"/>
      <c r="G24" s="16"/>
      <c r="H24" s="17"/>
    </row>
  </sheetData>
  <sheetProtection algorithmName="SHA-512" hashValue="tuM852FwiIHv3a55ZfS3oX+c8g2tRgjh9AlNG3ZSdClzOEFbZjYMDrmi2nAe/pEEmk99ltDrGe4r4Zd+UerQeg==" saltValue="IeCpoJgZO6uhQC3d4aNB6Q=="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xWindow="1725" yWindow="546"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topLeftCell="A4" workbookViewId="0">
      <selection activeCell="C13" sqref="C13:G16"/>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0</v>
      </c>
    </row>
    <row r="4" spans="2:22" x14ac:dyDescent="0.25">
      <c r="B4" s="13"/>
      <c r="H4" s="14"/>
    </row>
    <row r="5" spans="2:22" x14ac:dyDescent="0.25">
      <c r="B5" s="13"/>
      <c r="H5" s="14"/>
    </row>
    <row r="6" spans="2:22" ht="36.75" customHeight="1" x14ac:dyDescent="0.35">
      <c r="B6" s="13"/>
      <c r="C6" s="26" t="s">
        <v>66</v>
      </c>
      <c r="D6" s="27"/>
      <c r="E6" s="22"/>
      <c r="F6"/>
      <c r="G6"/>
      <c r="H6" s="25"/>
    </row>
    <row r="7" spans="2:22" x14ac:dyDescent="0.25">
      <c r="B7" s="13"/>
      <c r="C7" s="1" t="s">
        <v>136</v>
      </c>
      <c r="F7"/>
      <c r="G7"/>
      <c r="H7" s="14"/>
      <c r="T7" s="1" t="s">
        <v>12</v>
      </c>
    </row>
    <row r="8" spans="2:22" x14ac:dyDescent="0.25">
      <c r="B8" s="13"/>
      <c r="C8" s="20" t="s">
        <v>66</v>
      </c>
      <c r="D8" s="20" t="s">
        <v>23</v>
      </c>
      <c r="E8"/>
      <c r="F8" s="20" t="s">
        <v>66</v>
      </c>
      <c r="G8" s="20" t="s">
        <v>23</v>
      </c>
      <c r="H8" s="14"/>
      <c r="T8" s="1" t="s">
        <v>13</v>
      </c>
    </row>
    <row r="9" spans="2:22" x14ac:dyDescent="0.25">
      <c r="B9" s="13"/>
      <c r="C9" s="18" t="s">
        <v>621</v>
      </c>
      <c r="D9" s="64">
        <v>0</v>
      </c>
      <c r="E9"/>
      <c r="F9" s="18" t="s">
        <v>622</v>
      </c>
      <c r="G9" s="64">
        <v>0</v>
      </c>
      <c r="H9" s="14"/>
      <c r="T9" s="1" t="s">
        <v>14</v>
      </c>
    </row>
    <row r="10" spans="2:22" x14ac:dyDescent="0.25">
      <c r="B10" s="13"/>
      <c r="C10" s="18" t="s">
        <v>149</v>
      </c>
      <c r="D10" s="64">
        <v>0</v>
      </c>
      <c r="E10"/>
      <c r="F10" s="18" t="s">
        <v>82</v>
      </c>
      <c r="G10" s="64">
        <v>0</v>
      </c>
      <c r="H10" s="14"/>
    </row>
    <row r="11" spans="2:22" x14ac:dyDescent="0.25">
      <c r="B11" s="13"/>
      <c r="D11" s="44"/>
      <c r="E11"/>
      <c r="G11" s="45"/>
      <c r="H11" s="14"/>
    </row>
    <row r="12" spans="2:22" x14ac:dyDescent="0.25">
      <c r="B12" s="13"/>
      <c r="C12" s="46" t="s">
        <v>86</v>
      </c>
      <c r="D12" s="44"/>
      <c r="E12"/>
      <c r="G12" s="45"/>
      <c r="H12" s="14"/>
      <c r="T12" s="1">
        <f>IF(D9="",0,1)</f>
        <v>1</v>
      </c>
    </row>
    <row r="13" spans="2:22" x14ac:dyDescent="0.25">
      <c r="B13" s="13"/>
      <c r="C13" s="129" t="s">
        <v>645</v>
      </c>
      <c r="D13" s="107"/>
      <c r="E13" s="107"/>
      <c r="F13" s="107"/>
      <c r="G13" s="108"/>
      <c r="H13" s="14"/>
    </row>
    <row r="14" spans="2:22" x14ac:dyDescent="0.25">
      <c r="B14" s="13"/>
      <c r="C14" s="109"/>
      <c r="D14" s="110"/>
      <c r="E14" s="110"/>
      <c r="F14" s="110"/>
      <c r="G14" s="111"/>
      <c r="H14" s="14"/>
    </row>
    <row r="15" spans="2:22" x14ac:dyDescent="0.25">
      <c r="B15" s="13"/>
      <c r="C15" s="109"/>
      <c r="D15" s="110"/>
      <c r="E15" s="110"/>
      <c r="F15" s="110"/>
      <c r="G15" s="111"/>
      <c r="H15" s="14"/>
    </row>
    <row r="16" spans="2:22" ht="15.75" thickBot="1" x14ac:dyDescent="0.3">
      <c r="B16" s="13"/>
      <c r="C16" s="130"/>
      <c r="D16" s="131"/>
      <c r="E16" s="131"/>
      <c r="F16" s="131"/>
      <c r="G16" s="132"/>
      <c r="H16" s="14"/>
      <c r="T16" s="1">
        <f>IF(G9="",0,1)</f>
        <v>1</v>
      </c>
    </row>
    <row r="17" spans="2:20" ht="15.75" thickBot="1" x14ac:dyDescent="0.3">
      <c r="B17" s="13"/>
      <c r="C17" s="75" t="s">
        <v>165</v>
      </c>
      <c r="D17" s="76" t="s">
        <v>13</v>
      </c>
      <c r="E17" s="74"/>
      <c r="F17" s="74"/>
      <c r="G17" s="74"/>
      <c r="H17" s="14"/>
    </row>
    <row r="18" spans="2:20" ht="15.75" thickBot="1" x14ac:dyDescent="0.3">
      <c r="B18" s="15"/>
      <c r="C18" s="16"/>
      <c r="D18" s="16"/>
      <c r="E18" s="16"/>
      <c r="F18" s="16"/>
      <c r="G18" s="16"/>
      <c r="H18" s="17"/>
      <c r="T18" s="1">
        <f>+T12+T16</f>
        <v>2</v>
      </c>
    </row>
  </sheetData>
  <sheetProtection algorithmName="SHA-512" hashValue="pF9RXvlsWo+GtrsTiyy6We24f+YYOHHgznxglowk73qI7kk0uvw7XOHGH/Skqvh7Y9YoTGkHBNea/aJA/VV/Kg==" saltValue="IraZctlE7ysswgvPJ68Pr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xWindow="761" yWindow="496"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workbookViewId="0">
      <selection activeCell="K14" sqref="K14"/>
    </sheetView>
  </sheetViews>
  <sheetFormatPr baseColWidth="10"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4" t="s">
        <v>630</v>
      </c>
      <c r="D6" s="124"/>
      <c r="E6" s="22"/>
      <c r="F6"/>
      <c r="G6"/>
      <c r="H6" s="25"/>
    </row>
    <row r="7" spans="2:22" x14ac:dyDescent="0.25">
      <c r="B7" s="13"/>
      <c r="C7" s="1" t="s">
        <v>136</v>
      </c>
      <c r="F7" s="47" t="s">
        <v>86</v>
      </c>
      <c r="G7"/>
      <c r="H7" s="14"/>
      <c r="T7" s="1" t="s">
        <v>12</v>
      </c>
    </row>
    <row r="8" spans="2:22" x14ac:dyDescent="0.25">
      <c r="B8" s="13"/>
      <c r="C8" s="20" t="s">
        <v>625</v>
      </c>
      <c r="D8" s="20" t="s">
        <v>624</v>
      </c>
      <c r="E8"/>
      <c r="F8" s="133" t="s">
        <v>649</v>
      </c>
      <c r="G8" s="134"/>
      <c r="H8" s="14"/>
      <c r="T8" s="1" t="s">
        <v>13</v>
      </c>
    </row>
    <row r="9" spans="2:22" ht="31.5" customHeight="1" x14ac:dyDescent="0.25">
      <c r="B9" s="13"/>
      <c r="C9" s="87" t="s">
        <v>632</v>
      </c>
      <c r="D9" s="64" t="s">
        <v>13</v>
      </c>
      <c r="E9"/>
      <c r="F9" s="135"/>
      <c r="G9" s="136"/>
      <c r="H9" s="14"/>
      <c r="T9" s="1" t="s">
        <v>14</v>
      </c>
    </row>
    <row r="10" spans="2:22" ht="30.75" thickBot="1" x14ac:dyDescent="0.3">
      <c r="B10" s="13"/>
      <c r="C10" s="87" t="s">
        <v>631</v>
      </c>
      <c r="D10" s="64" t="s">
        <v>13</v>
      </c>
      <c r="E10"/>
      <c r="F10" s="137"/>
      <c r="G10" s="138"/>
      <c r="H10" s="14"/>
    </row>
    <row r="11" spans="2:22" ht="15.75" thickBot="1" x14ac:dyDescent="0.3">
      <c r="B11" s="13"/>
      <c r="D11"/>
      <c r="E11"/>
      <c r="F11" s="75" t="s">
        <v>165</v>
      </c>
      <c r="G11" s="76" t="s">
        <v>12</v>
      </c>
      <c r="H11" s="14"/>
    </row>
    <row r="12" spans="2:22" ht="15.75" thickBot="1" x14ac:dyDescent="0.3">
      <c r="B12" s="15"/>
      <c r="C12" s="16"/>
      <c r="D12" s="16"/>
      <c r="E12" s="16"/>
      <c r="F12" s="16"/>
      <c r="G12" s="16"/>
      <c r="H12" s="17"/>
    </row>
  </sheetData>
  <sheetProtection algorithmName="SHA-512" hashValue="KqKr2MtgHH6Ir1q9SMKiXIJa+6TThU+qSKLXhOzoZK5QUuDoJUUWpvjfKywiSgtZpoq4b0nXpAkl64ozm3aukQ==" saltValue="2foQnduWD9bMKfF6dNStKQ=="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xWindow="575" yWindow="600"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election activeCell="F8" sqref="F8:G10"/>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24" t="s">
        <v>8</v>
      </c>
      <c r="D6" s="124"/>
      <c r="E6" s="22"/>
      <c r="F6"/>
      <c r="G6"/>
      <c r="H6" s="25"/>
    </row>
    <row r="7" spans="2:22" x14ac:dyDescent="0.25">
      <c r="B7" s="13"/>
      <c r="C7" s="1" t="s">
        <v>136</v>
      </c>
      <c r="F7" s="47" t="s">
        <v>86</v>
      </c>
      <c r="G7"/>
      <c r="H7" s="14"/>
      <c r="T7" s="1" t="s">
        <v>12</v>
      </c>
    </row>
    <row r="8" spans="2:22" x14ac:dyDescent="0.25">
      <c r="B8" s="13"/>
      <c r="C8" s="20" t="s">
        <v>30</v>
      </c>
      <c r="D8" s="20" t="s">
        <v>23</v>
      </c>
      <c r="E8"/>
      <c r="F8" s="129" t="s">
        <v>644</v>
      </c>
      <c r="G8" s="108"/>
      <c r="H8" s="14"/>
      <c r="T8" s="1" t="s">
        <v>13</v>
      </c>
    </row>
    <row r="9" spans="2:22" x14ac:dyDescent="0.25">
      <c r="B9" s="13"/>
      <c r="C9" s="18" t="s">
        <v>161</v>
      </c>
      <c r="D9" s="64" t="s">
        <v>13</v>
      </c>
      <c r="E9"/>
      <c r="F9" s="109"/>
      <c r="G9" s="111"/>
      <c r="H9" s="14"/>
      <c r="T9" s="1" t="s">
        <v>14</v>
      </c>
    </row>
    <row r="10" spans="2:22" ht="15.75" thickBot="1" x14ac:dyDescent="0.3">
      <c r="B10" s="13"/>
      <c r="C10" s="18" t="s">
        <v>623</v>
      </c>
      <c r="D10" s="64" t="s">
        <v>13</v>
      </c>
      <c r="E10"/>
      <c r="F10" s="130"/>
      <c r="G10" s="132"/>
      <c r="H10" s="14"/>
    </row>
    <row r="11" spans="2:22" ht="15.75" thickBot="1" x14ac:dyDescent="0.3">
      <c r="B11" s="13"/>
      <c r="D11"/>
      <c r="E11"/>
      <c r="F11" s="75" t="s">
        <v>165</v>
      </c>
      <c r="G11" s="76" t="s">
        <v>14</v>
      </c>
      <c r="H11" s="14"/>
    </row>
    <row r="12" spans="2:22" ht="15.75" thickBot="1" x14ac:dyDescent="0.3">
      <c r="B12" s="15"/>
      <c r="C12" s="16"/>
      <c r="D12" s="16"/>
      <c r="E12" s="16"/>
      <c r="F12" s="16"/>
      <c r="G12" s="16"/>
      <c r="H12" s="17"/>
    </row>
  </sheetData>
  <sheetProtection algorithmName="SHA-512" hashValue="ET4SG+tu/RCYrDvdBo8o6HR/F6RzafRe7ZXY9mYMcEE7t+jzO4ERFqWr+YssJkDxiA75zQtKOwDwVM1j1ICN4A==" saltValue="ZECh62znyd0zBSPKOMCkTw=="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706" yWindow="384"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T33"/>
  <sheetViews>
    <sheetView showGridLines="0" tabSelected="1" topLeftCell="A19" zoomScale="96" zoomScaleNormal="96" workbookViewId="0">
      <selection activeCell="F35" sqref="F35"/>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2" spans="2:20" ht="18.75" x14ac:dyDescent="0.3">
      <c r="B2" s="145" t="s">
        <v>10</v>
      </c>
      <c r="C2" s="145"/>
      <c r="D2" s="145"/>
      <c r="E2" s="145"/>
      <c r="F2" s="145"/>
      <c r="G2" s="145"/>
      <c r="H2" s="37"/>
      <c r="I2" s="37"/>
      <c r="J2" s="37"/>
      <c r="K2" s="37"/>
      <c r="L2" s="37"/>
    </row>
    <row r="3" spans="2:20" ht="18.75" x14ac:dyDescent="0.3">
      <c r="B3" s="145" t="s">
        <v>11</v>
      </c>
      <c r="C3" s="145"/>
      <c r="D3" s="145"/>
      <c r="E3" s="145"/>
      <c r="F3" s="145"/>
      <c r="G3" s="145"/>
      <c r="H3" s="37"/>
      <c r="I3" s="37"/>
      <c r="J3" s="37"/>
      <c r="K3" s="37"/>
      <c r="L3" s="37"/>
    </row>
    <row r="4" spans="2:20" ht="24" thickBot="1" x14ac:dyDescent="0.4">
      <c r="B4" s="33"/>
      <c r="C4" s="71"/>
      <c r="D4" s="71" t="s">
        <v>148</v>
      </c>
      <c r="E4" s="33"/>
      <c r="F4" s="33"/>
      <c r="G4" s="33"/>
      <c r="H4" s="33"/>
      <c r="I4" s="33"/>
      <c r="J4" s="33"/>
      <c r="K4" s="33"/>
      <c r="L4" s="33"/>
    </row>
    <row r="5" spans="2:20" ht="15.75" thickBot="1" x14ac:dyDescent="0.3">
      <c r="B5" t="s">
        <v>151</v>
      </c>
      <c r="C5" s="139" t="s">
        <v>602</v>
      </c>
      <c r="D5" s="140"/>
      <c r="E5" s="140"/>
      <c r="F5" s="140"/>
      <c r="G5" s="141"/>
    </row>
    <row r="6" spans="2:20" ht="15.75" thickBot="1" x14ac:dyDescent="0.3">
      <c r="B6" t="s">
        <v>152</v>
      </c>
      <c r="C6" s="142" t="s">
        <v>641</v>
      </c>
      <c r="D6" s="143"/>
      <c r="E6" s="143"/>
      <c r="F6" s="143"/>
      <c r="G6" s="144"/>
    </row>
    <row r="7" spans="2:20" x14ac:dyDescent="0.25">
      <c r="T7" s="1" t="s">
        <v>12</v>
      </c>
    </row>
    <row r="8" spans="2:20" x14ac:dyDescent="0.25">
      <c r="B8" t="s">
        <v>37</v>
      </c>
      <c r="C8" s="36" t="str">
        <f>+IF(SUM(USUARIOS!I12:J17)=0,"Falta diligenciar","")</f>
        <v/>
      </c>
      <c r="E8" t="s">
        <v>71</v>
      </c>
      <c r="F8" s="36" t="str">
        <f>+IF(PREJUDICIALES!$D$10="","Falta  actualizar","")</f>
        <v/>
      </c>
      <c r="T8" s="1" t="s">
        <v>13</v>
      </c>
    </row>
    <row r="9" spans="2:20" x14ac:dyDescent="0.25">
      <c r="B9" s="35" t="s">
        <v>40</v>
      </c>
      <c r="C9" s="69">
        <f>+SUM(USUARIOS!I12:I17)/(6-SUM(USUARIOS!H12:H17))</f>
        <v>0.83333333333333337</v>
      </c>
      <c r="E9" s="35" t="s">
        <v>45</v>
      </c>
      <c r="F9" s="68">
        <f>+PREJUDICIALES!$D$11</f>
        <v>1</v>
      </c>
      <c r="T9" s="1" t="s">
        <v>14</v>
      </c>
    </row>
    <row r="10" spans="2:20" x14ac:dyDescent="0.25">
      <c r="B10" s="35" t="s">
        <v>38</v>
      </c>
      <c r="C10" s="68">
        <f>+ABOGADOS!$D$12+SUM(USUARIOS!I12:I17)</f>
        <v>12</v>
      </c>
      <c r="E10" s="35" t="s">
        <v>43</v>
      </c>
      <c r="F10" s="69">
        <f>IFERROR(PREJUDICIALES!$D$11/PREJUDICIALES!$D$10,"")</f>
        <v>1</v>
      </c>
    </row>
    <row r="11" spans="2:20" x14ac:dyDescent="0.25">
      <c r="B11" s="35" t="s">
        <v>9</v>
      </c>
      <c r="C11" s="68" t="s">
        <v>99</v>
      </c>
      <c r="E11" s="35" t="s">
        <v>46</v>
      </c>
      <c r="F11" s="69" t="str">
        <f>IFERROR(PREJUDICIALES!$G$13/PREJUDICIALES!$V$3,"")</f>
        <v/>
      </c>
    </row>
    <row r="12" spans="2:20" x14ac:dyDescent="0.25">
      <c r="B12" s="35" t="s">
        <v>39</v>
      </c>
      <c r="C12" s="69">
        <f>IFERROR((ABOGADOS!$H$17+ABOGADOS!$H$18+ABOGADOS!$H$19*0.5)/ABOGADOS!D12,"")</f>
        <v>1</v>
      </c>
    </row>
    <row r="13" spans="2:20" x14ac:dyDescent="0.25">
      <c r="E13" t="s">
        <v>66</v>
      </c>
      <c r="F13" s="36" t="str">
        <f>+IF(ARBITRAMENTOS!T18=0,"Falta  actualizar","")</f>
        <v/>
      </c>
    </row>
    <row r="14" spans="2:20" x14ac:dyDescent="0.25">
      <c r="E14" s="35" t="s">
        <v>44</v>
      </c>
      <c r="F14" s="68">
        <f>+ARBITRAMENTOS!D10</f>
        <v>0</v>
      </c>
    </row>
    <row r="15" spans="2:20" x14ac:dyDescent="0.25">
      <c r="E15" s="35" t="s">
        <v>43</v>
      </c>
      <c r="F15" s="69" t="str">
        <f>IFERROR(ARBITRAMENTOS!D10/ARBITRAMENTOS!D9,"")</f>
        <v/>
      </c>
    </row>
    <row r="17" spans="2:6" x14ac:dyDescent="0.25">
      <c r="E17" t="s">
        <v>69</v>
      </c>
      <c r="F17" s="36" t="str">
        <f>+IF(PAGOS!D9="","Falta  actualizar","")</f>
        <v/>
      </c>
    </row>
    <row r="18" spans="2:6" x14ac:dyDescent="0.25">
      <c r="B18" t="s">
        <v>70</v>
      </c>
      <c r="C18" s="36" t="str">
        <f>+IF(JUDICIALES!$D$11="","Falta  actualizar","")</f>
        <v/>
      </c>
      <c r="E18" s="35" t="s">
        <v>153</v>
      </c>
      <c r="F18" s="68" t="str">
        <f>+IF(PAGOS!D10="No","No","Si")</f>
        <v>No</v>
      </c>
    </row>
    <row r="19" spans="2:6" x14ac:dyDescent="0.25">
      <c r="B19" s="35" t="s">
        <v>41</v>
      </c>
      <c r="C19" s="68">
        <f>+JUDICIALES!$D$12</f>
        <v>28</v>
      </c>
      <c r="E19" s="35" t="s">
        <v>150</v>
      </c>
      <c r="F19" s="68" t="str">
        <f>+IF(PAGOS!D9="No","No aplica","Si")</f>
        <v>No aplica</v>
      </c>
    </row>
    <row r="20" spans="2:6" x14ac:dyDescent="0.25">
      <c r="B20" s="35" t="s">
        <v>43</v>
      </c>
      <c r="C20" s="69">
        <f>IFERROR(JUDICIALES!$D$12/JUDICIALES!$D$11,"")</f>
        <v>1</v>
      </c>
      <c r="F20" s="88"/>
    </row>
    <row r="21" spans="2:6" x14ac:dyDescent="0.25">
      <c r="B21" s="35" t="s">
        <v>47</v>
      </c>
      <c r="C21" s="69" t="str">
        <f>IFERROR(JUDICIALES!$G$11/JUDICIALES!$G$10,"")</f>
        <v/>
      </c>
      <c r="E21" t="s">
        <v>633</v>
      </c>
      <c r="F21" s="36" t="str">
        <f>+IF('COMITES DE CONCILIACION'!D9="","Falta  actualizar","")</f>
        <v/>
      </c>
    </row>
    <row r="22" spans="2:6" x14ac:dyDescent="0.25">
      <c r="B22" s="35" t="s">
        <v>42</v>
      </c>
      <c r="C22" s="68">
        <f>IFERROR(C19/ABOGADOS!$D$12,"")</f>
        <v>4</v>
      </c>
      <c r="E22" s="35" t="s">
        <v>635</v>
      </c>
      <c r="F22" s="68" t="str">
        <f>+IF('COMITES DE CONCILIACION'!D9="No","No","Si")</f>
        <v>No</v>
      </c>
    </row>
    <row r="23" spans="2:6" x14ac:dyDescent="0.25">
      <c r="B23" s="35" t="s">
        <v>154</v>
      </c>
      <c r="C23" s="69">
        <f>IFERROR(1-(JUDICIALES!$H$22+JUDICIALES!$H$23+JUDICIALES!$H$24)/(JUDICIALES!$G$22+JUDICIALES!$G$23+JUDICIALES!$G$24),"")</f>
        <v>0</v>
      </c>
      <c r="E23" s="35" t="s">
        <v>634</v>
      </c>
      <c r="F23" s="68" t="str">
        <f>+IF('COMITES DE CONCILIACION'!D10="No","No","Si")</f>
        <v>No</v>
      </c>
    </row>
    <row r="24" spans="2:6" ht="15.75" thickBot="1" x14ac:dyDescent="0.3"/>
    <row r="25" spans="2:6" x14ac:dyDescent="0.25">
      <c r="B25" s="2" t="s">
        <v>178</v>
      </c>
      <c r="C25" s="3"/>
      <c r="D25" s="3"/>
      <c r="E25" s="3"/>
      <c r="F25" s="4"/>
    </row>
    <row r="26" spans="2:6" x14ac:dyDescent="0.25">
      <c r="B26" s="106" t="s">
        <v>650</v>
      </c>
      <c r="C26" s="107"/>
      <c r="D26" s="107"/>
      <c r="E26" s="107"/>
      <c r="F26" s="108"/>
    </row>
    <row r="27" spans="2:6" x14ac:dyDescent="0.25">
      <c r="B27" s="109"/>
      <c r="C27" s="110"/>
      <c r="D27" s="110"/>
      <c r="E27" s="110"/>
      <c r="F27" s="111"/>
    </row>
    <row r="28" spans="2:6" x14ac:dyDescent="0.25">
      <c r="B28" s="109"/>
      <c r="C28" s="110"/>
      <c r="D28" s="110"/>
      <c r="E28" s="110"/>
      <c r="F28" s="111"/>
    </row>
    <row r="29" spans="2:6" ht="15.75" thickBot="1" x14ac:dyDescent="0.3">
      <c r="B29" s="130"/>
      <c r="C29" s="131"/>
      <c r="D29" s="131"/>
      <c r="E29" s="131"/>
      <c r="F29" s="132"/>
    </row>
    <row r="30" spans="2:6" ht="15.75" thickBot="1" x14ac:dyDescent="0.3">
      <c r="B30" s="75" t="s">
        <v>180</v>
      </c>
      <c r="C30" s="76" t="s">
        <v>12</v>
      </c>
    </row>
    <row r="31" spans="2:6" x14ac:dyDescent="0.25">
      <c r="B31" t="s">
        <v>147</v>
      </c>
    </row>
    <row r="32" spans="2:6" x14ac:dyDescent="0.25">
      <c r="B32" t="s">
        <v>176</v>
      </c>
    </row>
    <row r="33" spans="2:2" x14ac:dyDescent="0.25">
      <c r="B33" t="s">
        <v>177</v>
      </c>
    </row>
  </sheetData>
  <sheetProtection algorithmName="SHA-512" hashValue="wYDz00iVo8d/m23vcXfUZjPh5bVNVGdY6kpLKr2eMgH5fAzJX/KdyNceLdsRoCGa2h2/rsl3qFdvK3+Oo/8rHw==" saltValue="H0P/V64bsKSQfpmsBGKFIw==" spinCount="100000" sheet="1" objects="1" scenarios="1"/>
  <mergeCells count="5">
    <mergeCell ref="C5:G5"/>
    <mergeCell ref="C6:G6"/>
    <mergeCell ref="B2:G2"/>
    <mergeCell ref="B3:G3"/>
    <mergeCell ref="B26:F29"/>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F29"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Entidades!$A$2:$A$427</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7"/>
  <sheetViews>
    <sheetView topLeftCell="A397" workbookViewId="0">
      <selection activeCell="A427" sqref="A427"/>
    </sheetView>
  </sheetViews>
  <sheetFormatPr baseColWidth="10" defaultRowHeight="15" x14ac:dyDescent="0.25"/>
  <cols>
    <col min="1" max="1" width="125" customWidth="1"/>
  </cols>
  <sheetData>
    <row r="1" spans="1:1" x14ac:dyDescent="0.25">
      <c r="A1" t="s">
        <v>155</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row r="42" spans="1:1" x14ac:dyDescent="0.25">
      <c r="A42" t="s">
        <v>221</v>
      </c>
    </row>
    <row r="43" spans="1:1" x14ac:dyDescent="0.25">
      <c r="A43" t="s">
        <v>222</v>
      </c>
    </row>
    <row r="44" spans="1:1" x14ac:dyDescent="0.25">
      <c r="A44" t="s">
        <v>223</v>
      </c>
    </row>
    <row r="45" spans="1:1" x14ac:dyDescent="0.25">
      <c r="A45" t="s">
        <v>224</v>
      </c>
    </row>
    <row r="46" spans="1:1" x14ac:dyDescent="0.25">
      <c r="A46" t="s">
        <v>225</v>
      </c>
    </row>
    <row r="47" spans="1:1" x14ac:dyDescent="0.25">
      <c r="A47" t="s">
        <v>226</v>
      </c>
    </row>
    <row r="48" spans="1:1" x14ac:dyDescent="0.25">
      <c r="A48" t="s">
        <v>227</v>
      </c>
    </row>
    <row r="49" spans="1:1" x14ac:dyDescent="0.25">
      <c r="A49" t="s">
        <v>228</v>
      </c>
    </row>
    <row r="50" spans="1:1" x14ac:dyDescent="0.25">
      <c r="A50" t="s">
        <v>229</v>
      </c>
    </row>
    <row r="51" spans="1:1" x14ac:dyDescent="0.25">
      <c r="A51" t="s">
        <v>230</v>
      </c>
    </row>
    <row r="52" spans="1:1" x14ac:dyDescent="0.25">
      <c r="A52" t="s">
        <v>231</v>
      </c>
    </row>
    <row r="53" spans="1:1" x14ac:dyDescent="0.25">
      <c r="A53" t="s">
        <v>232</v>
      </c>
    </row>
    <row r="54" spans="1:1" x14ac:dyDescent="0.25">
      <c r="A54" t="s">
        <v>233</v>
      </c>
    </row>
    <row r="55" spans="1:1" x14ac:dyDescent="0.25">
      <c r="A55" t="s">
        <v>234</v>
      </c>
    </row>
    <row r="56" spans="1:1" x14ac:dyDescent="0.25">
      <c r="A56" t="s">
        <v>235</v>
      </c>
    </row>
    <row r="57" spans="1:1" x14ac:dyDescent="0.25">
      <c r="A57" t="s">
        <v>236</v>
      </c>
    </row>
    <row r="58" spans="1:1" x14ac:dyDescent="0.25">
      <c r="A58" t="s">
        <v>237</v>
      </c>
    </row>
    <row r="59" spans="1:1" x14ac:dyDescent="0.25">
      <c r="A59" t="s">
        <v>238</v>
      </c>
    </row>
    <row r="60" spans="1:1" x14ac:dyDescent="0.25">
      <c r="A60" t="s">
        <v>239</v>
      </c>
    </row>
    <row r="61" spans="1:1" x14ac:dyDescent="0.25">
      <c r="A61" t="s">
        <v>240</v>
      </c>
    </row>
    <row r="62" spans="1:1" x14ac:dyDescent="0.25">
      <c r="A62" t="s">
        <v>241</v>
      </c>
    </row>
    <row r="63" spans="1:1" x14ac:dyDescent="0.25">
      <c r="A63" t="s">
        <v>242</v>
      </c>
    </row>
    <row r="64" spans="1:1" x14ac:dyDescent="0.25">
      <c r="A64" t="s">
        <v>243</v>
      </c>
    </row>
    <row r="65" spans="1:1" x14ac:dyDescent="0.25">
      <c r="A65" t="s">
        <v>244</v>
      </c>
    </row>
    <row r="66" spans="1:1" x14ac:dyDescent="0.25">
      <c r="A66" t="s">
        <v>245</v>
      </c>
    </row>
    <row r="67" spans="1:1" x14ac:dyDescent="0.25">
      <c r="A67" t="s">
        <v>246</v>
      </c>
    </row>
    <row r="68" spans="1:1" x14ac:dyDescent="0.25">
      <c r="A68" t="s">
        <v>247</v>
      </c>
    </row>
    <row r="69" spans="1:1" x14ac:dyDescent="0.25">
      <c r="A69" t="s">
        <v>248</v>
      </c>
    </row>
    <row r="70" spans="1:1" x14ac:dyDescent="0.25">
      <c r="A70" t="s">
        <v>249</v>
      </c>
    </row>
    <row r="71" spans="1:1" x14ac:dyDescent="0.25">
      <c r="A71" t="s">
        <v>250</v>
      </c>
    </row>
    <row r="72" spans="1:1" x14ac:dyDescent="0.25">
      <c r="A72" t="s">
        <v>251</v>
      </c>
    </row>
    <row r="73" spans="1:1" x14ac:dyDescent="0.25">
      <c r="A73" t="s">
        <v>252</v>
      </c>
    </row>
    <row r="74" spans="1:1" x14ac:dyDescent="0.25">
      <c r="A74" t="s">
        <v>253</v>
      </c>
    </row>
    <row r="75" spans="1:1" x14ac:dyDescent="0.25">
      <c r="A75" t="s">
        <v>254</v>
      </c>
    </row>
    <row r="76" spans="1:1" x14ac:dyDescent="0.25">
      <c r="A76" t="s">
        <v>255</v>
      </c>
    </row>
    <row r="77" spans="1:1" x14ac:dyDescent="0.25">
      <c r="A77" t="s">
        <v>256</v>
      </c>
    </row>
    <row r="78" spans="1:1" x14ac:dyDescent="0.25">
      <c r="A78" t="s">
        <v>257</v>
      </c>
    </row>
    <row r="79" spans="1:1" x14ac:dyDescent="0.25">
      <c r="A79" t="s">
        <v>258</v>
      </c>
    </row>
    <row r="80" spans="1:1" x14ac:dyDescent="0.25">
      <c r="A80" t="s">
        <v>259</v>
      </c>
    </row>
    <row r="81" spans="1:1" x14ac:dyDescent="0.25">
      <c r="A81" t="s">
        <v>260</v>
      </c>
    </row>
    <row r="82" spans="1:1" x14ac:dyDescent="0.25">
      <c r="A82" t="s">
        <v>261</v>
      </c>
    </row>
    <row r="83" spans="1:1" x14ac:dyDescent="0.25">
      <c r="A83" t="s">
        <v>262</v>
      </c>
    </row>
    <row r="84" spans="1:1" x14ac:dyDescent="0.25">
      <c r="A84" t="s">
        <v>263</v>
      </c>
    </row>
    <row r="85" spans="1:1" x14ac:dyDescent="0.25">
      <c r="A85" t="s">
        <v>264</v>
      </c>
    </row>
    <row r="86" spans="1:1" x14ac:dyDescent="0.25">
      <c r="A86" t="s">
        <v>265</v>
      </c>
    </row>
    <row r="87" spans="1:1" x14ac:dyDescent="0.25">
      <c r="A87" t="s">
        <v>266</v>
      </c>
    </row>
    <row r="88" spans="1:1" x14ac:dyDescent="0.25">
      <c r="A88" t="s">
        <v>267</v>
      </c>
    </row>
    <row r="89" spans="1:1" x14ac:dyDescent="0.25">
      <c r="A89" t="s">
        <v>268</v>
      </c>
    </row>
    <row r="90" spans="1:1" x14ac:dyDescent="0.25">
      <c r="A90" t="s">
        <v>269</v>
      </c>
    </row>
    <row r="91" spans="1:1" x14ac:dyDescent="0.25">
      <c r="A91" t="s">
        <v>270</v>
      </c>
    </row>
    <row r="92" spans="1:1" x14ac:dyDescent="0.25">
      <c r="A92" t="s">
        <v>271</v>
      </c>
    </row>
    <row r="93" spans="1:1" x14ac:dyDescent="0.25">
      <c r="A93" t="s">
        <v>272</v>
      </c>
    </row>
    <row r="94" spans="1:1" x14ac:dyDescent="0.25">
      <c r="A94" t="s">
        <v>273</v>
      </c>
    </row>
    <row r="95" spans="1:1" x14ac:dyDescent="0.25">
      <c r="A95" t="s">
        <v>274</v>
      </c>
    </row>
    <row r="96" spans="1:1" x14ac:dyDescent="0.25">
      <c r="A96" t="s">
        <v>275</v>
      </c>
    </row>
    <row r="97" spans="1:1" x14ac:dyDescent="0.25">
      <c r="A97" t="s">
        <v>276</v>
      </c>
    </row>
    <row r="98" spans="1:1" x14ac:dyDescent="0.25">
      <c r="A98" t="s">
        <v>277</v>
      </c>
    </row>
    <row r="99" spans="1:1" x14ac:dyDescent="0.25">
      <c r="A99" t="s">
        <v>278</v>
      </c>
    </row>
    <row r="100" spans="1:1" x14ac:dyDescent="0.25">
      <c r="A100" t="s">
        <v>279</v>
      </c>
    </row>
    <row r="101" spans="1:1" x14ac:dyDescent="0.25">
      <c r="A101" t="s">
        <v>280</v>
      </c>
    </row>
    <row r="102" spans="1:1" x14ac:dyDescent="0.25">
      <c r="A102" t="s">
        <v>281</v>
      </c>
    </row>
    <row r="103" spans="1:1" x14ac:dyDescent="0.25">
      <c r="A103" t="s">
        <v>282</v>
      </c>
    </row>
    <row r="104" spans="1:1" x14ac:dyDescent="0.25">
      <c r="A104" t="s">
        <v>283</v>
      </c>
    </row>
    <row r="105" spans="1:1" x14ac:dyDescent="0.25">
      <c r="A105" t="s">
        <v>284</v>
      </c>
    </row>
    <row r="106" spans="1:1" x14ac:dyDescent="0.25">
      <c r="A106" t="s">
        <v>285</v>
      </c>
    </row>
    <row r="107" spans="1:1" x14ac:dyDescent="0.25">
      <c r="A107" t="s">
        <v>286</v>
      </c>
    </row>
    <row r="108" spans="1:1" x14ac:dyDescent="0.25">
      <c r="A108" t="s">
        <v>287</v>
      </c>
    </row>
    <row r="109" spans="1:1" x14ac:dyDescent="0.25">
      <c r="A109" t="s">
        <v>288</v>
      </c>
    </row>
    <row r="110" spans="1:1" x14ac:dyDescent="0.25">
      <c r="A110" t="s">
        <v>289</v>
      </c>
    </row>
    <row r="111" spans="1:1" x14ac:dyDescent="0.25">
      <c r="A111" t="s">
        <v>290</v>
      </c>
    </row>
    <row r="112" spans="1:1" x14ac:dyDescent="0.25">
      <c r="A112" t="s">
        <v>291</v>
      </c>
    </row>
    <row r="113" spans="1:1" x14ac:dyDescent="0.25">
      <c r="A113" t="s">
        <v>292</v>
      </c>
    </row>
    <row r="114" spans="1:1" x14ac:dyDescent="0.25">
      <c r="A114" t="s">
        <v>293</v>
      </c>
    </row>
    <row r="115" spans="1:1" x14ac:dyDescent="0.25">
      <c r="A115" t="s">
        <v>294</v>
      </c>
    </row>
    <row r="116" spans="1:1" x14ac:dyDescent="0.25">
      <c r="A116" t="s">
        <v>295</v>
      </c>
    </row>
    <row r="117" spans="1:1" x14ac:dyDescent="0.25">
      <c r="A117" t="s">
        <v>296</v>
      </c>
    </row>
    <row r="118" spans="1:1" x14ac:dyDescent="0.25">
      <c r="A118" t="s">
        <v>297</v>
      </c>
    </row>
    <row r="119" spans="1:1" x14ac:dyDescent="0.25">
      <c r="A119" t="s">
        <v>298</v>
      </c>
    </row>
    <row r="120" spans="1:1" x14ac:dyDescent="0.25">
      <c r="A120" t="s">
        <v>299</v>
      </c>
    </row>
    <row r="121" spans="1:1" x14ac:dyDescent="0.25">
      <c r="A121" t="s">
        <v>300</v>
      </c>
    </row>
    <row r="122" spans="1:1" x14ac:dyDescent="0.25">
      <c r="A122" t="s">
        <v>301</v>
      </c>
    </row>
    <row r="123" spans="1:1" x14ac:dyDescent="0.25">
      <c r="A123" t="s">
        <v>302</v>
      </c>
    </row>
    <row r="124" spans="1:1" x14ac:dyDescent="0.25">
      <c r="A124" t="s">
        <v>303</v>
      </c>
    </row>
    <row r="125" spans="1:1" x14ac:dyDescent="0.25">
      <c r="A125" t="s">
        <v>304</v>
      </c>
    </row>
    <row r="126" spans="1:1" x14ac:dyDescent="0.25">
      <c r="A126" t="s">
        <v>305</v>
      </c>
    </row>
    <row r="127" spans="1:1" x14ac:dyDescent="0.25">
      <c r="A127" t="s">
        <v>306</v>
      </c>
    </row>
    <row r="128" spans="1:1" x14ac:dyDescent="0.25">
      <c r="A128" t="s">
        <v>307</v>
      </c>
    </row>
    <row r="129" spans="1:1" x14ac:dyDescent="0.25">
      <c r="A129" t="s">
        <v>308</v>
      </c>
    </row>
    <row r="130" spans="1:1" x14ac:dyDescent="0.25">
      <c r="A130" t="s">
        <v>309</v>
      </c>
    </row>
    <row r="131" spans="1:1" x14ac:dyDescent="0.25">
      <c r="A131" t="s">
        <v>310</v>
      </c>
    </row>
    <row r="132" spans="1:1" x14ac:dyDescent="0.25">
      <c r="A132" t="s">
        <v>311</v>
      </c>
    </row>
    <row r="133" spans="1:1" x14ac:dyDescent="0.25">
      <c r="A133" t="s">
        <v>312</v>
      </c>
    </row>
    <row r="134" spans="1:1" x14ac:dyDescent="0.25">
      <c r="A134" t="s">
        <v>313</v>
      </c>
    </row>
    <row r="135" spans="1:1" x14ac:dyDescent="0.25">
      <c r="A135" t="s">
        <v>314</v>
      </c>
    </row>
    <row r="136" spans="1:1" x14ac:dyDescent="0.25">
      <c r="A136" t="s">
        <v>315</v>
      </c>
    </row>
    <row r="137" spans="1:1" x14ac:dyDescent="0.25">
      <c r="A137" t="s">
        <v>316</v>
      </c>
    </row>
    <row r="138" spans="1:1" x14ac:dyDescent="0.25">
      <c r="A138" t="s">
        <v>317</v>
      </c>
    </row>
    <row r="139" spans="1:1" x14ac:dyDescent="0.25">
      <c r="A139" t="s">
        <v>318</v>
      </c>
    </row>
    <row r="140" spans="1:1" x14ac:dyDescent="0.25">
      <c r="A140" t="s">
        <v>319</v>
      </c>
    </row>
    <row r="141" spans="1:1" x14ac:dyDescent="0.25">
      <c r="A141" t="s">
        <v>320</v>
      </c>
    </row>
    <row r="142" spans="1:1" x14ac:dyDescent="0.25">
      <c r="A142" t="s">
        <v>321</v>
      </c>
    </row>
    <row r="143" spans="1:1" x14ac:dyDescent="0.25">
      <c r="A143" t="s">
        <v>322</v>
      </c>
    </row>
    <row r="144" spans="1:1" x14ac:dyDescent="0.25">
      <c r="A144" t="s">
        <v>323</v>
      </c>
    </row>
    <row r="145" spans="1:1" x14ac:dyDescent="0.25">
      <c r="A145" t="s">
        <v>324</v>
      </c>
    </row>
    <row r="146" spans="1:1" x14ac:dyDescent="0.25">
      <c r="A146" t="s">
        <v>325</v>
      </c>
    </row>
    <row r="147" spans="1:1" x14ac:dyDescent="0.25">
      <c r="A147" t="s">
        <v>326</v>
      </c>
    </row>
    <row r="148" spans="1:1" x14ac:dyDescent="0.25">
      <c r="A148" t="s">
        <v>327</v>
      </c>
    </row>
    <row r="149" spans="1:1" x14ac:dyDescent="0.25">
      <c r="A149" t="s">
        <v>328</v>
      </c>
    </row>
    <row r="150" spans="1:1" x14ac:dyDescent="0.25">
      <c r="A150" t="s">
        <v>329</v>
      </c>
    </row>
    <row r="151" spans="1:1" x14ac:dyDescent="0.25">
      <c r="A151" t="s">
        <v>330</v>
      </c>
    </row>
    <row r="152" spans="1:1" x14ac:dyDescent="0.25">
      <c r="A152" t="s">
        <v>331</v>
      </c>
    </row>
    <row r="153" spans="1:1" x14ac:dyDescent="0.25">
      <c r="A153" t="s">
        <v>332</v>
      </c>
    </row>
    <row r="154" spans="1:1" x14ac:dyDescent="0.25">
      <c r="A154" t="s">
        <v>333</v>
      </c>
    </row>
    <row r="155" spans="1:1" x14ac:dyDescent="0.25">
      <c r="A155" t="s">
        <v>334</v>
      </c>
    </row>
    <row r="156" spans="1:1" x14ac:dyDescent="0.25">
      <c r="A156" t="s">
        <v>335</v>
      </c>
    </row>
    <row r="157" spans="1:1" x14ac:dyDescent="0.25">
      <c r="A157" t="s">
        <v>336</v>
      </c>
    </row>
    <row r="158" spans="1:1" x14ac:dyDescent="0.25">
      <c r="A158" t="s">
        <v>337</v>
      </c>
    </row>
    <row r="159" spans="1:1" x14ac:dyDescent="0.25">
      <c r="A159" t="s">
        <v>338</v>
      </c>
    </row>
    <row r="160" spans="1:1" x14ac:dyDescent="0.25">
      <c r="A160" t="s">
        <v>339</v>
      </c>
    </row>
    <row r="161" spans="1:1" x14ac:dyDescent="0.25">
      <c r="A161" t="s">
        <v>340</v>
      </c>
    </row>
    <row r="162" spans="1:1" x14ac:dyDescent="0.25">
      <c r="A162" t="s">
        <v>341</v>
      </c>
    </row>
    <row r="163" spans="1:1" x14ac:dyDescent="0.25">
      <c r="A163" t="s">
        <v>342</v>
      </c>
    </row>
    <row r="164" spans="1:1" x14ac:dyDescent="0.25">
      <c r="A164" t="s">
        <v>343</v>
      </c>
    </row>
    <row r="165" spans="1:1" x14ac:dyDescent="0.25">
      <c r="A165" t="s">
        <v>344</v>
      </c>
    </row>
    <row r="166" spans="1:1" x14ac:dyDescent="0.25">
      <c r="A166" t="s">
        <v>345</v>
      </c>
    </row>
    <row r="167" spans="1:1" x14ac:dyDescent="0.25">
      <c r="A167" t="s">
        <v>346</v>
      </c>
    </row>
    <row r="168" spans="1:1" x14ac:dyDescent="0.25">
      <c r="A168" t="s">
        <v>347</v>
      </c>
    </row>
    <row r="169" spans="1:1" x14ac:dyDescent="0.25">
      <c r="A169" t="s">
        <v>348</v>
      </c>
    </row>
    <row r="170" spans="1:1" x14ac:dyDescent="0.25">
      <c r="A170" t="s">
        <v>349</v>
      </c>
    </row>
    <row r="171" spans="1:1" x14ac:dyDescent="0.25">
      <c r="A171" t="s">
        <v>350</v>
      </c>
    </row>
    <row r="172" spans="1:1" x14ac:dyDescent="0.25">
      <c r="A172" t="s">
        <v>351</v>
      </c>
    </row>
    <row r="173" spans="1:1" x14ac:dyDescent="0.25">
      <c r="A173" t="s">
        <v>352</v>
      </c>
    </row>
    <row r="174" spans="1:1" x14ac:dyDescent="0.25">
      <c r="A174" t="s">
        <v>353</v>
      </c>
    </row>
    <row r="175" spans="1:1" x14ac:dyDescent="0.25">
      <c r="A175" t="s">
        <v>354</v>
      </c>
    </row>
    <row r="176" spans="1:1" x14ac:dyDescent="0.25">
      <c r="A176" t="s">
        <v>355</v>
      </c>
    </row>
    <row r="177" spans="1:1" x14ac:dyDescent="0.25">
      <c r="A177" t="s">
        <v>356</v>
      </c>
    </row>
    <row r="178" spans="1:1" x14ac:dyDescent="0.25">
      <c r="A178" t="s">
        <v>357</v>
      </c>
    </row>
    <row r="179" spans="1:1" x14ac:dyDescent="0.25">
      <c r="A179" t="s">
        <v>358</v>
      </c>
    </row>
    <row r="180" spans="1:1" x14ac:dyDescent="0.25">
      <c r="A180" t="s">
        <v>359</v>
      </c>
    </row>
    <row r="181" spans="1:1" x14ac:dyDescent="0.25">
      <c r="A181" t="s">
        <v>360</v>
      </c>
    </row>
    <row r="182" spans="1:1" x14ac:dyDescent="0.25">
      <c r="A182" t="s">
        <v>361</v>
      </c>
    </row>
    <row r="183" spans="1:1" x14ac:dyDescent="0.25">
      <c r="A183" t="s">
        <v>362</v>
      </c>
    </row>
    <row r="184" spans="1:1" x14ac:dyDescent="0.25">
      <c r="A184" t="s">
        <v>363</v>
      </c>
    </row>
    <row r="185" spans="1:1" x14ac:dyDescent="0.25">
      <c r="A185" t="s">
        <v>364</v>
      </c>
    </row>
    <row r="186" spans="1:1" x14ac:dyDescent="0.25">
      <c r="A186" t="s">
        <v>365</v>
      </c>
    </row>
    <row r="187" spans="1:1" x14ac:dyDescent="0.25">
      <c r="A187" t="s">
        <v>366</v>
      </c>
    </row>
    <row r="188" spans="1:1" x14ac:dyDescent="0.25">
      <c r="A188" t="s">
        <v>367</v>
      </c>
    </row>
    <row r="189" spans="1:1" x14ac:dyDescent="0.25">
      <c r="A189" t="s">
        <v>368</v>
      </c>
    </row>
    <row r="190" spans="1:1" x14ac:dyDescent="0.25">
      <c r="A190" t="s">
        <v>369</v>
      </c>
    </row>
    <row r="191" spans="1:1" x14ac:dyDescent="0.25">
      <c r="A191" t="s">
        <v>370</v>
      </c>
    </row>
    <row r="192" spans="1:1" x14ac:dyDescent="0.25">
      <c r="A192" t="s">
        <v>371</v>
      </c>
    </row>
    <row r="193" spans="1:1" x14ac:dyDescent="0.25">
      <c r="A193" t="s">
        <v>372</v>
      </c>
    </row>
    <row r="194" spans="1:1" x14ac:dyDescent="0.25">
      <c r="A194" t="s">
        <v>373</v>
      </c>
    </row>
    <row r="195" spans="1:1" x14ac:dyDescent="0.25">
      <c r="A195" t="s">
        <v>374</v>
      </c>
    </row>
    <row r="196" spans="1:1" x14ac:dyDescent="0.25">
      <c r="A196" t="s">
        <v>375</v>
      </c>
    </row>
    <row r="197" spans="1:1" x14ac:dyDescent="0.25">
      <c r="A197" t="s">
        <v>376</v>
      </c>
    </row>
    <row r="198" spans="1:1" x14ac:dyDescent="0.25">
      <c r="A198" t="s">
        <v>377</v>
      </c>
    </row>
    <row r="199" spans="1:1" x14ac:dyDescent="0.25">
      <c r="A199" t="s">
        <v>378</v>
      </c>
    </row>
    <row r="200" spans="1:1" x14ac:dyDescent="0.25">
      <c r="A200" t="s">
        <v>379</v>
      </c>
    </row>
    <row r="201" spans="1:1" x14ac:dyDescent="0.25">
      <c r="A201" t="s">
        <v>380</v>
      </c>
    </row>
    <row r="202" spans="1:1" x14ac:dyDescent="0.25">
      <c r="A202" t="s">
        <v>381</v>
      </c>
    </row>
    <row r="203" spans="1:1" x14ac:dyDescent="0.25">
      <c r="A203" t="s">
        <v>382</v>
      </c>
    </row>
    <row r="204" spans="1:1" x14ac:dyDescent="0.25">
      <c r="A204" t="s">
        <v>383</v>
      </c>
    </row>
    <row r="205" spans="1:1" x14ac:dyDescent="0.25">
      <c r="A205" t="s">
        <v>384</v>
      </c>
    </row>
    <row r="206" spans="1:1" x14ac:dyDescent="0.25">
      <c r="A206" t="s">
        <v>385</v>
      </c>
    </row>
    <row r="207" spans="1:1" x14ac:dyDescent="0.25">
      <c r="A207" t="s">
        <v>386</v>
      </c>
    </row>
    <row r="208" spans="1:1" x14ac:dyDescent="0.25">
      <c r="A208" t="s">
        <v>387</v>
      </c>
    </row>
    <row r="209" spans="1:1" x14ac:dyDescent="0.25">
      <c r="A209" t="s">
        <v>388</v>
      </c>
    </row>
    <row r="210" spans="1:1" x14ac:dyDescent="0.25">
      <c r="A210" t="s">
        <v>389</v>
      </c>
    </row>
    <row r="211" spans="1:1" x14ac:dyDescent="0.25">
      <c r="A211" t="s">
        <v>390</v>
      </c>
    </row>
    <row r="212" spans="1:1" x14ac:dyDescent="0.25">
      <c r="A212" t="s">
        <v>391</v>
      </c>
    </row>
    <row r="213" spans="1:1" x14ac:dyDescent="0.25">
      <c r="A213" t="s">
        <v>392</v>
      </c>
    </row>
    <row r="214" spans="1:1" x14ac:dyDescent="0.25">
      <c r="A214" t="s">
        <v>393</v>
      </c>
    </row>
    <row r="215" spans="1:1" x14ac:dyDescent="0.25">
      <c r="A215" t="s">
        <v>394</v>
      </c>
    </row>
    <row r="216" spans="1:1" x14ac:dyDescent="0.25">
      <c r="A216" t="s">
        <v>395</v>
      </c>
    </row>
    <row r="217" spans="1:1" x14ac:dyDescent="0.25">
      <c r="A217" t="s">
        <v>396</v>
      </c>
    </row>
    <row r="218" spans="1:1" x14ac:dyDescent="0.25">
      <c r="A218" t="s">
        <v>397</v>
      </c>
    </row>
    <row r="219" spans="1:1" x14ac:dyDescent="0.25">
      <c r="A219" t="s">
        <v>398</v>
      </c>
    </row>
    <row r="220" spans="1:1" x14ac:dyDescent="0.25">
      <c r="A220" t="s">
        <v>399</v>
      </c>
    </row>
    <row r="221" spans="1:1" x14ac:dyDescent="0.25">
      <c r="A221" t="s">
        <v>400</v>
      </c>
    </row>
    <row r="222" spans="1:1" x14ac:dyDescent="0.25">
      <c r="A222" t="s">
        <v>401</v>
      </c>
    </row>
    <row r="223" spans="1:1" x14ac:dyDescent="0.25">
      <c r="A223" t="s">
        <v>402</v>
      </c>
    </row>
    <row r="224" spans="1:1" x14ac:dyDescent="0.25">
      <c r="A224" t="s">
        <v>403</v>
      </c>
    </row>
    <row r="225" spans="1:1" x14ac:dyDescent="0.25">
      <c r="A225" t="s">
        <v>404</v>
      </c>
    </row>
    <row r="226" spans="1:1" x14ac:dyDescent="0.25">
      <c r="A226" t="s">
        <v>405</v>
      </c>
    </row>
    <row r="227" spans="1:1" x14ac:dyDescent="0.25">
      <c r="A227" t="s">
        <v>406</v>
      </c>
    </row>
    <row r="228" spans="1:1" x14ac:dyDescent="0.25">
      <c r="A228" t="s">
        <v>407</v>
      </c>
    </row>
    <row r="229" spans="1:1" x14ac:dyDescent="0.25">
      <c r="A229" t="s">
        <v>408</v>
      </c>
    </row>
    <row r="230" spans="1:1" x14ac:dyDescent="0.25">
      <c r="A230" t="s">
        <v>409</v>
      </c>
    </row>
    <row r="231" spans="1:1" x14ac:dyDescent="0.25">
      <c r="A231" t="s">
        <v>410</v>
      </c>
    </row>
    <row r="232" spans="1:1" x14ac:dyDescent="0.25">
      <c r="A232" t="s">
        <v>411</v>
      </c>
    </row>
    <row r="233" spans="1:1" x14ac:dyDescent="0.25">
      <c r="A233" t="s">
        <v>412</v>
      </c>
    </row>
    <row r="234" spans="1:1" x14ac:dyDescent="0.25">
      <c r="A234" t="s">
        <v>413</v>
      </c>
    </row>
    <row r="235" spans="1:1" x14ac:dyDescent="0.25">
      <c r="A235" t="s">
        <v>414</v>
      </c>
    </row>
    <row r="236" spans="1:1" x14ac:dyDescent="0.25">
      <c r="A236" t="s">
        <v>415</v>
      </c>
    </row>
    <row r="237" spans="1:1" x14ac:dyDescent="0.25">
      <c r="A237" t="s">
        <v>416</v>
      </c>
    </row>
    <row r="238" spans="1:1" x14ac:dyDescent="0.25">
      <c r="A238" t="s">
        <v>417</v>
      </c>
    </row>
    <row r="239" spans="1:1" x14ac:dyDescent="0.25">
      <c r="A239" t="s">
        <v>418</v>
      </c>
    </row>
    <row r="240" spans="1:1" x14ac:dyDescent="0.25">
      <c r="A240" t="s">
        <v>419</v>
      </c>
    </row>
    <row r="241" spans="1:1" x14ac:dyDescent="0.25">
      <c r="A241" t="s">
        <v>420</v>
      </c>
    </row>
    <row r="242" spans="1:1" x14ac:dyDescent="0.25">
      <c r="A242" t="s">
        <v>421</v>
      </c>
    </row>
    <row r="243" spans="1:1" x14ac:dyDescent="0.25">
      <c r="A243" t="s">
        <v>422</v>
      </c>
    </row>
    <row r="244" spans="1:1" x14ac:dyDescent="0.25">
      <c r="A244" t="s">
        <v>423</v>
      </c>
    </row>
    <row r="245" spans="1:1" x14ac:dyDescent="0.25">
      <c r="A245" t="s">
        <v>424</v>
      </c>
    </row>
    <row r="246" spans="1:1" x14ac:dyDescent="0.25">
      <c r="A246" t="s">
        <v>425</v>
      </c>
    </row>
    <row r="247" spans="1:1" x14ac:dyDescent="0.25">
      <c r="A247" t="s">
        <v>426</v>
      </c>
    </row>
    <row r="248" spans="1:1" x14ac:dyDescent="0.25">
      <c r="A248" t="s">
        <v>427</v>
      </c>
    </row>
    <row r="249" spans="1:1" x14ac:dyDescent="0.25">
      <c r="A249" t="s">
        <v>428</v>
      </c>
    </row>
    <row r="250" spans="1:1" x14ac:dyDescent="0.25">
      <c r="A250" t="s">
        <v>429</v>
      </c>
    </row>
    <row r="251" spans="1:1" x14ac:dyDescent="0.25">
      <c r="A251" t="s">
        <v>430</v>
      </c>
    </row>
    <row r="252" spans="1:1" x14ac:dyDescent="0.25">
      <c r="A252" t="s">
        <v>431</v>
      </c>
    </row>
    <row r="253" spans="1:1" x14ac:dyDescent="0.25">
      <c r="A253" t="s">
        <v>432</v>
      </c>
    </row>
    <row r="254" spans="1:1" x14ac:dyDescent="0.25">
      <c r="A254" t="s">
        <v>433</v>
      </c>
    </row>
    <row r="255" spans="1:1" x14ac:dyDescent="0.25">
      <c r="A255" t="s">
        <v>434</v>
      </c>
    </row>
    <row r="256" spans="1:1" x14ac:dyDescent="0.25">
      <c r="A256" t="s">
        <v>435</v>
      </c>
    </row>
    <row r="257" spans="1:1" x14ac:dyDescent="0.25">
      <c r="A257" t="s">
        <v>436</v>
      </c>
    </row>
    <row r="258" spans="1:1" x14ac:dyDescent="0.25">
      <c r="A258" t="s">
        <v>437</v>
      </c>
    </row>
    <row r="259" spans="1:1" x14ac:dyDescent="0.25">
      <c r="A259" t="s">
        <v>438</v>
      </c>
    </row>
    <row r="260" spans="1:1" x14ac:dyDescent="0.25">
      <c r="A260" t="s">
        <v>439</v>
      </c>
    </row>
    <row r="261" spans="1:1" x14ac:dyDescent="0.25">
      <c r="A261" t="s">
        <v>440</v>
      </c>
    </row>
    <row r="262" spans="1:1" x14ac:dyDescent="0.25">
      <c r="A262" t="s">
        <v>441</v>
      </c>
    </row>
    <row r="263" spans="1:1" x14ac:dyDescent="0.25">
      <c r="A263" t="s">
        <v>442</v>
      </c>
    </row>
    <row r="264" spans="1:1" x14ac:dyDescent="0.25">
      <c r="A264" t="s">
        <v>443</v>
      </c>
    </row>
    <row r="265" spans="1:1" x14ac:dyDescent="0.25">
      <c r="A265" t="s">
        <v>444</v>
      </c>
    </row>
    <row r="266" spans="1:1" x14ac:dyDescent="0.25">
      <c r="A266" t="s">
        <v>445</v>
      </c>
    </row>
    <row r="267" spans="1:1" x14ac:dyDescent="0.25">
      <c r="A267" t="s">
        <v>446</v>
      </c>
    </row>
    <row r="268" spans="1:1" x14ac:dyDescent="0.25">
      <c r="A268" t="s">
        <v>447</v>
      </c>
    </row>
    <row r="269" spans="1:1" x14ac:dyDescent="0.25">
      <c r="A269" t="s">
        <v>448</v>
      </c>
    </row>
    <row r="270" spans="1:1" x14ac:dyDescent="0.25">
      <c r="A270" t="s">
        <v>449</v>
      </c>
    </row>
    <row r="271" spans="1:1" x14ac:dyDescent="0.25">
      <c r="A271" t="s">
        <v>450</v>
      </c>
    </row>
    <row r="272" spans="1:1" x14ac:dyDescent="0.25">
      <c r="A272" t="s">
        <v>451</v>
      </c>
    </row>
    <row r="273" spans="1:1" x14ac:dyDescent="0.25">
      <c r="A273" t="s">
        <v>452</v>
      </c>
    </row>
    <row r="274" spans="1:1" x14ac:dyDescent="0.25">
      <c r="A274" t="s">
        <v>453</v>
      </c>
    </row>
    <row r="275" spans="1:1" x14ac:dyDescent="0.25">
      <c r="A275" t="s">
        <v>454</v>
      </c>
    </row>
    <row r="276" spans="1:1" x14ac:dyDescent="0.25">
      <c r="A276" t="s">
        <v>455</v>
      </c>
    </row>
    <row r="277" spans="1:1" x14ac:dyDescent="0.25">
      <c r="A277" t="s">
        <v>456</v>
      </c>
    </row>
    <row r="278" spans="1:1" x14ac:dyDescent="0.25">
      <c r="A278" t="s">
        <v>457</v>
      </c>
    </row>
    <row r="279" spans="1:1" x14ac:dyDescent="0.25">
      <c r="A279" t="s">
        <v>458</v>
      </c>
    </row>
    <row r="280" spans="1:1" x14ac:dyDescent="0.25">
      <c r="A280" t="s">
        <v>459</v>
      </c>
    </row>
    <row r="281" spans="1:1" x14ac:dyDescent="0.25">
      <c r="A281" t="s">
        <v>460</v>
      </c>
    </row>
    <row r="282" spans="1:1" x14ac:dyDescent="0.25">
      <c r="A282" t="s">
        <v>461</v>
      </c>
    </row>
    <row r="283" spans="1:1" x14ac:dyDescent="0.25">
      <c r="A283" t="s">
        <v>462</v>
      </c>
    </row>
    <row r="284" spans="1:1" x14ac:dyDescent="0.25">
      <c r="A284" t="s">
        <v>463</v>
      </c>
    </row>
    <row r="285" spans="1:1" x14ac:dyDescent="0.25">
      <c r="A285" t="s">
        <v>464</v>
      </c>
    </row>
    <row r="286" spans="1:1" x14ac:dyDescent="0.25">
      <c r="A286" t="s">
        <v>465</v>
      </c>
    </row>
    <row r="287" spans="1:1" x14ac:dyDescent="0.25">
      <c r="A287" t="s">
        <v>466</v>
      </c>
    </row>
    <row r="288" spans="1:1" x14ac:dyDescent="0.25">
      <c r="A288" t="s">
        <v>467</v>
      </c>
    </row>
    <row r="289" spans="1:1" x14ac:dyDescent="0.25">
      <c r="A289" t="s">
        <v>468</v>
      </c>
    </row>
    <row r="290" spans="1:1" x14ac:dyDescent="0.25">
      <c r="A290" t="s">
        <v>469</v>
      </c>
    </row>
    <row r="291" spans="1:1" x14ac:dyDescent="0.25">
      <c r="A291" t="s">
        <v>470</v>
      </c>
    </row>
    <row r="292" spans="1:1" x14ac:dyDescent="0.25">
      <c r="A292" t="s">
        <v>471</v>
      </c>
    </row>
    <row r="293" spans="1:1" x14ac:dyDescent="0.25">
      <c r="A293" t="s">
        <v>472</v>
      </c>
    </row>
    <row r="294" spans="1:1" x14ac:dyDescent="0.25">
      <c r="A294" t="s">
        <v>473</v>
      </c>
    </row>
    <row r="295" spans="1:1" x14ac:dyDescent="0.25">
      <c r="A295" t="s">
        <v>474</v>
      </c>
    </row>
    <row r="296" spans="1:1" x14ac:dyDescent="0.25">
      <c r="A296" t="s">
        <v>475</v>
      </c>
    </row>
    <row r="297" spans="1:1" x14ac:dyDescent="0.25">
      <c r="A297" t="s">
        <v>476</v>
      </c>
    </row>
    <row r="298" spans="1:1" x14ac:dyDescent="0.25">
      <c r="A298" t="s">
        <v>477</v>
      </c>
    </row>
    <row r="299" spans="1:1" x14ac:dyDescent="0.25">
      <c r="A299" t="s">
        <v>478</v>
      </c>
    </row>
    <row r="300" spans="1:1" x14ac:dyDescent="0.25">
      <c r="A300" t="s">
        <v>479</v>
      </c>
    </row>
    <row r="301" spans="1:1" x14ac:dyDescent="0.25">
      <c r="A301" t="s">
        <v>480</v>
      </c>
    </row>
    <row r="302" spans="1:1" x14ac:dyDescent="0.25">
      <c r="A302" t="s">
        <v>481</v>
      </c>
    </row>
    <row r="303" spans="1:1" x14ac:dyDescent="0.25">
      <c r="A303" t="s">
        <v>482</v>
      </c>
    </row>
    <row r="304" spans="1:1" x14ac:dyDescent="0.25">
      <c r="A304" t="s">
        <v>483</v>
      </c>
    </row>
    <row r="305" spans="1:1" x14ac:dyDescent="0.25">
      <c r="A305" t="s">
        <v>484</v>
      </c>
    </row>
    <row r="306" spans="1:1" x14ac:dyDescent="0.25">
      <c r="A306" t="s">
        <v>485</v>
      </c>
    </row>
    <row r="307" spans="1:1" x14ac:dyDescent="0.25">
      <c r="A307" t="s">
        <v>486</v>
      </c>
    </row>
    <row r="308" spans="1:1" x14ac:dyDescent="0.25">
      <c r="A308" t="s">
        <v>487</v>
      </c>
    </row>
    <row r="309" spans="1:1" x14ac:dyDescent="0.25">
      <c r="A309" t="s">
        <v>488</v>
      </c>
    </row>
    <row r="310" spans="1:1" x14ac:dyDescent="0.25">
      <c r="A310" t="s">
        <v>489</v>
      </c>
    </row>
    <row r="311" spans="1:1" x14ac:dyDescent="0.25">
      <c r="A311" t="s">
        <v>490</v>
      </c>
    </row>
    <row r="312" spans="1:1" x14ac:dyDescent="0.25">
      <c r="A312" t="s">
        <v>491</v>
      </c>
    </row>
    <row r="313" spans="1:1" x14ac:dyDescent="0.25">
      <c r="A313" t="s">
        <v>492</v>
      </c>
    </row>
    <row r="314" spans="1:1" x14ac:dyDescent="0.25">
      <c r="A314" t="s">
        <v>493</v>
      </c>
    </row>
    <row r="315" spans="1:1" x14ac:dyDescent="0.25">
      <c r="A315" t="s">
        <v>494</v>
      </c>
    </row>
    <row r="316" spans="1:1" x14ac:dyDescent="0.25">
      <c r="A316" t="s">
        <v>495</v>
      </c>
    </row>
    <row r="317" spans="1:1" x14ac:dyDescent="0.25">
      <c r="A317" t="s">
        <v>496</v>
      </c>
    </row>
    <row r="318" spans="1:1" x14ac:dyDescent="0.25">
      <c r="A318" t="s">
        <v>497</v>
      </c>
    </row>
    <row r="319" spans="1:1" x14ac:dyDescent="0.25">
      <c r="A319" t="s">
        <v>498</v>
      </c>
    </row>
    <row r="320" spans="1:1" x14ac:dyDescent="0.25">
      <c r="A320" t="s">
        <v>499</v>
      </c>
    </row>
    <row r="321" spans="1:1" x14ac:dyDescent="0.25">
      <c r="A321" t="s">
        <v>500</v>
      </c>
    </row>
    <row r="322" spans="1:1" x14ac:dyDescent="0.25">
      <c r="A322" t="s">
        <v>501</v>
      </c>
    </row>
    <row r="323" spans="1:1" x14ac:dyDescent="0.25">
      <c r="A323" t="s">
        <v>502</v>
      </c>
    </row>
    <row r="324" spans="1:1" x14ac:dyDescent="0.25">
      <c r="A324" t="s">
        <v>503</v>
      </c>
    </row>
    <row r="325" spans="1:1" x14ac:dyDescent="0.25">
      <c r="A325" t="s">
        <v>504</v>
      </c>
    </row>
    <row r="326" spans="1:1" x14ac:dyDescent="0.25">
      <c r="A326" t="s">
        <v>505</v>
      </c>
    </row>
    <row r="327" spans="1:1" x14ac:dyDescent="0.25">
      <c r="A327" t="s">
        <v>506</v>
      </c>
    </row>
    <row r="328" spans="1:1" x14ac:dyDescent="0.25">
      <c r="A328" t="s">
        <v>507</v>
      </c>
    </row>
    <row r="329" spans="1:1" x14ac:dyDescent="0.25">
      <c r="A329" t="s">
        <v>508</v>
      </c>
    </row>
    <row r="330" spans="1:1" x14ac:dyDescent="0.25">
      <c r="A330" t="s">
        <v>509</v>
      </c>
    </row>
    <row r="331" spans="1:1" x14ac:dyDescent="0.25">
      <c r="A331" t="s">
        <v>510</v>
      </c>
    </row>
    <row r="332" spans="1:1" x14ac:dyDescent="0.25">
      <c r="A332" t="s">
        <v>511</v>
      </c>
    </row>
    <row r="333" spans="1:1" x14ac:dyDescent="0.25">
      <c r="A333" t="s">
        <v>512</v>
      </c>
    </row>
    <row r="334" spans="1:1" x14ac:dyDescent="0.25">
      <c r="A334" t="s">
        <v>513</v>
      </c>
    </row>
    <row r="335" spans="1:1" x14ac:dyDescent="0.25">
      <c r="A335" t="s">
        <v>514</v>
      </c>
    </row>
    <row r="336" spans="1:1" x14ac:dyDescent="0.25">
      <c r="A336" t="s">
        <v>515</v>
      </c>
    </row>
    <row r="337" spans="1:1" x14ac:dyDescent="0.25">
      <c r="A337" t="s">
        <v>516</v>
      </c>
    </row>
    <row r="338" spans="1:1" x14ac:dyDescent="0.25">
      <c r="A338" t="s">
        <v>517</v>
      </c>
    </row>
    <row r="339" spans="1:1" x14ac:dyDescent="0.25">
      <c r="A339" t="s">
        <v>518</v>
      </c>
    </row>
    <row r="340" spans="1:1" x14ac:dyDescent="0.25">
      <c r="A340" t="s">
        <v>519</v>
      </c>
    </row>
    <row r="341" spans="1:1" x14ac:dyDescent="0.25">
      <c r="A341" t="s">
        <v>520</v>
      </c>
    </row>
    <row r="342" spans="1:1" x14ac:dyDescent="0.25">
      <c r="A342" t="s">
        <v>521</v>
      </c>
    </row>
    <row r="343" spans="1:1" x14ac:dyDescent="0.25">
      <c r="A343" t="s">
        <v>522</v>
      </c>
    </row>
    <row r="344" spans="1:1" x14ac:dyDescent="0.25">
      <c r="A344" t="s">
        <v>523</v>
      </c>
    </row>
    <row r="345" spans="1:1" x14ac:dyDescent="0.25">
      <c r="A345" t="s">
        <v>524</v>
      </c>
    </row>
    <row r="346" spans="1:1" x14ac:dyDescent="0.25">
      <c r="A346" t="s">
        <v>525</v>
      </c>
    </row>
    <row r="347" spans="1:1" x14ac:dyDescent="0.25">
      <c r="A347" t="s">
        <v>526</v>
      </c>
    </row>
    <row r="348" spans="1:1" x14ac:dyDescent="0.25">
      <c r="A348" t="s">
        <v>527</v>
      </c>
    </row>
    <row r="349" spans="1:1" x14ac:dyDescent="0.25">
      <c r="A349" t="s">
        <v>528</v>
      </c>
    </row>
    <row r="350" spans="1:1" x14ac:dyDescent="0.25">
      <c r="A350" t="s">
        <v>529</v>
      </c>
    </row>
    <row r="351" spans="1:1" x14ac:dyDescent="0.25">
      <c r="A351" t="s">
        <v>530</v>
      </c>
    </row>
    <row r="352" spans="1:1" x14ac:dyDescent="0.25">
      <c r="A352" t="s">
        <v>531</v>
      </c>
    </row>
    <row r="353" spans="1:1" x14ac:dyDescent="0.25">
      <c r="A353" t="s">
        <v>532</v>
      </c>
    </row>
    <row r="354" spans="1:1" x14ac:dyDescent="0.25">
      <c r="A354" t="s">
        <v>533</v>
      </c>
    </row>
    <row r="355" spans="1:1" x14ac:dyDescent="0.25">
      <c r="A355" t="s">
        <v>534</v>
      </c>
    </row>
    <row r="356" spans="1:1" x14ac:dyDescent="0.25">
      <c r="A356" t="s">
        <v>535</v>
      </c>
    </row>
    <row r="357" spans="1:1" x14ac:dyDescent="0.25">
      <c r="A357" t="s">
        <v>536</v>
      </c>
    </row>
    <row r="358" spans="1:1" x14ac:dyDescent="0.25">
      <c r="A358" t="s">
        <v>537</v>
      </c>
    </row>
    <row r="359" spans="1:1" x14ac:dyDescent="0.25">
      <c r="A359" t="s">
        <v>538</v>
      </c>
    </row>
    <row r="360" spans="1:1" x14ac:dyDescent="0.25">
      <c r="A360" t="s">
        <v>539</v>
      </c>
    </row>
    <row r="361" spans="1:1" x14ac:dyDescent="0.25">
      <c r="A361" t="s">
        <v>540</v>
      </c>
    </row>
    <row r="362" spans="1:1" x14ac:dyDescent="0.25">
      <c r="A362" t="s">
        <v>541</v>
      </c>
    </row>
    <row r="363" spans="1:1" x14ac:dyDescent="0.25">
      <c r="A363" t="s">
        <v>542</v>
      </c>
    </row>
    <row r="364" spans="1:1" x14ac:dyDescent="0.25">
      <c r="A364" t="s">
        <v>543</v>
      </c>
    </row>
    <row r="365" spans="1:1" x14ac:dyDescent="0.25">
      <c r="A365" t="s">
        <v>544</v>
      </c>
    </row>
    <row r="366" spans="1:1" x14ac:dyDescent="0.25">
      <c r="A366" t="s">
        <v>545</v>
      </c>
    </row>
    <row r="367" spans="1:1" x14ac:dyDescent="0.25">
      <c r="A367" t="s">
        <v>546</v>
      </c>
    </row>
    <row r="368" spans="1:1" x14ac:dyDescent="0.25">
      <c r="A368" t="s">
        <v>547</v>
      </c>
    </row>
    <row r="369" spans="1:1" x14ac:dyDescent="0.25">
      <c r="A369" t="s">
        <v>548</v>
      </c>
    </row>
    <row r="370" spans="1:1" x14ac:dyDescent="0.25">
      <c r="A370" t="s">
        <v>549</v>
      </c>
    </row>
    <row r="371" spans="1:1" x14ac:dyDescent="0.25">
      <c r="A371" t="s">
        <v>550</v>
      </c>
    </row>
    <row r="372" spans="1:1" x14ac:dyDescent="0.25">
      <c r="A372" t="s">
        <v>551</v>
      </c>
    </row>
    <row r="373" spans="1:1" x14ac:dyDescent="0.25">
      <c r="A373" t="s">
        <v>552</v>
      </c>
    </row>
    <row r="374" spans="1:1" x14ac:dyDescent="0.25">
      <c r="A374" t="s">
        <v>553</v>
      </c>
    </row>
    <row r="375" spans="1:1" x14ac:dyDescent="0.25">
      <c r="A375" t="s">
        <v>554</v>
      </c>
    </row>
    <row r="376" spans="1:1" x14ac:dyDescent="0.25">
      <c r="A376" t="s">
        <v>555</v>
      </c>
    </row>
    <row r="377" spans="1:1" x14ac:dyDescent="0.25">
      <c r="A377" t="s">
        <v>556</v>
      </c>
    </row>
    <row r="378" spans="1:1" x14ac:dyDescent="0.25">
      <c r="A378" t="s">
        <v>557</v>
      </c>
    </row>
    <row r="379" spans="1:1" x14ac:dyDescent="0.25">
      <c r="A379" t="s">
        <v>558</v>
      </c>
    </row>
    <row r="380" spans="1:1" x14ac:dyDescent="0.25">
      <c r="A380" t="s">
        <v>559</v>
      </c>
    </row>
    <row r="381" spans="1:1" x14ac:dyDescent="0.25">
      <c r="A381" t="s">
        <v>560</v>
      </c>
    </row>
    <row r="382" spans="1:1" x14ac:dyDescent="0.25">
      <c r="A382" t="s">
        <v>561</v>
      </c>
    </row>
    <row r="383" spans="1:1" x14ac:dyDescent="0.25">
      <c r="A383" t="s">
        <v>562</v>
      </c>
    </row>
    <row r="384" spans="1:1" x14ac:dyDescent="0.25">
      <c r="A384" t="s">
        <v>563</v>
      </c>
    </row>
    <row r="385" spans="1:1" x14ac:dyDescent="0.25">
      <c r="A385" t="s">
        <v>564</v>
      </c>
    </row>
    <row r="386" spans="1:1" x14ac:dyDescent="0.25">
      <c r="A386" t="s">
        <v>565</v>
      </c>
    </row>
    <row r="387" spans="1:1" x14ac:dyDescent="0.25">
      <c r="A387" t="s">
        <v>566</v>
      </c>
    </row>
    <row r="388" spans="1:1" x14ac:dyDescent="0.25">
      <c r="A388" t="s">
        <v>567</v>
      </c>
    </row>
    <row r="389" spans="1:1" x14ac:dyDescent="0.25">
      <c r="A389" t="s">
        <v>568</v>
      </c>
    </row>
    <row r="390" spans="1:1" x14ac:dyDescent="0.25">
      <c r="A390" t="s">
        <v>569</v>
      </c>
    </row>
    <row r="391" spans="1:1" x14ac:dyDescent="0.25">
      <c r="A391" t="s">
        <v>570</v>
      </c>
    </row>
    <row r="392" spans="1:1" x14ac:dyDescent="0.25">
      <c r="A392" t="s">
        <v>571</v>
      </c>
    </row>
    <row r="393" spans="1:1" x14ac:dyDescent="0.25">
      <c r="A393" t="s">
        <v>572</v>
      </c>
    </row>
    <row r="394" spans="1:1" x14ac:dyDescent="0.25">
      <c r="A394" t="s">
        <v>573</v>
      </c>
    </row>
    <row r="395" spans="1:1" x14ac:dyDescent="0.25">
      <c r="A395" t="s">
        <v>574</v>
      </c>
    </row>
    <row r="396" spans="1:1" x14ac:dyDescent="0.25">
      <c r="A396" t="s">
        <v>575</v>
      </c>
    </row>
    <row r="397" spans="1:1" x14ac:dyDescent="0.25">
      <c r="A397" t="s">
        <v>576</v>
      </c>
    </row>
    <row r="398" spans="1:1" x14ac:dyDescent="0.25">
      <c r="A398" t="s">
        <v>577</v>
      </c>
    </row>
    <row r="399" spans="1:1" x14ac:dyDescent="0.25">
      <c r="A399" t="s">
        <v>578</v>
      </c>
    </row>
    <row r="400" spans="1:1" x14ac:dyDescent="0.25">
      <c r="A400" t="s">
        <v>579</v>
      </c>
    </row>
    <row r="401" spans="1:1" x14ac:dyDescent="0.25">
      <c r="A401" t="s">
        <v>580</v>
      </c>
    </row>
    <row r="402" spans="1:1" x14ac:dyDescent="0.25">
      <c r="A402" t="s">
        <v>581</v>
      </c>
    </row>
    <row r="403" spans="1:1" x14ac:dyDescent="0.25">
      <c r="A403" t="s">
        <v>582</v>
      </c>
    </row>
    <row r="404" spans="1:1" x14ac:dyDescent="0.25">
      <c r="A404" t="s">
        <v>583</v>
      </c>
    </row>
    <row r="405" spans="1:1" x14ac:dyDescent="0.25">
      <c r="A405" t="s">
        <v>584</v>
      </c>
    </row>
    <row r="406" spans="1:1" x14ac:dyDescent="0.25">
      <c r="A406" t="s">
        <v>585</v>
      </c>
    </row>
    <row r="407" spans="1:1" x14ac:dyDescent="0.25">
      <c r="A407" t="s">
        <v>586</v>
      </c>
    </row>
    <row r="408" spans="1:1" x14ac:dyDescent="0.25">
      <c r="A408" t="s">
        <v>587</v>
      </c>
    </row>
    <row r="409" spans="1:1" x14ac:dyDescent="0.25">
      <c r="A409" t="s">
        <v>588</v>
      </c>
    </row>
    <row r="410" spans="1:1" x14ac:dyDescent="0.25">
      <c r="A410" t="s">
        <v>589</v>
      </c>
    </row>
    <row r="411" spans="1:1" x14ac:dyDescent="0.25">
      <c r="A411" t="s">
        <v>590</v>
      </c>
    </row>
    <row r="412" spans="1:1" x14ac:dyDescent="0.25">
      <c r="A412" t="s">
        <v>591</v>
      </c>
    </row>
    <row r="413" spans="1:1" x14ac:dyDescent="0.25">
      <c r="A413" t="s">
        <v>592</v>
      </c>
    </row>
    <row r="414" spans="1:1" x14ac:dyDescent="0.25">
      <c r="A414" t="s">
        <v>593</v>
      </c>
    </row>
    <row r="415" spans="1:1" x14ac:dyDescent="0.25">
      <c r="A415" t="s">
        <v>594</v>
      </c>
    </row>
    <row r="416" spans="1:1" x14ac:dyDescent="0.25">
      <c r="A416" t="s">
        <v>595</v>
      </c>
    </row>
    <row r="417" spans="1:1" x14ac:dyDescent="0.25">
      <c r="A417" t="s">
        <v>596</v>
      </c>
    </row>
    <row r="418" spans="1:1" x14ac:dyDescent="0.25">
      <c r="A418" t="s">
        <v>597</v>
      </c>
    </row>
    <row r="419" spans="1:1" x14ac:dyDescent="0.25">
      <c r="A419" t="s">
        <v>598</v>
      </c>
    </row>
    <row r="420" spans="1:1" x14ac:dyDescent="0.25">
      <c r="A420" t="s">
        <v>599</v>
      </c>
    </row>
    <row r="421" spans="1:1" x14ac:dyDescent="0.25">
      <c r="A421" t="s">
        <v>600</v>
      </c>
    </row>
    <row r="422" spans="1:1" x14ac:dyDescent="0.25">
      <c r="A422" t="s">
        <v>601</v>
      </c>
    </row>
    <row r="423" spans="1:1" x14ac:dyDescent="0.25">
      <c r="A423" t="s">
        <v>602</v>
      </c>
    </row>
    <row r="424" spans="1:1" x14ac:dyDescent="0.25">
      <c r="A424" t="s">
        <v>603</v>
      </c>
    </row>
    <row r="425" spans="1:1" x14ac:dyDescent="0.25">
      <c r="A425" t="s">
        <v>156</v>
      </c>
    </row>
    <row r="426" spans="1:1" x14ac:dyDescent="0.25">
      <c r="A426" t="s">
        <v>157</v>
      </c>
    </row>
    <row r="427" spans="1:1" x14ac:dyDescent="0.25">
      <c r="A427" t="s">
        <v>164</v>
      </c>
    </row>
  </sheetData>
  <sheetProtection algorithmName="SHA-512" hashValue="Aij6aoiAF3e4gtJzi5pxdOgTWuyvYmgEIJ5hlIHAeMAR+zoyLVndisKf8UKnnsXKzYeHc+miS+YtycNIu18v8w==" saltValue="kc8fYU3iSQdGAJB5YoREBQ==" spinCount="100000" sheet="1" objects="1" scenarios="1"/>
  <sortState xmlns:xlrd2="http://schemas.microsoft.com/office/spreadsheetml/2017/richdata2"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I3" sqref="I3"/>
    </sheetView>
  </sheetViews>
  <sheetFormatPr baseColWidth="10" defaultColWidth="10.7109375" defaultRowHeight="15" x14ac:dyDescent="0.25"/>
  <cols>
    <col min="1" max="1" width="34.5703125" style="56" customWidth="1"/>
    <col min="2" max="2" width="29.5703125" style="56" customWidth="1"/>
    <col min="3" max="74" width="10.7109375" style="56"/>
    <col min="75" max="75" width="15.42578125" style="56" customWidth="1"/>
    <col min="76" max="16384" width="10.7109375" style="56"/>
  </cols>
  <sheetData>
    <row r="2" spans="1:88" x14ac:dyDescent="0.25">
      <c r="A2" s="59" t="s">
        <v>36</v>
      </c>
      <c r="B2" s="59" t="s">
        <v>101</v>
      </c>
      <c r="C2" s="59" t="s">
        <v>21</v>
      </c>
      <c r="D2" s="59" t="s">
        <v>22</v>
      </c>
      <c r="E2" s="59" t="s">
        <v>26</v>
      </c>
      <c r="F2" s="59" t="s">
        <v>20</v>
      </c>
      <c r="G2" s="59" t="s">
        <v>92</v>
      </c>
      <c r="H2" s="59" t="s">
        <v>93</v>
      </c>
      <c r="I2" s="60" t="s">
        <v>102</v>
      </c>
      <c r="J2" s="60" t="s">
        <v>103</v>
      </c>
      <c r="K2" s="60" t="s">
        <v>104</v>
      </c>
      <c r="L2" s="60" t="s">
        <v>105</v>
      </c>
      <c r="M2" s="60" t="s">
        <v>106</v>
      </c>
      <c r="N2" s="60" t="s">
        <v>107</v>
      </c>
      <c r="O2" s="60" t="s">
        <v>108</v>
      </c>
      <c r="P2" s="59" t="s">
        <v>27</v>
      </c>
      <c r="Q2" s="59" t="s">
        <v>28</v>
      </c>
      <c r="R2" s="59" t="s">
        <v>29</v>
      </c>
      <c r="S2" s="59" t="s">
        <v>109</v>
      </c>
      <c r="T2" s="59" t="s">
        <v>110</v>
      </c>
      <c r="U2" s="59" t="s">
        <v>35</v>
      </c>
      <c r="V2" s="59" t="s">
        <v>111</v>
      </c>
      <c r="W2" s="59" t="s">
        <v>77</v>
      </c>
      <c r="X2" s="59" t="s">
        <v>78</v>
      </c>
      <c r="Y2" s="59" t="s">
        <v>79</v>
      </c>
      <c r="Z2" s="59" t="s">
        <v>80</v>
      </c>
      <c r="AA2" s="59" t="s">
        <v>81</v>
      </c>
      <c r="AB2" s="60" t="s">
        <v>112</v>
      </c>
      <c r="AC2" s="60" t="s">
        <v>113</v>
      </c>
      <c r="AD2" s="60" t="s">
        <v>114</v>
      </c>
      <c r="AE2" s="59" t="s">
        <v>33</v>
      </c>
      <c r="AF2" s="59" t="s">
        <v>58</v>
      </c>
      <c r="AG2" s="59" t="s">
        <v>59</v>
      </c>
      <c r="AH2" s="59" t="s">
        <v>34</v>
      </c>
      <c r="AI2" s="59" t="s">
        <v>115</v>
      </c>
      <c r="AJ2" s="59" t="s">
        <v>116</v>
      </c>
      <c r="AK2" s="59" t="s">
        <v>117</v>
      </c>
      <c r="AL2" s="59" t="s">
        <v>118</v>
      </c>
      <c r="AM2" s="59" t="s">
        <v>119</v>
      </c>
      <c r="AN2" s="59" t="s">
        <v>120</v>
      </c>
      <c r="AO2" s="59" t="s">
        <v>121</v>
      </c>
      <c r="AP2" s="59" t="s">
        <v>122</v>
      </c>
      <c r="AQ2" s="61" t="s">
        <v>51</v>
      </c>
      <c r="AR2" s="61" t="s">
        <v>52</v>
      </c>
      <c r="AS2" s="61" t="s">
        <v>48</v>
      </c>
      <c r="AT2" s="61" t="s">
        <v>49</v>
      </c>
      <c r="AU2" s="61" t="s">
        <v>50</v>
      </c>
      <c r="AV2" s="61" t="s">
        <v>53</v>
      </c>
      <c r="AW2" s="61" t="s">
        <v>65</v>
      </c>
      <c r="AX2" s="61" t="s">
        <v>55</v>
      </c>
      <c r="AY2" s="61" t="s">
        <v>56</v>
      </c>
      <c r="AZ2" s="61" t="s">
        <v>67</v>
      </c>
      <c r="BA2" s="61" t="s">
        <v>68</v>
      </c>
      <c r="BB2" s="62" t="s">
        <v>123</v>
      </c>
      <c r="BC2" s="62" t="s">
        <v>82</v>
      </c>
      <c r="BD2" s="63" t="s">
        <v>124</v>
      </c>
      <c r="BE2" s="63" t="s">
        <v>125</v>
      </c>
      <c r="BF2" s="63" t="s">
        <v>126</v>
      </c>
      <c r="BG2" s="63" t="s">
        <v>127</v>
      </c>
      <c r="BH2" s="63" t="s">
        <v>128</v>
      </c>
      <c r="BI2" s="63" t="s">
        <v>129</v>
      </c>
      <c r="BJ2" s="63" t="s">
        <v>130</v>
      </c>
      <c r="BK2" s="63" t="s">
        <v>131</v>
      </c>
      <c r="BL2" s="63" t="s">
        <v>132</v>
      </c>
      <c r="BM2" s="63" t="s">
        <v>133</v>
      </c>
      <c r="BN2" s="63" t="s">
        <v>134</v>
      </c>
      <c r="BO2" s="63" t="s">
        <v>135</v>
      </c>
      <c r="BP2" s="63" t="s">
        <v>170</v>
      </c>
      <c r="BQ2" s="63" t="s">
        <v>171</v>
      </c>
      <c r="BR2" s="63" t="s">
        <v>172</v>
      </c>
      <c r="BS2" s="63" t="s">
        <v>173</v>
      </c>
      <c r="BT2" s="63" t="s">
        <v>174</v>
      </c>
      <c r="BU2" s="63" t="s">
        <v>175</v>
      </c>
      <c r="BV2" s="63" t="s">
        <v>179</v>
      </c>
      <c r="BW2" s="63" t="s">
        <v>626</v>
      </c>
      <c r="BX2" s="63" t="s">
        <v>627</v>
      </c>
      <c r="BY2" s="63" t="s">
        <v>628</v>
      </c>
      <c r="BZ2" s="63" t="s">
        <v>629</v>
      </c>
      <c r="CA2" s="63"/>
      <c r="CB2" s="63"/>
      <c r="CC2" s="63"/>
      <c r="CD2" s="63"/>
      <c r="CE2" s="63"/>
      <c r="CF2" s="63"/>
      <c r="CG2" s="63"/>
      <c r="CH2" s="63"/>
      <c r="CI2" s="63"/>
      <c r="CJ2" s="63"/>
    </row>
    <row r="3" spans="1:88" x14ac:dyDescent="0.25">
      <c r="A3" s="56" t="str">
        <f>'Resumen General'!C5</f>
        <v>UNIVERSIDAD TECNOLOGICA DE PEREIRA-UTP</v>
      </c>
      <c r="B3" s="56" t="str">
        <f>'Resumen General'!C6</f>
        <v>SANDRA YAMILE CALVO CATAÑO</v>
      </c>
      <c r="C3" s="56">
        <f>+ABOGADOS!D11</f>
        <v>7</v>
      </c>
      <c r="D3" s="56">
        <f>+ABOGADOS!D12</f>
        <v>7</v>
      </c>
      <c r="E3" s="56">
        <f>+ABOGADOS!D13</f>
        <v>7</v>
      </c>
      <c r="F3" s="56">
        <f>+ABOGADOS!D14</f>
        <v>0</v>
      </c>
      <c r="G3" s="56">
        <f>+ABOGADOS!D17</f>
        <v>0</v>
      </c>
      <c r="H3" s="56">
        <f>+ABOGADOS!D18</f>
        <v>0</v>
      </c>
      <c r="I3" s="56">
        <f>+ABOGADOS!H10</f>
        <v>7</v>
      </c>
      <c r="J3" s="56">
        <f>+ABOGADOS!H11</f>
        <v>7</v>
      </c>
      <c r="K3" s="56">
        <f>+ABOGADOS!H12</f>
        <v>7</v>
      </c>
      <c r="L3" s="56">
        <f>+ABOGADOS!H17</f>
        <v>7</v>
      </c>
      <c r="M3" s="56">
        <f>+ABOGADOS!H18</f>
        <v>0</v>
      </c>
      <c r="N3" s="56">
        <f>+ABOGADOS!H19</f>
        <v>0</v>
      </c>
      <c r="O3" s="56">
        <f>+ABOGADOS!H20</f>
        <v>0</v>
      </c>
      <c r="P3" s="56">
        <f>+JUDICIALES!D11</f>
        <v>28</v>
      </c>
      <c r="Q3" s="56">
        <f>+JUDICIALES!D12</f>
        <v>28</v>
      </c>
      <c r="R3" s="56">
        <f>+JUDICIALES!D13</f>
        <v>0</v>
      </c>
      <c r="S3" s="56">
        <f>+JUDICIALES!D16</f>
        <v>4</v>
      </c>
      <c r="T3" s="56">
        <f>+JUDICIALES!D17</f>
        <v>4</v>
      </c>
      <c r="U3" s="56">
        <f>+JUDICIALES!D21</f>
        <v>7</v>
      </c>
      <c r="V3" s="56">
        <f>+JUDICIALES!D22</f>
        <v>0</v>
      </c>
      <c r="W3" s="56">
        <f>JUDICIALES!D28</f>
        <v>4</v>
      </c>
      <c r="X3" s="56">
        <f>JUDICIALES!D29</f>
        <v>4</v>
      </c>
      <c r="Y3" s="56">
        <f>JUDICIALES!D30</f>
        <v>2</v>
      </c>
      <c r="Z3" s="56">
        <f>JUDICIALES!D31</f>
        <v>1</v>
      </c>
      <c r="AA3" s="56">
        <f>JUDICIALES!D32</f>
        <v>1</v>
      </c>
      <c r="AB3" s="56">
        <f>+JUDICIALES!G9</f>
        <v>0</v>
      </c>
      <c r="AC3" s="56">
        <f>+JUDICIALES!G10</f>
        <v>0</v>
      </c>
      <c r="AD3" s="56">
        <f>+JUDICIALES!G11</f>
        <v>0</v>
      </c>
      <c r="AE3" s="56">
        <f>+JUDICIALES!G15</f>
        <v>24</v>
      </c>
      <c r="AF3" s="56">
        <f>+JUDICIALES!G16</f>
        <v>24</v>
      </c>
      <c r="AG3" s="56">
        <f>+JUDICIALES!G17</f>
        <v>0</v>
      </c>
      <c r="AH3" s="56">
        <f>+JUDICIALES!G18</f>
        <v>0</v>
      </c>
      <c r="AI3" s="56">
        <f>+JUDICIALES!G21</f>
        <v>17</v>
      </c>
      <c r="AJ3" s="56">
        <f>+JUDICIALES!G22</f>
        <v>0</v>
      </c>
      <c r="AK3" s="56">
        <f>+JUDICIALES!G23</f>
        <v>0</v>
      </c>
      <c r="AL3" s="56">
        <f>+JUDICIALES!G24</f>
        <v>7</v>
      </c>
      <c r="AM3" s="56">
        <f>+JUDICIALES!H21</f>
        <v>1</v>
      </c>
      <c r="AN3" s="56">
        <f>+JUDICIALES!H22</f>
        <v>0</v>
      </c>
      <c r="AO3" s="56">
        <f>+JUDICIALES!H23</f>
        <v>0</v>
      </c>
      <c r="AP3" s="56">
        <f>+JUDICIALES!H24</f>
        <v>7</v>
      </c>
      <c r="AQ3" s="56">
        <f>+PREJUDICIALES!D10</f>
        <v>1</v>
      </c>
      <c r="AR3" s="56">
        <f>+PREJUDICIALES!D11</f>
        <v>1</v>
      </c>
      <c r="AS3" s="56">
        <f>+PREJUDICIALES!D12</f>
        <v>1</v>
      </c>
      <c r="AT3" s="56">
        <f>+PREJUDICIALES!D13</f>
        <v>0</v>
      </c>
      <c r="AU3" s="56">
        <f>+PREJUDICIALES!D14</f>
        <v>0</v>
      </c>
      <c r="AV3" s="56">
        <f>+PREJUDICIALES!D17</f>
        <v>2</v>
      </c>
      <c r="AW3" s="56">
        <f>+PREJUDICIALES!D18</f>
        <v>2</v>
      </c>
      <c r="AX3" s="56">
        <f>+PREJUDICIALES!G12</f>
        <v>1</v>
      </c>
      <c r="AY3" s="56">
        <f>+PREJUDICIALES!G13</f>
        <v>3</v>
      </c>
      <c r="AZ3" s="56">
        <f>+ARBITRAMENTOS!D9</f>
        <v>0</v>
      </c>
      <c r="BA3" s="56">
        <f>+ARBITRAMENTOS!D10</f>
        <v>0</v>
      </c>
      <c r="BB3" s="56">
        <f>ARBITRAMENTOS!G9</f>
        <v>0</v>
      </c>
      <c r="BC3" s="56">
        <f>ARBITRAMENTOS!G10</f>
        <v>0</v>
      </c>
      <c r="BD3" s="56" t="str">
        <f>+PAGOS!D9</f>
        <v>No</v>
      </c>
      <c r="BE3" s="56" t="str">
        <f>+PAGOS!D10</f>
        <v>No</v>
      </c>
      <c r="BF3" s="57">
        <f>USUARIOS!D9</f>
        <v>45363</v>
      </c>
      <c r="BG3" s="57">
        <f>ABOGADOS!D7</f>
        <v>45363</v>
      </c>
      <c r="BH3" s="57">
        <f>JUDICIALES!D8</f>
        <v>45363</v>
      </c>
      <c r="BI3" s="56" t="str">
        <f>+USUARIOS!C19</f>
        <v>1. De acuerdo a memorando 02-134-235 de 01/09/2023 de Jefe de Gestión Financiera, El rol ENLACE DE PAGOS no aplica, debido a que la Universidad es un ente autónomo universitario, no hace parte del presupuesto general de la Nación, por lo tanto recibe una transferencia de ley y los recursos de la nación es una fuente más de financiación, por lo que no existe un pagador registrado ante el SIIF.
2. Secretario técnico de Comité de Concialicion:  Ruber Nel Garcia.</v>
      </c>
      <c r="BJ3" s="56" t="str">
        <f>+ABOGADOS!C22</f>
        <v>1. El correo registrado en ekogui a nombre del abogado SAGALO ANTONIO AMAYA GONZALEZ es edwin.vargasvanegas@hotmail.com, sin embargo al revisar la información remitida por Jurídico mediante memorando 02-114-46, el correo registrado es sagaloamayagonzalez@gmail.com.  
2. La información sobre el abogado JESUS OLMEDO ERASO MERA relacionada con estudios, experiencia e información laboral no pudo ser verificada en el ekogui, dado que el mismo presenta inactivación de usuario de fecha 2024-02-29</v>
      </c>
      <c r="BK3" s="56" t="str">
        <f>+JUDICIALES!F28</f>
        <v xml:space="preserve">1.  El proceso  con ID   2177508 se refiere a un proceso de nulidad simple, con probabilidad de perder el caso ALTA y que no genera erogación económica, por lo tanto la Provision contable es $0, </v>
      </c>
      <c r="BL3" s="56" t="str">
        <f>+PREJUDICIALES!F17</f>
        <v>1. El Prejudicial activo con ID  1545508 no tiene registrado abogado.</v>
      </c>
      <c r="BM3" s="56" t="str">
        <f>+ARBITRAMENTOS!C13</f>
        <v>De acuerdo a memorando 02-114-46  emitido por la Oficina Jurídica, la Universidad no tiene tramites arbitrales.</v>
      </c>
      <c r="BN3" s="56" t="str">
        <f>+PAGOS!F8</f>
        <v>1. De acuerdo a memorando 02-134-235 de Jefe de Gestión Financiera, El rol ENLACE DE PAGOS no aplica, debido a que la Universidad es un ente autónomo universitario, no hace parte del presupuesto general de la Nación, por lo tanto recibe una transferencia de ley y los recursos de la nación es una fuente más de financiación, por lo que no existe un pagador registrado ante el SIIF.</v>
      </c>
      <c r="BO3" s="56" t="str">
        <f>'Resumen General'!B26</f>
        <v>ACLARACIONES
* ARBITRALES: De acuerdo a memorando 02-114-46  emitido por la Oficina Jurídica, la Universidad no tiene tramites arbitrales.
* PAGOS: De acuerdo a memorando 02-134-235 de Jefe de Gestión Financiera, El rol ENLACE DE PAGOS no aplica, debido a que la Universidad es un ente autónomo universitario, no hace parte del presupuesto general de la Nación, por lo tanto recibe una transferencia de ley y los recursos de la nación es una fuente más de financiación, por lo que no existe un pagador registrado.
OBSERVACIONES
1. ABOGADOS: El correo registrado en Ekogui a nombre del abogado 10115xxx es edxxxxxxxxxxas@hotmail.com, sin embargo al revisar la información remitida por Jurídico mediante memorando 02-114-46, el correo registrado es sagxxxxxxxxxxlez@gmail.com.
2. PREJUDICIALES: El Prejudicial activo con ID  1545508 no tiene registrado abogado.
3. COMITE CONCILIACION: i. No Se evidencia gestión de sesiones para el Comité de Conciliación en el segundo semestre de 2023. ii. No se evidencia la elaboración de ficas de conciliación  a través del Ekogui en el II semestre de 2023.</v>
      </c>
      <c r="BP3" s="56" t="str">
        <f>USUARIOS!C20</f>
        <v>Si</v>
      </c>
      <c r="BQ3" s="56" t="str">
        <f>ABOGADOS!D26</f>
        <v>Si</v>
      </c>
      <c r="BR3" s="56" t="str">
        <f>JUDICIALES!H34</f>
        <v>Si</v>
      </c>
      <c r="BS3" s="56" t="str">
        <f>PREJUDICIALES!G23</f>
        <v>Si</v>
      </c>
      <c r="BT3" s="56" t="str">
        <f>ARBITRAMENTOS!D17</f>
        <v>No</v>
      </c>
      <c r="BU3" s="56" t="str">
        <f>PAGOS!G11</f>
        <v>N/A</v>
      </c>
      <c r="BV3" s="56" t="str">
        <f>'Resumen General'!C30</f>
        <v>Si</v>
      </c>
      <c r="BW3" s="56" t="str">
        <f>'COMITES DE CONCILIACION'!D9</f>
        <v>No</v>
      </c>
      <c r="BX3" s="56" t="str">
        <f>'COMITES DE CONCILIACION'!D10</f>
        <v>No</v>
      </c>
      <c r="BY3" s="56" t="str">
        <f>'COMITES DE CONCILIACION'!F8</f>
        <v>1. No se evidencia gestión de sesiones para el Comité de Conciliacion en el segundo semestre de 2023.
2. No se evidencia la elaboración de fichas de conciliacion  a traves del Ekogui en el II semestre de 2023.</v>
      </c>
      <c r="BZ3" s="56" t="str">
        <f>'COMITES DE CONCILIACION'!G11</f>
        <v>Si</v>
      </c>
    </row>
    <row r="12" spans="1:88" x14ac:dyDescent="0.25">
      <c r="A12" s="59" t="s">
        <v>36</v>
      </c>
      <c r="B12" s="59" t="s">
        <v>15</v>
      </c>
      <c r="C12" s="59" t="s">
        <v>16</v>
      </c>
      <c r="D12" s="59" t="s">
        <v>6</v>
      </c>
      <c r="E12" s="59" t="s">
        <v>7</v>
      </c>
      <c r="F12" s="59" t="s">
        <v>17</v>
      </c>
      <c r="G12" s="59" t="s">
        <v>73</v>
      </c>
    </row>
    <row r="13" spans="1:88" x14ac:dyDescent="0.25">
      <c r="A13" s="56" t="str">
        <f t="shared" ref="A13:A18" si="0">$A$3</f>
        <v>UNIVERSIDAD TECNOLOGICA DE PEREIRA-UTP</v>
      </c>
      <c r="B13" s="56" t="s">
        <v>0</v>
      </c>
      <c r="C13" s="56" t="str">
        <f>USUARIOS!C12</f>
        <v>Si</v>
      </c>
      <c r="D13" s="58">
        <f>USUARIOS!D12</f>
        <v>43720</v>
      </c>
      <c r="E13" s="56" t="str">
        <f>USUARIOS!E12</f>
        <v>CARLOS FERNANDO CASTAÑO MONTOYA</v>
      </c>
      <c r="F13" s="58">
        <f>USUARIOS!F12</f>
        <v>44508</v>
      </c>
      <c r="G13" s="56" t="str">
        <f>USUARIOS!G12</f>
        <v/>
      </c>
    </row>
    <row r="14" spans="1:88" x14ac:dyDescent="0.25">
      <c r="A14" s="56" t="str">
        <f t="shared" si="0"/>
        <v>UNIVERSIDAD TECNOLOGICA DE PEREIRA-UTP</v>
      </c>
      <c r="B14" s="56" t="s">
        <v>1</v>
      </c>
      <c r="C14" s="56" t="str">
        <f>USUARIOS!C13</f>
        <v>Si</v>
      </c>
      <c r="D14" s="58">
        <f>USUARIOS!D13</f>
        <v>42124</v>
      </c>
      <c r="E14" s="56" t="str">
        <f>USUARIOS!E13</f>
        <v>MARIA TERESA VELEZ ANGEL</v>
      </c>
      <c r="F14" s="58">
        <f>USUARIOS!F13</f>
        <v>44470</v>
      </c>
      <c r="G14" s="56" t="str">
        <f>USUARIOS!G13</f>
        <v/>
      </c>
    </row>
    <row r="15" spans="1:88" x14ac:dyDescent="0.25">
      <c r="A15" s="56" t="str">
        <f t="shared" si="0"/>
        <v>UNIVERSIDAD TECNOLOGICA DE PEREIRA-UTP</v>
      </c>
      <c r="B15" s="56" t="s">
        <v>2</v>
      </c>
      <c r="C15" s="56" t="str">
        <f>USUARIOS!C14</f>
        <v>No</v>
      </c>
      <c r="D15" s="58">
        <f>USUARIOS!D14</f>
        <v>0</v>
      </c>
      <c r="E15" s="56">
        <f>USUARIOS!E14</f>
        <v>0</v>
      </c>
      <c r="F15" s="58">
        <f>USUARIOS!F14</f>
        <v>0</v>
      </c>
      <c r="G15" s="56" t="str">
        <f>USUARIOS!G14</f>
        <v/>
      </c>
    </row>
    <row r="16" spans="1:88" x14ac:dyDescent="0.25">
      <c r="A16" s="56" t="str">
        <f t="shared" si="0"/>
        <v>UNIVERSIDAD TECNOLOGICA DE PEREIRA-UTP</v>
      </c>
      <c r="B16" s="56" t="s">
        <v>3</v>
      </c>
      <c r="C16" s="56" t="str">
        <f>USUARIOS!C15</f>
        <v>Si</v>
      </c>
      <c r="D16" s="58">
        <f>USUARIOS!D15</f>
        <v>42198</v>
      </c>
      <c r="E16" s="56" t="str">
        <f>USUARIOS!E15</f>
        <v>SANDRA YAMILE CALVO CATAÑO</v>
      </c>
      <c r="F16" s="58">
        <f>USUARIOS!F15</f>
        <v>45160</v>
      </c>
      <c r="G16" s="56" t="str">
        <f>USUARIOS!G15</f>
        <v/>
      </c>
    </row>
    <row r="17" spans="1:7" x14ac:dyDescent="0.25">
      <c r="A17" s="56" t="str">
        <f t="shared" si="0"/>
        <v>UNIVERSIDAD TECNOLOGICA DE PEREIRA-UTP</v>
      </c>
      <c r="B17" s="56" t="s">
        <v>4</v>
      </c>
      <c r="C17" s="56" t="str">
        <f>USUARIOS!C16</f>
        <v>Si</v>
      </c>
      <c r="D17" s="58">
        <f>USUARIOS!D16</f>
        <v>42590</v>
      </c>
      <c r="E17" s="56" t="str">
        <f>USUARIOS!E16</f>
        <v>RUBER NEL GARCIA ANGULO</v>
      </c>
      <c r="F17" s="58">
        <f>USUARIOS!F16</f>
        <v>44404</v>
      </c>
      <c r="G17" s="56" t="str">
        <f>USUARIOS!G16</f>
        <v/>
      </c>
    </row>
    <row r="18" spans="1:7" x14ac:dyDescent="0.25">
      <c r="A18" s="56" t="str">
        <f t="shared" si="0"/>
        <v>UNIVERSIDAD TECNOLOGICA DE PEREIRA-UTP</v>
      </c>
      <c r="B18" s="56" t="s">
        <v>5</v>
      </c>
      <c r="C18" s="56" t="str">
        <f>USUARIOS!C17</f>
        <v>Si</v>
      </c>
      <c r="D18" s="58">
        <f>USUARIOS!D17</f>
        <v>42124</v>
      </c>
      <c r="E18" s="56" t="str">
        <f>USUARIOS!E17</f>
        <v>MARIA TERESA VELEZ ANGEL</v>
      </c>
      <c r="F18" s="58">
        <f>USUARIOS!F17</f>
        <v>44470</v>
      </c>
      <c r="G18" s="56" t="str">
        <f>USUARIOS!G17</f>
        <v/>
      </c>
    </row>
  </sheetData>
  <sheetProtection algorithmName="SHA-512" hashValue="HNW1bqZ7d40ehpK4wSgZhYRloudNqOucxK/pAli2Z7l6L9Y3IF/k2zdfOFpKp8+PVND1yjCA9soI8QI/osU1sw==" saltValue="FjaGv+oshQTkQuzR4NwJPg==" spinCount="100000" sheet="1" objects="1" scenarios="1"/>
  <phoneticPr fontId="18"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Usuario UTP</cp:lastModifiedBy>
  <dcterms:created xsi:type="dcterms:W3CDTF">2020-06-25T21:16:25Z</dcterms:created>
  <dcterms:modified xsi:type="dcterms:W3CDTF">2024-03-20T22:28:12Z</dcterms:modified>
</cp:coreProperties>
</file>