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ropbox\Sebastián\AÑO 2017\ENTREGA INFORMES 2017\"/>
    </mc:Choice>
  </mc:AlternateContent>
  <bookViews>
    <workbookView xWindow="0" yWindow="0" windowWidth="19200" windowHeight="6945"/>
  </bookViews>
  <sheets>
    <sheet name="INFORME (2)" sheetId="2" r:id="rId1"/>
  </sheets>
  <definedNames>
    <definedName name="_xlnm._FilterDatabase" localSheetId="0" hidden="1">'INFORME (2)'!$C$720:$G$720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4" i="2" l="1"/>
  <c r="G444" i="2"/>
  <c r="F444" i="2"/>
  <c r="E444" i="2"/>
  <c r="D444" i="2"/>
  <c r="H437" i="2"/>
  <c r="D437" i="2"/>
  <c r="G424" i="2"/>
  <c r="F424" i="2"/>
  <c r="E424" i="2"/>
  <c r="D424" i="2"/>
  <c r="D343" i="2"/>
  <c r="D332" i="2"/>
  <c r="G303" i="2"/>
  <c r="G304" i="2"/>
  <c r="G302" i="2"/>
  <c r="F303" i="2"/>
  <c r="F304" i="2"/>
  <c r="F302" i="2"/>
  <c r="J303" i="2"/>
  <c r="J304" i="2"/>
  <c r="J302" i="2"/>
  <c r="G298" i="2"/>
  <c r="G299" i="2"/>
  <c r="G297" i="2"/>
  <c r="J299" i="2"/>
  <c r="F299" i="2"/>
  <c r="F298" i="2"/>
  <c r="J298" i="2" s="1"/>
  <c r="F297" i="2"/>
  <c r="J297" i="2" s="1"/>
  <c r="F289" i="2"/>
  <c r="E289" i="2"/>
  <c r="D289" i="2"/>
  <c r="F179" i="2"/>
  <c r="D171" i="2"/>
  <c r="D179" i="2" s="1"/>
  <c r="F138" i="2"/>
  <c r="D130" i="2"/>
  <c r="D138" i="2" s="1"/>
  <c r="H17" i="2"/>
  <c r="E17" i="2"/>
  <c r="D17" i="2"/>
  <c r="G16" i="2"/>
  <c r="D12" i="2"/>
</calcChain>
</file>

<file path=xl/sharedStrings.xml><?xml version="1.0" encoding="utf-8"?>
<sst xmlns="http://schemas.openxmlformats.org/spreadsheetml/2006/main" count="1025" uniqueCount="285">
  <si>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</si>
  <si>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</si>
  <si>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</si>
  <si>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</si>
  <si>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</si>
  <si>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</si>
  <si>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</si>
  <si>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</si>
  <si>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</si>
  <si>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</si>
  <si>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</si>
  <si>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</si>
  <si>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</si>
  <si>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</si>
  <si>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</si>
  <si>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</si>
  <si>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</si>
  <si>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</si>
  <si>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</si>
  <si>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</si>
  <si>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</si>
  <si>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</si>
  <si>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</si>
  <si>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</si>
  <si>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</si>
  <si>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</si>
  <si>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</si>
  <si>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</si>
  <si>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</si>
  <si>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</si>
  <si>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</si>
  <si>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</si>
  <si>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</si>
  <si>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</si>
  <si>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</si>
  <si>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</si>
  <si>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</si>
  <si>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</si>
  <si>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</si>
  <si>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</si>
  <si>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</si>
  <si>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</si>
  <si>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</si>
  <si>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</si>
  <si>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</si>
  <si>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</si>
  <si>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</si>
  <si>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</si>
  <si>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</si>
  <si>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</si>
  <si>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</si>
  <si>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</si>
  <si>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</si>
  <si>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</si>
  <si>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</si>
  <si>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</si>
  <si>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</si>
  <si>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</si>
  <si>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</si>
  <si>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</si>
  <si>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</si>
  <si>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</si>
  <si>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</si>
  <si>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</si>
  <si>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</si>
  <si>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</si>
  <si>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</si>
  <si>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</si>
  <si>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</si>
  <si>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</si>
  <si>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</si>
  <si>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</si>
  <si>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</si>
  <si>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</si>
  <si>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</si>
  <si>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</si>
  <si>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</si>
  <si>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</si>
  <si>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</si>
  <si>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</si>
  <si>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</si>
  <si>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</si>
  <si>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</si>
  <si>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</si>
  <si>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</si>
  <si>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</si>
  <si>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</si>
  <si>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</si>
  <si>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</si>
  <si>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</si>
  <si>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</si>
  <si>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</si>
  <si>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</si>
  <si>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</si>
  <si>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</si>
  <si>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</si>
  <si>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</si>
  <si>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</si>
  <si>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</si>
  <si>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</si>
  <si>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</si>
  <si>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</si>
  <si>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</si>
  <si>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</si>
  <si>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</si>
  <si>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</si>
  <si>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</si>
  <si>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</si>
  <si>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</si>
  <si>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</si>
  <si>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</si>
  <si>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</si>
  <si>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</si>
  <si>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</si>
  <si>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</si>
  <si>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</si>
  <si>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</si>
  <si>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</si>
  <si>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</si>
  <si>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</si>
  <si>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</si>
  <si>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</si>
  <si>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</si>
  <si>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</si>
  <si>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</si>
  <si>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</si>
  <si>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</si>
  <si>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</si>
  <si>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</si>
  <si>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</si>
  <si>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</si>
  <si>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</si>
  <si>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</si>
  <si>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</si>
  <si>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</si>
  <si>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</si>
  <si>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</si>
  <si>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</si>
  <si>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</si>
  <si>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</si>
  <si>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</si>
  <si>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</si>
  <si>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</si>
  <si>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</si>
  <si>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</si>
  <si>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</si>
  <si>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</si>
  <si>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</si>
  <si>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</si>
  <si>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</si>
  <si>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</si>
  <si>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</si>
  <si>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</si>
  <si>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</si>
  <si>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</si>
  <si>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</si>
  <si>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</si>
  <si>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</si>
  <si>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</si>
  <si>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</si>
  <si>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</si>
  <si>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</si>
  <si>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</si>
  <si>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</si>
  <si>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</si>
  <si>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</si>
  <si>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</si>
  <si>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</si>
  <si>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</si>
  <si>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</si>
  <si>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</si>
  <si>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</si>
  <si>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</si>
  <si>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</si>
  <si>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</si>
  <si>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</si>
  <si>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</si>
  <si>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</si>
  <si>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</si>
  <si>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</si>
  <si>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</si>
  <si>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</si>
  <si>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</si>
  <si>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</si>
  <si>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</si>
  <si>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</si>
  <si>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</si>
  <si>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</si>
  <si>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</si>
  <si>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</si>
  <si>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</si>
  <si>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</si>
  <si>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</si>
  <si>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</si>
  <si>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</si>
  <si>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</si>
  <si>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</si>
  <si>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</si>
  <si>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</si>
  <si>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</si>
  <si>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</si>
  <si>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</si>
  <si>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</si>
  <si>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</si>
  <si>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</si>
  <si>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</si>
  <si>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</si>
  <si>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</si>
  <si>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</si>
  <si>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</si>
  <si>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</si>
  <si>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</si>
  <si>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</si>
  <si>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</si>
  <si>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</si>
  <si>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</si>
  <si>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</si>
  <si>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</si>
  <si>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</si>
  <si>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</si>
  <si>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</si>
  <si>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</si>
  <si>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</si>
  <si>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</si>
  <si>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</si>
  <si>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</si>
  <si>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</si>
  <si>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</si>
  <si>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</si>
  <si>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</si>
  <si>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</si>
  <si>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</si>
  <si>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</si>
  <si>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</si>
  <si>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</si>
  <si>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</si>
  <si>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</si>
  <si>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</si>
  <si>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</si>
  <si>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</si>
  <si>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</si>
  <si>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</si>
  <si>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</si>
  <si>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</si>
  <si>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</si>
  <si>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</si>
  <si>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</si>
  <si>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</si>
  <si>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</si>
  <si>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</si>
  <si>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</si>
  <si>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</si>
  <si>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</si>
  <si>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</si>
  <si>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</si>
  <si>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</si>
  <si>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</si>
  <si>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</si>
  <si>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</si>
  <si>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</si>
  <si>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</si>
  <si>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</si>
  <si>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</si>
  <si>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</si>
  <si>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</si>
  <si>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</si>
  <si>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</si>
  <si>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</si>
  <si>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</si>
  <si>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</si>
  <si>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</si>
  <si>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</si>
  <si>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</si>
  <si>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</si>
  <si>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</si>
  <si>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Administración del Medio Ambiente</t>
  </si>
  <si>
    <t>No contesto</t>
  </si>
  <si>
    <t>No responde</t>
  </si>
  <si>
    <t xml:space="preserve">No responde </t>
  </si>
  <si>
    <t>No respondieron</t>
  </si>
  <si>
    <t xml:space="preserve">No respondieron </t>
  </si>
  <si>
    <t>3 Año No respondieron</t>
  </si>
  <si>
    <t>5 Año No respondieron</t>
  </si>
  <si>
    <t>Total Respondieron</t>
  </si>
  <si>
    <t>Total No respondieron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</si>
</sst>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9" fontId="11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left" vertical="center"/>
    </xf>
    <xf numFmtId="10" fontId="9" fillId="5" borderId="2" xfId="1" applyNumberFormat="1" applyFont="1" applyFill="1" applyBorder="1" applyAlignment="1">
      <alignment horizontal="center" vertical="center" wrapText="1"/>
    </xf>
    <xf numFmtId="1" fontId="0" fillId="2" borderId="0" xfId="0" applyNumberFormat="1" applyFill="1"/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(2)'!$C$266:$C$274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'INFORME (2)'!$D$266:$D$274</c:f>
              <c:numCache>
                <c:formatCode>0.00%</c:formatCode>
                <c:ptCount val="9"/>
                <c:pt idx="0">
                  <c:v>1.5748031496062992E-2</c:v>
                </c:pt>
                <c:pt idx="1">
                  <c:v>3.1496062992125984E-2</c:v>
                </c:pt>
                <c:pt idx="2">
                  <c:v>7.0866141732283464E-2</c:v>
                </c:pt>
                <c:pt idx="3">
                  <c:v>0.10236220472440945</c:v>
                </c:pt>
                <c:pt idx="4">
                  <c:v>0.22047244094488189</c:v>
                </c:pt>
                <c:pt idx="5">
                  <c:v>0.28346456692913385</c:v>
                </c:pt>
                <c:pt idx="6">
                  <c:v>0.40944881889763779</c:v>
                </c:pt>
                <c:pt idx="7">
                  <c:v>0.50393700787401574</c:v>
                </c:pt>
                <c:pt idx="8">
                  <c:v>0.55118110236220474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C8-4F28-AF11-5C665791C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01656"/>
        <c:axId val="225910016"/>
      </c:barChart>
      <c:catAx>
        <c:axId val="225901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5910016"/>
        <c:crosses val="autoZero"/>
        <c:auto val="1"/>
        <c:lblAlgn val="ctr"/>
        <c:lblOffset val="100"/>
        <c:noMultiLvlLbl val="0"/>
      </c:catAx>
      <c:valAx>
        <c:axId val="225910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590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(2)'!$C$529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(2)'!$D$528:$F$528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(2)'!$D$529:$F$529</c:f>
              <c:numCache>
                <c:formatCode>0.00%</c:formatCode>
                <c:ptCount val="3"/>
                <c:pt idx="0">
                  <c:v>0.15151515151515152</c:v>
                </c:pt>
                <c:pt idx="1">
                  <c:v>0</c:v>
                </c:pt>
                <c:pt idx="2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44-4235-82C4-AE3E16743A64}"/>
            </c:ext>
          </c:extLst>
        </c:ser>
        <c:ser>
          <c:idx val="1"/>
          <c:order val="1"/>
          <c:tx>
            <c:strRef>
              <c:f>'INFORME (2)'!$C$530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(2)'!$D$528:$F$528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(2)'!$D$530:$F$530</c:f>
              <c:numCache>
                <c:formatCode>0.00%</c:formatCode>
                <c:ptCount val="3"/>
                <c:pt idx="0">
                  <c:v>0.36363636363636365</c:v>
                </c:pt>
                <c:pt idx="1">
                  <c:v>0.125</c:v>
                </c:pt>
                <c:pt idx="2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44-4235-82C4-AE3E16743A64}"/>
            </c:ext>
          </c:extLst>
        </c:ser>
        <c:ser>
          <c:idx val="2"/>
          <c:order val="2"/>
          <c:tx>
            <c:strRef>
              <c:f>'INFORME (2)'!$C$531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(2)'!$D$528:$F$528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(2)'!$D$531:$F$531</c:f>
              <c:numCache>
                <c:formatCode>0.00%</c:formatCode>
                <c:ptCount val="3"/>
                <c:pt idx="0">
                  <c:v>0.27272727272727271</c:v>
                </c:pt>
                <c:pt idx="1">
                  <c:v>0.375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44-4235-82C4-AE3E16743A64}"/>
            </c:ext>
          </c:extLst>
        </c:ser>
        <c:ser>
          <c:idx val="3"/>
          <c:order val="3"/>
          <c:tx>
            <c:strRef>
              <c:f>'INFORME (2)'!$C$532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(2)'!$D$528:$F$528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(2)'!$D$532:$F$532</c:f>
              <c:numCache>
                <c:formatCode>0.00%</c:formatCode>
                <c:ptCount val="3"/>
                <c:pt idx="0">
                  <c:v>3.0303030303030304E-2</c:v>
                </c:pt>
                <c:pt idx="1">
                  <c:v>0.20833333333333334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44-4235-82C4-AE3E16743A64}"/>
            </c:ext>
          </c:extLst>
        </c:ser>
        <c:ser>
          <c:idx val="4"/>
          <c:order val="4"/>
          <c:tx>
            <c:strRef>
              <c:f>'INFORME (2)'!$C$533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(2)'!$D$528:$F$528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(2)'!$D$533:$F$533</c:f>
              <c:numCache>
                <c:formatCode>0.00%</c:formatCode>
                <c:ptCount val="3"/>
                <c:pt idx="0">
                  <c:v>6.0606060606060608E-2</c:v>
                </c:pt>
                <c:pt idx="1">
                  <c:v>4.1666666666666664E-2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944-4235-82C4-AE3E16743A64}"/>
            </c:ext>
          </c:extLst>
        </c:ser>
        <c:ser>
          <c:idx val="5"/>
          <c:order val="5"/>
          <c:tx>
            <c:strRef>
              <c:f>'INFORME (2)'!$C$534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(2)'!$D$528:$F$528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(2)'!$D$534:$F$534</c:f>
              <c:numCache>
                <c:formatCode>0.00%</c:formatCode>
                <c:ptCount val="3"/>
                <c:pt idx="0">
                  <c:v>0</c:v>
                </c:pt>
                <c:pt idx="1">
                  <c:v>4.1666666666666664E-2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944-4235-82C4-AE3E16743A64}"/>
            </c:ext>
          </c:extLst>
        </c:ser>
        <c:ser>
          <c:idx val="6"/>
          <c:order val="6"/>
          <c:tx>
            <c:strRef>
              <c:f>'INFORME (2)'!$C$535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(2)'!$D$528:$F$528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(2)'!$D$535:$F$535</c:f>
              <c:numCache>
                <c:formatCode>0.00%</c:formatCode>
                <c:ptCount val="3"/>
                <c:pt idx="0">
                  <c:v>3.0303030303030304E-2</c:v>
                </c:pt>
                <c:pt idx="1">
                  <c:v>0</c:v>
                </c:pt>
                <c:pt idx="2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944-4235-82C4-AE3E16743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33680"/>
        <c:axId val="227034072"/>
      </c:barChart>
      <c:catAx>
        <c:axId val="227033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7034072"/>
        <c:crosses val="autoZero"/>
        <c:auto val="1"/>
        <c:lblAlgn val="ctr"/>
        <c:lblOffset val="100"/>
        <c:noMultiLvlLbl val="0"/>
      </c:catAx>
      <c:valAx>
        <c:axId val="2270340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0336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(2)'!$C$667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(2)'!$D$666:$F$666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(2)'!$D$667:$F$667</c:f>
              <c:numCache>
                <c:formatCode>0.00%</c:formatCode>
                <c:ptCount val="3"/>
                <c:pt idx="0">
                  <c:v>0.2857142857142857</c:v>
                </c:pt>
                <c:pt idx="1">
                  <c:v>0.1111111111111111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46-4DA2-B602-8AB8054A6C0B}"/>
            </c:ext>
          </c:extLst>
        </c:ser>
        <c:ser>
          <c:idx val="1"/>
          <c:order val="1"/>
          <c:tx>
            <c:strRef>
              <c:f>'INFORME (2)'!$C$668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(2)'!$D$666:$F$666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(2)'!$D$668:$F$668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46-4DA2-B602-8AB8054A6C0B}"/>
            </c:ext>
          </c:extLst>
        </c:ser>
        <c:ser>
          <c:idx val="2"/>
          <c:order val="2"/>
          <c:tx>
            <c:strRef>
              <c:f>'INFORME (2)'!$C$669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(2)'!$D$666:$F$666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(2)'!$D$669:$F$669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46-4DA2-B602-8AB8054A6C0B}"/>
            </c:ext>
          </c:extLst>
        </c:ser>
        <c:ser>
          <c:idx val="3"/>
          <c:order val="3"/>
          <c:tx>
            <c:strRef>
              <c:f>'INFORME (2)'!$C$670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(2)'!$D$666:$F$666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(2)'!$D$670:$F$670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46-4DA2-B602-8AB8054A6C0B}"/>
            </c:ext>
          </c:extLst>
        </c:ser>
        <c:ser>
          <c:idx val="4"/>
          <c:order val="4"/>
          <c:tx>
            <c:strRef>
              <c:f>'INFORME (2)'!$C$671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(2)'!$D$666:$F$666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(2)'!$D$671:$F$671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46-4DA2-B602-8AB8054A6C0B}"/>
            </c:ext>
          </c:extLst>
        </c:ser>
        <c:ser>
          <c:idx val="5"/>
          <c:order val="5"/>
          <c:tx>
            <c:strRef>
              <c:f>'INFORME (2)'!$C$672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446-4DA2-B602-8AB8054A6C0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(2)'!$D$666:$F$666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(2)'!$D$672:$F$672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446-4DA2-B602-8AB8054A6C0B}"/>
            </c:ext>
          </c:extLst>
        </c:ser>
        <c:ser>
          <c:idx val="6"/>
          <c:order val="6"/>
          <c:tx>
            <c:strRef>
              <c:f>'INFORME (2)'!$C$673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(2)'!$D$666:$F$666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(2)'!$D$673:$F$673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446-4DA2-B602-8AB8054A6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34464"/>
        <c:axId val="227163712"/>
      </c:barChart>
      <c:catAx>
        <c:axId val="227034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7163712"/>
        <c:crosses val="autoZero"/>
        <c:auto val="1"/>
        <c:lblAlgn val="ctr"/>
        <c:lblOffset val="100"/>
        <c:noMultiLvlLbl val="0"/>
      </c:catAx>
      <c:valAx>
        <c:axId val="227163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034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(2)'!$C$688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(2)'!$D$688:$F$688</c:f>
              <c:numCache>
                <c:formatCode>0.00%</c:formatCode>
                <c:ptCount val="3"/>
                <c:pt idx="0">
                  <c:v>0.24193548387096775</c:v>
                </c:pt>
                <c:pt idx="1">
                  <c:v>0.21212121212121213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19-4529-A759-7A4F4B767503}"/>
            </c:ext>
          </c:extLst>
        </c:ser>
        <c:ser>
          <c:idx val="1"/>
          <c:order val="1"/>
          <c:tx>
            <c:strRef>
              <c:f>'INFORME (2)'!$C$689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(2)'!$D$689:$F$689</c:f>
              <c:numCache>
                <c:formatCode>0.00%</c:formatCode>
                <c:ptCount val="3"/>
                <c:pt idx="0">
                  <c:v>1.6129032258064516E-2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19-4529-A759-7A4F4B767503}"/>
            </c:ext>
          </c:extLst>
        </c:ser>
        <c:ser>
          <c:idx val="2"/>
          <c:order val="2"/>
          <c:tx>
            <c:strRef>
              <c:f>'INFORME (2)'!$C$690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(2)'!$D$690:$F$690</c:f>
              <c:numCache>
                <c:formatCode>0.00%</c:formatCode>
                <c:ptCount val="3"/>
                <c:pt idx="0">
                  <c:v>0.16129032258064516</c:v>
                </c:pt>
                <c:pt idx="1">
                  <c:v>0.27272727272727271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19-4529-A759-7A4F4B767503}"/>
            </c:ext>
          </c:extLst>
        </c:ser>
        <c:ser>
          <c:idx val="3"/>
          <c:order val="3"/>
          <c:tx>
            <c:strRef>
              <c:f>'INFORME (2)'!$C$691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(2)'!$D$691:$F$691</c:f>
              <c:numCache>
                <c:formatCode>0.00%</c:formatCode>
                <c:ptCount val="3"/>
                <c:pt idx="0">
                  <c:v>0.29032258064516131</c:v>
                </c:pt>
                <c:pt idx="1">
                  <c:v>0.12121212121212122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919-4529-A759-7A4F4B767503}"/>
            </c:ext>
          </c:extLst>
        </c:ser>
        <c:ser>
          <c:idx val="4"/>
          <c:order val="4"/>
          <c:tx>
            <c:strRef>
              <c:f>'INFORME (2)'!$C$692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(2)'!$D$692:$F$692</c:f>
              <c:numCache>
                <c:formatCode>0.00%</c:formatCode>
                <c:ptCount val="3"/>
                <c:pt idx="0">
                  <c:v>1.6129032258064516E-2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19-4529-A759-7A4F4B767503}"/>
            </c:ext>
          </c:extLst>
        </c:ser>
        <c:ser>
          <c:idx val="5"/>
          <c:order val="5"/>
          <c:tx>
            <c:strRef>
              <c:f>'INFORME (2)'!$C$693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(2)'!$D$693:$F$693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919-4529-A759-7A4F4B767503}"/>
            </c:ext>
          </c:extLst>
        </c:ser>
        <c:ser>
          <c:idx val="6"/>
          <c:order val="6"/>
          <c:tx>
            <c:strRef>
              <c:f>'INFORME (2)'!$C$694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(2)'!$D$694:$F$694</c:f>
              <c:numCache>
                <c:formatCode>0.00%</c:formatCode>
                <c:ptCount val="3"/>
                <c:pt idx="0">
                  <c:v>3.2258064516129031E-2</c:v>
                </c:pt>
                <c:pt idx="1">
                  <c:v>6.0606060606060608E-2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19-4529-A759-7A4F4B767503}"/>
            </c:ext>
          </c:extLst>
        </c:ser>
        <c:ser>
          <c:idx val="7"/>
          <c:order val="7"/>
          <c:tx>
            <c:strRef>
              <c:f>'INFORME (2)'!$C$695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(2)'!$D$687:$F$687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(2)'!$D$695:$F$695</c:f>
              <c:numCache>
                <c:formatCode>0.00%</c:formatCode>
                <c:ptCount val="3"/>
                <c:pt idx="0">
                  <c:v>0</c:v>
                </c:pt>
                <c:pt idx="1">
                  <c:v>9.0909090909090912E-2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919-4529-A759-7A4F4B76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64496"/>
        <c:axId val="227164888"/>
      </c:barChart>
      <c:catAx>
        <c:axId val="2271644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27164888"/>
        <c:crosses val="autoZero"/>
        <c:auto val="1"/>
        <c:lblAlgn val="ctr"/>
        <c:lblOffset val="100"/>
        <c:noMultiLvlLbl val="0"/>
      </c:catAx>
      <c:valAx>
        <c:axId val="227164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164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(2)'!$C$721:$C$728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'INFORME (2)'!$G$721:$G$728</c:f>
              <c:numCache>
                <c:formatCode>0.00%</c:formatCode>
                <c:ptCount val="8"/>
                <c:pt idx="0">
                  <c:v>0.22689075630252101</c:v>
                </c:pt>
                <c:pt idx="1">
                  <c:v>9.2436974789915971E-2</c:v>
                </c:pt>
                <c:pt idx="2">
                  <c:v>6.3025210084033612E-2</c:v>
                </c:pt>
                <c:pt idx="3">
                  <c:v>0.16806722689075632</c:v>
                </c:pt>
                <c:pt idx="4">
                  <c:v>0.1092436974789916</c:v>
                </c:pt>
                <c:pt idx="5">
                  <c:v>0.1638655462184874</c:v>
                </c:pt>
                <c:pt idx="6">
                  <c:v>6.7226890756302518E-2</c:v>
                </c:pt>
                <c:pt idx="7">
                  <c:v>2.9411764705882353E-2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D-407F-8E5E-FC7199389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65672"/>
        <c:axId val="227166064"/>
      </c:barChart>
      <c:catAx>
        <c:axId val="227165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166064"/>
        <c:crosses val="autoZero"/>
        <c:auto val="1"/>
        <c:lblAlgn val="ctr"/>
        <c:lblOffset val="100"/>
        <c:noMultiLvlLbl val="0"/>
      </c:catAx>
      <c:valAx>
        <c:axId val="227166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165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(2)'!$C$721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(2)'!$D$721:$F$721</c:f>
              <c:numCache>
                <c:formatCode>0.00%</c:formatCode>
                <c:ptCount val="3"/>
                <c:pt idx="0">
                  <c:v>0.23622047244094488</c:v>
                </c:pt>
                <c:pt idx="1">
                  <c:v>0.21052631578947367</c:v>
                </c:pt>
                <c:pt idx="2">
                  <c:v>0.22857142857142856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31-4577-B76E-23B71305D3A5}"/>
            </c:ext>
          </c:extLst>
        </c:ser>
        <c:ser>
          <c:idx val="1"/>
          <c:order val="1"/>
          <c:tx>
            <c:strRef>
              <c:f>'INFORME (2)'!$C$722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(2)'!$D$722:$F$722</c:f>
              <c:numCache>
                <c:formatCode>0.00%</c:formatCode>
                <c:ptCount val="3"/>
                <c:pt idx="0">
                  <c:v>7.874015748031496E-2</c:v>
                </c:pt>
                <c:pt idx="1">
                  <c:v>9.2105263157894732E-2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31-4577-B76E-23B71305D3A5}"/>
            </c:ext>
          </c:extLst>
        </c:ser>
        <c:ser>
          <c:idx val="2"/>
          <c:order val="2"/>
          <c:tx>
            <c:strRef>
              <c:f>'INFORME (2)'!$C$723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(2)'!$D$723:$F$723</c:f>
              <c:numCache>
                <c:formatCode>0.00%</c:formatCode>
                <c:ptCount val="3"/>
                <c:pt idx="0">
                  <c:v>7.874015748031496E-2</c:v>
                </c:pt>
                <c:pt idx="1">
                  <c:v>3.9473684210526314E-2</c:v>
                </c:pt>
                <c:pt idx="2">
                  <c:v>5.7142857142857141E-2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31-4577-B76E-23B71305D3A5}"/>
            </c:ext>
          </c:extLst>
        </c:ser>
        <c:ser>
          <c:idx val="3"/>
          <c:order val="3"/>
          <c:tx>
            <c:strRef>
              <c:f>'INFORME (2)'!$C$724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(2)'!$D$724:$F$724</c:f>
              <c:numCache>
                <c:formatCode>0.00%</c:formatCode>
                <c:ptCount val="3"/>
                <c:pt idx="0">
                  <c:v>0.13385826771653545</c:v>
                </c:pt>
                <c:pt idx="1">
                  <c:v>0.18421052631578946</c:v>
                </c:pt>
                <c:pt idx="2">
                  <c:v>0.25714285714285712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31-4577-B76E-23B71305D3A5}"/>
            </c:ext>
          </c:extLst>
        </c:ser>
        <c:ser>
          <c:idx val="4"/>
          <c:order val="4"/>
          <c:tx>
            <c:strRef>
              <c:f>'INFORME (2)'!$C$725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(2)'!$D$725:$F$725</c:f>
              <c:numCache>
                <c:formatCode>0.00%</c:formatCode>
                <c:ptCount val="3"/>
                <c:pt idx="0">
                  <c:v>7.0866141732283464E-2</c:v>
                </c:pt>
                <c:pt idx="1">
                  <c:v>0.10526315789473684</c:v>
                </c:pt>
                <c:pt idx="2">
                  <c:v>0.25714285714285712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231-4577-B76E-23B71305D3A5}"/>
            </c:ext>
          </c:extLst>
        </c:ser>
        <c:ser>
          <c:idx val="5"/>
          <c:order val="5"/>
          <c:tx>
            <c:strRef>
              <c:f>'INFORME (2)'!$C$726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(2)'!$D$726:$F$726</c:f>
              <c:numCache>
                <c:formatCode>0.00%</c:formatCode>
                <c:ptCount val="3"/>
                <c:pt idx="0">
                  <c:v>0.12598425196850394</c:v>
                </c:pt>
                <c:pt idx="1">
                  <c:v>0.26315789473684209</c:v>
                </c:pt>
                <c:pt idx="2">
                  <c:v>8.5714285714285715E-2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231-4577-B76E-23B71305D3A5}"/>
            </c:ext>
          </c:extLst>
        </c:ser>
        <c:ser>
          <c:idx val="6"/>
          <c:order val="6"/>
          <c:tx>
            <c:strRef>
              <c:f>'INFORME (2)'!$C$727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(2)'!$D$727:$F$727</c:f>
              <c:numCache>
                <c:formatCode>0.00%</c:formatCode>
                <c:ptCount val="3"/>
                <c:pt idx="0">
                  <c:v>6.2992125984251968E-2</c:v>
                </c:pt>
                <c:pt idx="1">
                  <c:v>7.8947368421052627E-2</c:v>
                </c:pt>
                <c:pt idx="2">
                  <c:v>5.7142857142857141E-2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231-4577-B76E-23B71305D3A5}"/>
            </c:ext>
          </c:extLst>
        </c:ser>
        <c:ser>
          <c:idx val="7"/>
          <c:order val="7"/>
          <c:tx>
            <c:strRef>
              <c:f>'INFORME (2)'!$C$728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(2)'!$D$720:$F$720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(2)'!$D$728:$F$728</c:f>
              <c:numCache>
                <c:formatCode>0.00%</c:formatCode>
                <c:ptCount val="3"/>
                <c:pt idx="0">
                  <c:v>3.1496062992125984E-2</c:v>
                </c:pt>
                <c:pt idx="1">
                  <c:v>2.6315789473684209E-2</c:v>
                </c:pt>
                <c:pt idx="2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231-4577-B76E-23B71305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66848"/>
        <c:axId val="227167240"/>
      </c:barChart>
      <c:catAx>
        <c:axId val="22716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167240"/>
        <c:crosses val="autoZero"/>
        <c:auto val="1"/>
        <c:lblAlgn val="ctr"/>
        <c:lblOffset val="100"/>
        <c:noMultiLvlLbl val="0"/>
      </c:catAx>
      <c:valAx>
        <c:axId val="2271672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7166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(2)'!$C$771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(2)'!$D$770:$F$770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(2)'!$D$771:$F$771</c:f>
              <c:numCache>
                <c:formatCode>0.00%</c:formatCode>
                <c:ptCount val="3"/>
                <c:pt idx="0">
                  <c:v>7.874015748031496E-3</c:v>
                </c:pt>
                <c:pt idx="1">
                  <c:v>3.9473684210526314E-2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6F-4D83-A98B-637A6CCF4EEA}"/>
            </c:ext>
          </c:extLst>
        </c:ser>
        <c:ser>
          <c:idx val="1"/>
          <c:order val="1"/>
          <c:tx>
            <c:strRef>
              <c:f>'INFORME (2)'!$C$772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(2)'!$D$770:$F$770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(2)'!$D$772:$F$772</c:f>
              <c:numCache>
                <c:formatCode>0.00%</c:formatCode>
                <c:ptCount val="3"/>
                <c:pt idx="0">
                  <c:v>7.874015748031496E-3</c:v>
                </c:pt>
                <c:pt idx="1">
                  <c:v>7.8947368421052627E-2</c:v>
                </c:pt>
                <c:pt idx="2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6F-4D83-A98B-637A6CCF4EEA}"/>
            </c:ext>
          </c:extLst>
        </c:ser>
        <c:ser>
          <c:idx val="2"/>
          <c:order val="2"/>
          <c:tx>
            <c:strRef>
              <c:f>'INFORME (2)'!$C$773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(2)'!$D$770:$F$770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(2)'!$D$773:$F$773</c:f>
              <c:numCache>
                <c:formatCode>0.00%</c:formatCode>
                <c:ptCount val="3"/>
                <c:pt idx="0">
                  <c:v>1.5748031496062992E-2</c:v>
                </c:pt>
                <c:pt idx="1">
                  <c:v>6.5789473684210523E-2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6F-4D83-A98B-637A6CCF4EEA}"/>
            </c:ext>
          </c:extLst>
        </c:ser>
        <c:ser>
          <c:idx val="3"/>
          <c:order val="3"/>
          <c:tx>
            <c:strRef>
              <c:f>'INFORME (2)'!$C$774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(2)'!$D$770:$F$770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(2)'!$D$774:$F$774</c:f>
              <c:numCache>
                <c:formatCode>0.00%</c:formatCode>
                <c:ptCount val="3"/>
                <c:pt idx="0">
                  <c:v>0.3543307086614173</c:v>
                </c:pt>
                <c:pt idx="1">
                  <c:v>0.32894736842105265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6F-4D83-A98B-637A6CCF4EEA}"/>
            </c:ext>
          </c:extLst>
        </c:ser>
        <c:ser>
          <c:idx val="4"/>
          <c:order val="4"/>
          <c:tx>
            <c:strRef>
              <c:f>'INFORME (2)'!$C$775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(2)'!$D$770:$F$770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(2)'!$D$775:$F$775</c:f>
              <c:numCache>
                <c:formatCode>0.00%</c:formatCode>
                <c:ptCount val="3"/>
                <c:pt idx="0">
                  <c:v>3.937007874015748E-2</c:v>
                </c:pt>
                <c:pt idx="1">
                  <c:v>6.5789473684210523E-2</c:v>
                </c:pt>
                <c:pt idx="2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F6F-4D83-A98B-637A6CCF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30352"/>
        <c:axId val="227730744"/>
      </c:barChart>
      <c:catAx>
        <c:axId val="227730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227730744"/>
        <c:crosses val="autoZero"/>
        <c:auto val="1"/>
        <c:lblAlgn val="ctr"/>
        <c:lblOffset val="100"/>
        <c:noMultiLvlLbl val="0"/>
      </c:catAx>
      <c:valAx>
        <c:axId val="227730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73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(2)'!$C$786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(2)'!$D$785:$G$785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(2)'!$D$786:$G$786</c:f>
              <c:numCache>
                <c:formatCode>0.00%</c:formatCode>
                <c:ptCount val="4"/>
                <c:pt idx="0">
                  <c:v>0.71243523316062174</c:v>
                </c:pt>
                <c:pt idx="1">
                  <c:v>0.61403508771929827</c:v>
                </c:pt>
                <c:pt idx="2">
                  <c:v>0.7021276595744681</c:v>
                </c:pt>
                <c:pt idx="3">
                  <c:v>0.51515151515151514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99-4082-92BB-D22747983FE2}"/>
            </c:ext>
          </c:extLst>
        </c:ser>
        <c:ser>
          <c:idx val="1"/>
          <c:order val="1"/>
          <c:tx>
            <c:strRef>
              <c:f>'INFORME (2)'!$C$787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(2)'!$D$785:$G$785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(2)'!$D$787:$G$787</c:f>
              <c:numCache>
                <c:formatCode>0.00%</c:formatCode>
                <c:ptCount val="4"/>
                <c:pt idx="0">
                  <c:v>0.27979274611398963</c:v>
                </c:pt>
                <c:pt idx="1">
                  <c:v>0.35087719298245612</c:v>
                </c:pt>
                <c:pt idx="2">
                  <c:v>0.25531914893617019</c:v>
                </c:pt>
                <c:pt idx="3">
                  <c:v>0.36363636363636365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99-4082-92BB-D22747983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31920"/>
        <c:axId val="227732312"/>
      </c:barChart>
      <c:catAx>
        <c:axId val="22773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732312"/>
        <c:crosses val="autoZero"/>
        <c:auto val="1"/>
        <c:lblAlgn val="ctr"/>
        <c:lblOffset val="100"/>
        <c:noMultiLvlLbl val="0"/>
      </c:catAx>
      <c:valAx>
        <c:axId val="2277323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77319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4CDD-41FB-AE30-A588BE2D6C9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DD-41FB-AE30-A588BE2D6C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DD-41FB-AE30-A588BE2D6C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(2)'!$C$786:$C$787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'INFORME (2)'!$H$786:$H$787</c:f>
              <c:numCache>
                <c:formatCode>0.00%</c:formatCode>
                <c:ptCount val="2"/>
                <c:pt idx="0">
                  <c:v>0.68833652007648183</c:v>
                </c:pt>
                <c:pt idx="1">
                  <c:v>0.29063097514340347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DD-41FB-AE30-A588BE2D6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AE7-4DD0-9438-F80FD9651942}"/>
              </c:ext>
            </c:extLst>
          </c:dPt>
          <c:dPt>
            <c:idx val="2"/>
            <c:bubble3D val="0"/>
            <c:explosion val="11"/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E7-4DD0-9438-F80FD9651942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(2)'!$C$15:$C$17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Femenino</c:v>
                </c:pt>
              </c:strCache>
            </c:strRef>
          </c:cat>
          <c:val>
            <c:numRef>
              <c:f>'INFORME (2)'!$H$15:$H$17</c:f>
              <c:numCache>
                <c:formatCode>0.00%</c:formatCode>
                <c:ptCount val="3"/>
                <c:pt idx="0">
                  <c:v>0.3715415019762846</c:v>
                </c:pt>
                <c:pt idx="1">
                  <c:v>0.5836627140974967</c:v>
                </c:pt>
                <c:pt idx="2">
                  <c:v>4.4795783926218712E-2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AE7-4DD0-9438-F80FD965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102-4F81-81E2-8B5680E8E3AB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02-4F81-81E2-8B5680E8E3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02-4F81-81E2-8B5680E8E3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02-4F81-81E2-8B5680E8E3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(2)'!$C$27:$C$29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'INFORME (2)'!$H$27:$H$29</c:f>
              <c:numCache>
                <c:formatCode>0.00%</c:formatCode>
                <c:ptCount val="3"/>
                <c:pt idx="0">
                  <c:v>0.82933333333333337</c:v>
                </c:pt>
                <c:pt idx="1">
                  <c:v>0.16133333333333333</c:v>
                </c:pt>
                <c:pt idx="2">
                  <c:v>9.3333333333333341E-3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02-4F81-81E2-8B5680E8E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(2)'!$C$334:$C$343</c:f>
              <c:strCache>
                <c:ptCount val="10"/>
                <c:pt idx="0">
                  <c:v>Porcentaje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Diplomados </c:v>
                </c:pt>
                <c:pt idx="4">
                  <c:v>Seminarios/Cursos </c:v>
                </c:pt>
                <c:pt idx="5">
                  <c:v>Estudios Técnicos </c:v>
                </c:pt>
                <c:pt idx="6">
                  <c:v>Doctorado</c:v>
                </c:pt>
                <c:pt idx="7">
                  <c:v>Tecnológicos </c:v>
                </c:pt>
                <c:pt idx="8">
                  <c:v>Universitarios</c:v>
                </c:pt>
                <c:pt idx="9">
                  <c:v>No respondieron </c:v>
                </c:pt>
              </c:strCache>
            </c:strRef>
          </c:cat>
          <c:val>
            <c:numRef>
              <c:f>'INFORME (2)'!$D$334:$D$343</c:f>
              <c:numCache>
                <c:formatCode>0.00%</c:formatCode>
                <c:ptCount val="10"/>
                <c:pt idx="0">
                  <c:v>0</c:v>
                </c:pt>
                <c:pt idx="1">
                  <c:v>0.37024221453287198</c:v>
                </c:pt>
                <c:pt idx="2">
                  <c:v>0.48096885813148788</c:v>
                </c:pt>
                <c:pt idx="3">
                  <c:v>3.8062283737024222E-2</c:v>
                </c:pt>
                <c:pt idx="4">
                  <c:v>1.384083044982699E-2</c:v>
                </c:pt>
                <c:pt idx="5">
                  <c:v>3.4602076124567475E-3</c:v>
                </c:pt>
                <c:pt idx="6">
                  <c:v>2.4221453287197232E-2</c:v>
                </c:pt>
                <c:pt idx="7">
                  <c:v>0</c:v>
                </c:pt>
                <c:pt idx="8">
                  <c:v>1.384083044982699E-2</c:v>
                </c:pt>
                <c:pt idx="9">
                  <c:v>5.536332179930796E-2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C2-437B-941C-9A4E9F488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14576"/>
        <c:axId val="225814960"/>
      </c:barChart>
      <c:catAx>
        <c:axId val="225814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5814960"/>
        <c:crosses val="autoZero"/>
        <c:auto val="1"/>
        <c:lblAlgn val="ctr"/>
        <c:lblOffset val="100"/>
        <c:noMultiLvlLbl val="0"/>
      </c:catAx>
      <c:valAx>
        <c:axId val="225814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581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(2)'!$C$818:$C$826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'INFORME (2)'!$H$818:$H$826</c:f>
              <c:numCache>
                <c:formatCode>0.00%</c:formatCode>
                <c:ptCount val="9"/>
                <c:pt idx="0">
                  <c:v>5.8315334773218146E-2</c:v>
                </c:pt>
                <c:pt idx="1">
                  <c:v>0.19006479481641469</c:v>
                </c:pt>
                <c:pt idx="2">
                  <c:v>8.6393088552915772E-3</c:v>
                </c:pt>
                <c:pt idx="3">
                  <c:v>2.159827213822894E-2</c:v>
                </c:pt>
                <c:pt idx="4">
                  <c:v>2.159827213822894E-2</c:v>
                </c:pt>
                <c:pt idx="5">
                  <c:v>4.9676025917926567E-2</c:v>
                </c:pt>
                <c:pt idx="6">
                  <c:v>6.4794816414686825E-3</c:v>
                </c:pt>
                <c:pt idx="7">
                  <c:v>0.1447084233261339</c:v>
                </c:pt>
                <c:pt idx="8">
                  <c:v>6.9114470842332618E-2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F8-40B1-9651-20F442955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45760"/>
        <c:axId val="228046152"/>
      </c:barChart>
      <c:catAx>
        <c:axId val="228045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8046152"/>
        <c:crosses val="autoZero"/>
        <c:auto val="1"/>
        <c:lblAlgn val="ctr"/>
        <c:lblOffset val="100"/>
        <c:noMultiLvlLbl val="0"/>
      </c:catAx>
      <c:valAx>
        <c:axId val="228046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8045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(2)'!$C$818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(2)'!$D$818:$G$818</c:f>
              <c:numCache>
                <c:formatCode>0.00%</c:formatCode>
                <c:ptCount val="4"/>
                <c:pt idx="0">
                  <c:v>2.967359050445104E-2</c:v>
                </c:pt>
                <c:pt idx="1">
                  <c:v>0.19230769230769232</c:v>
                </c:pt>
                <c:pt idx="2">
                  <c:v>9.7560975609756101E-2</c:v>
                </c:pt>
                <c:pt idx="3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3-4925-A00D-F19017C6BACB}"/>
            </c:ext>
          </c:extLst>
        </c:ser>
        <c:ser>
          <c:idx val="1"/>
          <c:order val="1"/>
          <c:tx>
            <c:strRef>
              <c:f>'INFORME (2)'!$C$819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(2)'!$D$819:$G$819</c:f>
              <c:numCache>
                <c:formatCode>0.00%</c:formatCode>
                <c:ptCount val="4"/>
                <c:pt idx="0">
                  <c:v>0.16023738872403562</c:v>
                </c:pt>
                <c:pt idx="1">
                  <c:v>0.28846153846153844</c:v>
                </c:pt>
                <c:pt idx="2">
                  <c:v>0.31707317073170732</c:v>
                </c:pt>
                <c:pt idx="3">
                  <c:v>0.18181818181818182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E3-4925-A00D-F19017C6BACB}"/>
            </c:ext>
          </c:extLst>
        </c:ser>
        <c:ser>
          <c:idx val="2"/>
          <c:order val="2"/>
          <c:tx>
            <c:strRef>
              <c:f>'INFORME (2)'!$C$820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(2)'!$D$820:$G$820</c:f>
              <c:numCache>
                <c:formatCode>0.00%</c:formatCode>
                <c:ptCount val="4"/>
                <c:pt idx="0">
                  <c:v>5.9347181008902079E-3</c:v>
                </c:pt>
                <c:pt idx="1">
                  <c:v>1.9230769230769232E-2</c:v>
                </c:pt>
                <c:pt idx="2">
                  <c:v>2.4390243902439025E-2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E3-4925-A00D-F19017C6BACB}"/>
            </c:ext>
          </c:extLst>
        </c:ser>
        <c:ser>
          <c:idx val="3"/>
          <c:order val="3"/>
          <c:tx>
            <c:strRef>
              <c:f>'INFORME (2)'!$C$821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(2)'!$D$821:$G$821</c:f>
              <c:numCache>
                <c:formatCode>0.00%</c:formatCode>
                <c:ptCount val="4"/>
                <c:pt idx="0">
                  <c:v>1.7804154302670624E-2</c:v>
                </c:pt>
                <c:pt idx="1">
                  <c:v>1.9230769230769232E-2</c:v>
                </c:pt>
                <c:pt idx="2">
                  <c:v>7.3170731707317069E-2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E3-4925-A00D-F19017C6BACB}"/>
            </c:ext>
          </c:extLst>
        </c:ser>
        <c:ser>
          <c:idx val="4"/>
          <c:order val="4"/>
          <c:tx>
            <c:strRef>
              <c:f>'INFORME (2)'!$C$822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(2)'!$D$822:$G$822</c:f>
              <c:numCache>
                <c:formatCode>0.00%</c:formatCode>
                <c:ptCount val="4"/>
                <c:pt idx="0">
                  <c:v>2.0771513353115726E-2</c:v>
                </c:pt>
                <c:pt idx="1">
                  <c:v>1.9230769230769232E-2</c:v>
                </c:pt>
                <c:pt idx="2">
                  <c:v>2.4390243902439025E-2</c:v>
                </c:pt>
                <c:pt idx="3">
                  <c:v>3.0303030303030304E-2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E3-4925-A00D-F19017C6BACB}"/>
            </c:ext>
          </c:extLst>
        </c:ser>
        <c:ser>
          <c:idx val="5"/>
          <c:order val="5"/>
          <c:tx>
            <c:strRef>
              <c:f>'INFORME (2)'!$C$823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(2)'!$D$823:$G$823</c:f>
              <c:numCache>
                <c:formatCode>0.00%</c:formatCode>
                <c:ptCount val="4"/>
                <c:pt idx="0">
                  <c:v>6.2314540059347182E-2</c:v>
                </c:pt>
                <c:pt idx="1">
                  <c:v>1.9230769230769232E-2</c:v>
                </c:pt>
                <c:pt idx="2">
                  <c:v>0</c:v>
                </c:pt>
                <c:pt idx="3">
                  <c:v>3.0303030303030304E-2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E3-4925-A00D-F19017C6BACB}"/>
            </c:ext>
          </c:extLst>
        </c:ser>
        <c:ser>
          <c:idx val="6"/>
          <c:order val="6"/>
          <c:tx>
            <c:strRef>
              <c:f>'INFORME (2)'!$C$824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(2)'!$D$824:$G$824</c:f>
              <c:numCache>
                <c:formatCode>0.00%</c:formatCode>
                <c:ptCount val="4"/>
                <c:pt idx="0">
                  <c:v>2.967359050445104E-3</c:v>
                </c:pt>
                <c:pt idx="1">
                  <c:v>0</c:v>
                </c:pt>
                <c:pt idx="2">
                  <c:v>4.878048780487805E-2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E3-4925-A00D-F19017C6BACB}"/>
            </c:ext>
          </c:extLst>
        </c:ser>
        <c:ser>
          <c:idx val="7"/>
          <c:order val="7"/>
          <c:tx>
            <c:strRef>
              <c:f>'INFORME (2)'!$C$825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(2)'!$D$825:$G$825</c:f>
              <c:numCache>
                <c:formatCode>0.00%</c:formatCode>
                <c:ptCount val="4"/>
                <c:pt idx="0">
                  <c:v>0.1394658753709199</c:v>
                </c:pt>
                <c:pt idx="1">
                  <c:v>7.6923076923076927E-2</c:v>
                </c:pt>
                <c:pt idx="2">
                  <c:v>0.26829268292682928</c:v>
                </c:pt>
                <c:pt idx="3">
                  <c:v>0.15151515151515152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7E3-4925-A00D-F19017C6BACB}"/>
            </c:ext>
          </c:extLst>
        </c:ser>
        <c:ser>
          <c:idx val="8"/>
          <c:order val="8"/>
          <c:tx>
            <c:strRef>
              <c:f>'INFORME (2)'!$C$826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(2)'!$D$817:$G$817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(2)'!$D$826:$G$826</c:f>
              <c:numCache>
                <c:formatCode>0.00%</c:formatCode>
                <c:ptCount val="4"/>
                <c:pt idx="0">
                  <c:v>4.4510385756676561E-2</c:v>
                </c:pt>
                <c:pt idx="1">
                  <c:v>0.28846153846153844</c:v>
                </c:pt>
                <c:pt idx="2">
                  <c:v>2.4390243902439025E-2</c:v>
                </c:pt>
                <c:pt idx="3">
                  <c:v>3.0303030303030304E-2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7E3-4925-A00D-F19017C6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46936"/>
        <c:axId val="228047328"/>
      </c:barChart>
      <c:catAx>
        <c:axId val="228046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8047328"/>
        <c:crosses val="autoZero"/>
        <c:auto val="1"/>
        <c:lblAlgn val="ctr"/>
        <c:lblOffset val="100"/>
        <c:noMultiLvlLbl val="0"/>
      </c:catAx>
      <c:valAx>
        <c:axId val="228047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804693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FAA-4BC7-A4D2-B69065B63C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(2)'!$C$839:$C$841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'INFORME (2)'!$D$839:$D$841</c:f>
              <c:numCache>
                <c:formatCode>0.00%</c:formatCode>
                <c:ptCount val="3"/>
                <c:pt idx="0">
                  <c:v>0.89059500959692894</c:v>
                </c:pt>
                <c:pt idx="1">
                  <c:v>8.253358925143954E-2</c:v>
                </c:pt>
                <c:pt idx="2">
                  <c:v>2.6871401151631478E-2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AA-4BC7-A4D2-B69065B63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(2)'!$C$856:$C$860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(2)'!$D$856:$D$860</c:f>
              <c:numCache>
                <c:formatCode>0.00%</c:formatCode>
                <c:ptCount val="5"/>
                <c:pt idx="0">
                  <c:v>0.35892514395393477</c:v>
                </c:pt>
                <c:pt idx="1">
                  <c:v>0.52207293666026866</c:v>
                </c:pt>
                <c:pt idx="2">
                  <c:v>9.5969289827255277E-2</c:v>
                </c:pt>
                <c:pt idx="3">
                  <c:v>1.3435700575815739E-2</c:v>
                </c:pt>
                <c:pt idx="4">
                  <c:v>9.5969289827255271E-3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B5-4E78-B74C-24CB4CD0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095912"/>
        <c:axId val="239096304"/>
      </c:barChart>
      <c:catAx>
        <c:axId val="23909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39096304"/>
        <c:crosses val="autoZero"/>
        <c:auto val="1"/>
        <c:lblAlgn val="ctr"/>
        <c:lblOffset val="100"/>
        <c:noMultiLvlLbl val="0"/>
      </c:catAx>
      <c:valAx>
        <c:axId val="239096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095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'INFORME (2)'!$D$52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(2)'!$C$53:$C$56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'INFORME (2)'!$D$53:$D$56</c:f>
              <c:numCache>
                <c:formatCode>0.00%</c:formatCode>
                <c:ptCount val="4"/>
                <c:pt idx="0">
                  <c:v>0.17004048582995951</c:v>
                </c:pt>
                <c:pt idx="1">
                  <c:v>0.21109607577807848</c:v>
                </c:pt>
                <c:pt idx="2">
                  <c:v>0.35422343324250682</c:v>
                </c:pt>
                <c:pt idx="3">
                  <c:v>0.22192151556156969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1-43B1-858C-DCBC38D872F1}"/>
            </c:ext>
          </c:extLst>
        </c:ser>
        <c:ser>
          <c:idx val="1"/>
          <c:order val="1"/>
          <c:tx>
            <c:strRef>
              <c:f>'INFORME (2)'!$E$52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(2)'!$C$53:$C$56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'INFORME (2)'!$E$53:$E$56</c:f>
              <c:numCache>
                <c:formatCode>0.00%</c:formatCode>
                <c:ptCount val="4"/>
                <c:pt idx="0">
                  <c:v>0.53441295546558709</c:v>
                </c:pt>
                <c:pt idx="1">
                  <c:v>0.52097428958051417</c:v>
                </c:pt>
                <c:pt idx="2">
                  <c:v>0.5340599455040872</c:v>
                </c:pt>
                <c:pt idx="3">
                  <c:v>0.5723951285520974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B1-43B1-858C-DCBC38D872F1}"/>
            </c:ext>
          </c:extLst>
        </c:ser>
        <c:ser>
          <c:idx val="2"/>
          <c:order val="2"/>
          <c:tx>
            <c:strRef>
              <c:f>'INFORME (2)'!$F$52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(2)'!$C$53:$C$56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'INFORME (2)'!$F$53:$F$56</c:f>
              <c:numCache>
                <c:formatCode>0.00%</c:formatCode>
                <c:ptCount val="4"/>
                <c:pt idx="0">
                  <c:v>0.29554655870445345</c:v>
                </c:pt>
                <c:pt idx="1">
                  <c:v>0.26792963464140729</c:v>
                </c:pt>
                <c:pt idx="2">
                  <c:v>0.11171662125340599</c:v>
                </c:pt>
                <c:pt idx="3">
                  <c:v>0.20568335588633288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B1-43B1-858C-DCBC38D8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097088"/>
        <c:axId val="239097480"/>
      </c:barChart>
      <c:catAx>
        <c:axId val="239097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097480"/>
        <c:crosses val="autoZero"/>
        <c:auto val="1"/>
        <c:lblAlgn val="ctr"/>
        <c:lblOffset val="100"/>
        <c:noMultiLvlLbl val="0"/>
      </c:catAx>
      <c:valAx>
        <c:axId val="239097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9097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'INFORME (2)'!$D$60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(2)'!$C$61:$C$64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'INFORME (2)'!$D$61:$D$64</c:f>
              <c:numCache>
                <c:formatCode>0.00%</c:formatCode>
                <c:ptCount val="4"/>
                <c:pt idx="0">
                  <c:v>0.1641025641025641</c:v>
                </c:pt>
                <c:pt idx="1">
                  <c:v>0.18974358974358974</c:v>
                </c:pt>
                <c:pt idx="2">
                  <c:v>0.19791666666666666</c:v>
                </c:pt>
                <c:pt idx="3">
                  <c:v>0.19170984455958548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C-4BA4-A022-757606BD5D6D}"/>
            </c:ext>
          </c:extLst>
        </c:ser>
        <c:ser>
          <c:idx val="1"/>
          <c:order val="1"/>
          <c:tx>
            <c:strRef>
              <c:f>'INFORME (2)'!$E$60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(2)'!$C$61:$C$64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'INFORME (2)'!$E$61:$E$64</c:f>
              <c:numCache>
                <c:formatCode>0.00%</c:formatCode>
                <c:ptCount val="4"/>
                <c:pt idx="0">
                  <c:v>0.39487179487179486</c:v>
                </c:pt>
                <c:pt idx="1">
                  <c:v>0.4</c:v>
                </c:pt>
                <c:pt idx="2">
                  <c:v>0.45833333333333331</c:v>
                </c:pt>
                <c:pt idx="3">
                  <c:v>0.37823834196891193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0C-4BA4-A022-757606BD5D6D}"/>
            </c:ext>
          </c:extLst>
        </c:ser>
        <c:ser>
          <c:idx val="2"/>
          <c:order val="2"/>
          <c:tx>
            <c:strRef>
              <c:f>'INFORME (2)'!$F$60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(2)'!$C$61:$C$64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'INFORME (2)'!$F$61:$F$64</c:f>
              <c:numCache>
                <c:formatCode>0.00%</c:formatCode>
                <c:ptCount val="4"/>
                <c:pt idx="0">
                  <c:v>0.44102564102564101</c:v>
                </c:pt>
                <c:pt idx="1">
                  <c:v>0.41025641025641024</c:v>
                </c:pt>
                <c:pt idx="2">
                  <c:v>0.34375</c:v>
                </c:pt>
                <c:pt idx="3">
                  <c:v>0.43005181347150256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0C-4BA4-A022-757606BD5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098264"/>
        <c:axId val="239098656"/>
      </c:barChart>
      <c:catAx>
        <c:axId val="23909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098656"/>
        <c:crosses val="autoZero"/>
        <c:auto val="1"/>
        <c:lblAlgn val="ctr"/>
        <c:lblOffset val="100"/>
        <c:noMultiLvlLbl val="0"/>
      </c:catAx>
      <c:valAx>
        <c:axId val="239098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9098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(2)'!$C$133:$C$138</c:f>
              <c:strCache>
                <c:ptCount val="6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  <c:pt idx="5">
                  <c:v>No responde</c:v>
                </c:pt>
              </c:strCache>
            </c:strRef>
          </c:cat>
          <c:val>
            <c:numRef>
              <c:f>'INFORME (2)'!$F$133:$F$138</c:f>
              <c:numCache>
                <c:formatCode>0.00%</c:formatCode>
                <c:ptCount val="6"/>
                <c:pt idx="0">
                  <c:v>0.40432098765432101</c:v>
                </c:pt>
                <c:pt idx="1">
                  <c:v>0.12037037037037036</c:v>
                </c:pt>
                <c:pt idx="2">
                  <c:v>3.3950617283950615E-2</c:v>
                </c:pt>
                <c:pt idx="3">
                  <c:v>1.2345679012345678E-2</c:v>
                </c:pt>
                <c:pt idx="4">
                  <c:v>2.1604938271604937E-2</c:v>
                </c:pt>
                <c:pt idx="5">
                  <c:v>0.40740740740740738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0-4371-91BE-4BD2CE912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099440"/>
        <c:axId val="239251560"/>
      </c:barChart>
      <c:catAx>
        <c:axId val="23909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251560"/>
        <c:crosses val="autoZero"/>
        <c:auto val="1"/>
        <c:lblAlgn val="ctr"/>
        <c:lblOffset val="100"/>
        <c:noMultiLvlLbl val="0"/>
      </c:catAx>
      <c:valAx>
        <c:axId val="239251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09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'INFORME (2)'!$C$154:$C$158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(2)'!$F$154:$F$158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0.3888888888888889</c:v>
                </c:pt>
                <c:pt idx="2">
                  <c:v>0.16975308641975309</c:v>
                </c:pt>
                <c:pt idx="3">
                  <c:v>8.3333333333333329E-2</c:v>
                </c:pt>
                <c:pt idx="4">
                  <c:v>2.4691358024691357E-2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D8-4393-B211-9E42207037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252344"/>
        <c:axId val="239252736"/>
      </c:barChart>
      <c:catAx>
        <c:axId val="239252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252736"/>
        <c:crosses val="autoZero"/>
        <c:auto val="1"/>
        <c:lblAlgn val="ctr"/>
        <c:lblOffset val="100"/>
        <c:noMultiLvlLbl val="0"/>
      </c:catAx>
      <c:valAx>
        <c:axId val="239252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252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(2)'!$C$206:$C$210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(2)'!$F$206:$F$210</c:f>
              <c:numCache>
                <c:formatCode>0.00%</c:formatCode>
                <c:ptCount val="5"/>
                <c:pt idx="0">
                  <c:v>0.60493827160493829</c:v>
                </c:pt>
                <c:pt idx="1">
                  <c:v>0.34567901234567899</c:v>
                </c:pt>
                <c:pt idx="2">
                  <c:v>4.3209876543209874E-2</c:v>
                </c:pt>
                <c:pt idx="3">
                  <c:v>3.0864197530864196E-3</c:v>
                </c:pt>
                <c:pt idx="4">
                  <c:v>3.0864197530864196E-3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4-408D-9C03-33D7B10E0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53520"/>
        <c:axId val="239253912"/>
      </c:barChart>
      <c:catAx>
        <c:axId val="239253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253912"/>
        <c:crosses val="autoZero"/>
        <c:auto val="1"/>
        <c:lblAlgn val="ctr"/>
        <c:lblOffset val="100"/>
        <c:noMultiLvlLbl val="0"/>
      </c:catAx>
      <c:valAx>
        <c:axId val="239253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253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(2)'!$C$220:$C$224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(2)'!$F$220:$F$224</c:f>
              <c:numCache>
                <c:formatCode>0.00%</c:formatCode>
                <c:ptCount val="5"/>
                <c:pt idx="0">
                  <c:v>0.34259259259259262</c:v>
                </c:pt>
                <c:pt idx="1">
                  <c:v>0.48456790123456789</c:v>
                </c:pt>
                <c:pt idx="2">
                  <c:v>0.11419753086419752</c:v>
                </c:pt>
                <c:pt idx="3">
                  <c:v>3.7037037037037035E-2</c:v>
                </c:pt>
                <c:pt idx="4">
                  <c:v>2.1604938271604937E-2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90-4571-B46A-35C6E29A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54696"/>
        <c:axId val="239255088"/>
      </c:barChart>
      <c:catAx>
        <c:axId val="239254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255088"/>
        <c:crosses val="autoZero"/>
        <c:auto val="1"/>
        <c:lblAlgn val="ctr"/>
        <c:lblOffset val="100"/>
        <c:noMultiLvlLbl val="0"/>
      </c:catAx>
      <c:valAx>
        <c:axId val="239255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254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(2)'!$C$352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(2)'!$D$351:$E$351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'INFORME (2)'!$D$352:$E$352</c:f>
              <c:numCache>
                <c:formatCode>0.00%</c:formatCode>
                <c:ptCount val="2"/>
                <c:pt idx="0">
                  <c:v>0.65789473684210531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04-4AF3-A339-A39211005C6C}"/>
            </c:ext>
          </c:extLst>
        </c:ser>
        <c:ser>
          <c:idx val="1"/>
          <c:order val="1"/>
          <c:tx>
            <c:strRef>
              <c:f>'INFORME (2)'!$C$353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(2)'!$D$351:$E$351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'INFORME (2)'!$D$353:$E$353</c:f>
              <c:numCache>
                <c:formatCode>0.00%</c:formatCode>
                <c:ptCount val="2"/>
                <c:pt idx="0">
                  <c:v>0.51315789473684215</c:v>
                </c:pt>
                <c:pt idx="1">
                  <c:v>0.25714285714285712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04-4AF3-A339-A39211005C6C}"/>
            </c:ext>
          </c:extLst>
        </c:ser>
        <c:ser>
          <c:idx val="2"/>
          <c:order val="2"/>
          <c:tx>
            <c:strRef>
              <c:f>'INFORME (2)'!$C$354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(2)'!$D$351:$E$351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'INFORME (2)'!$D$354:$E$354</c:f>
              <c:numCache>
                <c:formatCode>0.00%</c:formatCode>
                <c:ptCount val="2"/>
                <c:pt idx="0">
                  <c:v>0.25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04-4AF3-A339-A39211005C6C}"/>
            </c:ext>
          </c:extLst>
        </c:ser>
        <c:ser>
          <c:idx val="3"/>
          <c:order val="3"/>
          <c:tx>
            <c:strRef>
              <c:f>'INFORME (2)'!$C$355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(2)'!$D$351:$E$351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'INFORME (2)'!$D$355:$E$355</c:f>
              <c:numCache>
                <c:formatCode>0.00%</c:formatCode>
                <c:ptCount val="2"/>
                <c:pt idx="0">
                  <c:v>2.6315789473684209E-2</c:v>
                </c:pt>
                <c:pt idx="1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04-4AF3-A339-A39211005C6C}"/>
            </c:ext>
          </c:extLst>
        </c:ser>
        <c:ser>
          <c:idx val="4"/>
          <c:order val="4"/>
          <c:tx>
            <c:strRef>
              <c:f>'INFORME (2)'!$C$356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(2)'!$D$351:$E$351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'INFORME (2)'!$D$356:$E$356</c:f>
              <c:numCache>
                <c:formatCode>0.00%</c:formatCode>
                <c:ptCount val="2"/>
                <c:pt idx="0">
                  <c:v>7.8947368421052627E-2</c:v>
                </c:pt>
                <c:pt idx="1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04-4AF3-A339-A39211005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83696"/>
        <c:axId val="226388176"/>
      </c:barChart>
      <c:catAx>
        <c:axId val="226383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6388176"/>
        <c:crosses val="autoZero"/>
        <c:auto val="1"/>
        <c:lblAlgn val="ctr"/>
        <c:lblOffset val="100"/>
        <c:noMultiLvlLbl val="0"/>
      </c:catAx>
      <c:valAx>
        <c:axId val="226388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6383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(2)'!$C$237:$C$241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(2)'!$F$237:$F$241</c:f>
              <c:numCache>
                <c:formatCode>0.00%</c:formatCode>
                <c:ptCount val="5"/>
                <c:pt idx="0">
                  <c:v>0.33024691358024694</c:v>
                </c:pt>
                <c:pt idx="1">
                  <c:v>0.42592592592592593</c:v>
                </c:pt>
                <c:pt idx="2">
                  <c:v>0.15740740740740741</c:v>
                </c:pt>
                <c:pt idx="3">
                  <c:v>6.4814814814814811E-2</c:v>
                </c:pt>
                <c:pt idx="4">
                  <c:v>2.1604938271604937E-2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47-460B-B0B4-EE0CD230C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47512"/>
        <c:axId val="239447904"/>
      </c:barChart>
      <c:catAx>
        <c:axId val="239447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447904"/>
        <c:crosses val="autoZero"/>
        <c:auto val="1"/>
        <c:lblAlgn val="ctr"/>
        <c:lblOffset val="100"/>
        <c:noMultiLvlLbl val="0"/>
      </c:catAx>
      <c:valAx>
        <c:axId val="239447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447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(2)'!$C$251:$C$255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(2)'!$F$251:$F$255</c:f>
              <c:numCache>
                <c:formatCode>0.00%</c:formatCode>
                <c:ptCount val="5"/>
                <c:pt idx="0">
                  <c:v>0.55246913580246915</c:v>
                </c:pt>
                <c:pt idx="1">
                  <c:v>0.35802469135802467</c:v>
                </c:pt>
                <c:pt idx="2">
                  <c:v>7.716049382716049E-2</c:v>
                </c:pt>
                <c:pt idx="3">
                  <c:v>3.0864197530864196E-3</c:v>
                </c:pt>
                <c:pt idx="4">
                  <c:v>9.2592592592592587E-3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7A-4C0F-91C6-A3159FFFD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48688"/>
        <c:axId val="239449080"/>
      </c:barChart>
      <c:catAx>
        <c:axId val="239448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449080"/>
        <c:crosses val="autoZero"/>
        <c:auto val="1"/>
        <c:lblAlgn val="ctr"/>
        <c:lblOffset val="100"/>
        <c:noMultiLvlLbl val="0"/>
      </c:catAx>
      <c:valAx>
        <c:axId val="239449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44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06084905397686"/>
          <c:y val="1.5782932409607615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dLbl>
              <c:idx val="2"/>
              <c:layout>
                <c:manualLayout>
                  <c:x val="3.9292584963253694E-3"/>
                  <c:y val="-4.1666679094094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(2)'!$C$287:$C$289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responde</c:v>
                </c:pt>
              </c:strCache>
            </c:strRef>
          </c:cat>
          <c:val>
            <c:numRef>
              <c:f>'INFORME (2)'!$F$287:$F$289</c:f>
              <c:numCache>
                <c:formatCode>0.00%</c:formatCode>
                <c:ptCount val="3"/>
                <c:pt idx="0">
                  <c:v>0.88288288288288286</c:v>
                </c:pt>
                <c:pt idx="1">
                  <c:v>7.2072072072072071E-2</c:v>
                </c:pt>
                <c:pt idx="2">
                  <c:v>4.5045045045045043E-2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DF-47CD-B818-E74D25392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6EBC-4FC3-B728-5112D901D9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(2)'!$C$318:$C$319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'INFORME (2)'!$D$318:$D$319</c:f>
              <c:numCache>
                <c:formatCode>0.00%</c:formatCode>
                <c:ptCount val="2"/>
                <c:pt idx="0">
                  <c:v>0.92926045016077174</c:v>
                </c:pt>
                <c:pt idx="1">
                  <c:v>7.0739549839228297E-2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BC-4FC3-B728-5112D901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A6-4939-A154-DB8D5674B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A6-4939-A154-DB8D5674B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1A6-4939-A154-DB8D5674B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A6-4939-A154-DB8D5674B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A6-4939-A154-DB8D5674B0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A6-4939-A154-DB8D5674B0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(2)'!$C$418:$C$424</c:f>
              <c:strCache>
                <c:ptCount val="7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  <c:pt idx="6">
                  <c:v>No respondieron</c:v>
                </c:pt>
              </c:strCache>
            </c:strRef>
          </c:cat>
          <c:val>
            <c:numRef>
              <c:f>'INFORME (2)'!$G$418:$G$424</c:f>
              <c:numCache>
                <c:formatCode>0.00%</c:formatCode>
                <c:ptCount val="7"/>
                <c:pt idx="0">
                  <c:v>0.41596638655462187</c:v>
                </c:pt>
                <c:pt idx="1">
                  <c:v>0.30252100840336132</c:v>
                </c:pt>
                <c:pt idx="2">
                  <c:v>5.8823529411764705E-2</c:v>
                </c:pt>
                <c:pt idx="3">
                  <c:v>5.0420168067226892E-2</c:v>
                </c:pt>
                <c:pt idx="4">
                  <c:v>8.4033613445378148E-3</c:v>
                </c:pt>
                <c:pt idx="5">
                  <c:v>0</c:v>
                </c:pt>
                <c:pt idx="6">
                  <c:v>0.1638655462184874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1A6-4939-A154-DB8D5674B0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(2)'!$C$418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(2)'!$D$417:$F$417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(2)'!$D$418:$F$418</c:f>
              <c:numCache>
                <c:formatCode>0.00%</c:formatCode>
                <c:ptCount val="3"/>
                <c:pt idx="0">
                  <c:v>0.37795275590551181</c:v>
                </c:pt>
                <c:pt idx="1">
                  <c:v>0.52631578947368418</c:v>
                </c:pt>
                <c:pt idx="2">
                  <c:v>0.31428571428571428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DF-429E-9CB7-2402BBCB31C2}"/>
            </c:ext>
          </c:extLst>
        </c:ser>
        <c:ser>
          <c:idx val="1"/>
          <c:order val="1"/>
          <c:tx>
            <c:strRef>
              <c:f>'INFORME (2)'!$C$419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(2)'!$D$417:$F$417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(2)'!$D$419:$F$419</c:f>
              <c:numCache>
                <c:formatCode>0.00%</c:formatCode>
                <c:ptCount val="3"/>
                <c:pt idx="0">
                  <c:v>0.39370078740157483</c:v>
                </c:pt>
                <c:pt idx="1">
                  <c:v>0.27631578947368424</c:v>
                </c:pt>
                <c:pt idx="2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DF-429E-9CB7-2402BBCB31C2}"/>
            </c:ext>
          </c:extLst>
        </c:ser>
        <c:ser>
          <c:idx val="2"/>
          <c:order val="2"/>
          <c:tx>
            <c:strRef>
              <c:f>'INFORME (2)'!$C$420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(2)'!$D$417:$F$417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(2)'!$D$420:$F$420</c:f>
              <c:numCache>
                <c:formatCode>0.00%</c:formatCode>
                <c:ptCount val="3"/>
                <c:pt idx="0">
                  <c:v>7.0866141732283464E-2</c:v>
                </c:pt>
                <c:pt idx="1">
                  <c:v>5.2631578947368418E-2</c:v>
                </c:pt>
                <c:pt idx="2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DF-429E-9CB7-2402BBCB31C2}"/>
            </c:ext>
          </c:extLst>
        </c:ser>
        <c:ser>
          <c:idx val="3"/>
          <c:order val="3"/>
          <c:tx>
            <c:strRef>
              <c:f>'INFORME (2)'!$C$421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(2)'!$D$417:$F$417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(2)'!$D$421:$F$421</c:f>
              <c:numCache>
                <c:formatCode>0.00%</c:formatCode>
                <c:ptCount val="3"/>
                <c:pt idx="0">
                  <c:v>7.0866141732283464E-2</c:v>
                </c:pt>
                <c:pt idx="1">
                  <c:v>3.9473684210526314E-2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DF-429E-9CB7-2402BBCB31C2}"/>
            </c:ext>
          </c:extLst>
        </c:ser>
        <c:ser>
          <c:idx val="4"/>
          <c:order val="4"/>
          <c:tx>
            <c:strRef>
              <c:f>'INFORME (2)'!$C$422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DF-429E-9CB7-2402BBCB31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(2)'!$D$417:$F$417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(2)'!$D$422:$F$422</c:f>
              <c:numCache>
                <c:formatCode>0.00%</c:formatCode>
                <c:ptCount val="3"/>
                <c:pt idx="0">
                  <c:v>1.5748031496062992E-2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DF-429E-9CB7-2402BBCB3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31272"/>
        <c:axId val="239731664"/>
      </c:barChart>
      <c:catAx>
        <c:axId val="239731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9731664"/>
        <c:crosses val="autoZero"/>
        <c:auto val="1"/>
        <c:lblAlgn val="ctr"/>
        <c:lblOffset val="100"/>
        <c:noMultiLvlLbl val="0"/>
      </c:catAx>
      <c:valAx>
        <c:axId val="239731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731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'INFORME (2)'!$C$891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'INFORME (2)'!$D$887:$F$887</c:f>
              <c:numCache>
                <c:formatCode>#,##0</c:formatCode>
                <c:ptCount val="3"/>
                <c:pt idx="0">
                  <c:v>29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'INFORME (2)'!$D$891:$F$891</c:f>
              <c:numCache>
                <c:formatCode>0.00%</c:formatCode>
                <c:ptCount val="3"/>
                <c:pt idx="0">
                  <c:v>0.12284069097888675</c:v>
                </c:pt>
                <c:pt idx="1">
                  <c:v>9.2105263157894732E-2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A-4271-B5AD-405627F3D860}"/>
            </c:ext>
          </c:extLst>
        </c:ser>
        <c:ser>
          <c:idx val="1"/>
          <c:order val="1"/>
          <c:tx>
            <c:strRef>
              <c:f>'INFORME (2)'!$C$892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'INFORME (2)'!$D$887:$F$887</c:f>
              <c:numCache>
                <c:formatCode>#,##0</c:formatCode>
                <c:ptCount val="3"/>
                <c:pt idx="0">
                  <c:v>29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'INFORME (2)'!$D$892:$F$892</c:f>
              <c:numCache>
                <c:formatCode>0.00%</c:formatCode>
                <c:ptCount val="3"/>
                <c:pt idx="0">
                  <c:v>0.27255278310940501</c:v>
                </c:pt>
                <c:pt idx="1">
                  <c:v>0.27631578947368424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5A-4271-B5AD-405627F3D860}"/>
            </c:ext>
          </c:extLst>
        </c:ser>
        <c:ser>
          <c:idx val="2"/>
          <c:order val="2"/>
          <c:tx>
            <c:strRef>
              <c:f>'INFORME (2)'!$C$893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'INFORME (2)'!$D$887:$F$887</c:f>
              <c:numCache>
                <c:formatCode>#,##0</c:formatCode>
                <c:ptCount val="3"/>
                <c:pt idx="0">
                  <c:v>29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'INFORME (2)'!$D$893:$F$893</c:f>
              <c:numCache>
                <c:formatCode>0.00%</c:formatCode>
                <c:ptCount val="3"/>
                <c:pt idx="0">
                  <c:v>0.23608445297504799</c:v>
                </c:pt>
                <c:pt idx="1">
                  <c:v>0.36842105263157893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5A-4271-B5AD-405627F3D860}"/>
            </c:ext>
          </c:extLst>
        </c:ser>
        <c:ser>
          <c:idx val="3"/>
          <c:order val="3"/>
          <c:tx>
            <c:strRef>
              <c:f>'INFORME (2)'!$C$894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'INFORME (2)'!$D$887:$F$887</c:f>
              <c:numCache>
                <c:formatCode>#,##0</c:formatCode>
                <c:ptCount val="3"/>
                <c:pt idx="0">
                  <c:v>29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'INFORME (2)'!$D$894:$F$894</c:f>
              <c:numCache>
                <c:formatCode>0.00%</c:formatCode>
                <c:ptCount val="3"/>
                <c:pt idx="0">
                  <c:v>5.9500959692898273E-2</c:v>
                </c:pt>
                <c:pt idx="1">
                  <c:v>5.2631578947368418E-2</c:v>
                </c:pt>
                <c:pt idx="2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5A-4271-B5AD-405627F3D860}"/>
            </c:ext>
          </c:extLst>
        </c:ser>
        <c:ser>
          <c:idx val="4"/>
          <c:order val="4"/>
          <c:tx>
            <c:strRef>
              <c:f>'INFORME (2)'!$C$895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'INFORME (2)'!$D$887:$F$887</c:f>
              <c:numCache>
                <c:formatCode>#,##0</c:formatCode>
                <c:ptCount val="3"/>
                <c:pt idx="0">
                  <c:v>29</c:v>
                </c:pt>
                <c:pt idx="1">
                  <c:v>7</c:v>
                </c:pt>
                <c:pt idx="2">
                  <c:v>4</c:v>
                </c:pt>
              </c:numCache>
            </c:numRef>
          </c:cat>
          <c:val>
            <c:numRef>
              <c:f>'INFORME (2)'!$D$895:$F$895</c:f>
              <c:numCache>
                <c:formatCode>0.00%</c:formatCode>
                <c:ptCount val="3"/>
                <c:pt idx="0">
                  <c:v>4.4145873320537425E-2</c:v>
                </c:pt>
                <c:pt idx="1">
                  <c:v>0.21052631578947367</c:v>
                </c:pt>
                <c:pt idx="2">
                  <c:v>0.31428571428571428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5A-4271-B5AD-405627F3D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732056"/>
        <c:axId val="239732448"/>
      </c:barChart>
      <c:catAx>
        <c:axId val="239732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732448"/>
        <c:crosses val="autoZero"/>
        <c:auto val="1"/>
        <c:lblAlgn val="ctr"/>
        <c:lblOffset val="100"/>
        <c:noMultiLvlLbl val="0"/>
      </c:catAx>
      <c:valAx>
        <c:axId val="239732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9732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'INFORME (2)'!$C$898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(2)'!$D$897:$F$897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(2)'!$D$898:$F$898</c:f>
              <c:numCache>
                <c:formatCode>0.00%</c:formatCode>
                <c:ptCount val="3"/>
                <c:pt idx="0">
                  <c:v>0.19193857965451055</c:v>
                </c:pt>
                <c:pt idx="1">
                  <c:v>0.14473684210526316</c:v>
                </c:pt>
                <c:pt idx="2">
                  <c:v>8.5714285714285715E-2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8-46D5-98D9-38B133142445}"/>
            </c:ext>
          </c:extLst>
        </c:ser>
        <c:ser>
          <c:idx val="1"/>
          <c:order val="1"/>
          <c:tx>
            <c:strRef>
              <c:f>'INFORME (2)'!$C$899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(2)'!$D$897:$F$897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(2)'!$D$899:$F$899</c:f>
              <c:numCache>
                <c:formatCode>0.00%</c:formatCode>
                <c:ptCount val="3"/>
                <c:pt idx="0">
                  <c:v>0.37044145873320539</c:v>
                </c:pt>
                <c:pt idx="1">
                  <c:v>0.19736842105263158</c:v>
                </c:pt>
                <c:pt idx="2">
                  <c:v>0.17142857142857143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58-46D5-98D9-38B133142445}"/>
            </c:ext>
          </c:extLst>
        </c:ser>
        <c:ser>
          <c:idx val="2"/>
          <c:order val="2"/>
          <c:tx>
            <c:strRef>
              <c:f>'INFORME (2)'!$C$900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(2)'!$D$897:$F$897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(2)'!$D$900:$F$900</c:f>
              <c:numCache>
                <c:formatCode>0.00%</c:formatCode>
                <c:ptCount val="3"/>
                <c:pt idx="0">
                  <c:v>0.30518234165067176</c:v>
                </c:pt>
                <c:pt idx="1">
                  <c:v>0.36842105263157893</c:v>
                </c:pt>
                <c:pt idx="2">
                  <c:v>0.31428571428571428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58-46D5-98D9-38B133142445}"/>
            </c:ext>
          </c:extLst>
        </c:ser>
        <c:ser>
          <c:idx val="3"/>
          <c:order val="3"/>
          <c:tx>
            <c:strRef>
              <c:f>'INFORME (2)'!$C$901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(2)'!$D$897:$F$897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(2)'!$D$901:$F$901</c:f>
              <c:numCache>
                <c:formatCode>0.00%</c:formatCode>
                <c:ptCount val="3"/>
                <c:pt idx="0">
                  <c:v>7.1017274472168906E-2</c:v>
                </c:pt>
                <c:pt idx="1">
                  <c:v>9.2105263157894732E-2</c:v>
                </c:pt>
                <c:pt idx="2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58-46D5-98D9-38B133142445}"/>
            </c:ext>
          </c:extLst>
        </c:ser>
        <c:ser>
          <c:idx val="4"/>
          <c:order val="4"/>
          <c:tx>
            <c:strRef>
              <c:f>'INFORME (2)'!$C$902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(2)'!$D$897:$F$897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(2)'!$D$902:$F$902</c:f>
              <c:numCache>
                <c:formatCode>0.00%</c:formatCode>
                <c:ptCount val="3"/>
                <c:pt idx="0">
                  <c:v>6.1420345489443376E-2</c:v>
                </c:pt>
                <c:pt idx="1">
                  <c:v>0.19736842105263158</c:v>
                </c:pt>
                <c:pt idx="2">
                  <c:v>0.31428571428571428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58-46D5-98D9-38B133142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731136"/>
        <c:axId val="239732840"/>
      </c:barChart>
      <c:catAx>
        <c:axId val="22773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732840"/>
        <c:crosses val="autoZero"/>
        <c:auto val="1"/>
        <c:lblAlgn val="ctr"/>
        <c:lblOffset val="100"/>
        <c:noMultiLvlLbl val="0"/>
      </c:catAx>
      <c:valAx>
        <c:axId val="239732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27731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'INFORME (2)'!$C$905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(2)'!$D$904:$F$904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(2)'!$D$905:$F$905</c:f>
              <c:numCache>
                <c:formatCode>0.00%</c:formatCode>
                <c:ptCount val="3"/>
                <c:pt idx="0">
                  <c:v>0.12667946257197696</c:v>
                </c:pt>
                <c:pt idx="1">
                  <c:v>0.15789473684210525</c:v>
                </c:pt>
                <c:pt idx="2">
                  <c:v>0.17142857142857143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A3-4D4C-A832-E3F9FCCECBDE}"/>
            </c:ext>
          </c:extLst>
        </c:ser>
        <c:ser>
          <c:idx val="1"/>
          <c:order val="1"/>
          <c:tx>
            <c:strRef>
              <c:f>'INFORME (2)'!$C$906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(2)'!$D$904:$F$904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(2)'!$D$906:$F$906</c:f>
              <c:numCache>
                <c:formatCode>0.00%</c:formatCode>
                <c:ptCount val="3"/>
                <c:pt idx="0">
                  <c:v>0.26103646833013433</c:v>
                </c:pt>
                <c:pt idx="1">
                  <c:v>0.17105263157894737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A3-4D4C-A832-E3F9FCCECBDE}"/>
            </c:ext>
          </c:extLst>
        </c:ser>
        <c:ser>
          <c:idx val="2"/>
          <c:order val="2"/>
          <c:tx>
            <c:strRef>
              <c:f>'INFORME (2)'!$C$907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(2)'!$D$904:$F$904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(2)'!$D$907:$F$907</c:f>
              <c:numCache>
                <c:formatCode>0.00%</c:formatCode>
                <c:ptCount val="3"/>
                <c:pt idx="0">
                  <c:v>0.20153550863723607</c:v>
                </c:pt>
                <c:pt idx="1">
                  <c:v>0.38157894736842107</c:v>
                </c:pt>
                <c:pt idx="2">
                  <c:v>0.25714285714285712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A3-4D4C-A832-E3F9FCCECBDE}"/>
            </c:ext>
          </c:extLst>
        </c:ser>
        <c:ser>
          <c:idx val="3"/>
          <c:order val="3"/>
          <c:tx>
            <c:strRef>
              <c:f>'INFORME (2)'!$C$908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(2)'!$D$904:$F$904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(2)'!$D$908:$F$908</c:f>
              <c:numCache>
                <c:formatCode>0.00%</c:formatCode>
                <c:ptCount val="3"/>
                <c:pt idx="0">
                  <c:v>5.5662188099808059E-2</c:v>
                </c:pt>
                <c:pt idx="1">
                  <c:v>9.2105263157894732E-2</c:v>
                </c:pt>
                <c:pt idx="2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A3-4D4C-A832-E3F9FCCECBDE}"/>
            </c:ext>
          </c:extLst>
        </c:ser>
        <c:ser>
          <c:idx val="4"/>
          <c:order val="4"/>
          <c:tx>
            <c:strRef>
              <c:f>'INFORME (2)'!$C$909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(2)'!$D$904:$F$904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(2)'!$D$909:$F$909</c:f>
              <c:numCache>
                <c:formatCode>0.00%</c:formatCode>
                <c:ptCount val="3"/>
                <c:pt idx="0">
                  <c:v>4.9904030710172742E-2</c:v>
                </c:pt>
                <c:pt idx="1">
                  <c:v>0.19736842105263158</c:v>
                </c:pt>
                <c:pt idx="2">
                  <c:v>0.31428571428571428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1A3-4D4C-A832-E3F9FCCE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733624"/>
        <c:axId val="239734016"/>
      </c:barChart>
      <c:catAx>
        <c:axId val="239733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734016"/>
        <c:crosses val="autoZero"/>
        <c:auto val="1"/>
        <c:lblAlgn val="ctr"/>
        <c:lblOffset val="100"/>
        <c:noMultiLvlLbl val="0"/>
      </c:catAx>
      <c:valAx>
        <c:axId val="239734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9733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(2)'!$D$927:$G$927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(2)'!$D$928:$G$928</c:f>
              <c:numCache>
                <c:formatCode>0.00%</c:formatCode>
                <c:ptCount val="4"/>
                <c:pt idx="0">
                  <c:v>7.677543186180422E-3</c:v>
                </c:pt>
                <c:pt idx="1">
                  <c:v>4.7244094488188976E-2</c:v>
                </c:pt>
                <c:pt idx="2">
                  <c:v>1.3157894736842105E-2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7F-4CE3-8695-86BE838E83B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(2)'!$D$927:$G$927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(2)'!$D$929:$G$929</c:f>
              <c:numCache>
                <c:formatCode>0.00%</c:formatCode>
                <c:ptCount val="4"/>
                <c:pt idx="0">
                  <c:v>1.3435700575815739E-2</c:v>
                </c:pt>
                <c:pt idx="1">
                  <c:v>3.937007874015748E-2</c:v>
                </c:pt>
                <c:pt idx="2">
                  <c:v>3.9473684210526314E-2</c:v>
                </c:pt>
                <c:pt idx="3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7F-4CE3-8695-86BE838E83B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(2)'!$D$927:$G$927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(2)'!$D$930:$G$930</c:f>
              <c:numCache>
                <c:formatCode>0.00%</c:formatCode>
                <c:ptCount val="4"/>
                <c:pt idx="0">
                  <c:v>0.16122840690978887</c:v>
                </c:pt>
                <c:pt idx="1">
                  <c:v>0.14960629921259844</c:v>
                </c:pt>
                <c:pt idx="2">
                  <c:v>0.23684210526315788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7F-4CE3-8695-86BE838E83B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(2)'!$D$927:$G$927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(2)'!$D$931:$G$931</c:f>
              <c:numCache>
                <c:formatCode>0.00%</c:formatCode>
                <c:ptCount val="4"/>
                <c:pt idx="0">
                  <c:v>0.53934740882917465</c:v>
                </c:pt>
                <c:pt idx="1">
                  <c:v>0.61417322834645671</c:v>
                </c:pt>
                <c:pt idx="2">
                  <c:v>0.56578947368421051</c:v>
                </c:pt>
                <c:pt idx="3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7F-4CE3-8695-86BE838E83B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(2)'!$D$927:$G$927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(2)'!$D$932:$G$932</c:f>
              <c:numCache>
                <c:formatCode>0.00%</c:formatCode>
                <c:ptCount val="4"/>
                <c:pt idx="0">
                  <c:v>0.27831094049904032</c:v>
                </c:pt>
                <c:pt idx="1">
                  <c:v>0.14960629921259844</c:v>
                </c:pt>
                <c:pt idx="2">
                  <c:v>0.14473684210526316</c:v>
                </c:pt>
                <c:pt idx="3">
                  <c:v>0.22857142857142856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7F-4CE3-8695-86BE838E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734800"/>
        <c:axId val="240062384"/>
      </c:barChart>
      <c:catAx>
        <c:axId val="239734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2384"/>
        <c:crosses val="autoZero"/>
        <c:auto val="1"/>
        <c:lblAlgn val="ctr"/>
        <c:lblOffset val="100"/>
        <c:noMultiLvlLbl val="0"/>
      </c:catAx>
      <c:valAx>
        <c:axId val="240062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9734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(2)'!$C$302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(2)'!$D$301:$G$301</c:f>
              <c:strCache>
                <c:ptCount val="4"/>
                <c:pt idx="0">
                  <c:v>3 Año</c:v>
                </c:pt>
                <c:pt idx="1">
                  <c:v>5 Año</c:v>
                </c:pt>
                <c:pt idx="2">
                  <c:v>3 Año No respondieron</c:v>
                </c:pt>
                <c:pt idx="3">
                  <c:v>5 Año No respondieron</c:v>
                </c:pt>
              </c:strCache>
            </c:strRef>
          </c:cat>
          <c:val>
            <c:numRef>
              <c:f>'INFORME (2)'!$D$302:$G$302</c:f>
              <c:numCache>
                <c:formatCode>0.00%</c:formatCode>
                <c:ptCount val="4"/>
                <c:pt idx="0">
                  <c:v>0.47692307692307695</c:v>
                </c:pt>
                <c:pt idx="1">
                  <c:v>0.12121212121212122</c:v>
                </c:pt>
                <c:pt idx="2">
                  <c:v>0.52307692307692311</c:v>
                </c:pt>
                <c:pt idx="3">
                  <c:v>0.87878787878787878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7C-4716-9A14-FC37D21AA7A7}"/>
            </c:ext>
          </c:extLst>
        </c:ser>
        <c:ser>
          <c:idx val="1"/>
          <c:order val="1"/>
          <c:tx>
            <c:strRef>
              <c:f>'INFORME (2)'!$C$303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(2)'!$D$301:$G$301</c:f>
              <c:strCache>
                <c:ptCount val="4"/>
                <c:pt idx="0">
                  <c:v>3 Año</c:v>
                </c:pt>
                <c:pt idx="1">
                  <c:v>5 Año</c:v>
                </c:pt>
                <c:pt idx="2">
                  <c:v>3 Año No respondieron</c:v>
                </c:pt>
                <c:pt idx="3">
                  <c:v>5 Año No respondieron</c:v>
                </c:pt>
              </c:strCache>
            </c:strRef>
          </c:cat>
          <c:val>
            <c:numRef>
              <c:f>'INFORME (2)'!$D$303:$G$303</c:f>
              <c:numCache>
                <c:formatCode>0.00%</c:formatCode>
                <c:ptCount val="4"/>
                <c:pt idx="0">
                  <c:v>0.58461538461538465</c:v>
                </c:pt>
                <c:pt idx="1">
                  <c:v>0.24242424242424243</c:v>
                </c:pt>
                <c:pt idx="2">
                  <c:v>0.41538461538461541</c:v>
                </c:pt>
                <c:pt idx="3">
                  <c:v>0.75757575757575757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7C-4716-9A14-FC37D21AA7A7}"/>
            </c:ext>
          </c:extLst>
        </c:ser>
        <c:ser>
          <c:idx val="2"/>
          <c:order val="2"/>
          <c:tx>
            <c:strRef>
              <c:f>'INFORME (2)'!$C$304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(2)'!$D$301:$G$301</c:f>
              <c:strCache>
                <c:ptCount val="4"/>
                <c:pt idx="0">
                  <c:v>3 Año</c:v>
                </c:pt>
                <c:pt idx="1">
                  <c:v>5 Año</c:v>
                </c:pt>
                <c:pt idx="2">
                  <c:v>3 Año No respondieron</c:v>
                </c:pt>
                <c:pt idx="3">
                  <c:v>5 Año No respondieron</c:v>
                </c:pt>
              </c:strCache>
            </c:strRef>
          </c:cat>
          <c:val>
            <c:numRef>
              <c:f>'INFORME (2)'!$D$304:$G$304</c:f>
              <c:numCache>
                <c:formatCode>0.00%</c:formatCode>
                <c:ptCount val="4"/>
                <c:pt idx="0">
                  <c:v>0.18461538461538463</c:v>
                </c:pt>
                <c:pt idx="1">
                  <c:v>0.21212121212121213</c:v>
                </c:pt>
                <c:pt idx="2">
                  <c:v>0.81538461538461537</c:v>
                </c:pt>
                <c:pt idx="3">
                  <c:v>0.78787878787878785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7C-4716-9A14-FC37D21AA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79552"/>
        <c:axId val="226423600"/>
      </c:barChart>
      <c:catAx>
        <c:axId val="22647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26423600"/>
        <c:crosses val="autoZero"/>
        <c:auto val="1"/>
        <c:lblAlgn val="ctr"/>
        <c:lblOffset val="100"/>
        <c:noMultiLvlLbl val="0"/>
      </c:catAx>
      <c:valAx>
        <c:axId val="226423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647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FF-4921-A358-E70ADFE836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FF-4921-A358-E70ADFE836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FF-4921-A358-E70ADFE836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FF-4921-A358-E70ADFE836D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FF-4921-A358-E70ADFE836D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'INFORME (2)'!$C$928:$C$932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'INFORME (2)'!$H$928:$H$932</c:f>
              <c:numCache>
                <c:formatCode>0.00%</c:formatCode>
                <c:ptCount val="5"/>
                <c:pt idx="0">
                  <c:v>1.4492753623188406E-2</c:v>
                </c:pt>
                <c:pt idx="1">
                  <c:v>2.1080368906455864E-2</c:v>
                </c:pt>
                <c:pt idx="2">
                  <c:v>0.16600790513833993</c:v>
                </c:pt>
                <c:pt idx="3">
                  <c:v>0.55731225296442688</c:v>
                </c:pt>
                <c:pt idx="4">
                  <c:v>0.24110671936758893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FF-4921-A358-E70ADFE83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(2)'!$C$954:$C$959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'INFORME (2)'!$E$954:$E$959</c:f>
              <c:numCache>
                <c:formatCode>0.00%</c:formatCode>
                <c:ptCount val="6"/>
                <c:pt idx="0">
                  <c:v>0.11799410029498525</c:v>
                </c:pt>
                <c:pt idx="1">
                  <c:v>2.0648967551622419E-2</c:v>
                </c:pt>
                <c:pt idx="2">
                  <c:v>2.0648967551622419E-2</c:v>
                </c:pt>
                <c:pt idx="3">
                  <c:v>4.4247787610619468E-2</c:v>
                </c:pt>
                <c:pt idx="4">
                  <c:v>0.10914454277286136</c:v>
                </c:pt>
                <c:pt idx="5">
                  <c:v>0.18584070796460178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A9-4A45-842F-8F0EC51E4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3560"/>
        <c:axId val="240063952"/>
      </c:barChart>
      <c:catAx>
        <c:axId val="240063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40063952"/>
        <c:crosses val="autoZero"/>
        <c:auto val="1"/>
        <c:lblAlgn val="ctr"/>
        <c:lblOffset val="100"/>
        <c:noMultiLvlLbl val="0"/>
      </c:catAx>
      <c:valAx>
        <c:axId val="2400639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40063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'INFORME (2)'!$C$972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(2)'!$D$971:$E$971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'INFORME (2)'!$D$972:$E$972</c:f>
              <c:numCache>
                <c:formatCode>0.00%</c:formatCode>
                <c:ptCount val="2"/>
                <c:pt idx="0">
                  <c:v>9.4049904030710174E-2</c:v>
                </c:pt>
                <c:pt idx="1">
                  <c:v>7.874015748031496E-2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3-4A33-9759-DD80BFE121CE}"/>
            </c:ext>
          </c:extLst>
        </c:ser>
        <c:ser>
          <c:idx val="1"/>
          <c:order val="1"/>
          <c:tx>
            <c:strRef>
              <c:f>'INFORME (2)'!$C$973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(2)'!$D$971:$E$971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'INFORME (2)'!$D$973:$E$973</c:f>
              <c:numCache>
                <c:formatCode>0.00%</c:formatCode>
                <c:ptCount val="2"/>
                <c:pt idx="0">
                  <c:v>0.36276391554702497</c:v>
                </c:pt>
                <c:pt idx="1">
                  <c:v>0.39370078740157483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73-4A33-9759-DD80BFE121CE}"/>
            </c:ext>
          </c:extLst>
        </c:ser>
        <c:ser>
          <c:idx val="2"/>
          <c:order val="2"/>
          <c:tx>
            <c:strRef>
              <c:f>'INFORME (2)'!$C$974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(2)'!$D$971:$E$971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'INFORME (2)'!$D$974:$E$974</c:f>
              <c:numCache>
                <c:formatCode>0.00%</c:formatCode>
                <c:ptCount val="2"/>
                <c:pt idx="0">
                  <c:v>0.38771593090211132</c:v>
                </c:pt>
                <c:pt idx="1">
                  <c:v>0.44094488188976377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73-4A33-9759-DD80BFE121CE}"/>
            </c:ext>
          </c:extLst>
        </c:ser>
        <c:ser>
          <c:idx val="3"/>
          <c:order val="3"/>
          <c:tx>
            <c:strRef>
              <c:f>'INFORME (2)'!$C$975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(2)'!$D$971:$E$971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'INFORME (2)'!$D$975:$E$975</c:f>
              <c:numCache>
                <c:formatCode>0.00%</c:formatCode>
                <c:ptCount val="2"/>
                <c:pt idx="0">
                  <c:v>9.2130518234165071E-2</c:v>
                </c:pt>
                <c:pt idx="1">
                  <c:v>7.874015748031496E-2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973-4A33-9759-DD80BFE121CE}"/>
            </c:ext>
          </c:extLst>
        </c:ser>
        <c:ser>
          <c:idx val="4"/>
          <c:order val="4"/>
          <c:tx>
            <c:strRef>
              <c:f>'INFORME (2)'!$C$976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73-4A33-9759-DD80BFE121C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73-4A33-9759-DD80BFE121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(2)'!$D$971:$E$971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'INFORME (2)'!$D$976:$E$976</c:f>
              <c:numCache>
                <c:formatCode>0.00%</c:formatCode>
                <c:ptCount val="2"/>
                <c:pt idx="0">
                  <c:v>6.3339731285988479E-2</c:v>
                </c:pt>
                <c:pt idx="1">
                  <c:v>7.874015748031496E-3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73-4A33-9759-DD80BFE12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64736"/>
        <c:axId val="240065128"/>
      </c:barChart>
      <c:catAx>
        <c:axId val="240064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5128"/>
        <c:crosses val="autoZero"/>
        <c:auto val="1"/>
        <c:lblAlgn val="ctr"/>
        <c:lblOffset val="100"/>
        <c:noMultiLvlLbl val="0"/>
      </c:catAx>
      <c:valAx>
        <c:axId val="2400651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40064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88-4A05-9AAC-ED04F494C6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88-4A05-9AAC-ED04F494C68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388-4A05-9AAC-ED04F494C68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8-4A05-9AAC-ED04F494C68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8-4A05-9AAC-ED04F494C6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(2)'!$C$972:$C$976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(2)'!$F$972:$F$976</c:f>
              <c:numCache>
                <c:formatCode>0.00%</c:formatCode>
                <c:ptCount val="5"/>
                <c:pt idx="0">
                  <c:v>9.1049382716049385E-2</c:v>
                </c:pt>
                <c:pt idx="1">
                  <c:v>0.36882716049382713</c:v>
                </c:pt>
                <c:pt idx="2">
                  <c:v>0.39814814814814814</c:v>
                </c:pt>
                <c:pt idx="3">
                  <c:v>8.9506172839506168E-2</c:v>
                </c:pt>
                <c:pt idx="4">
                  <c:v>5.2469135802469133E-2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8-4A05-9AAC-ED04F494C6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'INFORME (2)'!$C$1008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(2)'!$D$1007:$F$1007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(2)'!$D$1008:$F$1008</c:f>
              <c:numCache>
                <c:formatCode>0.00%</c:formatCode>
                <c:ptCount val="3"/>
                <c:pt idx="0">
                  <c:v>0.13385826771653545</c:v>
                </c:pt>
                <c:pt idx="1">
                  <c:v>0.15789473684210525</c:v>
                </c:pt>
                <c:pt idx="2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7-42C5-9631-208C12F107A0}"/>
            </c:ext>
          </c:extLst>
        </c:ser>
        <c:ser>
          <c:idx val="1"/>
          <c:order val="1"/>
          <c:tx>
            <c:strRef>
              <c:f>'INFORME (2)'!$C$1009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(2)'!$D$1007:$F$1007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(2)'!$D$1009:$F$1009</c:f>
              <c:numCache>
                <c:formatCode>0.00%</c:formatCode>
                <c:ptCount val="3"/>
                <c:pt idx="0">
                  <c:v>0.57480314960629919</c:v>
                </c:pt>
                <c:pt idx="1">
                  <c:v>0.47368421052631576</c:v>
                </c:pt>
                <c:pt idx="2">
                  <c:v>0.31428571428571428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7-42C5-9631-208C12F107A0}"/>
            </c:ext>
          </c:extLst>
        </c:ser>
        <c:ser>
          <c:idx val="2"/>
          <c:order val="2"/>
          <c:tx>
            <c:strRef>
              <c:f>'INFORME (2)'!$C$1010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(2)'!$D$1007:$F$1007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(2)'!$D$1010:$F$1010</c:f>
              <c:numCache>
                <c:formatCode>0.00%</c:formatCode>
                <c:ptCount val="3"/>
                <c:pt idx="0">
                  <c:v>0.29133858267716534</c:v>
                </c:pt>
                <c:pt idx="1">
                  <c:v>0.34210526315789475</c:v>
                </c:pt>
                <c:pt idx="2">
                  <c:v>0.34285714285714286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87-42C5-9631-208C12F107A0}"/>
            </c:ext>
          </c:extLst>
        </c:ser>
        <c:ser>
          <c:idx val="3"/>
          <c:order val="3"/>
          <c:tx>
            <c:strRef>
              <c:f>'INFORME (2)'!$C$1011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87-42C5-9631-208C12F107A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787-42C5-9631-208C12F107A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787-42C5-9631-208C12F107A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(2)'!$D$1007:$F$1007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(2)'!$D$1011:$F$1011</c:f>
              <c:numCache>
                <c:formatCode>0.00%</c:formatCode>
                <c:ptCount val="3"/>
                <c:pt idx="0">
                  <c:v>0</c:v>
                </c:pt>
                <c:pt idx="1">
                  <c:v>2.6315789473684209E-2</c:v>
                </c:pt>
                <c:pt idx="2">
                  <c:v>5.7142857142857141E-2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87-42C5-9631-208C12F10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479136"/>
        <c:axId val="240479528"/>
      </c:barChart>
      <c:catAx>
        <c:axId val="24047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40479528"/>
        <c:crosses val="autoZero"/>
        <c:auto val="1"/>
        <c:lblAlgn val="ctr"/>
        <c:lblOffset val="100"/>
        <c:noMultiLvlLbl val="0"/>
      </c:catAx>
      <c:valAx>
        <c:axId val="240479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40479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887-4285-AC59-8471DEFA420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87-4285-AC59-8471DEFA42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887-4285-AC59-8471DEFA420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87-4285-AC59-8471DEFA420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887-4285-AC59-8471DEFA42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(2)'!$C$1008:$C$1011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'INFORME (2)'!$G$1008:$G$1011</c:f>
              <c:numCache>
                <c:formatCode>0.00%</c:formatCode>
                <c:ptCount val="4"/>
                <c:pt idx="0">
                  <c:v>0.1638655462184874</c:v>
                </c:pt>
                <c:pt idx="1">
                  <c:v>0.50420168067226889</c:v>
                </c:pt>
                <c:pt idx="2">
                  <c:v>0.31512605042016806</c:v>
                </c:pt>
                <c:pt idx="3">
                  <c:v>1.680672268907563E-2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87-4285-AC59-8471DEFA42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2C-41C7-A325-964D6A1978E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2C-41C7-A325-964D6A1978E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2C-41C7-A325-964D6A1978E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2C-41C7-A325-964D6A1978E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52C-41C7-A325-964D6A1978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(2)'!$C$1023:$C$1027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'INFORME (2)'!$F$1023:$F$1027</c:f>
              <c:numCache>
                <c:formatCode>0.00%</c:formatCode>
                <c:ptCount val="5"/>
                <c:pt idx="0">
                  <c:v>0.17117117117117117</c:v>
                </c:pt>
                <c:pt idx="1">
                  <c:v>0.40540540540540543</c:v>
                </c:pt>
                <c:pt idx="2">
                  <c:v>0.18018018018018017</c:v>
                </c:pt>
                <c:pt idx="3">
                  <c:v>5.4054054054054057E-2</c:v>
                </c:pt>
                <c:pt idx="4">
                  <c:v>0.1891891891891892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52C-41C7-A325-964D6A1978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30-498E-8C01-4065999CC93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30-498E-8C01-4065999CC93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30-498E-8C01-4065999CC93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30-498E-8C01-4065999CC93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30-498E-8C01-4065999CC93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(2)'!$C$1037:$C$1041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'INFORME (2)'!$F$1037:$F$1041</c:f>
              <c:numCache>
                <c:formatCode>0.00%</c:formatCode>
                <c:ptCount val="5"/>
                <c:pt idx="0">
                  <c:v>8.1081081081081086E-2</c:v>
                </c:pt>
                <c:pt idx="1">
                  <c:v>0.29729729729729731</c:v>
                </c:pt>
                <c:pt idx="2">
                  <c:v>0.1981981981981982</c:v>
                </c:pt>
                <c:pt idx="3">
                  <c:v>0.11711711711711711</c:v>
                </c:pt>
                <c:pt idx="4">
                  <c:v>0.30630630630630629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30-498E-8C01-4065999CC9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0B-49AC-AE7D-777BCC4705E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0B-49AC-AE7D-777BCC4705E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0B-49AC-AE7D-777BCC4705E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0B-49AC-AE7D-777BCC4705E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0B-49AC-AE7D-777BCC4705E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(2)'!$C$1053:$C$1057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'INFORME (2)'!$F$1053:$F$1057</c:f>
              <c:numCache>
                <c:formatCode>0.00%</c:formatCode>
                <c:ptCount val="5"/>
                <c:pt idx="0">
                  <c:v>9.0090090090090086E-2</c:v>
                </c:pt>
                <c:pt idx="1">
                  <c:v>0.45945945945945948</c:v>
                </c:pt>
                <c:pt idx="2">
                  <c:v>0.1981981981981982</c:v>
                </c:pt>
                <c:pt idx="3">
                  <c:v>2.7027027027027029E-2</c:v>
                </c:pt>
                <c:pt idx="4">
                  <c:v>0.22522522522522523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0B-49AC-AE7D-777BCC4705E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747-4301-9A6D-B9A1B2DFB98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47-4301-9A6D-B9A1B2DFB98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47-4301-9A6D-B9A1B2DFB98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47-4301-9A6D-B9A1B2DFB98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747-4301-9A6D-B9A1B2DFB98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(2)'!$C$1077:$C$1081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'INFORME (2)'!$F$1077:$F$1081</c:f>
              <c:numCache>
                <c:formatCode>0.00%</c:formatCode>
                <c:ptCount val="5"/>
                <c:pt idx="0">
                  <c:v>2.7027027027027029E-2</c:v>
                </c:pt>
                <c:pt idx="1">
                  <c:v>0.13513513513513514</c:v>
                </c:pt>
                <c:pt idx="2">
                  <c:v>0.34234234234234234</c:v>
                </c:pt>
                <c:pt idx="3">
                  <c:v>0.24324324324324326</c:v>
                </c:pt>
                <c:pt idx="4">
                  <c:v>0.25225225225225223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7-4301-9A6D-B9A1B2DFB9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(2)'!$C$362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(2)'!$D$362:$G$362</c:f>
              <c:numCache>
                <c:formatCode>0.00%</c:formatCode>
                <c:ptCount val="4"/>
                <c:pt idx="0">
                  <c:v>1.3435700575815739E-2</c:v>
                </c:pt>
                <c:pt idx="1">
                  <c:v>3.1496062992125984E-2</c:v>
                </c:pt>
                <c:pt idx="2">
                  <c:v>3.9473684210526314E-2</c:v>
                </c:pt>
                <c:pt idx="3">
                  <c:v>8.5714285714285715E-2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4C-48BF-854F-0CB2B4111CD8}"/>
            </c:ext>
          </c:extLst>
        </c:ser>
        <c:ser>
          <c:idx val="1"/>
          <c:order val="1"/>
          <c:tx>
            <c:strRef>
              <c:f>'INFORME (2)'!$C$363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(2)'!$D$363:$G$363</c:f>
              <c:numCache>
                <c:formatCode>0.00%</c:formatCode>
                <c:ptCount val="4"/>
                <c:pt idx="0">
                  <c:v>2.3032629558541268E-2</c:v>
                </c:pt>
                <c:pt idx="1">
                  <c:v>6.2992125984251968E-2</c:v>
                </c:pt>
                <c:pt idx="2">
                  <c:v>3.9473684210526314E-2</c:v>
                </c:pt>
                <c:pt idx="3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4C-48BF-854F-0CB2B4111CD8}"/>
            </c:ext>
          </c:extLst>
        </c:ser>
        <c:ser>
          <c:idx val="2"/>
          <c:order val="2"/>
          <c:tx>
            <c:strRef>
              <c:f>'INFORME (2)'!$C$364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(2)'!$D$364:$G$364</c:f>
              <c:numCache>
                <c:formatCode>0.00%</c:formatCode>
                <c:ptCount val="4"/>
                <c:pt idx="0">
                  <c:v>3.4548944337811902E-2</c:v>
                </c:pt>
                <c:pt idx="1">
                  <c:v>0.14960629921259844</c:v>
                </c:pt>
                <c:pt idx="2">
                  <c:v>9.2105263157894732E-2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4C-48BF-854F-0CB2B4111CD8}"/>
            </c:ext>
          </c:extLst>
        </c:ser>
        <c:ser>
          <c:idx val="3"/>
          <c:order val="3"/>
          <c:tx>
            <c:strRef>
              <c:f>'INFORME (2)'!$C$365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(2)'!$D$365:$G$365</c:f>
              <c:numCache>
                <c:formatCode>0.00%</c:formatCode>
                <c:ptCount val="4"/>
                <c:pt idx="0">
                  <c:v>2.3032629558541268E-2</c:v>
                </c:pt>
                <c:pt idx="1">
                  <c:v>3.1496062992125984E-2</c:v>
                </c:pt>
                <c:pt idx="2">
                  <c:v>3.9473684210526314E-2</c:v>
                </c:pt>
                <c:pt idx="3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4C-48BF-854F-0CB2B4111CD8}"/>
            </c:ext>
          </c:extLst>
        </c:ser>
        <c:ser>
          <c:idx val="4"/>
          <c:order val="4"/>
          <c:tx>
            <c:strRef>
              <c:f>'INFORME (2)'!$C$366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(2)'!$D$366:$G$366</c:f>
              <c:numCache>
                <c:formatCode>0.00%</c:formatCode>
                <c:ptCount val="4"/>
                <c:pt idx="0">
                  <c:v>2.1113243761996161E-2</c:v>
                </c:pt>
                <c:pt idx="1">
                  <c:v>2.3622047244094488E-2</c:v>
                </c:pt>
                <c:pt idx="2">
                  <c:v>1.3157894736842105E-2</c:v>
                </c:pt>
                <c:pt idx="3">
                  <c:v>0.17142857142857143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B4C-48BF-854F-0CB2B4111CD8}"/>
            </c:ext>
          </c:extLst>
        </c:ser>
        <c:ser>
          <c:idx val="5"/>
          <c:order val="5"/>
          <c:tx>
            <c:strRef>
              <c:f>'INFORME (2)'!$C$367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(2)'!$D$367:$G$367</c:f>
              <c:numCache>
                <c:formatCode>0.00%</c:formatCode>
                <c:ptCount val="4"/>
                <c:pt idx="0">
                  <c:v>9.5969289827255271E-3</c:v>
                </c:pt>
                <c:pt idx="1">
                  <c:v>1.5748031496062992E-2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B4C-48BF-854F-0CB2B4111CD8}"/>
            </c:ext>
          </c:extLst>
        </c:ser>
        <c:ser>
          <c:idx val="6"/>
          <c:order val="6"/>
          <c:tx>
            <c:strRef>
              <c:f>'INFORME (2)'!$C$368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(2)'!$D$368:$G$368</c:f>
              <c:numCache>
                <c:formatCode>0.00%</c:formatCode>
                <c:ptCount val="4"/>
                <c:pt idx="0">
                  <c:v>3.6468330134357005E-2</c:v>
                </c:pt>
                <c:pt idx="1">
                  <c:v>3.1496062992125984E-2</c:v>
                </c:pt>
                <c:pt idx="2">
                  <c:v>7.8947368421052627E-2</c:v>
                </c:pt>
                <c:pt idx="3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B4C-48BF-854F-0CB2B4111CD8}"/>
            </c:ext>
          </c:extLst>
        </c:ser>
        <c:ser>
          <c:idx val="7"/>
          <c:order val="7"/>
          <c:tx>
            <c:strRef>
              <c:f>'INFORME (2)'!$C$369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(2)'!$D$361:$G$361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'INFORME (2)'!$D$369:$G$369</c:f>
              <c:numCache>
                <c:formatCode>0.00%</c:formatCode>
                <c:ptCount val="4"/>
                <c:pt idx="0">
                  <c:v>0.29750479846449135</c:v>
                </c:pt>
                <c:pt idx="1">
                  <c:v>0.66141732283464572</c:v>
                </c:pt>
                <c:pt idx="2">
                  <c:v>0.59210526315789469</c:v>
                </c:pt>
                <c:pt idx="3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4C-48BF-854F-0CB2B411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48840"/>
        <c:axId val="226549224"/>
      </c:barChart>
      <c:catAx>
        <c:axId val="226548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6549224"/>
        <c:crosses val="autoZero"/>
        <c:auto val="1"/>
        <c:lblAlgn val="ctr"/>
        <c:lblOffset val="100"/>
        <c:noMultiLvlLbl val="0"/>
      </c:catAx>
      <c:valAx>
        <c:axId val="226549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6548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BDE-4931-A781-7F5FA50564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DE-4931-A781-7F5FA50564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BDE-4931-A781-7F5FA50564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DE-4931-A781-7F5FA50564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DE-4931-A781-7F5FA50564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(2)'!$C$1092:$C$1096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'INFORME (2)'!$F$1092:$F$1096</c:f>
              <c:numCache>
                <c:formatCode>0.00%</c:formatCode>
                <c:ptCount val="5"/>
                <c:pt idx="0">
                  <c:v>0.17117117117117117</c:v>
                </c:pt>
                <c:pt idx="1">
                  <c:v>0.40540540540540543</c:v>
                </c:pt>
                <c:pt idx="2">
                  <c:v>0.16216216216216217</c:v>
                </c:pt>
                <c:pt idx="3">
                  <c:v>3.6036036036036036E-2</c:v>
                </c:pt>
                <c:pt idx="4">
                  <c:v>0.22522522522522523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DE-4931-A781-7F5FA50564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561-47CF-8D1A-8B3B54EDB7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61-47CF-8D1A-8B3B54EDB7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61-47CF-8D1A-8B3B54EDB78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561-47CF-8D1A-8B3B54EDB78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561-47CF-8D1A-8B3B54EDB7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(2)'!$C$1106:$C$1110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'INFORME (2)'!$F$1106:$F$1110</c:f>
              <c:numCache>
                <c:formatCode>0.00%</c:formatCode>
                <c:ptCount val="5"/>
                <c:pt idx="0">
                  <c:v>0.13513513513513514</c:v>
                </c:pt>
                <c:pt idx="1">
                  <c:v>0.33333333333333331</c:v>
                </c:pt>
                <c:pt idx="2">
                  <c:v>0.22522522522522523</c:v>
                </c:pt>
                <c:pt idx="3">
                  <c:v>9.90990990990991E-2</c:v>
                </c:pt>
                <c:pt idx="4">
                  <c:v>0.2072072072072072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561-47CF-8D1A-8B3B54EDB7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CA-48EB-B387-886CA7050C1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CA-48EB-B387-886CA7050C1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CA-48EB-B387-886CA7050C1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9CA-48EB-B387-886CA7050C1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9CA-48EB-B387-886CA7050C1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(2)'!$C$1123:$C$1126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'INFORME (2)'!$E$1123:$E$1126</c:f>
              <c:numCache>
                <c:formatCode>0.00%</c:formatCode>
                <c:ptCount val="4"/>
                <c:pt idx="0">
                  <c:v>0.39370078740157483</c:v>
                </c:pt>
                <c:pt idx="1">
                  <c:v>0.51181102362204722</c:v>
                </c:pt>
                <c:pt idx="2">
                  <c:v>4.7244094488188976E-2</c:v>
                </c:pt>
                <c:pt idx="3">
                  <c:v>4.7244094488188976E-2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CA-48EB-B387-886CA7050C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(2)'!$C$302:$C$304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'INFORME (2)'!$H$302:$H$304</c:f>
              <c:numCache>
                <c:formatCode>0.00%</c:formatCode>
                <c:ptCount val="3"/>
                <c:pt idx="0">
                  <c:v>0.35714285714285715</c:v>
                </c:pt>
                <c:pt idx="1">
                  <c:v>0.46938775510204084</c:v>
                </c:pt>
                <c:pt idx="2">
                  <c:v>0.19387755102040816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96-42DB-9406-45A04679AE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1226080"/>
        <c:axId val="241226472"/>
      </c:barChart>
      <c:catAx>
        <c:axId val="24122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226472"/>
        <c:crosses val="autoZero"/>
        <c:auto val="1"/>
        <c:lblAlgn val="ctr"/>
        <c:lblOffset val="100"/>
        <c:noMultiLvlLbl val="0"/>
      </c:catAx>
      <c:valAx>
        <c:axId val="2412264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4122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 (2)'!$C$33:$C$39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'INFORME (2)'!$D$33:$D$39</c:f>
              <c:numCache>
                <c:formatCode>0.0%</c:formatCode>
                <c:ptCount val="7"/>
                <c:pt idx="0">
                  <c:v>0.87617765814266491</c:v>
                </c:pt>
                <c:pt idx="1">
                  <c:v>0.10228802153432032</c:v>
                </c:pt>
                <c:pt idx="2">
                  <c:v>2.0188425302826378E-2</c:v>
                </c:pt>
                <c:pt idx="3" formatCode="0.00%">
                  <c:v>0</c:v>
                </c:pt>
                <c:pt idx="4" formatCode="0.00%">
                  <c:v>0</c:v>
                </c:pt>
                <c:pt idx="5" formatCode="0.00%">
                  <c:v>0</c:v>
                </c:pt>
                <c:pt idx="6" formatCode="0.0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D7-4470-8AC5-A983CB203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227256"/>
        <c:axId val="241227648"/>
      </c:barChart>
      <c:catAx>
        <c:axId val="24122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227648"/>
        <c:crosses val="autoZero"/>
        <c:auto val="1"/>
        <c:lblAlgn val="ctr"/>
        <c:lblOffset val="100"/>
        <c:noMultiLvlLbl val="0"/>
      </c:catAx>
      <c:valAx>
        <c:axId val="24122764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4122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92A-4B34-BF7C-702EF4782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2A-4B34-BF7C-702EF4782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2A-4B34-BF7C-702EF4782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2A-4B34-BF7C-702EF4782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2A-4B34-BF7C-702EF4782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2A-4B34-BF7C-702EF478262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(2)'!$C$440:$C$444</c:f>
              <c:strCache>
                <c:ptCount val="5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  <c:pt idx="4">
                  <c:v>No respondieron </c:v>
                </c:pt>
              </c:strCache>
            </c:strRef>
          </c:cat>
          <c:val>
            <c:numRef>
              <c:f>'INFORME (2)'!$H$440:$H$444</c:f>
              <c:numCache>
                <c:formatCode>0%</c:formatCode>
                <c:ptCount val="5"/>
                <c:pt idx="0">
                  <c:v>2.0671834625322998E-2</c:v>
                </c:pt>
                <c:pt idx="1">
                  <c:v>6.4599483204134361E-2</c:v>
                </c:pt>
                <c:pt idx="2">
                  <c:v>2.3255813953488372E-2</c:v>
                </c:pt>
                <c:pt idx="3">
                  <c:v>0.58914728682170547</c:v>
                </c:pt>
                <c:pt idx="4">
                  <c:v>0.30232558139534882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2A-4B34-BF7C-702EF47826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F9C-48FF-B780-5716DD9F05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F9C-48FF-B780-5716DD9F05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F9C-48FF-B780-5716DD9F05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9C-48FF-B780-5716DD9F05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F9C-48FF-B780-5716DD9F05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F9C-48FF-B780-5716DD9F05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(2)'!$C$458:$C$462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'INFORME (2)'!$H$458:$H$462</c:f>
              <c:numCache>
                <c:formatCode>0%</c:formatCode>
                <c:ptCount val="5"/>
                <c:pt idx="0">
                  <c:v>0.05</c:v>
                </c:pt>
                <c:pt idx="1">
                  <c:v>0.31363636363636366</c:v>
                </c:pt>
                <c:pt idx="2">
                  <c:v>0.11590909090909091</c:v>
                </c:pt>
                <c:pt idx="3">
                  <c:v>2.0454545454545454E-2</c:v>
                </c:pt>
                <c:pt idx="4">
                  <c:v>0.24090909090909091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F9C-48FF-B780-5716DD9F05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796-47CF-A773-3CC2448077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796-47CF-A773-3CC2448077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796-47CF-A773-3CC2448077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6-47CF-A773-3CC2448077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796-47CF-A773-3CC2448077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6-47CF-A773-3CC2448077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(2)'!$C$709:$C$711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'INFORME (2)'!$G$709:$G$711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96-47CF-A773-3CC2448077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D05-4960-8D23-DDEDD3203C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D05-4960-8D23-DDEDD3203C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D05-4960-8D23-DDEDD3203C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D05-4960-8D23-DDEDD3203C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D05-4960-8D23-DDEDD3203C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D05-4960-8D23-DDEDD3203C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D05-4960-8D23-DDEDD3203C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D05-4960-8D23-DDEDD3203C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D05-4960-8D23-DDEDD3203C8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D05-4960-8D23-DDEDD3203C8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D05-4960-8D23-DDEDD3203C8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D05-4960-8D23-DDEDD3203C8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FD05-4960-8D23-DDEDD3203C8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FD05-4960-8D23-DDEDD3203C8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FD05-4960-8D23-DDEDD3203C8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FD05-4960-8D23-DDEDD3203C8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FD05-4960-8D23-DDEDD3203C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(2)'!$C$541:$C$557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'INFORME (2)'!$G$541:$G$557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16</c:v>
                </c:pt>
                <c:pt idx="16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FD05-4960-8D23-DDEDD3203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1528800"/>
        <c:axId val="241529192"/>
      </c:barChart>
      <c:catAx>
        <c:axId val="24152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529192"/>
        <c:crosses val="autoZero"/>
        <c:auto val="1"/>
        <c:lblAlgn val="ctr"/>
        <c:lblOffset val="100"/>
        <c:noMultiLvlLbl val="0"/>
      </c:catAx>
      <c:valAx>
        <c:axId val="2415291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4152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B0-4A55-8372-2D13296D820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B0-4A55-8372-2D13296D820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B0-4A55-8372-2D13296D820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B0-4A55-8372-2D13296D820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BB0-4A55-8372-2D13296D820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B0-4A55-8372-2D13296D820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(2)'!$C$571:$C$572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'INFORME (2)'!$G$571:$G$572</c:f>
              <c:numCache>
                <c:formatCode>0.00%</c:formatCode>
                <c:ptCount val="2"/>
                <c:pt idx="0">
                  <c:v>0.58333333333333337</c:v>
                </c:pt>
                <c:pt idx="1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BB0-4A55-8372-2D13296D82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(2)'!$C$397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(2)'!$D$396:$F$396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(2)'!$D$397:$F$397</c:f>
              <c:numCache>
                <c:formatCode>0.00%</c:formatCode>
                <c:ptCount val="3"/>
                <c:pt idx="0">
                  <c:v>0.3728813559322034</c:v>
                </c:pt>
                <c:pt idx="1">
                  <c:v>0.46052631578947367</c:v>
                </c:pt>
                <c:pt idx="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B5-4A2C-8183-CB7A5819B1D6}"/>
            </c:ext>
          </c:extLst>
        </c:ser>
        <c:ser>
          <c:idx val="1"/>
          <c:order val="1"/>
          <c:tx>
            <c:strRef>
              <c:f>'INFORME (2)'!$C$398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(2)'!$D$396:$F$396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(2)'!$D$398:$F$398</c:f>
              <c:numCache>
                <c:formatCode>0.00%</c:formatCode>
                <c:ptCount val="3"/>
                <c:pt idx="0">
                  <c:v>0.6271186440677966</c:v>
                </c:pt>
                <c:pt idx="1">
                  <c:v>0.53947368421052633</c:v>
                </c:pt>
                <c:pt idx="2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B5-4A2C-8183-CB7A5819B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8552"/>
        <c:axId val="8458160"/>
      </c:barChart>
      <c:catAx>
        <c:axId val="845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58160"/>
        <c:crosses val="autoZero"/>
        <c:auto val="1"/>
        <c:lblAlgn val="ctr"/>
        <c:lblOffset val="100"/>
        <c:noMultiLvlLbl val="0"/>
      </c:catAx>
      <c:valAx>
        <c:axId val="84581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585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6E-45F0-BB18-777332C3B6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6E-45F0-BB18-777332C3B6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6E-45F0-BB18-777332C3B6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6E-45F0-BB18-777332C3B6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D6E-45F0-BB18-777332C3B6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D6E-45F0-BB18-777332C3B6F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D6E-45F0-BB18-777332C3B6F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D6E-45F0-BB18-777332C3B6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D6E-45F0-BB18-777332C3B6F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D6E-45F0-BB18-777332C3B6F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D6E-45F0-BB18-777332C3B6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D6E-45F0-BB18-777332C3B6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D6E-45F0-BB18-777332C3B6F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D6E-45F0-BB18-777332C3B6F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D6E-45F0-BB18-777332C3B6F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D6E-45F0-BB18-777332C3B6F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D6E-45F0-BB18-777332C3B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(2)'!$C$591:$C$596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'INFORME (2)'!$G$591:$G$596</c:f>
              <c:numCache>
                <c:formatCode>0.00%</c:formatCode>
                <c:ptCount val="6"/>
                <c:pt idx="0">
                  <c:v>0.54285714285714282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1.4285714285714285E-2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D6E-45F0-BB18-777332C3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1530368"/>
        <c:axId val="241530760"/>
      </c:barChart>
      <c:catAx>
        <c:axId val="241530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530760"/>
        <c:crosses val="autoZero"/>
        <c:auto val="1"/>
        <c:lblAlgn val="ctr"/>
        <c:lblOffset val="100"/>
        <c:noMultiLvlLbl val="0"/>
      </c:catAx>
      <c:valAx>
        <c:axId val="24153076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24153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0-48AD-B0E5-7813649C26F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0-48AD-B0E5-7813649C26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0-48AD-B0E5-7813649C26F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0-48AD-B0E5-7813649C26F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0-48AD-B0E5-7813649C26F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0-48AD-B0E5-7813649C26F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0-48AD-B0E5-7813649C26F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0-48AD-B0E5-7813649C26F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0-48AD-B0E5-7813649C26F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0-48AD-B0E5-7813649C26F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0-48AD-B0E5-7813649C26F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0-48AD-B0E5-7813649C26F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0-48AD-B0E5-7813649C26F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0-48AD-B0E5-7813649C26F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0-48AD-B0E5-7813649C26F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0-48AD-B0E5-7813649C26F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0-48AD-B0E5-7813649C26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(2)'!$C$612:$C$628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'INFORME (2)'!$G$612:$G$628</c:f>
              <c:numCache>
                <c:formatCode>#,##0</c:formatCode>
                <c:ptCount val="17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13</c:v>
                </c:pt>
                <c:pt idx="13">
                  <c:v>2</c:v>
                </c:pt>
                <c:pt idx="14">
                  <c:v>7</c:v>
                </c:pt>
                <c:pt idx="15">
                  <c:v>0</c:v>
                </c:pt>
                <c:pt idx="16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8D0-48AD-B0E5-7813649C2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1531544"/>
        <c:axId val="241531936"/>
      </c:barChart>
      <c:catAx>
        <c:axId val="241531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531936"/>
        <c:crosses val="autoZero"/>
        <c:auto val="1"/>
        <c:lblAlgn val="ctr"/>
        <c:lblOffset val="100"/>
        <c:noMultiLvlLbl val="0"/>
      </c:catAx>
      <c:valAx>
        <c:axId val="2415319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41531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'INFORME (2)'!$B$103:$B$110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'INFORME (2)'!$O$103:$O$110</c:f>
              <c:numCache>
                <c:formatCode>0.00</c:formatCode>
                <c:ptCount val="8"/>
                <c:pt idx="0">
                  <c:v>4.0524017467248905</c:v>
                </c:pt>
                <c:pt idx="1">
                  <c:v>3.8777292576419216</c:v>
                </c:pt>
                <c:pt idx="2">
                  <c:v>4.0960698689956327</c:v>
                </c:pt>
                <c:pt idx="3">
                  <c:v>4.3231441048034931</c:v>
                </c:pt>
                <c:pt idx="4">
                  <c:v>4.2969432314410483</c:v>
                </c:pt>
                <c:pt idx="5">
                  <c:v>4.4192139737991267</c:v>
                </c:pt>
                <c:pt idx="6">
                  <c:v>4.3537117903930129</c:v>
                </c:pt>
                <c:pt idx="7">
                  <c:v>4.1703056768558948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F9-4859-BD33-7662417BB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41770472"/>
        <c:axId val="241770864"/>
      </c:barChart>
      <c:catAx>
        <c:axId val="2417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770864"/>
        <c:crosses val="autoZero"/>
        <c:auto val="1"/>
        <c:lblAlgn val="ctr"/>
        <c:lblOffset val="100"/>
        <c:noMultiLvlLbl val="0"/>
      </c:catAx>
      <c:valAx>
        <c:axId val="2417708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7704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'INFORME (2)'!$O$69:$O$84</c:f>
              <c:numCache>
                <c:formatCode>0.0</c:formatCode>
                <c:ptCount val="16"/>
                <c:pt idx="0">
                  <c:v>4.3013435700575817</c:v>
                </c:pt>
                <c:pt idx="1">
                  <c:v>4.2092130518234168</c:v>
                </c:pt>
                <c:pt idx="2">
                  <c:v>4.1554702495201532</c:v>
                </c:pt>
                <c:pt idx="3">
                  <c:v>3.8253358925143952</c:v>
                </c:pt>
                <c:pt idx="4">
                  <c:v>4.5143953934740884</c:v>
                </c:pt>
                <c:pt idx="5">
                  <c:v>4.3992322456813824</c:v>
                </c:pt>
                <c:pt idx="6">
                  <c:v>4.3819577735124762</c:v>
                </c:pt>
                <c:pt idx="7">
                  <c:v>4.1765834932821493</c:v>
                </c:pt>
                <c:pt idx="8">
                  <c:v>4.3550863723608444</c:v>
                </c:pt>
                <c:pt idx="9">
                  <c:v>4.1228406909788866</c:v>
                </c:pt>
                <c:pt idx="10">
                  <c:v>4</c:v>
                </c:pt>
                <c:pt idx="11">
                  <c:v>4.3685220729366598</c:v>
                </c:pt>
                <c:pt idx="12">
                  <c:v>4.182341650671785</c:v>
                </c:pt>
                <c:pt idx="13">
                  <c:v>4.4491362763915543</c:v>
                </c:pt>
                <c:pt idx="14">
                  <c:v>4.5239923224568139</c:v>
                </c:pt>
                <c:pt idx="15">
                  <c:v>4.5335892514395395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70-4816-A71A-0D8162A04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41771648"/>
        <c:axId val="241772040"/>
      </c:barChart>
      <c:catAx>
        <c:axId val="241771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772040"/>
        <c:crosses val="autoZero"/>
        <c:auto val="1"/>
        <c:lblAlgn val="ctr"/>
        <c:lblOffset val="100"/>
        <c:noMultiLvlLbl val="0"/>
      </c:catAx>
      <c:valAx>
        <c:axId val="2417720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77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'INFORME (2)'!$C$173:$C$179</c:f>
              <c:strCache>
                <c:ptCount val="7"/>
                <c:pt idx="0">
                  <c:v>Cognitiva %</c:v>
                </c:pt>
                <c:pt idx="1">
                  <c:v>Alto</c:v>
                </c:pt>
                <c:pt idx="2">
                  <c:v>Mediano</c:v>
                </c:pt>
                <c:pt idx="3">
                  <c:v>Bajo</c:v>
                </c:pt>
                <c:pt idx="4">
                  <c:v>Ninguno</c:v>
                </c:pt>
                <c:pt idx="5">
                  <c:v>No sabe</c:v>
                </c:pt>
                <c:pt idx="6">
                  <c:v>No responde </c:v>
                </c:pt>
              </c:strCache>
            </c:strRef>
          </c:cat>
          <c:val>
            <c:numRef>
              <c:f>'INFORME (2)'!$F$173:$F$179</c:f>
              <c:numCache>
                <c:formatCode>0.00%</c:formatCode>
                <c:ptCount val="7"/>
                <c:pt idx="0">
                  <c:v>0</c:v>
                </c:pt>
                <c:pt idx="1">
                  <c:v>0.28703703703703703</c:v>
                </c:pt>
                <c:pt idx="2">
                  <c:v>0.19135802469135801</c:v>
                </c:pt>
                <c:pt idx="3">
                  <c:v>2.4691358024691357E-2</c:v>
                </c:pt>
                <c:pt idx="4">
                  <c:v>0</c:v>
                </c:pt>
                <c:pt idx="5">
                  <c:v>3.0864197530864196E-2</c:v>
                </c:pt>
                <c:pt idx="6">
                  <c:v>0.4660493827160494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28-4234-B61A-F5D0B35146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1772824"/>
        <c:axId val="241773216"/>
      </c:barChart>
      <c:catAx>
        <c:axId val="24177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41773216"/>
        <c:crosses val="autoZero"/>
        <c:auto val="1"/>
        <c:lblAlgn val="ctr"/>
        <c:lblOffset val="100"/>
        <c:noMultiLvlLbl val="0"/>
      </c:catAx>
      <c:valAx>
        <c:axId val="241773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1772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(2)'!$C$190:$C$194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'INFORME (2)'!$F$190:$F$194</c:f>
              <c:numCache>
                <c:formatCode>0.00%</c:formatCode>
                <c:ptCount val="5"/>
                <c:pt idx="0">
                  <c:v>0.38580246913580246</c:v>
                </c:pt>
                <c:pt idx="1">
                  <c:v>0.42901234567901236</c:v>
                </c:pt>
                <c:pt idx="2">
                  <c:v>0.1388888888888889</c:v>
                </c:pt>
                <c:pt idx="3">
                  <c:v>3.0864197530864196E-2</c:v>
                </c:pt>
                <c:pt idx="4">
                  <c:v>1.5432098765432098E-2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63-42F1-B08D-94FF7DB11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74000"/>
        <c:axId val="242170832"/>
      </c:barChart>
      <c:catAx>
        <c:axId val="24177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42170832"/>
        <c:crosses val="autoZero"/>
        <c:auto val="1"/>
        <c:lblAlgn val="ctr"/>
        <c:lblOffset val="100"/>
        <c:noMultiLvlLbl val="0"/>
      </c:catAx>
      <c:valAx>
        <c:axId val="242170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1774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'INFORME (2)'!$C$642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4F-4B03-AB08-755B9CBE54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4F-4B03-AB08-755B9CBE54B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(2)'!$D$641:$F$641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(2)'!$D$642:$F$642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4F-4B03-AB08-755B9CBE54B9}"/>
            </c:ext>
          </c:extLst>
        </c:ser>
        <c:ser>
          <c:idx val="1"/>
          <c:order val="1"/>
          <c:tx>
            <c:strRef>
              <c:f>'INFORME (2)'!$C$643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4F-4B03-AB08-755B9CBE54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4F-4B03-AB08-755B9CBE54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4F-4B03-AB08-755B9CBE54B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(2)'!$D$641:$F$641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(2)'!$D$643:$F$643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4F-4B03-AB08-755B9CBE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171616"/>
        <c:axId val="242172008"/>
        <c:axId val="0"/>
      </c:bar3DChart>
      <c:catAx>
        <c:axId val="24217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2172008"/>
        <c:crosses val="autoZero"/>
        <c:auto val="1"/>
        <c:lblAlgn val="ctr"/>
        <c:lblOffset val="100"/>
        <c:noMultiLvlLbl val="0"/>
      </c:catAx>
      <c:valAx>
        <c:axId val="242172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2171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'INFORME (2)'!$E$1114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(2)'!$C$1115:$C$1118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'INFORME (2)'!$E$1115:$E$1118</c:f>
              <c:numCache>
                <c:formatCode>0.00%</c:formatCode>
                <c:ptCount val="4"/>
                <c:pt idx="0">
                  <c:v>0.49264705882352944</c:v>
                </c:pt>
                <c:pt idx="1">
                  <c:v>0.46323529411764708</c:v>
                </c:pt>
                <c:pt idx="2">
                  <c:v>4.0441176470588237E-2</c:v>
                </c:pt>
                <c:pt idx="3">
                  <c:v>3.6764705882352941E-3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9-48F8-BEDE-59AB4EDD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173184"/>
        <c:axId val="242173576"/>
        <c:axId val="0"/>
      </c:bar3DChart>
      <c:catAx>
        <c:axId val="2421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2173576"/>
        <c:crosses val="autoZero"/>
        <c:auto val="1"/>
        <c:lblAlgn val="ctr"/>
        <c:lblOffset val="100"/>
        <c:noMultiLvlLbl val="0"/>
      </c:catAx>
      <c:valAx>
        <c:axId val="242173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217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(2)'!$C$482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(2)'!$D$481:$F$481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(2)'!$D$482:$F$482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0.75</c:v>
                </c:pt>
                <c:pt idx="2">
                  <c:v>0.6785714285714286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9E-46FE-B58C-ECC0AE3E0266}"/>
            </c:ext>
          </c:extLst>
        </c:ser>
        <c:ser>
          <c:idx val="1"/>
          <c:order val="1"/>
          <c:tx>
            <c:strRef>
              <c:f>'INFORME (2)'!$C$483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9E-46FE-B58C-ECC0AE3E02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9E-46FE-B58C-ECC0AE3E02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9E-46FE-B58C-ECC0AE3E02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(2)'!$D$481:$F$481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(2)'!$D$483:$F$483</c:f>
              <c:numCache>
                <c:formatCode>0.00%</c:formatCode>
                <c:ptCount val="3"/>
                <c:pt idx="0">
                  <c:v>0.18181818181818182</c:v>
                </c:pt>
                <c:pt idx="1">
                  <c:v>4.1666666666666664E-2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9E-46FE-B58C-ECC0AE3E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458944"/>
        <c:axId val="8457376"/>
      </c:barChart>
      <c:catAx>
        <c:axId val="845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57376"/>
        <c:crosses val="autoZero"/>
        <c:auto val="1"/>
        <c:lblAlgn val="ctr"/>
        <c:lblOffset val="100"/>
        <c:noMultiLvlLbl val="0"/>
      </c:catAx>
      <c:valAx>
        <c:axId val="84573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58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'INFORME (2)'!$C$498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(2)'!$D$498:$F$498</c:f>
              <c:numCache>
                <c:formatCode>0.00%</c:formatCode>
                <c:ptCount val="3"/>
                <c:pt idx="0">
                  <c:v>0.32500000000000001</c:v>
                </c:pt>
                <c:pt idx="1">
                  <c:v>0.375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EC-4F2F-8E99-423EAB07802C}"/>
            </c:ext>
          </c:extLst>
        </c:ser>
        <c:ser>
          <c:idx val="1"/>
          <c:order val="1"/>
          <c:tx>
            <c:strRef>
              <c:f>'INFORME (2)'!$C$499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(2)'!$D$499:$F$499</c:f>
              <c:numCache>
                <c:formatCode>0.00%</c:formatCode>
                <c:ptCount val="3"/>
                <c:pt idx="0">
                  <c:v>0.25</c:v>
                </c:pt>
                <c:pt idx="1">
                  <c:v>0.21875</c:v>
                </c:pt>
                <c:pt idx="2">
                  <c:v>0.17857142857142858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EC-4F2F-8E99-423EAB07802C}"/>
            </c:ext>
          </c:extLst>
        </c:ser>
        <c:ser>
          <c:idx val="2"/>
          <c:order val="2"/>
          <c:tx>
            <c:strRef>
              <c:f>'INFORME (2)'!$C$500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(2)'!$D$500:$F$500</c:f>
              <c:numCache>
                <c:formatCode>0.00%</c:formatCode>
                <c:ptCount val="3"/>
                <c:pt idx="0">
                  <c:v>0.22500000000000001</c:v>
                </c:pt>
                <c:pt idx="1">
                  <c:v>0.21875</c:v>
                </c:pt>
                <c:pt idx="2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EC-4F2F-8E99-423EAB07802C}"/>
            </c:ext>
          </c:extLst>
        </c:ser>
        <c:ser>
          <c:idx val="3"/>
          <c:order val="3"/>
          <c:tx>
            <c:strRef>
              <c:f>'INFORME (2)'!$C$501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EC-4F2F-8E99-423EAB07802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EC-4F2F-8E99-423EAB07802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EC-4F2F-8E99-423EAB07802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(2)'!$D$501:$F$501</c:f>
              <c:numCache>
                <c:formatCode>0.00%</c:formatCode>
                <c:ptCount val="3"/>
                <c:pt idx="0">
                  <c:v>7.4999999999999997E-2</c:v>
                </c:pt>
                <c:pt idx="1">
                  <c:v>3.125E-2</c:v>
                </c:pt>
                <c:pt idx="2">
                  <c:v>3.5714285714285712E-2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EC-4F2F-8E99-423EAB078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031328"/>
        <c:axId val="227031720"/>
      </c:barChart>
      <c:catAx>
        <c:axId val="227031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27031720"/>
        <c:crosses val="autoZero"/>
        <c:auto val="1"/>
        <c:lblAlgn val="ctr"/>
        <c:lblOffset val="100"/>
        <c:noMultiLvlLbl val="0"/>
      </c:catAx>
      <c:valAx>
        <c:axId val="227031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270313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'INFORME (2)'!$C$510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(2)'!$D$509:$F$509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(2)'!$D$510:$F$510</c:f>
              <c:numCache>
                <c:formatCode>0.00%</c:formatCode>
                <c:ptCount val="3"/>
                <c:pt idx="0">
                  <c:v>0.57499999999999996</c:v>
                </c:pt>
                <c:pt idx="1">
                  <c:v>0.65625</c:v>
                </c:pt>
                <c:pt idx="2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8-46A5-9C9C-6441750DBC27}"/>
            </c:ext>
          </c:extLst>
        </c:ser>
        <c:ser>
          <c:idx val="1"/>
          <c:order val="1"/>
          <c:tx>
            <c:strRef>
              <c:f>'INFORME (2)'!$C$511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(2)'!$D$509:$F$509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'INFORME (2)'!$D$511:$F$511</c:f>
              <c:numCache>
                <c:formatCode>0.00%</c:formatCode>
                <c:ptCount val="3"/>
                <c:pt idx="0">
                  <c:v>0.3</c:v>
                </c:pt>
                <c:pt idx="1">
                  <c:v>0.1875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98-46A5-9C9C-6441750DB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032504"/>
        <c:axId val="227032896"/>
      </c:barChart>
      <c:catAx>
        <c:axId val="227032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27032896"/>
        <c:crosses val="autoZero"/>
        <c:auto val="1"/>
        <c:lblAlgn val="ctr"/>
        <c:lblOffset val="100"/>
        <c:noMultiLvlLbl val="0"/>
      </c:catAx>
      <c:valAx>
        <c:axId val="2270328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270325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264</xdr:row>
      <xdr:rowOff>9525</xdr:rowOff>
    </xdr:from>
    <xdr:to>
      <xdr:col>14</xdr:col>
      <xdr:colOff>628649</xdr:colOff>
      <xdr:row>273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1D5A70BD-CCCD-457F-9F1E-CD2848208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321</xdr:row>
      <xdr:rowOff>238126</xdr:rowOff>
    </xdr:from>
    <xdr:to>
      <xdr:col>13</xdr:col>
      <xdr:colOff>266699</xdr:colOff>
      <xdr:row>343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DF5D4482-3F1B-485B-98FA-23FC9344D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349</xdr:row>
      <xdr:rowOff>220436</xdr:rowOff>
    </xdr:from>
    <xdr:to>
      <xdr:col>15</xdr:col>
      <xdr:colOff>346982</xdr:colOff>
      <xdr:row>357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67EEA0ED-DB46-4466-A338-E3925F1E5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690747</xdr:colOff>
      <xdr:row>294</xdr:row>
      <xdr:rowOff>403677</xdr:rowOff>
    </xdr:from>
    <xdr:to>
      <xdr:col>21</xdr:col>
      <xdr:colOff>462642</xdr:colOff>
      <xdr:row>304</xdr:row>
      <xdr:rowOff>272143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AF7DE928-3FB6-4049-8644-1B9E9F81C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370</xdr:row>
      <xdr:rowOff>143121</xdr:rowOff>
    </xdr:from>
    <xdr:to>
      <xdr:col>5</xdr:col>
      <xdr:colOff>355023</xdr:colOff>
      <xdr:row>384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9AE7137C-86B3-44C1-B59A-9AF63C9BA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390</xdr:row>
      <xdr:rowOff>94384</xdr:rowOff>
    </xdr:from>
    <xdr:to>
      <xdr:col>14</xdr:col>
      <xdr:colOff>1047750</xdr:colOff>
      <xdr:row>398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341CF614-DA49-4F1F-AD01-FB496FB70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475</xdr:row>
      <xdr:rowOff>304800</xdr:rowOff>
    </xdr:from>
    <xdr:to>
      <xdr:col>14</xdr:col>
      <xdr:colOff>1073727</xdr:colOff>
      <xdr:row>487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31B85E5A-5960-466B-B737-F66E327CA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490</xdr:row>
      <xdr:rowOff>87457</xdr:rowOff>
    </xdr:from>
    <xdr:to>
      <xdr:col>14</xdr:col>
      <xdr:colOff>969819</xdr:colOff>
      <xdr:row>500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C3744B7E-1144-4B4D-8285-075015BFD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503</xdr:row>
      <xdr:rowOff>475384</xdr:rowOff>
    </xdr:from>
    <xdr:to>
      <xdr:col>14</xdr:col>
      <xdr:colOff>1163782</xdr:colOff>
      <xdr:row>512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9923404B-CBC8-4C20-B0EB-585C963F9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518</xdr:row>
      <xdr:rowOff>38100</xdr:rowOff>
    </xdr:from>
    <xdr:to>
      <xdr:col>15</xdr:col>
      <xdr:colOff>34637</xdr:colOff>
      <xdr:row>534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D06D7147-641B-4F88-8162-92126C69C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656</xdr:row>
      <xdr:rowOff>38100</xdr:rowOff>
    </xdr:from>
    <xdr:to>
      <xdr:col>12</xdr:col>
      <xdr:colOff>661147</xdr:colOff>
      <xdr:row>673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B89D4313-4E33-455F-BE01-3B55778FC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677</xdr:row>
      <xdr:rowOff>184439</xdr:rowOff>
    </xdr:from>
    <xdr:to>
      <xdr:col>14</xdr:col>
      <xdr:colOff>995795</xdr:colOff>
      <xdr:row>692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99544028-725A-4E98-836B-FEE178B4E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719</xdr:row>
      <xdr:rowOff>47624</xdr:rowOff>
    </xdr:from>
    <xdr:to>
      <xdr:col>14</xdr:col>
      <xdr:colOff>1056409</xdr:colOff>
      <xdr:row>727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DC9CB33B-B51C-4160-BA25-A6DE5ED07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728</xdr:row>
      <xdr:rowOff>95250</xdr:rowOff>
    </xdr:from>
    <xdr:to>
      <xdr:col>14</xdr:col>
      <xdr:colOff>666750</xdr:colOff>
      <xdr:row>747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8B833C30-0BBA-498E-AC62-9914B8A0F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762</xdr:row>
      <xdr:rowOff>66674</xdr:rowOff>
    </xdr:from>
    <xdr:to>
      <xdr:col>14</xdr:col>
      <xdr:colOff>883227</xdr:colOff>
      <xdr:row>775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801CCF07-97C0-4A53-957C-26E3546AA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787</xdr:row>
      <xdr:rowOff>123825</xdr:rowOff>
    </xdr:from>
    <xdr:to>
      <xdr:col>7</xdr:col>
      <xdr:colOff>571500</xdr:colOff>
      <xdr:row>798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777E1465-0BF0-46EF-8A31-502652D0D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786</xdr:row>
      <xdr:rowOff>64324</xdr:rowOff>
    </xdr:from>
    <xdr:to>
      <xdr:col>13</xdr:col>
      <xdr:colOff>613559</xdr:colOff>
      <xdr:row>798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17746690-F19E-4B40-AD2B-1CC11BFFD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17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772EA4F6-1FD3-4759-8880-61B3D0432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19</xdr:row>
      <xdr:rowOff>180973</xdr:rowOff>
    </xdr:from>
    <xdr:to>
      <xdr:col>16</xdr:col>
      <xdr:colOff>136070</xdr:colOff>
      <xdr:row>29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2F61D089-37D9-4C04-8074-8D1E86126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802</xdr:row>
      <xdr:rowOff>9524</xdr:rowOff>
    </xdr:from>
    <xdr:to>
      <xdr:col>15</xdr:col>
      <xdr:colOff>-1</xdr:colOff>
      <xdr:row>811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22697795-7763-4969-8B0A-DA9D9A2A1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815</xdr:row>
      <xdr:rowOff>0</xdr:rowOff>
    </xdr:from>
    <xdr:to>
      <xdr:col>17</xdr:col>
      <xdr:colOff>241526</xdr:colOff>
      <xdr:row>827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7FF72F14-3307-4F58-96AE-F08B8AEFC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831</xdr:row>
      <xdr:rowOff>13607</xdr:rowOff>
    </xdr:from>
    <xdr:to>
      <xdr:col>12</xdr:col>
      <xdr:colOff>0</xdr:colOff>
      <xdr:row>842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BFE3CBAD-9810-4A9D-B442-E9DE06CF4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847</xdr:row>
      <xdr:rowOff>66674</xdr:rowOff>
    </xdr:from>
    <xdr:to>
      <xdr:col>14</xdr:col>
      <xdr:colOff>9524</xdr:colOff>
      <xdr:row>859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A9EBF8E3-DB42-43DC-B863-EA3BBFDBE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48</xdr:row>
      <xdr:rowOff>144555</xdr:rowOff>
    </xdr:from>
    <xdr:to>
      <xdr:col>13</xdr:col>
      <xdr:colOff>941294</xdr:colOff>
      <xdr:row>56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9C92FF6-91B7-463B-8539-D277BFACB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56</xdr:row>
      <xdr:rowOff>470900</xdr:rowOff>
    </xdr:from>
    <xdr:to>
      <xdr:col>13</xdr:col>
      <xdr:colOff>1154207</xdr:colOff>
      <xdr:row>64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7C50445D-1066-498F-99ED-4C8502389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122</xdr:row>
      <xdr:rowOff>9525</xdr:rowOff>
    </xdr:from>
    <xdr:to>
      <xdr:col>14</xdr:col>
      <xdr:colOff>38100</xdr:colOff>
      <xdr:row>136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28EA31ED-4135-4894-A43F-131783EFE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145351</xdr:colOff>
      <xdr:row>149</xdr:row>
      <xdr:rowOff>176893</xdr:rowOff>
    </xdr:from>
    <xdr:to>
      <xdr:col>13</xdr:col>
      <xdr:colOff>435429</xdr:colOff>
      <xdr:row>161</xdr:row>
      <xdr:rowOff>224022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BCB30E2A-4B81-41DB-B9EE-305A71DA6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196</xdr:row>
      <xdr:rowOff>34636</xdr:rowOff>
    </xdr:from>
    <xdr:to>
      <xdr:col>14</xdr:col>
      <xdr:colOff>692727</xdr:colOff>
      <xdr:row>209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10886237-4E02-4BFA-B057-E71D0C15B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210</xdr:row>
      <xdr:rowOff>71004</xdr:rowOff>
    </xdr:from>
    <xdr:to>
      <xdr:col>14</xdr:col>
      <xdr:colOff>196561</xdr:colOff>
      <xdr:row>223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A8B76B86-272E-4B08-B858-64220D5C6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228</xdr:row>
      <xdr:rowOff>244929</xdr:rowOff>
    </xdr:from>
    <xdr:to>
      <xdr:col>13</xdr:col>
      <xdr:colOff>734787</xdr:colOff>
      <xdr:row>242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E264C1A8-1232-4FE4-9726-2785BB757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241</xdr:row>
      <xdr:rowOff>257175</xdr:rowOff>
    </xdr:from>
    <xdr:to>
      <xdr:col>14</xdr:col>
      <xdr:colOff>57150</xdr:colOff>
      <xdr:row>255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9A8FA5EF-4E1B-424B-BE85-B587FF78F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279</xdr:row>
      <xdr:rowOff>159226</xdr:rowOff>
    </xdr:from>
    <xdr:to>
      <xdr:col>14</xdr:col>
      <xdr:colOff>829337</xdr:colOff>
      <xdr:row>289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DB8C62A7-CBC7-4107-9C58-2EF595B6A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311</xdr:row>
      <xdr:rowOff>76200</xdr:rowOff>
    </xdr:from>
    <xdr:to>
      <xdr:col>12</xdr:col>
      <xdr:colOff>133350</xdr:colOff>
      <xdr:row>319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476DC817-C424-4657-9AAC-7FE371833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415</xdr:row>
      <xdr:rowOff>268059</xdr:rowOff>
    </xdr:from>
    <xdr:to>
      <xdr:col>15</xdr:col>
      <xdr:colOff>40023</xdr:colOff>
      <xdr:row>424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B3EE1EC5-005E-4D97-B4ED-3D7D861A4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402</xdr:row>
      <xdr:rowOff>194583</xdr:rowOff>
    </xdr:from>
    <xdr:to>
      <xdr:col>14</xdr:col>
      <xdr:colOff>979715</xdr:colOff>
      <xdr:row>410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742D66B7-3CE2-4E80-A55C-4D1AA4E8F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888</xdr:row>
      <xdr:rowOff>404813</xdr:rowOff>
    </xdr:from>
    <xdr:to>
      <xdr:col>14</xdr:col>
      <xdr:colOff>928687</xdr:colOff>
      <xdr:row>895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E9113F43-AE23-4E61-A1CF-ADD4D9D70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895</xdr:row>
      <xdr:rowOff>738188</xdr:rowOff>
    </xdr:from>
    <xdr:to>
      <xdr:col>14</xdr:col>
      <xdr:colOff>928687</xdr:colOff>
      <xdr:row>902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3D4C8CD2-62F3-4963-97A1-138871DD5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903</xdr:row>
      <xdr:rowOff>238124</xdr:rowOff>
    </xdr:from>
    <xdr:to>
      <xdr:col>14</xdr:col>
      <xdr:colOff>928687</xdr:colOff>
      <xdr:row>911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1284E04C-B6B2-41C4-B70D-0CA51D900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933</xdr:row>
      <xdr:rowOff>54429</xdr:rowOff>
    </xdr:from>
    <xdr:to>
      <xdr:col>8</xdr:col>
      <xdr:colOff>510269</xdr:colOff>
      <xdr:row>949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A6CDCD63-C602-4652-863C-B150C6A52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919</xdr:row>
      <xdr:rowOff>71436</xdr:rowOff>
    </xdr:from>
    <xdr:to>
      <xdr:col>14</xdr:col>
      <xdr:colOff>1023937</xdr:colOff>
      <xdr:row>932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58329BEB-A23F-4ED6-9533-EC86985AB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952</xdr:row>
      <xdr:rowOff>55790</xdr:rowOff>
    </xdr:from>
    <xdr:to>
      <xdr:col>15</xdr:col>
      <xdr:colOff>149678</xdr:colOff>
      <xdr:row>959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5F769957-94E5-46C0-887F-56F3FEABA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961</xdr:row>
      <xdr:rowOff>147638</xdr:rowOff>
    </xdr:from>
    <xdr:to>
      <xdr:col>14</xdr:col>
      <xdr:colOff>1095375</xdr:colOff>
      <xdr:row>969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A04C7259-AB7C-404B-807D-F78C9D047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969</xdr:row>
      <xdr:rowOff>105455</xdr:rowOff>
    </xdr:from>
    <xdr:to>
      <xdr:col>14</xdr:col>
      <xdr:colOff>717778</xdr:colOff>
      <xdr:row>976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BB6D394D-C9FE-4BE4-8838-3A30CA7CF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984</xdr:row>
      <xdr:rowOff>176893</xdr:rowOff>
    </xdr:from>
    <xdr:to>
      <xdr:col>6</xdr:col>
      <xdr:colOff>332012</xdr:colOff>
      <xdr:row>999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49C3AB1-CCA0-4BF4-B628-90544AABF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1004</xdr:row>
      <xdr:rowOff>106816</xdr:rowOff>
    </xdr:from>
    <xdr:to>
      <xdr:col>13</xdr:col>
      <xdr:colOff>721181</xdr:colOff>
      <xdr:row>1011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C3A5F902-69D1-47C7-ABCB-A6C0CE675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1013</xdr:row>
      <xdr:rowOff>34017</xdr:rowOff>
    </xdr:from>
    <xdr:to>
      <xdr:col>12</xdr:col>
      <xdr:colOff>700768</xdr:colOff>
      <xdr:row>1026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95BA81A7-9673-40E1-B575-4B86B7C2D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1026</xdr:row>
      <xdr:rowOff>95250</xdr:rowOff>
    </xdr:from>
    <xdr:to>
      <xdr:col>12</xdr:col>
      <xdr:colOff>796018</xdr:colOff>
      <xdr:row>1039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A0EE16E6-6DF9-4007-85A3-A5A6DF8FA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1051</xdr:row>
      <xdr:rowOff>10204</xdr:rowOff>
    </xdr:from>
    <xdr:to>
      <xdr:col>13</xdr:col>
      <xdr:colOff>268740</xdr:colOff>
      <xdr:row>1062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D1DBD36F-BCED-460C-89F9-5F8639B34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1062</xdr:row>
      <xdr:rowOff>132670</xdr:rowOff>
    </xdr:from>
    <xdr:to>
      <xdr:col>13</xdr:col>
      <xdr:colOff>380999</xdr:colOff>
      <xdr:row>1075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B175F305-8339-40E1-B113-AEFB88D78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1075</xdr:row>
      <xdr:rowOff>282348</xdr:rowOff>
    </xdr:from>
    <xdr:to>
      <xdr:col>13</xdr:col>
      <xdr:colOff>404812</xdr:colOff>
      <xdr:row>1088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EE916F1E-4F3B-4AC6-93D6-FE68ED944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1088</xdr:row>
      <xdr:rowOff>156483</xdr:rowOff>
    </xdr:from>
    <xdr:to>
      <xdr:col>13</xdr:col>
      <xdr:colOff>394607</xdr:colOff>
      <xdr:row>1100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340DF5EF-F5A2-4C1F-AFD0-053500C4D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1120</xdr:row>
      <xdr:rowOff>455440</xdr:rowOff>
    </xdr:from>
    <xdr:to>
      <xdr:col>12</xdr:col>
      <xdr:colOff>311924</xdr:colOff>
      <xdr:row>1132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BC81A161-EF59-4C94-8B39-DB2F6F78E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305</xdr:row>
      <xdr:rowOff>440378</xdr:rowOff>
    </xdr:from>
    <xdr:to>
      <xdr:col>14</xdr:col>
      <xdr:colOff>411925</xdr:colOff>
      <xdr:row>308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452B8B6C-9E1A-4E9C-B5F6-D28BE9263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31</xdr:row>
      <xdr:rowOff>132360</xdr:rowOff>
    </xdr:from>
    <xdr:to>
      <xdr:col>13</xdr:col>
      <xdr:colOff>974912</xdr:colOff>
      <xdr:row>38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E231AFDE-1D6D-4F5D-91E2-CBDB6DE8A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431</xdr:row>
      <xdr:rowOff>107620</xdr:rowOff>
    </xdr:from>
    <xdr:to>
      <xdr:col>14</xdr:col>
      <xdr:colOff>1056410</xdr:colOff>
      <xdr:row>443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EA9ACD87-BDF8-43F8-9EFE-C9C0DD838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449</xdr:row>
      <xdr:rowOff>22266</xdr:rowOff>
    </xdr:from>
    <xdr:to>
      <xdr:col>14</xdr:col>
      <xdr:colOff>1108364</xdr:colOff>
      <xdr:row>462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6D6C6D50-21AC-4C2C-8FBB-67030683A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701</xdr:row>
      <xdr:rowOff>95250</xdr:rowOff>
    </xdr:from>
    <xdr:to>
      <xdr:col>14</xdr:col>
      <xdr:colOff>969818</xdr:colOff>
      <xdr:row>712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55024E6B-0260-4A10-940F-5A801DF22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539</xdr:row>
      <xdr:rowOff>68036</xdr:rowOff>
    </xdr:from>
    <xdr:to>
      <xdr:col>16</xdr:col>
      <xdr:colOff>661183</xdr:colOff>
      <xdr:row>556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387E15F1-CF03-45AF-8FBA-5A6A192C3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565</xdr:row>
      <xdr:rowOff>81642</xdr:rowOff>
    </xdr:from>
    <xdr:to>
      <xdr:col>15</xdr:col>
      <xdr:colOff>0</xdr:colOff>
      <xdr:row>578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AAE74AF3-FCE1-4498-87AB-8C4FF2D4A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580</xdr:row>
      <xdr:rowOff>244930</xdr:rowOff>
    </xdr:from>
    <xdr:to>
      <xdr:col>14</xdr:col>
      <xdr:colOff>1021774</xdr:colOff>
      <xdr:row>596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2EC92E7A-5C31-43A5-9C9C-E41376D11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610</xdr:row>
      <xdr:rowOff>51954</xdr:rowOff>
    </xdr:from>
    <xdr:to>
      <xdr:col>14</xdr:col>
      <xdr:colOff>1143000</xdr:colOff>
      <xdr:row>628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E5EFE99B-42EE-48D1-AFBC-925B113B0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110</xdr:row>
      <xdr:rowOff>185410</xdr:rowOff>
    </xdr:from>
    <xdr:to>
      <xdr:col>14</xdr:col>
      <xdr:colOff>742646</xdr:colOff>
      <xdr:row>118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DA27F747-0833-4844-92C5-5EBC77EDC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84</xdr:row>
      <xdr:rowOff>145996</xdr:rowOff>
    </xdr:from>
    <xdr:to>
      <xdr:col>14</xdr:col>
      <xdr:colOff>258536</xdr:colOff>
      <xdr:row>99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1220EEAE-F1BC-40B1-A437-FDFE52764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163</xdr:row>
      <xdr:rowOff>207818</xdr:rowOff>
    </xdr:from>
    <xdr:to>
      <xdr:col>14</xdr:col>
      <xdr:colOff>221672</xdr:colOff>
      <xdr:row>179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579319BA-212D-42B6-9DF6-4D7446952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179</xdr:row>
      <xdr:rowOff>138545</xdr:rowOff>
    </xdr:from>
    <xdr:to>
      <xdr:col>14</xdr:col>
      <xdr:colOff>190500</xdr:colOff>
      <xdr:row>193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DA9BF9E0-AE3E-41E7-AE68-F9F0B5815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633</xdr:row>
      <xdr:rowOff>703489</xdr:rowOff>
    </xdr:from>
    <xdr:to>
      <xdr:col>14</xdr:col>
      <xdr:colOff>95250</xdr:colOff>
      <xdr:row>643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1A309376-5F2B-4F4C-9BDB-289CC1604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1113</xdr:row>
      <xdr:rowOff>119060</xdr:rowOff>
    </xdr:from>
    <xdr:to>
      <xdr:col>14</xdr:col>
      <xdr:colOff>285750</xdr:colOff>
      <xdr:row>1118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080D10F7-AF02-4E84-A2F7-21405AF14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26"/>
  <sheetViews>
    <sheetView tabSelected="1" topLeftCell="A121" zoomScale="70" zoomScaleNormal="70" workbookViewId="0">
      <selection activeCell="F149" sqref="F149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5" width="15.85546875" style="22" customWidth="1"/>
    <col min="6" max="6" width="20.5703125" style="22" customWidth="1"/>
    <col min="7" max="7" width="19.140625" style="22" customWidth="1"/>
    <col min="8" max="8" width="20.85546875" style="22" customWidth="1"/>
    <col min="9" max="9" width="9.85546875" style="22" hidden="1" customWidth="1"/>
    <col min="10" max="10" width="21" style="22" customWidth="1"/>
    <col min="11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60" t="s">
        <v>275</v>
      </c>
      <c r="D2" s="60"/>
      <c r="E2" s="60">
        <v>6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5" t="s">
        <v>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6" t="s">
        <v>1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190</v>
      </c>
      <c r="E10" s="8">
        <v>43</v>
      </c>
      <c r="F10" s="8">
        <v>31</v>
      </c>
      <c r="G10" s="8">
        <v>18</v>
      </c>
      <c r="H10" s="9">
        <v>282</v>
      </c>
      <c r="I10" s="4"/>
      <c r="J10" s="4"/>
      <c r="K10" s="4"/>
      <c r="L10" s="4"/>
      <c r="M10" s="4"/>
      <c r="N10" s="4"/>
      <c r="O10" s="4"/>
      <c r="P10" s="4"/>
      <c r="Q10" s="47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299</v>
      </c>
      <c r="E11" s="8">
        <v>82</v>
      </c>
      <c r="F11" s="8">
        <v>45</v>
      </c>
      <c r="G11" s="8">
        <v>17</v>
      </c>
      <c r="H11" s="9">
        <v>443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7" t="s">
        <v>276</v>
      </c>
      <c r="D12" s="8">
        <f>521-(SUM(D10:D11))</f>
        <v>32</v>
      </c>
      <c r="E12" s="8">
        <v>2</v>
      </c>
      <c r="F12" s="8">
        <v>0</v>
      </c>
      <c r="G12" s="8">
        <v>0</v>
      </c>
      <c r="H12" s="9">
        <v>34</v>
      </c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19.5" customHeight="1" x14ac:dyDescent="0.25"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25.5" customHeight="1" x14ac:dyDescent="0.25">
      <c r="B14" s="3"/>
      <c r="C14" s="6" t="s">
        <v>10</v>
      </c>
      <c r="D14" s="6" t="s">
        <v>3</v>
      </c>
      <c r="E14" s="6" t="s">
        <v>4</v>
      </c>
      <c r="F14" s="6" t="s">
        <v>5</v>
      </c>
      <c r="G14" s="6" t="s">
        <v>6</v>
      </c>
      <c r="H14" s="6" t="s">
        <v>7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8</v>
      </c>
      <c r="D15" s="10">
        <v>0.36468330134357008</v>
      </c>
      <c r="E15" s="10">
        <v>0.33858267716535434</v>
      </c>
      <c r="F15" s="10">
        <v>0.40789473684210525</v>
      </c>
      <c r="G15" s="48">
        <v>0.51428571428571423</v>
      </c>
      <c r="H15" s="11">
        <v>0.3715415019762846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9.5" customHeight="1" x14ac:dyDescent="0.25">
      <c r="B16" s="3"/>
      <c r="C16" s="7" t="s">
        <v>9</v>
      </c>
      <c r="D16" s="10">
        <v>0.57389635316698662</v>
      </c>
      <c r="E16" s="10">
        <v>0.64566929133858264</v>
      </c>
      <c r="F16" s="10">
        <v>0.59210526315789469</v>
      </c>
      <c r="G16" s="10">
        <f>G10/35</f>
        <v>0.51428571428571423</v>
      </c>
      <c r="H16" s="11">
        <v>0.5836627140974967</v>
      </c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2:19" s="1" customFormat="1" ht="19.5" customHeight="1" x14ac:dyDescent="0.25">
      <c r="B17" s="3"/>
      <c r="C17" s="7" t="s">
        <v>9</v>
      </c>
      <c r="D17" s="10">
        <f>32/521</f>
        <v>6.1420345489443376E-2</v>
      </c>
      <c r="E17" s="10">
        <f>E12/127</f>
        <v>1.5748031496062992E-2</v>
      </c>
      <c r="F17" s="10">
        <v>0</v>
      </c>
      <c r="G17" s="10">
        <v>0</v>
      </c>
      <c r="H17" s="11">
        <f>34/759</f>
        <v>4.4795783926218712E-2</v>
      </c>
      <c r="I17" s="4"/>
      <c r="J17" s="4"/>
      <c r="K17" s="4"/>
      <c r="L17" s="4"/>
      <c r="M17" s="4"/>
      <c r="N17" s="4"/>
      <c r="O17" s="4"/>
      <c r="P17" s="4"/>
      <c r="R17" s="2"/>
      <c r="S17" s="5"/>
    </row>
    <row r="18" spans="2:19" s="1" customFormat="1" ht="10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2:19" s="1" customFormat="1" ht="23.25" x14ac:dyDescent="0.25">
      <c r="B19" s="3"/>
      <c r="C19" s="56" t="s">
        <v>11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R19" s="2"/>
      <c r="S19" s="5"/>
    </row>
    <row r="20" spans="2:19" s="1" customFormat="1" ht="19.5" customHeight="1" x14ac:dyDescent="0.25">
      <c r="B20" s="3"/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2:19" s="1" customFormat="1" ht="19.5" customHeight="1" x14ac:dyDescent="0.25">
      <c r="B21" s="3"/>
      <c r="C21" s="6" t="s">
        <v>2</v>
      </c>
      <c r="D21" s="6" t="s">
        <v>3</v>
      </c>
      <c r="E21" s="6" t="s">
        <v>4</v>
      </c>
      <c r="F21" s="6" t="s">
        <v>5</v>
      </c>
      <c r="G21" s="6" t="s">
        <v>6</v>
      </c>
      <c r="H21" s="6" t="s">
        <v>7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2:19" s="1" customFormat="1" ht="19.5" customHeight="1" x14ac:dyDescent="0.25">
      <c r="B22" s="3"/>
      <c r="C22" s="7" t="s">
        <v>12</v>
      </c>
      <c r="D22" s="8">
        <v>448</v>
      </c>
      <c r="E22" s="8">
        <v>101</v>
      </c>
      <c r="F22" s="8">
        <v>56</v>
      </c>
      <c r="G22" s="8">
        <v>17</v>
      </c>
      <c r="H22" s="8">
        <v>622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2:19" s="1" customFormat="1" ht="19.5" customHeight="1" x14ac:dyDescent="0.25">
      <c r="B23" s="3"/>
      <c r="C23" s="7" t="s">
        <v>13</v>
      </c>
      <c r="D23" s="8">
        <v>67</v>
      </c>
      <c r="E23" s="8">
        <v>17</v>
      </c>
      <c r="F23" s="8">
        <v>19</v>
      </c>
      <c r="G23" s="8">
        <v>18</v>
      </c>
      <c r="H23" s="8">
        <v>121</v>
      </c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2:19" s="1" customFormat="1" ht="19.5" customHeight="1" x14ac:dyDescent="0.25">
      <c r="B24" s="3"/>
      <c r="C24" s="7" t="s">
        <v>14</v>
      </c>
      <c r="D24" s="8">
        <v>6</v>
      </c>
      <c r="E24" s="8">
        <v>0</v>
      </c>
      <c r="F24" s="8">
        <v>1</v>
      </c>
      <c r="G24" s="8">
        <v>0</v>
      </c>
      <c r="H24" s="8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2:19" s="1" customFormat="1" ht="19.5" customHeight="1" x14ac:dyDescent="0.25"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R25" s="2"/>
      <c r="S25" s="5"/>
    </row>
    <row r="26" spans="2:19" s="1" customFormat="1" ht="19.5" customHeight="1" x14ac:dyDescent="0.25">
      <c r="B26" s="3"/>
      <c r="C26" s="6" t="s">
        <v>10</v>
      </c>
      <c r="D26" s="6" t="s">
        <v>3</v>
      </c>
      <c r="E26" s="6" t="s">
        <v>4</v>
      </c>
      <c r="F26" s="6" t="s">
        <v>5</v>
      </c>
      <c r="G26" s="6" t="s">
        <v>6</v>
      </c>
      <c r="H26" s="6" t="s">
        <v>7</v>
      </c>
      <c r="I26" s="4"/>
      <c r="J26" s="4"/>
      <c r="K26" s="4"/>
      <c r="L26" s="4"/>
      <c r="M26" s="4"/>
      <c r="N26" s="4"/>
      <c r="O26" s="4"/>
      <c r="P26" s="4"/>
      <c r="R26" s="2"/>
      <c r="S26" s="5"/>
    </row>
    <row r="27" spans="2:19" s="1" customFormat="1" ht="19.5" customHeight="1" x14ac:dyDescent="0.25">
      <c r="B27" s="3"/>
      <c r="C27" s="7" t="s">
        <v>12</v>
      </c>
      <c r="D27" s="10">
        <v>0.85988483685220729</v>
      </c>
      <c r="E27" s="10">
        <v>0.85593220338983056</v>
      </c>
      <c r="F27" s="10">
        <v>0.73684210526315785</v>
      </c>
      <c r="G27" s="10">
        <v>0.48571428571428571</v>
      </c>
      <c r="H27" s="10">
        <v>0.82933333333333337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2:19" s="1" customFormat="1" ht="23.25" x14ac:dyDescent="0.25">
      <c r="B28" s="3"/>
      <c r="C28" s="7" t="s">
        <v>13</v>
      </c>
      <c r="D28" s="10">
        <v>0.12859884836852206</v>
      </c>
      <c r="E28" s="10">
        <v>0.1440677966101695</v>
      </c>
      <c r="F28" s="10">
        <v>0.25</v>
      </c>
      <c r="G28" s="10">
        <v>0.51428571428571423</v>
      </c>
      <c r="H28" s="10">
        <v>0.16133333333333333</v>
      </c>
      <c r="I28" s="12"/>
      <c r="J28" s="4"/>
      <c r="K28" s="4"/>
      <c r="L28" s="4"/>
      <c r="M28" s="4"/>
      <c r="N28" s="4"/>
      <c r="O28" s="4"/>
      <c r="P28" s="4"/>
      <c r="R28" s="2"/>
      <c r="S28" s="5"/>
    </row>
    <row r="29" spans="2:19" s="1" customFormat="1" ht="19.5" customHeight="1" x14ac:dyDescent="0.25">
      <c r="B29" s="3"/>
      <c r="C29" s="7" t="s">
        <v>14</v>
      </c>
      <c r="D29" s="10">
        <v>1.1516314779270634E-2</v>
      </c>
      <c r="E29" s="10">
        <v>0</v>
      </c>
      <c r="F29" s="10">
        <v>1.3157894736842105E-2</v>
      </c>
      <c r="G29" s="10">
        <v>0</v>
      </c>
      <c r="H29" s="10">
        <v>9.3333333333333341E-3</v>
      </c>
      <c r="I29" s="12"/>
      <c r="J29" s="4"/>
      <c r="K29" s="4"/>
      <c r="L29" s="4"/>
      <c r="M29" s="4"/>
      <c r="N29" s="4"/>
      <c r="O29" s="4"/>
      <c r="P29" s="4"/>
      <c r="R29" s="2"/>
      <c r="S29" s="5"/>
    </row>
    <row r="30" spans="2:19" s="1" customFormat="1" ht="78.75" customHeight="1" x14ac:dyDescent="0.25"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R30" s="2"/>
      <c r="S30" s="5"/>
    </row>
    <row r="31" spans="2:19" s="1" customFormat="1" ht="23.25" x14ac:dyDescent="0.25">
      <c r="C31" s="56" t="s">
        <v>15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R31" s="2"/>
      <c r="S31" s="5"/>
    </row>
    <row r="32" spans="2:19" s="1" customFormat="1" x14ac:dyDescent="0.25">
      <c r="R32" s="2"/>
      <c r="S32" s="5"/>
    </row>
    <row r="33" spans="1:19" s="1" customFormat="1" ht="23.25" x14ac:dyDescent="0.25">
      <c r="A33" s="13"/>
      <c r="B33" s="13"/>
      <c r="C33" s="14">
        <v>0</v>
      </c>
      <c r="D33" s="49">
        <v>0.87617765814266491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1</v>
      </c>
      <c r="D34" s="49">
        <v>0.10228802153432032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2</v>
      </c>
      <c r="D35" s="49">
        <v>2.0188425302826378E-2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3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4</v>
      </c>
      <c r="D37" s="15">
        <v>0</v>
      </c>
      <c r="E37" s="16"/>
      <c r="F37" s="16"/>
      <c r="G37" s="16"/>
      <c r="H37" s="16"/>
      <c r="I37" s="16"/>
      <c r="R37" s="2"/>
      <c r="S37" s="5"/>
    </row>
    <row r="38" spans="1:19" s="1" customFormat="1" ht="23.25" x14ac:dyDescent="0.25">
      <c r="A38" s="13"/>
      <c r="B38" s="13"/>
      <c r="C38" s="14">
        <v>5</v>
      </c>
      <c r="D38" s="15">
        <v>0</v>
      </c>
      <c r="E38" s="16"/>
      <c r="F38" s="16"/>
      <c r="G38" s="16"/>
      <c r="H38" s="16"/>
      <c r="I38" s="16"/>
      <c r="R38" s="2"/>
      <c r="S38" s="5"/>
    </row>
    <row r="39" spans="1:19" s="1" customFormat="1" ht="23.25" x14ac:dyDescent="0.25">
      <c r="A39" s="13"/>
      <c r="B39" s="13"/>
      <c r="C39" s="14">
        <v>6</v>
      </c>
      <c r="D39" s="15">
        <v>0</v>
      </c>
      <c r="E39" s="17"/>
      <c r="F39" s="17"/>
      <c r="G39" s="17"/>
      <c r="H39" s="17"/>
      <c r="I39" s="17"/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x14ac:dyDescent="0.25">
      <c r="R44" s="2"/>
      <c r="S44" s="5"/>
    </row>
    <row r="45" spans="1:19" s="1" customFormat="1" x14ac:dyDescent="0.25">
      <c r="R45" s="2"/>
      <c r="S45" s="5"/>
    </row>
    <row r="46" spans="1:19" s="1" customFormat="1" ht="34.5" customHeight="1" x14ac:dyDescent="0.25">
      <c r="C46" s="55" t="s">
        <v>16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R46" s="2"/>
      <c r="S46" s="5"/>
    </row>
    <row r="47" spans="1:19" s="1" customFormat="1" x14ac:dyDescent="0.25">
      <c r="R47" s="2"/>
      <c r="S47" s="5"/>
    </row>
    <row r="48" spans="1:19" s="1" customFormat="1" ht="23.25" x14ac:dyDescent="0.25">
      <c r="C48" s="56" t="s">
        <v>17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R48" s="2"/>
      <c r="S48" s="5"/>
    </row>
    <row r="49" spans="3:19" s="1" customFormat="1" x14ac:dyDescent="0.25">
      <c r="R49" s="2"/>
      <c r="S49" s="5"/>
    </row>
    <row r="50" spans="3:19" s="1" customFormat="1" ht="21" x14ac:dyDescent="0.25">
      <c r="C50" s="14" t="s">
        <v>18</v>
      </c>
      <c r="D50" s="10">
        <v>0.64426877470355737</v>
      </c>
      <c r="R50" s="2"/>
      <c r="S50" s="5"/>
    </row>
    <row r="51" spans="3:19" s="1" customFormat="1" ht="23.25" x14ac:dyDescent="0.25">
      <c r="C51" s="17"/>
      <c r="D51" s="18"/>
      <c r="R51" s="2"/>
      <c r="S51" s="5"/>
    </row>
    <row r="52" spans="3:19" s="1" customFormat="1" ht="23.25" x14ac:dyDescent="0.25">
      <c r="C52" s="20" t="s">
        <v>18</v>
      </c>
      <c r="D52" s="6" t="s">
        <v>19</v>
      </c>
      <c r="E52" s="6" t="s">
        <v>20</v>
      </c>
      <c r="F52" s="6" t="s">
        <v>21</v>
      </c>
      <c r="R52" s="2"/>
      <c r="S52" s="5"/>
    </row>
    <row r="53" spans="3:19" s="1" customFormat="1" ht="21" x14ac:dyDescent="0.25">
      <c r="C53" s="14" t="s">
        <v>22</v>
      </c>
      <c r="D53" s="10">
        <v>0.17004048582995951</v>
      </c>
      <c r="E53" s="10">
        <v>0.53441295546558709</v>
      </c>
      <c r="F53" s="10">
        <v>0.29554655870445345</v>
      </c>
      <c r="R53" s="2"/>
      <c r="S53" s="5"/>
    </row>
    <row r="54" spans="3:19" s="1" customFormat="1" ht="21" x14ac:dyDescent="0.25">
      <c r="C54" s="14" t="s">
        <v>23</v>
      </c>
      <c r="D54" s="10">
        <v>0.21109607577807848</v>
      </c>
      <c r="E54" s="10">
        <v>0.52097428958051417</v>
      </c>
      <c r="F54" s="10">
        <v>0.26792963464140729</v>
      </c>
      <c r="R54" s="2"/>
      <c r="S54" s="5"/>
    </row>
    <row r="55" spans="3:19" s="1" customFormat="1" ht="21" x14ac:dyDescent="0.25">
      <c r="C55" s="14" t="s">
        <v>24</v>
      </c>
      <c r="D55" s="10">
        <v>0.35422343324250682</v>
      </c>
      <c r="E55" s="10">
        <v>0.5340599455040872</v>
      </c>
      <c r="F55" s="10">
        <v>0.11171662125340599</v>
      </c>
      <c r="R55" s="2"/>
      <c r="S55" s="5"/>
    </row>
    <row r="56" spans="3:19" s="1" customFormat="1" ht="21" x14ac:dyDescent="0.25">
      <c r="C56" s="14" t="s">
        <v>25</v>
      </c>
      <c r="D56" s="10">
        <v>0.22192151556156969</v>
      </c>
      <c r="E56" s="10">
        <v>0.5723951285520974</v>
      </c>
      <c r="F56" s="10">
        <v>0.20568335588633288</v>
      </c>
      <c r="R56" s="2"/>
      <c r="S56" s="5"/>
    </row>
    <row r="57" spans="3:19" s="1" customFormat="1" ht="41.25" customHeight="1" x14ac:dyDescent="0.25">
      <c r="R57" s="2"/>
      <c r="S57" s="5"/>
    </row>
    <row r="58" spans="3:19" s="1" customFormat="1" ht="21" x14ac:dyDescent="0.25">
      <c r="C58" s="14" t="s">
        <v>26</v>
      </c>
      <c r="D58" s="10">
        <v>3.4255599472990776E-2</v>
      </c>
      <c r="R58" s="2"/>
      <c r="S58" s="5"/>
    </row>
    <row r="59" spans="3:19" s="1" customFormat="1" x14ac:dyDescent="0.25">
      <c r="R59" s="2"/>
      <c r="S59" s="5"/>
    </row>
    <row r="60" spans="3:19" s="1" customFormat="1" ht="23.25" x14ac:dyDescent="0.25">
      <c r="C60" s="20" t="s">
        <v>26</v>
      </c>
      <c r="D60" s="6" t="s">
        <v>19</v>
      </c>
      <c r="E60" s="6" t="s">
        <v>20</v>
      </c>
      <c r="F60" s="6" t="s">
        <v>21</v>
      </c>
      <c r="R60" s="2"/>
      <c r="S60" s="5"/>
    </row>
    <row r="61" spans="3:19" s="1" customFormat="1" ht="21" x14ac:dyDescent="0.25">
      <c r="C61" s="14" t="s">
        <v>22</v>
      </c>
      <c r="D61" s="10">
        <v>0.1641025641025641</v>
      </c>
      <c r="E61" s="10">
        <v>0.39487179487179486</v>
      </c>
      <c r="F61" s="10">
        <v>0.44102564102564101</v>
      </c>
      <c r="R61" s="2"/>
      <c r="S61" s="5"/>
    </row>
    <row r="62" spans="3:19" s="1" customFormat="1" ht="21" x14ac:dyDescent="0.25">
      <c r="C62" s="14" t="s">
        <v>23</v>
      </c>
      <c r="D62" s="10">
        <v>0.18974358974358974</v>
      </c>
      <c r="E62" s="10">
        <v>0.4</v>
      </c>
      <c r="F62" s="10">
        <v>0.41025641025641024</v>
      </c>
      <c r="R62" s="2"/>
      <c r="S62" s="5"/>
    </row>
    <row r="63" spans="3:19" s="1" customFormat="1" ht="21" x14ac:dyDescent="0.25">
      <c r="C63" s="14" t="s">
        <v>24</v>
      </c>
      <c r="D63" s="10">
        <v>0.19791666666666666</v>
      </c>
      <c r="E63" s="10">
        <v>0.45833333333333331</v>
      </c>
      <c r="F63" s="10">
        <v>0.34375</v>
      </c>
      <c r="R63" s="2"/>
      <c r="S63" s="5"/>
    </row>
    <row r="64" spans="3:19" s="1" customFormat="1" ht="21" x14ac:dyDescent="0.25">
      <c r="C64" s="14" t="s">
        <v>25</v>
      </c>
      <c r="D64" s="10">
        <v>0.19170984455958548</v>
      </c>
      <c r="E64" s="10">
        <v>0.37823834196891193</v>
      </c>
      <c r="F64" s="10">
        <v>0.43005181347150256</v>
      </c>
      <c r="R64" s="2"/>
      <c r="S64" s="5"/>
    </row>
    <row r="65" spans="2:19" s="1" customFormat="1" ht="27" customHeight="1" x14ac:dyDescent="0.25">
      <c r="R65" s="2"/>
      <c r="S65" s="5"/>
    </row>
    <row r="66" spans="2:19" s="1" customFormat="1" ht="23.25" x14ac:dyDescent="0.25">
      <c r="C66" s="56" t="s">
        <v>27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R66" s="2"/>
      <c r="S66" s="5"/>
    </row>
    <row r="67" spans="2:19" s="1" customFormat="1" ht="17.25" customHeight="1" x14ac:dyDescent="0.25">
      <c r="R67" s="2"/>
      <c r="S67" s="5"/>
    </row>
    <row r="68" spans="2:19" ht="23.25" x14ac:dyDescent="0.25">
      <c r="B68" s="19" t="s">
        <v>28</v>
      </c>
      <c r="C68" s="59" t="s">
        <v>29</v>
      </c>
      <c r="D68" s="59"/>
      <c r="E68" s="59"/>
      <c r="F68" s="59"/>
      <c r="G68" s="59"/>
      <c r="H68" s="59"/>
      <c r="I68" s="59"/>
      <c r="J68" s="21">
        <v>1</v>
      </c>
      <c r="K68" s="21">
        <v>2</v>
      </c>
      <c r="L68" s="21">
        <v>3</v>
      </c>
      <c r="M68" s="21">
        <v>4</v>
      </c>
      <c r="N68" s="21">
        <v>5</v>
      </c>
      <c r="O68" s="21" t="s">
        <v>30</v>
      </c>
      <c r="R68" s="2"/>
      <c r="S68" s="5"/>
    </row>
    <row r="69" spans="2:19" ht="18.75" x14ac:dyDescent="0.25">
      <c r="B69" s="23">
        <v>1</v>
      </c>
      <c r="C69" s="58" t="s">
        <v>31</v>
      </c>
      <c r="D69" s="58"/>
      <c r="E69" s="58"/>
      <c r="F69" s="58"/>
      <c r="G69" s="58"/>
      <c r="H69" s="58"/>
      <c r="I69" s="58"/>
      <c r="J69" s="10">
        <v>7.677543186180422E-3</v>
      </c>
      <c r="K69" s="10">
        <v>1.7274472168905951E-2</v>
      </c>
      <c r="L69" s="10">
        <v>2.8790786948176585E-2</v>
      </c>
      <c r="M69" s="10">
        <v>0.55854126679462568</v>
      </c>
      <c r="N69" s="10">
        <v>0.38771593090211132</v>
      </c>
      <c r="O69" s="24">
        <v>4.3013435700575817</v>
      </c>
      <c r="R69" s="2"/>
      <c r="S69" s="5"/>
    </row>
    <row r="70" spans="2:19" ht="18.75" x14ac:dyDescent="0.25">
      <c r="B70" s="23">
        <v>2</v>
      </c>
      <c r="C70" s="58" t="s">
        <v>32</v>
      </c>
      <c r="D70" s="58"/>
      <c r="E70" s="58"/>
      <c r="F70" s="58"/>
      <c r="G70" s="58"/>
      <c r="H70" s="58"/>
      <c r="I70" s="58"/>
      <c r="J70" s="10">
        <v>9.5969289827255271E-3</v>
      </c>
      <c r="K70" s="10">
        <v>1.9193857965451054E-2</v>
      </c>
      <c r="L70" s="10">
        <v>7.1017274472168906E-2</v>
      </c>
      <c r="M70" s="10">
        <v>0.55278310940499042</v>
      </c>
      <c r="N70" s="10">
        <v>0.34740882917466409</v>
      </c>
      <c r="O70" s="24">
        <v>4.2092130518234168</v>
      </c>
      <c r="R70" s="2"/>
      <c r="S70" s="5"/>
    </row>
    <row r="71" spans="2:19" ht="18.75" x14ac:dyDescent="0.25">
      <c r="B71" s="23">
        <v>3</v>
      </c>
      <c r="C71" s="58" t="s">
        <v>33</v>
      </c>
      <c r="D71" s="58"/>
      <c r="E71" s="58"/>
      <c r="F71" s="58"/>
      <c r="G71" s="58"/>
      <c r="H71" s="58"/>
      <c r="I71" s="58"/>
      <c r="J71" s="10">
        <v>1.9193857965451055E-3</v>
      </c>
      <c r="K71" s="10">
        <v>2.8790786948176585E-2</v>
      </c>
      <c r="L71" s="10">
        <v>8.253358925143954E-2</v>
      </c>
      <c r="M71" s="10">
        <v>0.58541266794625724</v>
      </c>
      <c r="N71" s="10">
        <v>0.30134357005758156</v>
      </c>
      <c r="O71" s="24">
        <v>4.1554702495201532</v>
      </c>
      <c r="R71" s="2"/>
      <c r="S71" s="5"/>
    </row>
    <row r="72" spans="2:19" ht="30.75" customHeight="1" x14ac:dyDescent="0.25">
      <c r="B72" s="23">
        <v>4</v>
      </c>
      <c r="C72" s="58" t="s">
        <v>34</v>
      </c>
      <c r="D72" s="58"/>
      <c r="E72" s="58"/>
      <c r="F72" s="58"/>
      <c r="G72" s="58"/>
      <c r="H72" s="58"/>
      <c r="I72" s="58"/>
      <c r="J72" s="10">
        <v>3.4548944337811902E-2</v>
      </c>
      <c r="K72" s="10">
        <v>0.1036468330134357</v>
      </c>
      <c r="L72" s="10">
        <v>0.12092130518234165</v>
      </c>
      <c r="M72" s="10">
        <v>0.48368522072936659</v>
      </c>
      <c r="N72" s="10">
        <v>0.25719769673704412</v>
      </c>
      <c r="O72" s="24">
        <v>3.8253358925143952</v>
      </c>
      <c r="R72" s="2"/>
      <c r="S72" s="5"/>
    </row>
    <row r="73" spans="2:19" ht="18.75" x14ac:dyDescent="0.25">
      <c r="B73" s="23">
        <v>5</v>
      </c>
      <c r="C73" s="58" t="s">
        <v>35</v>
      </c>
      <c r="D73" s="58"/>
      <c r="E73" s="58"/>
      <c r="F73" s="58"/>
      <c r="G73" s="58"/>
      <c r="H73" s="58"/>
      <c r="I73" s="58"/>
      <c r="J73" s="10">
        <v>7.677543186180422E-3</v>
      </c>
      <c r="K73" s="10">
        <v>1.7274472168905951E-2</v>
      </c>
      <c r="L73" s="10">
        <v>1.9193857965451054E-2</v>
      </c>
      <c r="M73" s="10">
        <v>0.36468330134357008</v>
      </c>
      <c r="N73" s="10">
        <v>0.59117082533589249</v>
      </c>
      <c r="O73" s="24">
        <v>4.5143953934740884</v>
      </c>
      <c r="R73" s="2"/>
      <c r="S73" s="5"/>
    </row>
    <row r="74" spans="2:19" ht="28.5" customHeight="1" x14ac:dyDescent="0.25">
      <c r="B74" s="23">
        <v>6</v>
      </c>
      <c r="C74" s="58" t="s">
        <v>36</v>
      </c>
      <c r="D74" s="58"/>
      <c r="E74" s="58"/>
      <c r="F74" s="58"/>
      <c r="G74" s="58"/>
      <c r="H74" s="58"/>
      <c r="I74" s="58"/>
      <c r="J74" s="10">
        <v>3.838771593090211E-3</v>
      </c>
      <c r="K74" s="10">
        <v>3.0710172744721688E-2</v>
      </c>
      <c r="L74" s="10">
        <v>3.8387715930902108E-2</v>
      </c>
      <c r="M74" s="10">
        <v>0.41650671785028792</v>
      </c>
      <c r="N74" s="10">
        <v>0.51055662188099804</v>
      </c>
      <c r="O74" s="24">
        <v>4.3992322456813824</v>
      </c>
      <c r="R74" s="2"/>
      <c r="S74" s="5"/>
    </row>
    <row r="75" spans="2:19" ht="18.75" x14ac:dyDescent="0.25">
      <c r="B75" s="23">
        <v>7</v>
      </c>
      <c r="C75" s="58" t="s">
        <v>37</v>
      </c>
      <c r="D75" s="58"/>
      <c r="E75" s="58"/>
      <c r="F75" s="58"/>
      <c r="G75" s="58"/>
      <c r="H75" s="58"/>
      <c r="I75" s="58"/>
      <c r="J75" s="10">
        <v>3.838771593090211E-3</v>
      </c>
      <c r="K75" s="10">
        <v>1.9193857965451054E-2</v>
      </c>
      <c r="L75" s="10">
        <v>4.9904030710172742E-2</v>
      </c>
      <c r="M75" s="10">
        <v>0.44529750479846447</v>
      </c>
      <c r="N75" s="10">
        <v>0.48176583493282149</v>
      </c>
      <c r="O75" s="24">
        <v>4.3819577735124762</v>
      </c>
      <c r="R75" s="2"/>
      <c r="S75" s="5"/>
    </row>
    <row r="76" spans="2:19" ht="18.75" x14ac:dyDescent="0.25">
      <c r="B76" s="23">
        <v>8</v>
      </c>
      <c r="C76" s="58" t="s">
        <v>38</v>
      </c>
      <c r="D76" s="58"/>
      <c r="E76" s="58"/>
      <c r="F76" s="58"/>
      <c r="G76" s="58"/>
      <c r="H76" s="58"/>
      <c r="I76" s="58"/>
      <c r="J76" s="10">
        <v>9.5969289827255271E-3</v>
      </c>
      <c r="K76" s="10">
        <v>4.6065259117082535E-2</v>
      </c>
      <c r="L76" s="10">
        <v>5.5662188099808059E-2</v>
      </c>
      <c r="M76" s="10">
        <v>0.53550863723608444</v>
      </c>
      <c r="N76" s="10">
        <v>0.3531669865642994</v>
      </c>
      <c r="O76" s="24">
        <v>4.1765834932821493</v>
      </c>
      <c r="R76" s="2"/>
      <c r="S76" s="5"/>
    </row>
    <row r="77" spans="2:19" ht="18.75" x14ac:dyDescent="0.25">
      <c r="B77" s="23">
        <v>9</v>
      </c>
      <c r="C77" s="58" t="s">
        <v>39</v>
      </c>
      <c r="D77" s="58"/>
      <c r="E77" s="58"/>
      <c r="F77" s="58"/>
      <c r="G77" s="58"/>
      <c r="H77" s="58"/>
      <c r="I77" s="58"/>
      <c r="J77" s="10">
        <v>3.838771593090211E-3</v>
      </c>
      <c r="K77" s="10">
        <v>3.0710172744721688E-2</v>
      </c>
      <c r="L77" s="10">
        <v>2.3032629558541268E-2</v>
      </c>
      <c r="M77" s="10">
        <v>0.49136276391554701</v>
      </c>
      <c r="N77" s="10">
        <v>0.45105566218809978</v>
      </c>
      <c r="O77" s="24">
        <v>4.3550863723608444</v>
      </c>
      <c r="R77" s="2"/>
      <c r="S77" s="5"/>
    </row>
    <row r="78" spans="2:19" ht="18.75" x14ac:dyDescent="0.25">
      <c r="B78" s="23">
        <v>10</v>
      </c>
      <c r="C78" s="58" t="s">
        <v>40</v>
      </c>
      <c r="D78" s="58"/>
      <c r="E78" s="58"/>
      <c r="F78" s="58"/>
      <c r="G78" s="58"/>
      <c r="H78" s="58"/>
      <c r="I78" s="58"/>
      <c r="J78" s="10">
        <v>5.7581573896353169E-3</v>
      </c>
      <c r="K78" s="10">
        <v>6.3339731285988479E-2</v>
      </c>
      <c r="L78" s="10">
        <v>7.1017274472168906E-2</v>
      </c>
      <c r="M78" s="10">
        <v>0.52207293666026866</v>
      </c>
      <c r="N78" s="10">
        <v>0.33781190019193857</v>
      </c>
      <c r="O78" s="24">
        <v>4.1228406909788866</v>
      </c>
      <c r="R78" s="2"/>
      <c r="S78" s="5"/>
    </row>
    <row r="79" spans="2:19" ht="18.75" x14ac:dyDescent="0.25">
      <c r="B79" s="23">
        <v>11</v>
      </c>
      <c r="C79" s="58" t="s">
        <v>41</v>
      </c>
      <c r="D79" s="58"/>
      <c r="E79" s="58"/>
      <c r="F79" s="58"/>
      <c r="G79" s="58"/>
      <c r="H79" s="58"/>
      <c r="I79" s="58"/>
      <c r="J79" s="10">
        <v>7.677543186180422E-3</v>
      </c>
      <c r="K79" s="10">
        <v>8.4452975047984644E-2</v>
      </c>
      <c r="L79" s="10">
        <v>7.8694817658349334E-2</v>
      </c>
      <c r="M79" s="10">
        <v>0.55854126679462568</v>
      </c>
      <c r="N79" s="10">
        <v>0.2706333973128599</v>
      </c>
      <c r="O79" s="24">
        <v>4</v>
      </c>
      <c r="R79" s="2"/>
      <c r="S79" s="5"/>
    </row>
    <row r="80" spans="2:19" ht="18.75" x14ac:dyDescent="0.25">
      <c r="B80" s="23">
        <v>12</v>
      </c>
      <c r="C80" s="58" t="s">
        <v>42</v>
      </c>
      <c r="D80" s="58"/>
      <c r="E80" s="58"/>
      <c r="F80" s="58"/>
      <c r="G80" s="58"/>
      <c r="H80" s="58"/>
      <c r="I80" s="58"/>
      <c r="J80" s="10">
        <v>3.838771593090211E-3</v>
      </c>
      <c r="K80" s="10">
        <v>1.7274472168905951E-2</v>
      </c>
      <c r="L80" s="10">
        <v>3.2629558541266791E-2</v>
      </c>
      <c r="M80" s="10">
        <v>0.49904030710172742</v>
      </c>
      <c r="N80" s="10">
        <v>0.44721689059500958</v>
      </c>
      <c r="O80" s="24">
        <v>4.3685220729366598</v>
      </c>
      <c r="R80" s="2"/>
      <c r="S80" s="5"/>
    </row>
    <row r="81" spans="2:19" ht="18.75" x14ac:dyDescent="0.25">
      <c r="B81" s="23">
        <v>13</v>
      </c>
      <c r="C81" s="58" t="s">
        <v>43</v>
      </c>
      <c r="D81" s="58"/>
      <c r="E81" s="58"/>
      <c r="F81" s="58"/>
      <c r="G81" s="58"/>
      <c r="H81" s="58"/>
      <c r="I81" s="58"/>
      <c r="J81" s="10">
        <v>5.7581573896353169E-3</v>
      </c>
      <c r="K81" s="10">
        <v>3.8387715930902108E-2</v>
      </c>
      <c r="L81" s="10">
        <v>5.5662188099808059E-2</v>
      </c>
      <c r="M81" s="10">
        <v>0.56813819577735125</v>
      </c>
      <c r="N81" s="10">
        <v>0.33205374280230326</v>
      </c>
      <c r="O81" s="24">
        <v>4.182341650671785</v>
      </c>
      <c r="R81" s="2"/>
      <c r="S81" s="5"/>
    </row>
    <row r="82" spans="2:19" ht="18.75" x14ac:dyDescent="0.25">
      <c r="B82" s="23">
        <v>14</v>
      </c>
      <c r="C82" s="58" t="s">
        <v>44</v>
      </c>
      <c r="D82" s="58"/>
      <c r="E82" s="58"/>
      <c r="F82" s="58"/>
      <c r="G82" s="58"/>
      <c r="H82" s="58"/>
      <c r="I82" s="58"/>
      <c r="J82" s="10">
        <v>5.7581573896353169E-3</v>
      </c>
      <c r="K82" s="10">
        <v>1.3435700575815739E-2</v>
      </c>
      <c r="L82" s="10">
        <v>1.7274472168905951E-2</v>
      </c>
      <c r="M82" s="10">
        <v>0.45297504798464494</v>
      </c>
      <c r="N82" s="10">
        <v>0.51055662188099804</v>
      </c>
      <c r="O82" s="24">
        <v>4.4491362763915543</v>
      </c>
      <c r="R82" s="2"/>
      <c r="S82" s="5"/>
    </row>
    <row r="83" spans="2:19" ht="18.75" x14ac:dyDescent="0.25">
      <c r="B83" s="23">
        <v>15</v>
      </c>
      <c r="C83" s="58" t="s">
        <v>45</v>
      </c>
      <c r="D83" s="58"/>
      <c r="E83" s="58"/>
      <c r="F83" s="58"/>
      <c r="G83" s="58"/>
      <c r="H83" s="58"/>
      <c r="I83" s="58"/>
      <c r="J83" s="10">
        <v>5.7581573896353169E-3</v>
      </c>
      <c r="K83" s="10">
        <v>5.7581573896353169E-3</v>
      </c>
      <c r="L83" s="10">
        <v>3.2629558541266791E-2</v>
      </c>
      <c r="M83" s="10">
        <v>0.37044145873320539</v>
      </c>
      <c r="N83" s="10">
        <v>0.58541266794625724</v>
      </c>
      <c r="O83" s="24">
        <v>4.5239923224568139</v>
      </c>
      <c r="R83" s="2"/>
      <c r="S83" s="5"/>
    </row>
    <row r="84" spans="2:19" ht="18.75" x14ac:dyDescent="0.25">
      <c r="B84" s="23">
        <v>16</v>
      </c>
      <c r="C84" s="58" t="s">
        <v>46</v>
      </c>
      <c r="D84" s="58"/>
      <c r="E84" s="58"/>
      <c r="F84" s="58"/>
      <c r="G84" s="58"/>
      <c r="H84" s="58"/>
      <c r="I84" s="58"/>
      <c r="J84" s="10">
        <v>1.5355086372360844E-2</v>
      </c>
      <c r="K84" s="10">
        <v>3.838771593090211E-3</v>
      </c>
      <c r="L84" s="10">
        <v>1.1516314779270634E-2</v>
      </c>
      <c r="M84" s="10">
        <v>0.37044145873320539</v>
      </c>
      <c r="N84" s="10">
        <v>0.5988483685220729</v>
      </c>
      <c r="O84" s="24">
        <v>4.5335892514395395</v>
      </c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x14ac:dyDescent="0.25">
      <c r="R98" s="2"/>
      <c r="S98" s="5"/>
    </row>
    <row r="99" spans="2:19" x14ac:dyDescent="0.25">
      <c r="R99" s="2"/>
      <c r="S99" s="5"/>
    </row>
    <row r="100" spans="2:19" ht="27.75" customHeight="1" x14ac:dyDescent="0.25">
      <c r="R100" s="2"/>
      <c r="S100" s="5"/>
    </row>
    <row r="101" spans="2:19" ht="14.25" customHeight="1" x14ac:dyDescent="0.25">
      <c r="R101" s="2"/>
      <c r="S101" s="5"/>
    </row>
    <row r="102" spans="2:19" ht="23.25" x14ac:dyDescent="0.25">
      <c r="B102" s="19" t="s">
        <v>28</v>
      </c>
      <c r="C102" s="59" t="s">
        <v>47</v>
      </c>
      <c r="D102" s="59"/>
      <c r="E102" s="59"/>
      <c r="F102" s="59"/>
      <c r="G102" s="59"/>
      <c r="H102" s="59"/>
      <c r="I102" s="59"/>
      <c r="J102" s="21">
        <v>1</v>
      </c>
      <c r="K102" s="21">
        <v>2</v>
      </c>
      <c r="L102" s="21">
        <v>3</v>
      </c>
      <c r="M102" s="21">
        <v>4</v>
      </c>
      <c r="N102" s="21">
        <v>5</v>
      </c>
      <c r="O102" s="21" t="s">
        <v>30</v>
      </c>
      <c r="R102" s="2"/>
      <c r="S102" s="5"/>
    </row>
    <row r="103" spans="2:19" ht="17.25" customHeight="1" x14ac:dyDescent="0.3">
      <c r="B103" s="23">
        <v>1</v>
      </c>
      <c r="C103" s="57" t="s">
        <v>48</v>
      </c>
      <c r="D103" s="57"/>
      <c r="E103" s="57"/>
      <c r="F103" s="57"/>
      <c r="G103" s="57"/>
      <c r="H103" s="57"/>
      <c r="I103" s="57"/>
      <c r="J103" s="10">
        <v>2.6200873362445413E-2</v>
      </c>
      <c r="K103" s="10">
        <v>8.7336244541484712E-3</v>
      </c>
      <c r="L103" s="10">
        <v>0.1222707423580786</v>
      </c>
      <c r="M103" s="10">
        <v>0.57205240174672489</v>
      </c>
      <c r="N103" s="10">
        <v>0.27074235807860264</v>
      </c>
      <c r="O103" s="25">
        <v>4.0524017467248905</v>
      </c>
      <c r="R103" s="2"/>
      <c r="S103" s="5"/>
    </row>
    <row r="104" spans="2:19" ht="17.25" customHeight="1" x14ac:dyDescent="0.3">
      <c r="B104" s="23">
        <v>2</v>
      </c>
      <c r="C104" s="57" t="s">
        <v>49</v>
      </c>
      <c r="D104" s="57"/>
      <c r="E104" s="57"/>
      <c r="F104" s="57"/>
      <c r="G104" s="57"/>
      <c r="H104" s="57"/>
      <c r="I104" s="57"/>
      <c r="J104" s="10">
        <v>3.4934497816593885E-2</v>
      </c>
      <c r="K104" s="10">
        <v>1.7467248908296942E-2</v>
      </c>
      <c r="L104" s="10">
        <v>0.22707423580786026</v>
      </c>
      <c r="M104" s="10">
        <v>0.4759825327510917</v>
      </c>
      <c r="N104" s="10">
        <v>0.24454148471615719</v>
      </c>
      <c r="O104" s="25">
        <v>3.8777292576419216</v>
      </c>
      <c r="R104" s="2"/>
      <c r="S104" s="5"/>
    </row>
    <row r="105" spans="2:19" ht="17.25" customHeight="1" x14ac:dyDescent="0.3">
      <c r="B105" s="23">
        <v>3</v>
      </c>
      <c r="C105" s="57" t="s">
        <v>50</v>
      </c>
      <c r="D105" s="57"/>
      <c r="E105" s="57"/>
      <c r="F105" s="57"/>
      <c r="G105" s="57"/>
      <c r="H105" s="57"/>
      <c r="I105" s="57"/>
      <c r="J105" s="10">
        <v>1.7467248908296942E-2</v>
      </c>
      <c r="K105" s="10">
        <v>2.1834061135371178E-2</v>
      </c>
      <c r="L105" s="10">
        <v>9.1703056768558958E-2</v>
      </c>
      <c r="M105" s="10">
        <v>0.58515283842794763</v>
      </c>
      <c r="N105" s="10">
        <v>0.28384279475982532</v>
      </c>
      <c r="O105" s="25">
        <v>4.0960698689956327</v>
      </c>
      <c r="R105" s="2"/>
      <c r="S105" s="5"/>
    </row>
    <row r="106" spans="2:19" ht="17.25" customHeight="1" x14ac:dyDescent="0.3">
      <c r="B106" s="23">
        <v>4</v>
      </c>
      <c r="C106" s="57" t="s">
        <v>51</v>
      </c>
      <c r="D106" s="57"/>
      <c r="E106" s="57"/>
      <c r="F106" s="57"/>
      <c r="G106" s="57"/>
      <c r="H106" s="57"/>
      <c r="I106" s="57"/>
      <c r="J106" s="10">
        <v>1.3100436681222707E-2</v>
      </c>
      <c r="K106" s="10">
        <v>4.3668122270742356E-3</v>
      </c>
      <c r="L106" s="10">
        <v>5.2401746724890827E-2</v>
      </c>
      <c r="M106" s="10">
        <v>0.50655021834061131</v>
      </c>
      <c r="N106" s="10">
        <v>0.42358078602620086</v>
      </c>
      <c r="O106" s="25">
        <v>4.3231441048034931</v>
      </c>
      <c r="R106" s="2"/>
      <c r="S106" s="5"/>
    </row>
    <row r="107" spans="2:19" ht="17.25" customHeight="1" x14ac:dyDescent="0.3">
      <c r="B107" s="23">
        <v>5</v>
      </c>
      <c r="C107" s="57" t="s">
        <v>52</v>
      </c>
      <c r="D107" s="57"/>
      <c r="E107" s="57"/>
      <c r="F107" s="57"/>
      <c r="G107" s="57"/>
      <c r="H107" s="57"/>
      <c r="I107" s="57"/>
      <c r="J107" s="10">
        <v>1.3100436681222707E-2</v>
      </c>
      <c r="K107" s="10">
        <v>8.7336244541484712E-3</v>
      </c>
      <c r="L107" s="10">
        <v>3.0567685589519649E-2</v>
      </c>
      <c r="M107" s="10">
        <v>0.5633187772925764</v>
      </c>
      <c r="N107" s="10">
        <v>0.38427947598253276</v>
      </c>
      <c r="O107" s="25">
        <v>4.2969432314410483</v>
      </c>
      <c r="R107" s="2"/>
      <c r="S107" s="5"/>
    </row>
    <row r="108" spans="2:19" ht="17.25" customHeight="1" x14ac:dyDescent="0.3">
      <c r="B108" s="23">
        <v>6</v>
      </c>
      <c r="C108" s="57" t="s">
        <v>53</v>
      </c>
      <c r="D108" s="57"/>
      <c r="E108" s="57"/>
      <c r="F108" s="57"/>
      <c r="G108" s="57"/>
      <c r="H108" s="57"/>
      <c r="I108" s="57"/>
      <c r="J108" s="10">
        <v>1.7467248908296942E-2</v>
      </c>
      <c r="K108" s="10">
        <v>4.3668122270742356E-3</v>
      </c>
      <c r="L108" s="10">
        <v>2.1834061135371178E-2</v>
      </c>
      <c r="M108" s="10">
        <v>0.45414847161572053</v>
      </c>
      <c r="N108" s="10">
        <v>0.50218340611353707</v>
      </c>
      <c r="O108" s="25">
        <v>4.4192139737991267</v>
      </c>
      <c r="R108" s="2"/>
      <c r="S108" s="5"/>
    </row>
    <row r="109" spans="2:19" ht="17.25" customHeight="1" x14ac:dyDescent="0.3">
      <c r="B109" s="23">
        <v>7</v>
      </c>
      <c r="C109" s="57" t="s">
        <v>54</v>
      </c>
      <c r="D109" s="57"/>
      <c r="E109" s="57"/>
      <c r="F109" s="57"/>
      <c r="G109" s="57"/>
      <c r="H109" s="57"/>
      <c r="I109" s="57"/>
      <c r="J109" s="10">
        <v>1.3100436681222707E-2</v>
      </c>
      <c r="K109" s="10">
        <v>4.3668122270742356E-3</v>
      </c>
      <c r="L109" s="10">
        <v>5.2401746724890827E-2</v>
      </c>
      <c r="M109" s="10">
        <v>0.4759825327510917</v>
      </c>
      <c r="N109" s="10">
        <v>0.45414847161572053</v>
      </c>
      <c r="O109" s="25">
        <v>4.3537117903930129</v>
      </c>
      <c r="R109" s="2"/>
      <c r="S109" s="5"/>
    </row>
    <row r="110" spans="2:19" ht="17.25" customHeight="1" x14ac:dyDescent="0.3">
      <c r="B110" s="23">
        <v>8</v>
      </c>
      <c r="C110" s="57" t="s">
        <v>55</v>
      </c>
      <c r="D110" s="57"/>
      <c r="E110" s="57"/>
      <c r="F110" s="57"/>
      <c r="G110" s="57"/>
      <c r="H110" s="57"/>
      <c r="I110" s="57"/>
      <c r="J110" s="10">
        <v>8.7336244541484712E-3</v>
      </c>
      <c r="K110" s="10">
        <v>1.3100436681222707E-2</v>
      </c>
      <c r="L110" s="10">
        <v>6.9868995633187769E-2</v>
      </c>
      <c r="M110" s="10">
        <v>0.61572052401746724</v>
      </c>
      <c r="N110" s="10">
        <v>0.29257641921397382</v>
      </c>
      <c r="O110" s="25">
        <v>4.1703056768558948</v>
      </c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15.75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15.75" customHeight="1" x14ac:dyDescent="0.25">
      <c r="C118" s="26"/>
      <c r="D118" s="26"/>
      <c r="E118" s="26"/>
      <c r="F118" s="26"/>
      <c r="G118" s="26"/>
      <c r="H118" s="26"/>
      <c r="I118" s="26"/>
      <c r="J118" s="27"/>
      <c r="K118" s="27"/>
      <c r="L118" s="27"/>
      <c r="M118" s="27"/>
      <c r="N118" s="27"/>
      <c r="R118" s="2"/>
      <c r="S118" s="5"/>
    </row>
    <row r="119" spans="3:19" ht="99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44.25" customHeight="1" x14ac:dyDescent="0.25">
      <c r="C120" s="55" t="s">
        <v>56</v>
      </c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R120" s="2"/>
      <c r="S120" s="5"/>
    </row>
    <row r="121" spans="3:19" ht="20.2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57.75" customHeight="1" x14ac:dyDescent="0.25">
      <c r="C122" s="53" t="s">
        <v>57</v>
      </c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R122" s="2"/>
      <c r="S122" s="5"/>
    </row>
    <row r="123" spans="3:19" ht="15.75" customHeight="1" x14ac:dyDescent="0.25">
      <c r="C123" s="26"/>
      <c r="D123" s="26"/>
      <c r="E123" s="26"/>
      <c r="F123" s="26"/>
      <c r="G123" s="26"/>
      <c r="H123" s="26"/>
      <c r="I123" s="26"/>
      <c r="J123" s="27"/>
      <c r="K123" s="27"/>
      <c r="L123" s="27"/>
      <c r="M123" s="27"/>
      <c r="N123" s="27"/>
      <c r="R123" s="2"/>
      <c r="S123" s="5"/>
    </row>
    <row r="124" spans="3:19" ht="23.25" x14ac:dyDescent="0.25">
      <c r="C124" s="20" t="s">
        <v>58</v>
      </c>
      <c r="D124" s="6" t="s">
        <v>3</v>
      </c>
      <c r="E124" s="6" t="s">
        <v>4</v>
      </c>
      <c r="F124" s="6" t="s">
        <v>7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19</v>
      </c>
      <c r="D125" s="8">
        <v>121</v>
      </c>
      <c r="E125" s="8">
        <v>10</v>
      </c>
      <c r="F125" s="8">
        <v>131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59</v>
      </c>
      <c r="D126" s="8">
        <v>38</v>
      </c>
      <c r="E126" s="8">
        <v>1</v>
      </c>
      <c r="F126" s="8">
        <v>39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21</v>
      </c>
      <c r="D127" s="8">
        <v>10</v>
      </c>
      <c r="E127" s="8">
        <v>1</v>
      </c>
      <c r="F127" s="8">
        <v>11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21" x14ac:dyDescent="0.25">
      <c r="C128" s="14" t="s">
        <v>60</v>
      </c>
      <c r="D128" s="8">
        <v>3</v>
      </c>
      <c r="E128" s="8">
        <v>1</v>
      </c>
      <c r="F128" s="8">
        <v>4</v>
      </c>
      <c r="G128" s="27"/>
      <c r="H128" s="27"/>
      <c r="I128" s="27"/>
      <c r="J128" s="27"/>
      <c r="K128" s="27"/>
      <c r="L128" s="27"/>
      <c r="M128" s="27"/>
      <c r="N128" s="27"/>
      <c r="R128" s="2"/>
      <c r="S128" s="5"/>
    </row>
    <row r="129" spans="3:19" ht="21" x14ac:dyDescent="0.25">
      <c r="C129" s="14" t="s">
        <v>61</v>
      </c>
      <c r="D129" s="8">
        <v>7</v>
      </c>
      <c r="E129" s="8">
        <v>0</v>
      </c>
      <c r="F129" s="8">
        <v>7</v>
      </c>
      <c r="G129" s="27"/>
      <c r="H129" s="27"/>
      <c r="I129" s="27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28" t="s">
        <v>277</v>
      </c>
      <c r="D130" s="34">
        <f>311-179</f>
        <v>132</v>
      </c>
      <c r="E130" s="34">
        <v>0</v>
      </c>
      <c r="F130" s="34">
        <v>132</v>
      </c>
      <c r="G130" s="27"/>
      <c r="H130" s="27"/>
      <c r="I130" s="27"/>
      <c r="J130" s="27"/>
      <c r="K130" s="27"/>
      <c r="L130" s="27"/>
      <c r="M130" s="27"/>
      <c r="N130" s="27"/>
      <c r="R130" s="2"/>
      <c r="S130" s="5"/>
    </row>
    <row r="131" spans="3:19" ht="15.75" customHeight="1" x14ac:dyDescent="0.25">
      <c r="C131" s="26"/>
      <c r="D131" s="26"/>
      <c r="E131" s="26"/>
      <c r="F131" s="26"/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3.25" x14ac:dyDescent="0.25">
      <c r="C132" s="20" t="s">
        <v>62</v>
      </c>
      <c r="D132" s="6" t="s">
        <v>3</v>
      </c>
      <c r="E132" s="6" t="s">
        <v>4</v>
      </c>
      <c r="F132" s="6" t="s">
        <v>7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19</v>
      </c>
      <c r="D133" s="10">
        <v>0.38906752411575563</v>
      </c>
      <c r="E133" s="10">
        <v>0.76923076923076927</v>
      </c>
      <c r="F133" s="10">
        <v>0.40432098765432101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59</v>
      </c>
      <c r="D134" s="10">
        <v>0.12218649517684887</v>
      </c>
      <c r="E134" s="10">
        <v>7.6923076923076927E-2</v>
      </c>
      <c r="F134" s="10">
        <v>0.12037037037037036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21" x14ac:dyDescent="0.25">
      <c r="C135" s="14" t="s">
        <v>21</v>
      </c>
      <c r="D135" s="10">
        <v>3.215434083601286E-2</v>
      </c>
      <c r="E135" s="10">
        <v>7.6923076923076927E-2</v>
      </c>
      <c r="F135" s="10">
        <v>3.3950617283950615E-2</v>
      </c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1" x14ac:dyDescent="0.25">
      <c r="C136" s="14" t="s">
        <v>60</v>
      </c>
      <c r="D136" s="10">
        <v>9.6463022508038593E-3</v>
      </c>
      <c r="E136" s="10">
        <v>7.6923076923076927E-2</v>
      </c>
      <c r="F136" s="10">
        <v>1.2345679012345678E-2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61</v>
      </c>
      <c r="D137" s="10">
        <v>2.2508038585209004E-2</v>
      </c>
      <c r="E137" s="10">
        <v>0</v>
      </c>
      <c r="F137" s="10">
        <v>2.1604938271604937E-2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277</v>
      </c>
      <c r="D138" s="10">
        <f>D130/311</f>
        <v>0.42443729903536975</v>
      </c>
      <c r="E138" s="10">
        <v>0</v>
      </c>
      <c r="F138" s="10">
        <f>F130/324</f>
        <v>0.40740740740740738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15.75" customHeight="1" x14ac:dyDescent="0.25">
      <c r="C139" s="26"/>
      <c r="D139" s="26"/>
      <c r="E139" s="26"/>
      <c r="F139" s="26"/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3.25" x14ac:dyDescent="0.25">
      <c r="C140" s="20" t="s">
        <v>63</v>
      </c>
      <c r="D140" s="6" t="s">
        <v>3</v>
      </c>
      <c r="E140" s="6" t="s">
        <v>4</v>
      </c>
      <c r="F140" s="6" t="s">
        <v>7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19</v>
      </c>
      <c r="D141" s="8">
        <v>104</v>
      </c>
      <c r="E141" s="8">
        <v>4</v>
      </c>
      <c r="F141" s="8">
        <v>108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21" x14ac:dyDescent="0.25">
      <c r="C142" s="14" t="s">
        <v>59</v>
      </c>
      <c r="D142" s="8">
        <v>122</v>
      </c>
      <c r="E142" s="8">
        <v>4</v>
      </c>
      <c r="F142" s="8">
        <v>126</v>
      </c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21" x14ac:dyDescent="0.25">
      <c r="C143" s="14" t="s">
        <v>21</v>
      </c>
      <c r="D143" s="8">
        <v>51</v>
      </c>
      <c r="E143" s="8">
        <v>4</v>
      </c>
      <c r="F143" s="8">
        <v>55</v>
      </c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21" x14ac:dyDescent="0.25">
      <c r="C144" s="14" t="s">
        <v>60</v>
      </c>
      <c r="D144" s="8">
        <v>26</v>
      </c>
      <c r="E144" s="8">
        <v>1</v>
      </c>
      <c r="F144" s="8">
        <v>27</v>
      </c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21" x14ac:dyDescent="0.25">
      <c r="C145" s="14" t="s">
        <v>61</v>
      </c>
      <c r="D145" s="8">
        <v>8</v>
      </c>
      <c r="E145" s="8">
        <v>0</v>
      </c>
      <c r="F145" s="8">
        <v>8</v>
      </c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18.75" x14ac:dyDescent="0.25">
      <c r="C149" s="26"/>
      <c r="D149" s="26"/>
      <c r="E149" s="26"/>
      <c r="F149" s="26"/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18.75" x14ac:dyDescent="0.25">
      <c r="C150" s="26"/>
      <c r="D150" s="26"/>
      <c r="E150" s="26"/>
      <c r="F150" s="26"/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18.75" x14ac:dyDescent="0.25">
      <c r="C151" s="26"/>
      <c r="D151" s="26"/>
      <c r="E151" s="26"/>
      <c r="F151" s="26"/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18.75" x14ac:dyDescent="0.25">
      <c r="C152" s="26"/>
      <c r="D152" s="26"/>
      <c r="E152" s="26"/>
      <c r="F152" s="26"/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3.25" x14ac:dyDescent="0.25">
      <c r="C153" s="20" t="s">
        <v>64</v>
      </c>
      <c r="D153" s="6" t="s">
        <v>3</v>
      </c>
      <c r="E153" s="6" t="s">
        <v>4</v>
      </c>
      <c r="F153" s="6" t="s">
        <v>7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19</v>
      </c>
      <c r="D154" s="10">
        <v>0.33440514469453375</v>
      </c>
      <c r="E154" s="10">
        <v>0.30769230769230771</v>
      </c>
      <c r="F154" s="10">
        <v>0.33333333333333331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14" t="s">
        <v>59</v>
      </c>
      <c r="D155" s="10">
        <v>0.39228295819935693</v>
      </c>
      <c r="E155" s="10">
        <v>0.30769230769230771</v>
      </c>
      <c r="F155" s="10">
        <v>0.3888888888888889</v>
      </c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14" t="s">
        <v>21</v>
      </c>
      <c r="D156" s="10">
        <v>0.16398713826366559</v>
      </c>
      <c r="E156" s="10">
        <v>0.30769230769230771</v>
      </c>
      <c r="F156" s="10">
        <v>0.16975308641975309</v>
      </c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14" t="s">
        <v>60</v>
      </c>
      <c r="D157" s="10">
        <v>8.3601286173633438E-2</v>
      </c>
      <c r="E157" s="10">
        <v>7.6923076923076927E-2</v>
      </c>
      <c r="F157" s="10">
        <v>8.3333333333333329E-2</v>
      </c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14" t="s">
        <v>61</v>
      </c>
      <c r="D158" s="10">
        <v>2.5723472668810289E-2</v>
      </c>
      <c r="E158" s="10">
        <v>0</v>
      </c>
      <c r="F158" s="10">
        <v>2.4691358024691357E-2</v>
      </c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1" x14ac:dyDescent="0.25">
      <c r="C160" s="28"/>
      <c r="D160" s="27"/>
      <c r="E160" s="27"/>
      <c r="F160" s="27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1" x14ac:dyDescent="0.25">
      <c r="C161" s="28"/>
      <c r="D161" s="27"/>
      <c r="E161" s="27"/>
      <c r="F161" s="27"/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28"/>
      <c r="D162" s="27"/>
      <c r="E162" s="27"/>
      <c r="F162" s="27"/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28"/>
      <c r="D163" s="27"/>
      <c r="E163" s="27"/>
      <c r="F163" s="27"/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7.75" customHeight="1" x14ac:dyDescent="0.25">
      <c r="C164" s="26"/>
      <c r="D164" s="26"/>
      <c r="E164" s="26"/>
      <c r="F164" s="26"/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3.25" x14ac:dyDescent="0.25">
      <c r="C165" s="20" t="s">
        <v>65</v>
      </c>
      <c r="D165" s="6" t="s">
        <v>3</v>
      </c>
      <c r="E165" s="6" t="s">
        <v>4</v>
      </c>
      <c r="F165" s="6" t="s">
        <v>7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19</v>
      </c>
      <c r="D166" s="8">
        <v>87</v>
      </c>
      <c r="E166" s="8">
        <v>6</v>
      </c>
      <c r="F166" s="8">
        <v>93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21" x14ac:dyDescent="0.25">
      <c r="C167" s="14" t="s">
        <v>59</v>
      </c>
      <c r="D167" s="8">
        <v>56</v>
      </c>
      <c r="E167" s="8">
        <v>6</v>
      </c>
      <c r="F167" s="8">
        <v>62</v>
      </c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1" x14ac:dyDescent="0.25">
      <c r="C168" s="14" t="s">
        <v>21</v>
      </c>
      <c r="D168" s="8">
        <v>7</v>
      </c>
      <c r="E168" s="8">
        <v>1</v>
      </c>
      <c r="F168" s="8">
        <v>8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60</v>
      </c>
      <c r="D169" s="8">
        <v>0</v>
      </c>
      <c r="E169" s="8">
        <v>0</v>
      </c>
      <c r="F169" s="8">
        <v>0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61</v>
      </c>
      <c r="D170" s="8">
        <v>10</v>
      </c>
      <c r="E170" s="8">
        <v>0</v>
      </c>
      <c r="F170" s="8">
        <v>10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28" t="s">
        <v>278</v>
      </c>
      <c r="D171" s="34">
        <f>311-160</f>
        <v>151</v>
      </c>
      <c r="E171" s="34">
        <v>0</v>
      </c>
      <c r="F171" s="34">
        <v>151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18.75" x14ac:dyDescent="0.25">
      <c r="C172" s="26"/>
      <c r="D172" s="26"/>
      <c r="E172" s="26"/>
      <c r="F172" s="26"/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3.25" x14ac:dyDescent="0.25">
      <c r="C173" s="20" t="s">
        <v>66</v>
      </c>
      <c r="D173" s="6" t="s">
        <v>3</v>
      </c>
      <c r="E173" s="6" t="s">
        <v>4</v>
      </c>
      <c r="F173" s="6" t="s">
        <v>7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21" x14ac:dyDescent="0.25">
      <c r="C174" s="14" t="s">
        <v>19</v>
      </c>
      <c r="D174" s="10">
        <v>0.27974276527331188</v>
      </c>
      <c r="E174" s="10">
        <v>0.46153846153846156</v>
      </c>
      <c r="F174" s="10">
        <v>0.28703703703703703</v>
      </c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1" x14ac:dyDescent="0.25">
      <c r="C175" s="14" t="s">
        <v>59</v>
      </c>
      <c r="D175" s="10">
        <v>0.18006430868167203</v>
      </c>
      <c r="E175" s="10">
        <v>0.46153846153846156</v>
      </c>
      <c r="F175" s="10">
        <v>0.19135802469135801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21</v>
      </c>
      <c r="D176" s="10">
        <v>2.2508038585209004E-2</v>
      </c>
      <c r="E176" s="10">
        <v>7.6923076923076927E-2</v>
      </c>
      <c r="F176" s="10">
        <v>2.4691358024691357E-2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60</v>
      </c>
      <c r="D177" s="10">
        <v>0</v>
      </c>
      <c r="E177" s="10">
        <v>0</v>
      </c>
      <c r="F177" s="10">
        <v>0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61</v>
      </c>
      <c r="D178" s="10">
        <v>3.215434083601286E-2</v>
      </c>
      <c r="E178" s="10">
        <v>0</v>
      </c>
      <c r="F178" s="10">
        <v>3.0864197530864196E-2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28" t="s">
        <v>278</v>
      </c>
      <c r="D179" s="27">
        <f>D171/311</f>
        <v>0.48553054662379419</v>
      </c>
      <c r="E179" s="27">
        <v>0</v>
      </c>
      <c r="F179" s="27">
        <f>F171/324</f>
        <v>0.4660493827160494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15.75" customHeight="1" x14ac:dyDescent="0.25">
      <c r="C180" s="26"/>
      <c r="D180" s="26"/>
      <c r="E180" s="26"/>
      <c r="F180" s="26"/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23.25" x14ac:dyDescent="0.25">
      <c r="C181" s="20" t="s">
        <v>67</v>
      </c>
      <c r="D181" s="6" t="s">
        <v>3</v>
      </c>
      <c r="E181" s="6" t="s">
        <v>4</v>
      </c>
      <c r="F181" s="6" t="s">
        <v>7</v>
      </c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21" x14ac:dyDescent="0.25">
      <c r="C182" s="14" t="s">
        <v>19</v>
      </c>
      <c r="D182" s="8">
        <v>120</v>
      </c>
      <c r="E182" s="8">
        <v>5</v>
      </c>
      <c r="F182" s="8">
        <v>125</v>
      </c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21" x14ac:dyDescent="0.25">
      <c r="C183" s="14" t="s">
        <v>59</v>
      </c>
      <c r="D183" s="8">
        <v>134</v>
      </c>
      <c r="E183" s="8">
        <v>5</v>
      </c>
      <c r="F183" s="8">
        <v>139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1" x14ac:dyDescent="0.25">
      <c r="C184" s="14" t="s">
        <v>21</v>
      </c>
      <c r="D184" s="8">
        <v>42</v>
      </c>
      <c r="E184" s="8">
        <v>3</v>
      </c>
      <c r="F184" s="8">
        <v>45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1" x14ac:dyDescent="0.25">
      <c r="C185" s="14" t="s">
        <v>60</v>
      </c>
      <c r="D185" s="8">
        <v>10</v>
      </c>
      <c r="E185" s="8">
        <v>0</v>
      </c>
      <c r="F185" s="8">
        <v>10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1" x14ac:dyDescent="0.25">
      <c r="C186" s="14" t="s">
        <v>61</v>
      </c>
      <c r="D186" s="8">
        <v>5</v>
      </c>
      <c r="E186" s="8">
        <v>0</v>
      </c>
      <c r="F186" s="8">
        <v>5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18.75" x14ac:dyDescent="0.25">
      <c r="C187" s="26"/>
      <c r="D187" s="26"/>
      <c r="E187" s="26"/>
      <c r="F187" s="26"/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18.75" x14ac:dyDescent="0.25">
      <c r="C188" s="26"/>
      <c r="D188" s="26"/>
      <c r="E188" s="26"/>
      <c r="F188" s="26"/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4.5" customHeight="1" x14ac:dyDescent="0.25">
      <c r="C189" s="20" t="s">
        <v>68</v>
      </c>
      <c r="D189" s="6" t="s">
        <v>3</v>
      </c>
      <c r="E189" s="6" t="s">
        <v>4</v>
      </c>
      <c r="F189" s="6" t="s">
        <v>7</v>
      </c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22.5" customHeight="1" x14ac:dyDescent="0.25">
      <c r="C190" s="14" t="s">
        <v>19</v>
      </c>
      <c r="D190" s="10">
        <v>0.38585209003215432</v>
      </c>
      <c r="E190" s="10">
        <v>0.38461538461538464</v>
      </c>
      <c r="F190" s="10">
        <v>0.38580246913580246</v>
      </c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2.5" customHeight="1" x14ac:dyDescent="0.25">
      <c r="C191" s="14" t="s">
        <v>59</v>
      </c>
      <c r="D191" s="10">
        <v>0.43086816720257237</v>
      </c>
      <c r="E191" s="10">
        <v>0.38461538461538464</v>
      </c>
      <c r="F191" s="10">
        <v>0.42901234567901236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2.5" customHeight="1" x14ac:dyDescent="0.25">
      <c r="C192" s="14" t="s">
        <v>21</v>
      </c>
      <c r="D192" s="10">
        <v>0.13504823151125403</v>
      </c>
      <c r="E192" s="10">
        <v>0.23076923076923078</v>
      </c>
      <c r="F192" s="10">
        <v>0.1388888888888889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2.5" customHeight="1" x14ac:dyDescent="0.25">
      <c r="C193" s="14" t="s">
        <v>60</v>
      </c>
      <c r="D193" s="10">
        <v>3.215434083601286E-2</v>
      </c>
      <c r="E193" s="10">
        <v>0</v>
      </c>
      <c r="F193" s="10">
        <v>3.0864197530864196E-2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2.5" customHeight="1" x14ac:dyDescent="0.25">
      <c r="C194" s="14" t="s">
        <v>61</v>
      </c>
      <c r="D194" s="10">
        <v>1.607717041800643E-2</v>
      </c>
      <c r="E194" s="10">
        <v>0</v>
      </c>
      <c r="F194" s="10">
        <v>1.5432098765432098E-2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30.75" customHeight="1" x14ac:dyDescent="0.25">
      <c r="C195" s="26"/>
      <c r="D195" s="26"/>
      <c r="E195" s="26"/>
      <c r="F195" s="26"/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34.5" customHeight="1" x14ac:dyDescent="0.25">
      <c r="C196" s="26"/>
      <c r="D196" s="26"/>
      <c r="E196" s="26"/>
      <c r="F196" s="26"/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23.25" x14ac:dyDescent="0.25">
      <c r="C197" s="20" t="s">
        <v>69</v>
      </c>
      <c r="D197" s="6" t="s">
        <v>3</v>
      </c>
      <c r="E197" s="6" t="s">
        <v>4</v>
      </c>
      <c r="F197" s="6" t="s">
        <v>7</v>
      </c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21" x14ac:dyDescent="0.25">
      <c r="C198" s="14" t="s">
        <v>19</v>
      </c>
      <c r="D198" s="8">
        <v>190</v>
      </c>
      <c r="E198" s="8">
        <v>6</v>
      </c>
      <c r="F198" s="8">
        <v>196</v>
      </c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1" x14ac:dyDescent="0.25">
      <c r="C199" s="14" t="s">
        <v>59</v>
      </c>
      <c r="D199" s="8">
        <v>105</v>
      </c>
      <c r="E199" s="8">
        <v>7</v>
      </c>
      <c r="F199" s="8">
        <v>112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21</v>
      </c>
      <c r="D200" s="8">
        <v>14</v>
      </c>
      <c r="E200" s="8">
        <v>0</v>
      </c>
      <c r="F200" s="8">
        <v>14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60</v>
      </c>
      <c r="D201" s="8">
        <v>1</v>
      </c>
      <c r="E201" s="8">
        <v>0</v>
      </c>
      <c r="F201" s="8">
        <v>1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61</v>
      </c>
      <c r="D202" s="8">
        <v>1</v>
      </c>
      <c r="E202" s="8">
        <v>0</v>
      </c>
      <c r="F202" s="8">
        <v>1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18.75" x14ac:dyDescent="0.25">
      <c r="C203" s="26"/>
      <c r="D203" s="26"/>
      <c r="E203" s="26"/>
      <c r="F203" s="26"/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18.75" x14ac:dyDescent="0.25">
      <c r="C204" s="26"/>
      <c r="D204" s="26"/>
      <c r="E204" s="26"/>
      <c r="F204" s="26"/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23.25" x14ac:dyDescent="0.25">
      <c r="C205" s="20" t="s">
        <v>70</v>
      </c>
      <c r="D205" s="6" t="s">
        <v>3</v>
      </c>
      <c r="E205" s="6" t="s">
        <v>4</v>
      </c>
      <c r="F205" s="6" t="s">
        <v>7</v>
      </c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1" x14ac:dyDescent="0.25">
      <c r="C206" s="14" t="s">
        <v>19</v>
      </c>
      <c r="D206" s="10">
        <v>0.61093247588424437</v>
      </c>
      <c r="E206" s="10">
        <v>0.46153846153846156</v>
      </c>
      <c r="F206" s="10">
        <v>0.60493827160493829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59</v>
      </c>
      <c r="D207" s="10">
        <v>0.33762057877813506</v>
      </c>
      <c r="E207" s="10">
        <v>0.53846153846153844</v>
      </c>
      <c r="F207" s="10">
        <v>0.34567901234567899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21</v>
      </c>
      <c r="D208" s="10">
        <v>4.5016077170418008E-2</v>
      </c>
      <c r="E208" s="10">
        <v>0</v>
      </c>
      <c r="F208" s="10">
        <v>4.3209876543209874E-2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60</v>
      </c>
      <c r="D209" s="10">
        <v>3.2154340836012861E-3</v>
      </c>
      <c r="E209" s="10">
        <v>0</v>
      </c>
      <c r="F209" s="10">
        <v>3.0864197530864196E-3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61</v>
      </c>
      <c r="D210" s="10">
        <v>3.2154340836012861E-3</v>
      </c>
      <c r="E210" s="10">
        <v>0</v>
      </c>
      <c r="F210" s="10">
        <v>3.0864197530864196E-3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16.5" customHeight="1" x14ac:dyDescent="0.25">
      <c r="C211" s="28"/>
      <c r="D211" s="27"/>
      <c r="E211" s="27"/>
      <c r="F211" s="27"/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23.25" x14ac:dyDescent="0.25">
      <c r="C212" s="20" t="s">
        <v>71</v>
      </c>
      <c r="D212" s="6" t="s">
        <v>3</v>
      </c>
      <c r="E212" s="6" t="s">
        <v>4</v>
      </c>
      <c r="F212" s="6" t="s">
        <v>7</v>
      </c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1" x14ac:dyDescent="0.25">
      <c r="C213" s="14" t="s">
        <v>19</v>
      </c>
      <c r="D213" s="8">
        <v>109</v>
      </c>
      <c r="E213" s="8">
        <v>2</v>
      </c>
      <c r="F213" s="8">
        <v>111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59</v>
      </c>
      <c r="D214" s="8">
        <v>150</v>
      </c>
      <c r="E214" s="8">
        <v>7</v>
      </c>
      <c r="F214" s="8">
        <v>157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21</v>
      </c>
      <c r="D215" s="8">
        <v>33</v>
      </c>
      <c r="E215" s="8">
        <v>4</v>
      </c>
      <c r="F215" s="8">
        <v>37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60</v>
      </c>
      <c r="D216" s="8">
        <v>12</v>
      </c>
      <c r="E216" s="8">
        <v>0</v>
      </c>
      <c r="F216" s="8">
        <v>12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61</v>
      </c>
      <c r="D217" s="8">
        <v>7</v>
      </c>
      <c r="E217" s="8">
        <v>0</v>
      </c>
      <c r="F217" s="8">
        <v>7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18.75" x14ac:dyDescent="0.25">
      <c r="C218" s="26"/>
      <c r="D218" s="26"/>
      <c r="E218" s="26"/>
      <c r="F218" s="26"/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3.25" x14ac:dyDescent="0.25">
      <c r="C219" s="20" t="s">
        <v>72</v>
      </c>
      <c r="D219" s="6" t="s">
        <v>3</v>
      </c>
      <c r="E219" s="6" t="s">
        <v>4</v>
      </c>
      <c r="F219" s="6" t="s">
        <v>7</v>
      </c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14" t="s">
        <v>19</v>
      </c>
      <c r="D220" s="10">
        <v>0.35048231511254019</v>
      </c>
      <c r="E220" s="10">
        <v>0.15384615384615385</v>
      </c>
      <c r="F220" s="10">
        <v>0.34259259259259262</v>
      </c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14" t="s">
        <v>59</v>
      </c>
      <c r="D221" s="10">
        <v>0.48231511254019294</v>
      </c>
      <c r="E221" s="10">
        <v>0.53846153846153844</v>
      </c>
      <c r="F221" s="10">
        <v>0.48456790123456789</v>
      </c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14" t="s">
        <v>21</v>
      </c>
      <c r="D222" s="10">
        <v>0.10610932475884244</v>
      </c>
      <c r="E222" s="10">
        <v>0.30769230769230771</v>
      </c>
      <c r="F222" s="10">
        <v>0.11419753086419752</v>
      </c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1" x14ac:dyDescent="0.25">
      <c r="C223" s="14" t="s">
        <v>60</v>
      </c>
      <c r="D223" s="10">
        <v>3.8585209003215437E-2</v>
      </c>
      <c r="E223" s="10">
        <v>0</v>
      </c>
      <c r="F223" s="10">
        <v>3.7037037037037035E-2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61</v>
      </c>
      <c r="D224" s="10">
        <v>2.2508038585209004E-2</v>
      </c>
      <c r="E224" s="10">
        <v>0</v>
      </c>
      <c r="F224" s="10">
        <v>2.1604938271604937E-2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28"/>
      <c r="D225" s="27"/>
      <c r="E225" s="27"/>
      <c r="F225" s="27"/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28"/>
      <c r="D226" s="27"/>
      <c r="E226" s="27"/>
      <c r="F226" s="27"/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28"/>
      <c r="D227" s="27"/>
      <c r="E227" s="27"/>
      <c r="F227" s="27"/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28"/>
      <c r="D228" s="27"/>
      <c r="E228" s="27"/>
      <c r="F228" s="27"/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23.25" x14ac:dyDescent="0.25">
      <c r="C229" s="20" t="s">
        <v>73</v>
      </c>
      <c r="D229" s="6" t="s">
        <v>3</v>
      </c>
      <c r="E229" s="6" t="s">
        <v>4</v>
      </c>
      <c r="F229" s="6" t="s">
        <v>7</v>
      </c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1" x14ac:dyDescent="0.25">
      <c r="C230" s="14" t="s">
        <v>19</v>
      </c>
      <c r="D230" s="8">
        <v>105</v>
      </c>
      <c r="E230" s="8">
        <v>2</v>
      </c>
      <c r="F230" s="8">
        <v>107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59</v>
      </c>
      <c r="D231" s="8">
        <v>130</v>
      </c>
      <c r="E231" s="8">
        <v>8</v>
      </c>
      <c r="F231" s="8">
        <v>138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21</v>
      </c>
      <c r="D232" s="8">
        <v>48</v>
      </c>
      <c r="E232" s="8">
        <v>3</v>
      </c>
      <c r="F232" s="8">
        <v>51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60</v>
      </c>
      <c r="D233" s="8">
        <v>21</v>
      </c>
      <c r="E233" s="8">
        <v>0</v>
      </c>
      <c r="F233" s="8">
        <v>21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61</v>
      </c>
      <c r="D234" s="8">
        <v>7</v>
      </c>
      <c r="E234" s="8">
        <v>0</v>
      </c>
      <c r="F234" s="8">
        <v>7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18.75" x14ac:dyDescent="0.25">
      <c r="C235" s="26"/>
      <c r="D235" s="26"/>
      <c r="E235" s="26"/>
      <c r="F235" s="26"/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3.25" x14ac:dyDescent="0.25">
      <c r="C236" s="20" t="s">
        <v>74</v>
      </c>
      <c r="D236" s="6" t="s">
        <v>3</v>
      </c>
      <c r="E236" s="6" t="s">
        <v>4</v>
      </c>
      <c r="F236" s="6" t="s">
        <v>7</v>
      </c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1" x14ac:dyDescent="0.25">
      <c r="C237" s="14" t="s">
        <v>19</v>
      </c>
      <c r="D237" s="10">
        <v>0.33762057877813506</v>
      </c>
      <c r="E237" s="10">
        <v>0.38461538461538464</v>
      </c>
      <c r="F237" s="10">
        <v>0.33024691358024694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59</v>
      </c>
      <c r="D238" s="10">
        <v>0.41800643086816719</v>
      </c>
      <c r="E238" s="10">
        <v>0.61538461538461542</v>
      </c>
      <c r="F238" s="10">
        <v>0.42592592592592593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21</v>
      </c>
      <c r="D239" s="10">
        <v>0.15434083601286175</v>
      </c>
      <c r="E239" s="10">
        <v>0</v>
      </c>
      <c r="F239" s="10">
        <v>0.15740740740740741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60</v>
      </c>
      <c r="D240" s="10">
        <v>6.7524115755627015E-2</v>
      </c>
      <c r="E240" s="10">
        <v>0</v>
      </c>
      <c r="F240" s="10">
        <v>6.4814814814814811E-2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61</v>
      </c>
      <c r="D241" s="10">
        <v>2.2508038585209004E-2</v>
      </c>
      <c r="E241" s="10">
        <v>0</v>
      </c>
      <c r="F241" s="10">
        <v>2.1604938271604937E-2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28"/>
      <c r="D242" s="27"/>
      <c r="E242" s="27"/>
      <c r="F242" s="27"/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23.25" x14ac:dyDescent="0.25">
      <c r="C243" s="20" t="s">
        <v>75</v>
      </c>
      <c r="D243" s="6" t="s">
        <v>3</v>
      </c>
      <c r="E243" s="6" t="s">
        <v>4</v>
      </c>
      <c r="F243" s="6" t="s">
        <v>7</v>
      </c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1" x14ac:dyDescent="0.25">
      <c r="C244" s="14" t="s">
        <v>19</v>
      </c>
      <c r="D244" s="8">
        <v>174</v>
      </c>
      <c r="E244" s="8">
        <v>5</v>
      </c>
      <c r="F244" s="8">
        <v>179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59</v>
      </c>
      <c r="D245" s="8">
        <v>108</v>
      </c>
      <c r="E245" s="8">
        <v>8</v>
      </c>
      <c r="F245" s="8">
        <v>116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21</v>
      </c>
      <c r="D246" s="8">
        <v>25</v>
      </c>
      <c r="E246" s="8">
        <v>0</v>
      </c>
      <c r="F246" s="8">
        <v>25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60</v>
      </c>
      <c r="D247" s="8">
        <v>1</v>
      </c>
      <c r="E247" s="8">
        <v>0</v>
      </c>
      <c r="F247" s="8">
        <v>1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61</v>
      </c>
      <c r="D248" s="8">
        <v>3</v>
      </c>
      <c r="E248" s="8">
        <v>0</v>
      </c>
      <c r="F248" s="8">
        <v>3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18.75" x14ac:dyDescent="0.25">
      <c r="C249" s="26"/>
      <c r="D249" s="26"/>
      <c r="E249" s="26"/>
      <c r="F249" s="26"/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23.25" x14ac:dyDescent="0.25">
      <c r="C250" s="20" t="s">
        <v>76</v>
      </c>
      <c r="D250" s="6" t="s">
        <v>3</v>
      </c>
      <c r="E250" s="6" t="s">
        <v>4</v>
      </c>
      <c r="F250" s="6" t="s">
        <v>7</v>
      </c>
      <c r="G250" s="26"/>
      <c r="H250" s="26"/>
      <c r="I250" s="26"/>
      <c r="J250" s="27"/>
      <c r="K250" s="27"/>
      <c r="L250" s="27"/>
      <c r="M250" s="27"/>
      <c r="N250" s="27"/>
      <c r="R250" s="2"/>
      <c r="S250" s="5"/>
    </row>
    <row r="251" spans="3:19" ht="21" x14ac:dyDescent="0.25">
      <c r="C251" s="14" t="s">
        <v>19</v>
      </c>
      <c r="D251" s="10">
        <v>0.55948553054662375</v>
      </c>
      <c r="E251" s="10">
        <v>0.38461538461538464</v>
      </c>
      <c r="F251" s="10">
        <v>0.55246913580246915</v>
      </c>
      <c r="G251" s="26"/>
      <c r="H251" s="26"/>
      <c r="I251" s="26"/>
      <c r="J251" s="27"/>
      <c r="K251" s="27"/>
      <c r="L251" s="27"/>
      <c r="M251" s="27"/>
      <c r="N251" s="27"/>
      <c r="R251" s="2"/>
      <c r="S251" s="5"/>
    </row>
    <row r="252" spans="3:19" ht="21" x14ac:dyDescent="0.25">
      <c r="C252" s="14" t="s">
        <v>59</v>
      </c>
      <c r="D252" s="10">
        <v>0.34726688102893893</v>
      </c>
      <c r="E252" s="10">
        <v>0.61538461538461542</v>
      </c>
      <c r="F252" s="10">
        <v>0.35802469135802467</v>
      </c>
      <c r="G252" s="26"/>
      <c r="H252" s="26"/>
      <c r="I252" s="26"/>
      <c r="J252" s="27"/>
      <c r="K252" s="27"/>
      <c r="L252" s="27"/>
      <c r="M252" s="27"/>
      <c r="N252" s="27"/>
      <c r="R252" s="2"/>
      <c r="S252" s="5"/>
    </row>
    <row r="253" spans="3:19" ht="21" x14ac:dyDescent="0.25">
      <c r="C253" s="14" t="s">
        <v>21</v>
      </c>
      <c r="D253" s="10">
        <v>8.0385852090032156E-2</v>
      </c>
      <c r="E253" s="10">
        <v>0</v>
      </c>
      <c r="F253" s="10">
        <v>7.716049382716049E-2</v>
      </c>
      <c r="G253" s="26"/>
      <c r="H253" s="26"/>
      <c r="I253" s="26"/>
      <c r="J253" s="27"/>
      <c r="K253" s="27"/>
      <c r="L253" s="27"/>
      <c r="M253" s="27"/>
      <c r="N253" s="27"/>
      <c r="R253" s="2"/>
      <c r="S253" s="5"/>
    </row>
    <row r="254" spans="3:19" ht="21" x14ac:dyDescent="0.25">
      <c r="C254" s="14" t="s">
        <v>60</v>
      </c>
      <c r="D254" s="10">
        <v>3.2154340836012861E-3</v>
      </c>
      <c r="E254" s="10">
        <v>0</v>
      </c>
      <c r="F254" s="10">
        <v>3.0864197530864196E-3</v>
      </c>
      <c r="G254" s="26"/>
      <c r="H254" s="26"/>
      <c r="I254" s="26"/>
      <c r="J254" s="27"/>
      <c r="K254" s="27"/>
      <c r="L254" s="27"/>
      <c r="M254" s="27"/>
      <c r="N254" s="27"/>
      <c r="R254" s="2"/>
      <c r="S254" s="5"/>
    </row>
    <row r="255" spans="3:19" ht="21" x14ac:dyDescent="0.25">
      <c r="C255" s="14" t="s">
        <v>61</v>
      </c>
      <c r="D255" s="10">
        <v>9.6463022508038593E-3</v>
      </c>
      <c r="E255" s="10">
        <v>0</v>
      </c>
      <c r="F255" s="10">
        <v>9.2592592592592587E-3</v>
      </c>
      <c r="G255" s="26"/>
      <c r="H255" s="26"/>
      <c r="I255" s="26"/>
      <c r="J255" s="27"/>
      <c r="K255" s="27"/>
      <c r="L255" s="27"/>
      <c r="M255" s="27"/>
      <c r="N255" s="27"/>
      <c r="R255" s="2"/>
      <c r="S255" s="5"/>
    </row>
    <row r="256" spans="3:19" ht="15.75" customHeight="1" x14ac:dyDescent="0.25">
      <c r="R256" s="2"/>
      <c r="S256" s="5"/>
    </row>
    <row r="257" spans="3:19" ht="15.75" customHeight="1" x14ac:dyDescent="0.25">
      <c r="R257" s="2"/>
      <c r="S257" s="5"/>
    </row>
    <row r="258" spans="3:19" ht="15.75" customHeight="1" x14ac:dyDescent="0.25">
      <c r="R258" s="2"/>
      <c r="S258" s="5"/>
    </row>
    <row r="259" spans="3:19" ht="17.25" customHeight="1" x14ac:dyDescent="0.25">
      <c r="R259" s="2"/>
      <c r="S259" s="5"/>
    </row>
    <row r="260" spans="3:19" ht="17.25" customHeight="1" x14ac:dyDescent="0.25">
      <c r="R260" s="2"/>
      <c r="S260" s="5"/>
    </row>
    <row r="261" spans="3:19" ht="23.25" x14ac:dyDescent="0.25">
      <c r="C261" s="55" t="s">
        <v>77</v>
      </c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R261" s="2"/>
      <c r="S261" s="5"/>
    </row>
    <row r="263" spans="3:19" ht="23.25" x14ac:dyDescent="0.25">
      <c r="C263" s="56" t="s">
        <v>78</v>
      </c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</row>
    <row r="264" spans="3:19" ht="21.75" customHeight="1" x14ac:dyDescent="0.25"/>
    <row r="265" spans="3:19" ht="23.25" x14ac:dyDescent="0.25">
      <c r="C265" s="20" t="s">
        <v>79</v>
      </c>
      <c r="D265" s="6" t="s">
        <v>4</v>
      </c>
    </row>
    <row r="266" spans="3:19" ht="42" x14ac:dyDescent="0.25">
      <c r="C266" s="7" t="s">
        <v>80</v>
      </c>
      <c r="D266" s="10">
        <v>1.5748031496062992E-2</v>
      </c>
    </row>
    <row r="267" spans="3:19" ht="42" x14ac:dyDescent="0.25">
      <c r="C267" s="7" t="s">
        <v>81</v>
      </c>
      <c r="D267" s="10">
        <v>3.1496062992125984E-2</v>
      </c>
    </row>
    <row r="268" spans="3:19" ht="21" x14ac:dyDescent="0.25">
      <c r="C268" s="7" t="s">
        <v>14</v>
      </c>
      <c r="D268" s="10">
        <v>7.0866141732283464E-2</v>
      </c>
    </row>
    <row r="269" spans="3:19" ht="42" x14ac:dyDescent="0.25">
      <c r="C269" s="7" t="s">
        <v>82</v>
      </c>
      <c r="D269" s="10">
        <v>0.10236220472440945</v>
      </c>
    </row>
    <row r="270" spans="3:19" ht="21" x14ac:dyDescent="0.25">
      <c r="C270" s="7" t="s">
        <v>83</v>
      </c>
      <c r="D270" s="10">
        <v>0.22047244094488189</v>
      </c>
    </row>
    <row r="271" spans="3:19" ht="21" x14ac:dyDescent="0.25">
      <c r="C271" s="7" t="s">
        <v>84</v>
      </c>
      <c r="D271" s="10">
        <v>0.28346456692913385</v>
      </c>
    </row>
    <row r="272" spans="3:19" ht="42" x14ac:dyDescent="0.25">
      <c r="C272" s="7" t="s">
        <v>85</v>
      </c>
      <c r="D272" s="10">
        <v>0.40944881889763779</v>
      </c>
    </row>
    <row r="273" spans="3:16" ht="42" x14ac:dyDescent="0.25">
      <c r="C273" s="7" t="s">
        <v>86</v>
      </c>
      <c r="D273" s="10">
        <v>0.50393700787401574</v>
      </c>
    </row>
    <row r="274" spans="3:16" ht="21" x14ac:dyDescent="0.25">
      <c r="C274" s="7" t="s">
        <v>87</v>
      </c>
      <c r="D274" s="10">
        <v>0.55118110236220474</v>
      </c>
    </row>
    <row r="275" spans="3:16" ht="22.5" customHeight="1" x14ac:dyDescent="0.25"/>
    <row r="276" spans="3:16" ht="22.5" customHeight="1" x14ac:dyDescent="0.25"/>
    <row r="277" spans="3:16" ht="22.5" customHeight="1" x14ac:dyDescent="0.25"/>
    <row r="278" spans="3:16" ht="22.5" customHeight="1" x14ac:dyDescent="0.25"/>
    <row r="279" spans="3:16" ht="23.25" x14ac:dyDescent="0.25">
      <c r="C279" s="56" t="s">
        <v>88</v>
      </c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</row>
    <row r="280" spans="3:16" ht="39.75" customHeight="1" x14ac:dyDescent="0.25"/>
    <row r="281" spans="3:16" ht="23.25" x14ac:dyDescent="0.25">
      <c r="C281" s="6" t="s">
        <v>2</v>
      </c>
      <c r="D281" s="29" t="s">
        <v>5</v>
      </c>
      <c r="E281" s="29" t="s">
        <v>6</v>
      </c>
      <c r="F281" s="29" t="s">
        <v>7</v>
      </c>
    </row>
    <row r="282" spans="3:16" ht="21" x14ac:dyDescent="0.25">
      <c r="C282" s="14" t="s">
        <v>89</v>
      </c>
      <c r="D282" s="8">
        <v>65</v>
      </c>
      <c r="E282" s="8">
        <v>33</v>
      </c>
      <c r="F282" s="8">
        <v>98</v>
      </c>
    </row>
    <row r="283" spans="3:16" ht="21" x14ac:dyDescent="0.25">
      <c r="C283" s="14" t="s">
        <v>28</v>
      </c>
      <c r="D283" s="8">
        <v>7</v>
      </c>
      <c r="E283" s="8">
        <v>1</v>
      </c>
      <c r="F283" s="8">
        <v>8</v>
      </c>
    </row>
    <row r="284" spans="3:16" ht="21" x14ac:dyDescent="0.25">
      <c r="C284" s="28" t="s">
        <v>277</v>
      </c>
      <c r="D284" s="34">
        <v>4</v>
      </c>
      <c r="E284" s="34">
        <v>1</v>
      </c>
      <c r="F284" s="34">
        <v>5</v>
      </c>
    </row>
    <row r="286" spans="3:16" ht="23.25" x14ac:dyDescent="0.25">
      <c r="C286" s="6" t="s">
        <v>10</v>
      </c>
      <c r="D286" s="29" t="s">
        <v>5</v>
      </c>
      <c r="E286" s="29" t="s">
        <v>6</v>
      </c>
      <c r="F286" s="29" t="s">
        <v>7</v>
      </c>
    </row>
    <row r="287" spans="3:16" ht="21" x14ac:dyDescent="0.25">
      <c r="C287" s="14" t="s">
        <v>89</v>
      </c>
      <c r="D287" s="10">
        <v>0.85526315789473684</v>
      </c>
      <c r="E287" s="10">
        <v>0.94285714285714284</v>
      </c>
      <c r="F287" s="10">
        <v>0.88288288288288286</v>
      </c>
    </row>
    <row r="288" spans="3:16" ht="21" x14ac:dyDescent="0.25">
      <c r="C288" s="14" t="s">
        <v>28</v>
      </c>
      <c r="D288" s="10">
        <v>9.2105263157894732E-2</v>
      </c>
      <c r="E288" s="10">
        <v>2.8571428571428571E-2</v>
      </c>
      <c r="F288" s="10">
        <v>7.2072072072072071E-2</v>
      </c>
    </row>
    <row r="289" spans="3:16" ht="21" x14ac:dyDescent="0.25">
      <c r="C289" s="28" t="s">
        <v>277</v>
      </c>
      <c r="D289" s="27">
        <f>4/76</f>
        <v>5.2631578947368418E-2</v>
      </c>
      <c r="E289" s="27">
        <f>1/35</f>
        <v>2.8571428571428571E-2</v>
      </c>
      <c r="F289" s="27">
        <f>5/111</f>
        <v>4.5045045045045043E-2</v>
      </c>
    </row>
    <row r="290" spans="3:16" ht="75" customHeight="1" x14ac:dyDescent="0.25">
      <c r="C290" s="30"/>
      <c r="D290" s="27"/>
      <c r="E290" s="27"/>
    </row>
    <row r="291" spans="3:16" ht="25.5" customHeight="1" x14ac:dyDescent="0.25">
      <c r="C291" s="30"/>
      <c r="D291" s="27"/>
      <c r="E291" s="27"/>
    </row>
    <row r="292" spans="3:16" ht="11.25" customHeight="1" x14ac:dyDescent="0.25">
      <c r="C292" s="30"/>
      <c r="D292" s="27"/>
      <c r="E292" s="27"/>
    </row>
    <row r="293" spans="3:16" ht="11.25" customHeight="1" x14ac:dyDescent="0.25">
      <c r="C293" s="30"/>
      <c r="D293" s="27"/>
      <c r="E293" s="27"/>
    </row>
    <row r="294" spans="3:16" ht="23.25" x14ac:dyDescent="0.25">
      <c r="C294" s="56" t="s">
        <v>90</v>
      </c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</row>
    <row r="295" spans="3:16" ht="43.5" customHeight="1" x14ac:dyDescent="0.25"/>
    <row r="296" spans="3:16" ht="92.1" customHeight="1" x14ac:dyDescent="0.25">
      <c r="C296" s="6" t="s">
        <v>2</v>
      </c>
      <c r="D296" s="29" t="s">
        <v>5</v>
      </c>
      <c r="E296" s="29" t="s">
        <v>6</v>
      </c>
      <c r="F296" s="50" t="s">
        <v>281</v>
      </c>
      <c r="G296" s="50" t="s">
        <v>282</v>
      </c>
      <c r="H296" s="50" t="s">
        <v>283</v>
      </c>
      <c r="J296" s="50" t="s">
        <v>284</v>
      </c>
    </row>
    <row r="297" spans="3:16" ht="21" x14ac:dyDescent="0.25">
      <c r="C297" s="7" t="s">
        <v>91</v>
      </c>
      <c r="D297" s="8">
        <v>31</v>
      </c>
      <c r="E297" s="8">
        <v>4</v>
      </c>
      <c r="F297" s="8">
        <f>65-31</f>
        <v>34</v>
      </c>
      <c r="G297" s="8">
        <f>33-E297</f>
        <v>29</v>
      </c>
      <c r="H297" s="8">
        <v>35</v>
      </c>
      <c r="J297" s="8">
        <f>SUM(F297,G297)</f>
        <v>63</v>
      </c>
    </row>
    <row r="298" spans="3:16" ht="21" x14ac:dyDescent="0.25">
      <c r="C298" s="7" t="s">
        <v>92</v>
      </c>
      <c r="D298" s="8">
        <v>38</v>
      </c>
      <c r="E298" s="8">
        <v>8</v>
      </c>
      <c r="F298" s="8">
        <f>65-38</f>
        <v>27</v>
      </c>
      <c r="G298" s="8">
        <f t="shared" ref="G298:G299" si="0">33-E298</f>
        <v>25</v>
      </c>
      <c r="H298" s="8">
        <v>46</v>
      </c>
      <c r="J298" s="8">
        <f>SUM(F298,G298)</f>
        <v>52</v>
      </c>
    </row>
    <row r="299" spans="3:16" ht="21" x14ac:dyDescent="0.25">
      <c r="C299" s="7" t="s">
        <v>93</v>
      </c>
      <c r="D299" s="8">
        <v>12</v>
      </c>
      <c r="E299" s="8">
        <v>7</v>
      </c>
      <c r="F299" s="8">
        <f>65-12</f>
        <v>53</v>
      </c>
      <c r="G299" s="8">
        <f t="shared" si="0"/>
        <v>26</v>
      </c>
      <c r="H299" s="8">
        <v>19</v>
      </c>
      <c r="J299" s="8">
        <f>SUM(F299,G299)</f>
        <v>79</v>
      </c>
    </row>
    <row r="301" spans="3:16" ht="69.75" x14ac:dyDescent="0.25">
      <c r="C301" s="6" t="s">
        <v>10</v>
      </c>
      <c r="D301" s="29" t="s">
        <v>5</v>
      </c>
      <c r="E301" s="29" t="s">
        <v>6</v>
      </c>
      <c r="F301" s="50" t="s">
        <v>281</v>
      </c>
      <c r="G301" s="50" t="s">
        <v>282</v>
      </c>
      <c r="H301" s="50" t="s">
        <v>283</v>
      </c>
      <c r="J301" s="50" t="s">
        <v>284</v>
      </c>
    </row>
    <row r="302" spans="3:16" ht="21" x14ac:dyDescent="0.25">
      <c r="C302" s="7" t="s">
        <v>91</v>
      </c>
      <c r="D302" s="10">
        <v>0.47692307692307695</v>
      </c>
      <c r="E302" s="10">
        <v>0.12121212121212122</v>
      </c>
      <c r="F302" s="10">
        <f>F297/65</f>
        <v>0.52307692307692311</v>
      </c>
      <c r="G302" s="10">
        <f>G297/33</f>
        <v>0.87878787878787878</v>
      </c>
      <c r="H302" s="10">
        <v>0.35714285714285715</v>
      </c>
      <c r="J302" s="10">
        <f>J297/98</f>
        <v>0.6428571428571429</v>
      </c>
    </row>
    <row r="303" spans="3:16" ht="21" x14ac:dyDescent="0.25">
      <c r="C303" s="7" t="s">
        <v>92</v>
      </c>
      <c r="D303" s="10">
        <v>0.58461538461538465</v>
      </c>
      <c r="E303" s="10">
        <v>0.24242424242424243</v>
      </c>
      <c r="F303" s="10">
        <f t="shared" ref="F303:F304" si="1">F298/65</f>
        <v>0.41538461538461541</v>
      </c>
      <c r="G303" s="10">
        <f t="shared" ref="G303:G304" si="2">G298/33</f>
        <v>0.75757575757575757</v>
      </c>
      <c r="H303" s="10">
        <v>0.46938775510204084</v>
      </c>
      <c r="J303" s="10">
        <f t="shared" ref="J303:J304" si="3">J298/98</f>
        <v>0.53061224489795922</v>
      </c>
    </row>
    <row r="304" spans="3:16" ht="21" x14ac:dyDescent="0.25">
      <c r="C304" s="7" t="s">
        <v>93</v>
      </c>
      <c r="D304" s="10">
        <v>0.18461538461538463</v>
      </c>
      <c r="E304" s="10">
        <v>0.21212121212121213</v>
      </c>
      <c r="F304" s="10">
        <f t="shared" si="1"/>
        <v>0.81538461538461537</v>
      </c>
      <c r="G304" s="10">
        <f t="shared" si="2"/>
        <v>0.78787878787878785</v>
      </c>
      <c r="H304" s="10">
        <v>0.19387755102040816</v>
      </c>
      <c r="J304" s="10">
        <f t="shared" si="3"/>
        <v>0.80612244897959184</v>
      </c>
    </row>
    <row r="305" spans="3:16" ht="76.5" customHeight="1" x14ac:dyDescent="0.25"/>
    <row r="306" spans="3:16" ht="76.5" customHeight="1" x14ac:dyDescent="0.25"/>
    <row r="307" spans="3:16" ht="76.5" customHeight="1" x14ac:dyDescent="0.25"/>
    <row r="308" spans="3:16" ht="76.5" customHeight="1" x14ac:dyDescent="0.25"/>
    <row r="309" spans="3:16" ht="76.5" customHeight="1" x14ac:dyDescent="0.25"/>
    <row r="310" spans="3:16" ht="33.75" customHeight="1" x14ac:dyDescent="0.25"/>
    <row r="311" spans="3:16" ht="23.25" x14ac:dyDescent="0.25">
      <c r="C311" s="56" t="s">
        <v>94</v>
      </c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</row>
    <row r="312" spans="3:16" ht="63" customHeight="1" x14ac:dyDescent="0.25"/>
    <row r="313" spans="3:16" ht="23.25" x14ac:dyDescent="0.25">
      <c r="C313" s="29" t="s">
        <v>2</v>
      </c>
      <c r="D313" s="29" t="s">
        <v>3</v>
      </c>
    </row>
    <row r="314" spans="3:16" ht="21" x14ac:dyDescent="0.25">
      <c r="C314" s="14" t="s">
        <v>89</v>
      </c>
      <c r="D314" s="31">
        <v>289</v>
      </c>
    </row>
    <row r="315" spans="3:16" ht="21" x14ac:dyDescent="0.25">
      <c r="C315" s="14" t="s">
        <v>28</v>
      </c>
      <c r="D315" s="31">
        <v>22</v>
      </c>
    </row>
    <row r="316" spans="3:16" ht="21" x14ac:dyDescent="0.25">
      <c r="C316" s="32"/>
      <c r="D316" s="27"/>
    </row>
    <row r="317" spans="3:16" ht="23.25" x14ac:dyDescent="0.25">
      <c r="C317" s="29" t="s">
        <v>10</v>
      </c>
      <c r="D317" s="29" t="s">
        <v>3</v>
      </c>
    </row>
    <row r="318" spans="3:16" ht="21" x14ac:dyDescent="0.25">
      <c r="C318" s="14" t="s">
        <v>89</v>
      </c>
      <c r="D318" s="10">
        <v>0.92926045016077174</v>
      </c>
    </row>
    <row r="319" spans="3:16" ht="21" x14ac:dyDescent="0.25">
      <c r="C319" s="14" t="s">
        <v>28</v>
      </c>
      <c r="D319" s="10">
        <v>7.0739549839228297E-2</v>
      </c>
    </row>
    <row r="320" spans="3:16" ht="54" customHeight="1" x14ac:dyDescent="0.25"/>
    <row r="321" spans="3:16" ht="23.25" x14ac:dyDescent="0.25">
      <c r="C321" s="56" t="s">
        <v>95</v>
      </c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</row>
    <row r="322" spans="3:16" ht="23.25" customHeight="1" x14ac:dyDescent="0.25"/>
    <row r="323" spans="3:16" ht="23.25" customHeight="1" x14ac:dyDescent="0.25">
      <c r="C323" s="29" t="s">
        <v>2</v>
      </c>
      <c r="D323" s="29" t="s">
        <v>3</v>
      </c>
    </row>
    <row r="324" spans="3:16" ht="23.25" customHeight="1" x14ac:dyDescent="0.25">
      <c r="C324" s="7" t="s">
        <v>91</v>
      </c>
      <c r="D324" s="31">
        <v>107</v>
      </c>
    </row>
    <row r="325" spans="3:16" ht="23.25" customHeight="1" x14ac:dyDescent="0.25">
      <c r="C325" s="7" t="s">
        <v>92</v>
      </c>
      <c r="D325" s="31">
        <v>139</v>
      </c>
    </row>
    <row r="326" spans="3:16" ht="23.25" customHeight="1" x14ac:dyDescent="0.25">
      <c r="C326" s="7" t="s">
        <v>96</v>
      </c>
      <c r="D326" s="31">
        <v>11</v>
      </c>
    </row>
    <row r="327" spans="3:16" ht="23.25" customHeight="1" x14ac:dyDescent="0.25">
      <c r="C327" s="7" t="s">
        <v>97</v>
      </c>
      <c r="D327" s="31">
        <v>4</v>
      </c>
    </row>
    <row r="328" spans="3:16" ht="23.25" customHeight="1" x14ac:dyDescent="0.25">
      <c r="C328" s="7" t="s">
        <v>98</v>
      </c>
      <c r="D328" s="31">
        <v>1</v>
      </c>
    </row>
    <row r="329" spans="3:16" ht="23.25" customHeight="1" x14ac:dyDescent="0.25">
      <c r="C329" s="7" t="s">
        <v>93</v>
      </c>
      <c r="D329" s="31">
        <v>7</v>
      </c>
    </row>
    <row r="330" spans="3:16" ht="23.25" customHeight="1" x14ac:dyDescent="0.25">
      <c r="C330" s="7" t="s">
        <v>99</v>
      </c>
      <c r="D330" s="31">
        <v>0</v>
      </c>
    </row>
    <row r="331" spans="3:16" ht="23.25" customHeight="1" x14ac:dyDescent="0.25">
      <c r="C331" s="7" t="s">
        <v>100</v>
      </c>
      <c r="D331" s="31">
        <v>4</v>
      </c>
    </row>
    <row r="332" spans="3:16" ht="23.25" customHeight="1" x14ac:dyDescent="0.25">
      <c r="C332" s="7" t="s">
        <v>279</v>
      </c>
      <c r="D332" s="31">
        <f>289-(SUM(D324:D331))</f>
        <v>16</v>
      </c>
    </row>
    <row r="333" spans="3:16" ht="23.25" customHeight="1" x14ac:dyDescent="0.25">
      <c r="D333" s="51"/>
    </row>
    <row r="334" spans="3:16" ht="37.5" customHeight="1" x14ac:dyDescent="0.25">
      <c r="C334" s="29" t="s">
        <v>10</v>
      </c>
      <c r="D334" s="29" t="s">
        <v>3</v>
      </c>
    </row>
    <row r="335" spans="3:16" ht="21" x14ac:dyDescent="0.25">
      <c r="C335" s="7" t="s">
        <v>91</v>
      </c>
      <c r="D335" s="10">
        <v>0.37024221453287198</v>
      </c>
    </row>
    <row r="336" spans="3:16" ht="21" x14ac:dyDescent="0.25">
      <c r="C336" s="7" t="s">
        <v>92</v>
      </c>
      <c r="D336" s="10">
        <v>0.48096885813148788</v>
      </c>
    </row>
    <row r="337" spans="3:16" ht="21" x14ac:dyDescent="0.25">
      <c r="C337" s="7" t="s">
        <v>96</v>
      </c>
      <c r="D337" s="10">
        <v>3.8062283737024222E-2</v>
      </c>
    </row>
    <row r="338" spans="3:16" ht="21" x14ac:dyDescent="0.25">
      <c r="C338" s="7" t="s">
        <v>97</v>
      </c>
      <c r="D338" s="10">
        <v>1.384083044982699E-2</v>
      </c>
    </row>
    <row r="339" spans="3:16" ht="21" x14ac:dyDescent="0.25">
      <c r="C339" s="7" t="s">
        <v>98</v>
      </c>
      <c r="D339" s="10">
        <v>3.4602076124567475E-3</v>
      </c>
    </row>
    <row r="340" spans="3:16" ht="21" x14ac:dyDescent="0.25">
      <c r="C340" s="7" t="s">
        <v>93</v>
      </c>
      <c r="D340" s="10">
        <v>2.4221453287197232E-2</v>
      </c>
    </row>
    <row r="341" spans="3:16" ht="21" x14ac:dyDescent="0.25">
      <c r="C341" s="7" t="s">
        <v>99</v>
      </c>
      <c r="D341" s="10">
        <v>0</v>
      </c>
    </row>
    <row r="342" spans="3:16" ht="21" x14ac:dyDescent="0.25">
      <c r="C342" s="7" t="s">
        <v>100</v>
      </c>
      <c r="D342" s="10">
        <v>1.384083044982699E-2</v>
      </c>
    </row>
    <row r="343" spans="3:16" ht="21" x14ac:dyDescent="0.25">
      <c r="C343" s="32" t="s">
        <v>280</v>
      </c>
      <c r="D343" s="27">
        <f>D332/289</f>
        <v>5.536332179930796E-2</v>
      </c>
    </row>
    <row r="344" spans="3:16" ht="50.25" customHeight="1" x14ac:dyDescent="0.25"/>
    <row r="345" spans="3:16" ht="50.25" customHeight="1" x14ac:dyDescent="0.25"/>
    <row r="346" spans="3:16" ht="50.25" customHeight="1" x14ac:dyDescent="0.25"/>
    <row r="347" spans="3:16" ht="50.25" customHeight="1" x14ac:dyDescent="0.25"/>
    <row r="348" spans="3:16" ht="30.75" customHeight="1" x14ac:dyDescent="0.25"/>
    <row r="349" spans="3:16" ht="23.25" x14ac:dyDescent="0.25">
      <c r="C349" s="56" t="s">
        <v>101</v>
      </c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</row>
    <row r="350" spans="3:16" ht="60.75" customHeight="1" x14ac:dyDescent="0.25"/>
    <row r="351" spans="3:16" ht="23.25" x14ac:dyDescent="0.25">
      <c r="C351" s="29" t="s">
        <v>10</v>
      </c>
      <c r="D351" s="29" t="s">
        <v>5</v>
      </c>
      <c r="E351" s="29" t="s">
        <v>6</v>
      </c>
    </row>
    <row r="352" spans="3:16" ht="21" x14ac:dyDescent="0.25">
      <c r="C352" s="7" t="s">
        <v>102</v>
      </c>
      <c r="D352" s="10">
        <v>0.65789473684210531</v>
      </c>
      <c r="E352" s="10">
        <v>0.42857142857142855</v>
      </c>
    </row>
    <row r="353" spans="3:16" ht="21" x14ac:dyDescent="0.25">
      <c r="C353" s="7" t="s">
        <v>103</v>
      </c>
      <c r="D353" s="10">
        <v>0.51315789473684215</v>
      </c>
      <c r="E353" s="10">
        <v>0.25714285714285712</v>
      </c>
    </row>
    <row r="354" spans="3:16" ht="21" x14ac:dyDescent="0.25">
      <c r="C354" s="7" t="s">
        <v>104</v>
      </c>
      <c r="D354" s="10">
        <v>0.25</v>
      </c>
      <c r="E354" s="10">
        <v>0.2</v>
      </c>
    </row>
    <row r="355" spans="3:16" ht="21" x14ac:dyDescent="0.25">
      <c r="C355" s="7" t="s">
        <v>105</v>
      </c>
      <c r="D355" s="10">
        <v>2.6315789473684209E-2</v>
      </c>
      <c r="E355" s="10">
        <v>0.11428571428571428</v>
      </c>
    </row>
    <row r="356" spans="3:16" ht="21" x14ac:dyDescent="0.25">
      <c r="C356" s="7" t="s">
        <v>14</v>
      </c>
      <c r="D356" s="10">
        <v>7.8947368421052627E-2</v>
      </c>
      <c r="E356" s="10">
        <v>2.8571428571428571E-2</v>
      </c>
    </row>
    <row r="357" spans="3:16" ht="21" x14ac:dyDescent="0.25">
      <c r="C357" s="32"/>
      <c r="D357" s="27"/>
      <c r="E357" s="27"/>
    </row>
    <row r="358" spans="3:16" ht="46.5" customHeight="1" x14ac:dyDescent="0.25"/>
    <row r="359" spans="3:16" ht="54.75" customHeight="1" x14ac:dyDescent="0.25">
      <c r="C359" s="52" t="s">
        <v>106</v>
      </c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</row>
    <row r="360" spans="3:16" ht="29.25" customHeight="1" x14ac:dyDescent="0.25"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  <row r="361" spans="3:16" ht="75.75" customHeight="1" x14ac:dyDescent="0.25">
      <c r="D361" s="29" t="s">
        <v>3</v>
      </c>
      <c r="E361" s="29" t="s">
        <v>4</v>
      </c>
      <c r="F361" s="29" t="s">
        <v>5</v>
      </c>
      <c r="G361" s="29" t="s">
        <v>6</v>
      </c>
    </row>
    <row r="362" spans="3:16" ht="42" x14ac:dyDescent="0.25">
      <c r="C362" s="7" t="s">
        <v>107</v>
      </c>
      <c r="D362" s="10">
        <v>1.3435700575815739E-2</v>
      </c>
      <c r="E362" s="10">
        <v>3.1496062992125984E-2</v>
      </c>
      <c r="F362" s="10">
        <v>3.9473684210526314E-2</v>
      </c>
      <c r="G362" s="10">
        <v>8.5714285714285715E-2</v>
      </c>
    </row>
    <row r="363" spans="3:16" ht="21" x14ac:dyDescent="0.25">
      <c r="C363" s="7" t="s">
        <v>108</v>
      </c>
      <c r="D363" s="10">
        <v>2.3032629558541268E-2</v>
      </c>
      <c r="E363" s="10">
        <v>6.2992125984251968E-2</v>
      </c>
      <c r="F363" s="10">
        <v>3.9473684210526314E-2</v>
      </c>
      <c r="G363" s="10">
        <v>0.11428571428571428</v>
      </c>
    </row>
    <row r="364" spans="3:16" ht="63" x14ac:dyDescent="0.25">
      <c r="C364" s="7" t="s">
        <v>109</v>
      </c>
      <c r="D364" s="10">
        <v>3.4548944337811902E-2</v>
      </c>
      <c r="E364" s="10">
        <v>0.14960629921259844</v>
      </c>
      <c r="F364" s="10">
        <v>9.2105263157894732E-2</v>
      </c>
      <c r="G364" s="10">
        <v>0</v>
      </c>
    </row>
    <row r="365" spans="3:16" ht="21" x14ac:dyDescent="0.25">
      <c r="C365" s="7" t="s">
        <v>110</v>
      </c>
      <c r="D365" s="10">
        <v>2.3032629558541268E-2</v>
      </c>
      <c r="E365" s="10">
        <v>3.1496062992125984E-2</v>
      </c>
      <c r="F365" s="10">
        <v>3.9473684210526314E-2</v>
      </c>
      <c r="G365" s="10">
        <v>2.8571428571428571E-2</v>
      </c>
    </row>
    <row r="366" spans="3:16" ht="21" x14ac:dyDescent="0.25">
      <c r="C366" s="7" t="s">
        <v>111</v>
      </c>
      <c r="D366" s="10">
        <v>2.1113243761996161E-2</v>
      </c>
      <c r="E366" s="10">
        <v>2.3622047244094488E-2</v>
      </c>
      <c r="F366" s="10">
        <v>1.3157894736842105E-2</v>
      </c>
      <c r="G366" s="10">
        <v>0.17142857142857143</v>
      </c>
    </row>
    <row r="367" spans="3:16" ht="21" x14ac:dyDescent="0.25">
      <c r="C367" s="7" t="s">
        <v>112</v>
      </c>
      <c r="D367" s="10">
        <v>9.5969289827255271E-3</v>
      </c>
      <c r="E367" s="10">
        <v>1.5748031496062992E-2</v>
      </c>
      <c r="F367" s="10">
        <v>0</v>
      </c>
      <c r="G367" s="10">
        <v>0</v>
      </c>
    </row>
    <row r="368" spans="3:16" ht="21" x14ac:dyDescent="0.25">
      <c r="C368" s="7" t="s">
        <v>113</v>
      </c>
      <c r="D368" s="10">
        <v>3.6468330134357005E-2</v>
      </c>
      <c r="E368" s="10">
        <v>3.1496062992125984E-2</v>
      </c>
      <c r="F368" s="10">
        <v>7.8947368421052627E-2</v>
      </c>
      <c r="G368" s="10">
        <v>0.11428571428571428</v>
      </c>
    </row>
    <row r="369" spans="3:7" ht="21" x14ac:dyDescent="0.25">
      <c r="C369" s="7" t="s">
        <v>114</v>
      </c>
      <c r="D369" s="10">
        <v>0.29750479846449135</v>
      </c>
      <c r="E369" s="10">
        <v>0.66141732283464572</v>
      </c>
      <c r="F369" s="10">
        <v>0.59210526315789469</v>
      </c>
      <c r="G369" s="10">
        <v>2.8571428571428571E-2</v>
      </c>
    </row>
    <row r="370" spans="3:7" ht="21" x14ac:dyDescent="0.25">
      <c r="C370" s="32"/>
      <c r="D370" s="27"/>
      <c r="E370" s="27"/>
      <c r="F370" s="27"/>
      <c r="G370" s="27"/>
    </row>
    <row r="371" spans="3:7" ht="21" x14ac:dyDescent="0.25">
      <c r="C371" s="32"/>
      <c r="D371" s="27"/>
      <c r="E371" s="27"/>
      <c r="F371" s="27"/>
      <c r="G371" s="27"/>
    </row>
    <row r="372" spans="3:7" ht="21" x14ac:dyDescent="0.25">
      <c r="C372" s="32"/>
      <c r="D372" s="27"/>
      <c r="E372" s="27"/>
      <c r="F372" s="27"/>
      <c r="G372" s="27"/>
    </row>
    <row r="373" spans="3:7" ht="21" x14ac:dyDescent="0.25">
      <c r="C373" s="32"/>
      <c r="D373" s="27"/>
      <c r="E373" s="27"/>
      <c r="F373" s="27"/>
      <c r="G373" s="27"/>
    </row>
    <row r="374" spans="3:7" ht="21" x14ac:dyDescent="0.25">
      <c r="C374" s="32"/>
      <c r="D374" s="27"/>
      <c r="E374" s="27"/>
      <c r="F374" s="27"/>
      <c r="G374" s="27"/>
    </row>
    <row r="375" spans="3:7" ht="21" x14ac:dyDescent="0.25">
      <c r="C375" s="32"/>
      <c r="D375" s="27"/>
      <c r="E375" s="27"/>
      <c r="F375" s="27"/>
      <c r="G375" s="27"/>
    </row>
    <row r="376" spans="3:7" ht="21" x14ac:dyDescent="0.25">
      <c r="C376" s="32"/>
      <c r="D376" s="27"/>
      <c r="E376" s="27"/>
      <c r="F376" s="27"/>
      <c r="G376" s="27"/>
    </row>
    <row r="377" spans="3:7" ht="21" x14ac:dyDescent="0.25">
      <c r="C377" s="32"/>
      <c r="D377" s="27"/>
      <c r="E377" s="27"/>
      <c r="F377" s="27"/>
      <c r="G377" s="27"/>
    </row>
    <row r="378" spans="3:7" ht="21" x14ac:dyDescent="0.25">
      <c r="C378" s="32"/>
      <c r="D378" s="27"/>
      <c r="E378" s="27"/>
      <c r="F378" s="27"/>
      <c r="G378" s="27"/>
    </row>
    <row r="379" spans="3:7" ht="21" x14ac:dyDescent="0.25">
      <c r="C379" s="32"/>
      <c r="D379" s="27"/>
      <c r="E379" s="27"/>
      <c r="F379" s="27"/>
      <c r="G379" s="27"/>
    </row>
    <row r="380" spans="3:7" ht="21" x14ac:dyDescent="0.25">
      <c r="C380" s="32"/>
      <c r="D380" s="27"/>
      <c r="E380" s="27"/>
      <c r="F380" s="27"/>
      <c r="G380" s="27"/>
    </row>
    <row r="381" spans="3:7" ht="21" x14ac:dyDescent="0.25">
      <c r="C381" s="32"/>
      <c r="D381" s="27"/>
      <c r="E381" s="27"/>
      <c r="F381" s="27"/>
      <c r="G381" s="27"/>
    </row>
    <row r="382" spans="3:7" ht="21" x14ac:dyDescent="0.25">
      <c r="C382" s="32"/>
      <c r="D382" s="27"/>
      <c r="E382" s="27"/>
      <c r="F382" s="27"/>
      <c r="G382" s="27"/>
    </row>
    <row r="383" spans="3:7" ht="21" x14ac:dyDescent="0.25">
      <c r="C383" s="32"/>
      <c r="D383" s="27"/>
      <c r="E383" s="27"/>
      <c r="F383" s="27"/>
      <c r="G383" s="27"/>
    </row>
    <row r="384" spans="3:7" ht="25.5" customHeight="1" x14ac:dyDescent="0.25"/>
    <row r="385" spans="3:16" ht="25.5" customHeight="1" x14ac:dyDescent="0.25"/>
    <row r="386" spans="3:16" ht="25.5" customHeight="1" x14ac:dyDescent="0.25"/>
    <row r="387" spans="3:16" ht="25.5" customHeight="1" x14ac:dyDescent="0.25"/>
    <row r="388" spans="3:16" ht="23.25" x14ac:dyDescent="0.25">
      <c r="C388" s="55" t="s">
        <v>115</v>
      </c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</row>
    <row r="390" spans="3:16" ht="23.25" x14ac:dyDescent="0.25">
      <c r="C390" s="52" t="s">
        <v>116</v>
      </c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</row>
    <row r="391" spans="3:16" ht="57" customHeight="1" x14ac:dyDescent="0.25"/>
    <row r="392" spans="3:16" ht="30" customHeight="1" x14ac:dyDescent="0.25">
      <c r="C392" s="29" t="s">
        <v>2</v>
      </c>
      <c r="D392" s="6" t="s">
        <v>4</v>
      </c>
      <c r="E392" s="6" t="s">
        <v>5</v>
      </c>
      <c r="F392" s="6" t="s">
        <v>6</v>
      </c>
    </row>
    <row r="393" spans="3:16" ht="21" x14ac:dyDescent="0.25">
      <c r="C393" s="14" t="s">
        <v>89</v>
      </c>
      <c r="D393" s="8">
        <v>44</v>
      </c>
      <c r="E393" s="8">
        <v>35</v>
      </c>
      <c r="F393" s="8">
        <v>14</v>
      </c>
      <c r="G393" s="33"/>
    </row>
    <row r="394" spans="3:16" ht="21" x14ac:dyDescent="0.25">
      <c r="C394" s="14" t="s">
        <v>28</v>
      </c>
      <c r="D394" s="8">
        <v>74</v>
      </c>
      <c r="E394" s="8">
        <v>41</v>
      </c>
      <c r="F394" s="8">
        <v>21</v>
      </c>
    </row>
    <row r="395" spans="3:16" ht="17.25" customHeight="1" x14ac:dyDescent="0.25"/>
    <row r="396" spans="3:16" ht="23.25" x14ac:dyDescent="0.25">
      <c r="C396" s="29" t="s">
        <v>10</v>
      </c>
      <c r="D396" s="6" t="s">
        <v>4</v>
      </c>
      <c r="E396" s="6" t="s">
        <v>5</v>
      </c>
      <c r="F396" s="6" t="s">
        <v>6</v>
      </c>
    </row>
    <row r="397" spans="3:16" ht="21" x14ac:dyDescent="0.25">
      <c r="C397" s="14" t="s">
        <v>89</v>
      </c>
      <c r="D397" s="10">
        <v>0.3728813559322034</v>
      </c>
      <c r="E397" s="10">
        <v>0.46052631578947367</v>
      </c>
      <c r="F397" s="10">
        <v>0.4</v>
      </c>
    </row>
    <row r="398" spans="3:16" ht="21" x14ac:dyDescent="0.25">
      <c r="C398" s="14" t="s">
        <v>28</v>
      </c>
      <c r="D398" s="10">
        <v>0.6271186440677966</v>
      </c>
      <c r="E398" s="10">
        <v>0.53947368421052633</v>
      </c>
      <c r="F398" s="10">
        <v>0.6</v>
      </c>
    </row>
    <row r="399" spans="3:16" ht="88.5" customHeight="1" x14ac:dyDescent="0.25"/>
    <row r="400" spans="3:16" ht="23.25" x14ac:dyDescent="0.25">
      <c r="C400" s="55" t="s">
        <v>117</v>
      </c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</row>
    <row r="402" spans="3:16" ht="23.25" x14ac:dyDescent="0.25">
      <c r="C402" s="52" t="s">
        <v>118</v>
      </c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</row>
    <row r="403" spans="3:16" ht="21.75" customHeight="1" x14ac:dyDescent="0.25"/>
    <row r="404" spans="3:16" ht="21.75" customHeight="1" x14ac:dyDescent="0.25">
      <c r="C404" s="6" t="s">
        <v>2</v>
      </c>
      <c r="D404" s="6" t="s">
        <v>4</v>
      </c>
      <c r="E404" s="6" t="s">
        <v>5</v>
      </c>
      <c r="F404" s="6" t="s">
        <v>6</v>
      </c>
      <c r="G404" s="6" t="s">
        <v>7</v>
      </c>
    </row>
    <row r="405" spans="3:16" ht="21.75" customHeight="1" x14ac:dyDescent="0.25">
      <c r="C405" s="7" t="s">
        <v>119</v>
      </c>
      <c r="D405" s="8">
        <v>50</v>
      </c>
      <c r="E405" s="8">
        <v>21</v>
      </c>
      <c r="F405" s="8">
        <v>1</v>
      </c>
      <c r="G405" s="8">
        <v>72</v>
      </c>
    </row>
    <row r="406" spans="3:16" ht="21.75" customHeight="1" x14ac:dyDescent="0.25">
      <c r="C406" s="7" t="s">
        <v>120</v>
      </c>
      <c r="D406" s="8">
        <v>9</v>
      </c>
      <c r="E406" s="8">
        <v>4</v>
      </c>
      <c r="F406" s="8">
        <v>1</v>
      </c>
      <c r="G406" s="8">
        <v>14</v>
      </c>
    </row>
    <row r="407" spans="3:16" ht="21.75" customHeight="1" x14ac:dyDescent="0.25">
      <c r="C407" s="7" t="s">
        <v>121</v>
      </c>
      <c r="D407" s="8">
        <v>2</v>
      </c>
      <c r="E407" s="8">
        <v>0</v>
      </c>
      <c r="F407" s="8">
        <v>0</v>
      </c>
      <c r="G407" s="8">
        <v>2</v>
      </c>
    </row>
    <row r="408" spans="3:16" ht="21.75" customHeight="1" x14ac:dyDescent="0.25">
      <c r="C408" s="7" t="s">
        <v>122</v>
      </c>
      <c r="D408" s="8">
        <v>9</v>
      </c>
      <c r="E408" s="8">
        <v>3</v>
      </c>
      <c r="F408" s="8">
        <v>0</v>
      </c>
      <c r="G408" s="8">
        <v>12</v>
      </c>
    </row>
    <row r="409" spans="3:16" ht="21.75" customHeight="1" x14ac:dyDescent="0.25">
      <c r="C409" s="7" t="s">
        <v>123</v>
      </c>
      <c r="D409" s="8">
        <v>48</v>
      </c>
      <c r="E409" s="8">
        <v>40</v>
      </c>
      <c r="F409" s="8">
        <v>11</v>
      </c>
      <c r="G409" s="8">
        <v>99</v>
      </c>
    </row>
    <row r="410" spans="3:16" ht="38.25" customHeight="1" x14ac:dyDescent="0.25">
      <c r="C410" s="7" t="s">
        <v>124</v>
      </c>
      <c r="D410" s="8">
        <v>0</v>
      </c>
      <c r="E410" s="8">
        <v>0</v>
      </c>
      <c r="F410" s="8">
        <v>0</v>
      </c>
      <c r="G410" s="8">
        <v>0</v>
      </c>
    </row>
    <row r="411" spans="3:16" ht="21" x14ac:dyDescent="0.25">
      <c r="C411" s="32" t="s">
        <v>280</v>
      </c>
      <c r="D411" s="34">
        <v>9</v>
      </c>
      <c r="E411" s="34">
        <v>8</v>
      </c>
      <c r="F411" s="34">
        <v>22</v>
      </c>
      <c r="G411" s="34">
        <v>39</v>
      </c>
    </row>
    <row r="412" spans="3:16" ht="21" x14ac:dyDescent="0.25">
      <c r="C412" s="32"/>
      <c r="D412" s="34"/>
      <c r="E412" s="34"/>
      <c r="F412" s="34"/>
      <c r="G412" s="34"/>
    </row>
    <row r="413" spans="3:16" ht="21" x14ac:dyDescent="0.25">
      <c r="C413" s="32"/>
      <c r="D413" s="34"/>
      <c r="E413" s="34"/>
      <c r="F413" s="34"/>
      <c r="G413" s="34"/>
    </row>
    <row r="414" spans="3:16" ht="21" x14ac:dyDescent="0.25">
      <c r="C414" s="32"/>
      <c r="D414" s="34"/>
      <c r="E414" s="34"/>
      <c r="F414" s="34"/>
      <c r="G414" s="34"/>
    </row>
    <row r="415" spans="3:16" ht="21" x14ac:dyDescent="0.25">
      <c r="C415" s="32"/>
      <c r="D415" s="34"/>
      <c r="E415" s="34"/>
      <c r="F415" s="34"/>
      <c r="G415" s="34"/>
    </row>
    <row r="416" spans="3:16" ht="21.75" customHeight="1" x14ac:dyDescent="0.25"/>
    <row r="417" spans="3:16" ht="23.25" x14ac:dyDescent="0.25">
      <c r="C417" s="6" t="s">
        <v>10</v>
      </c>
      <c r="D417" s="6" t="s">
        <v>4</v>
      </c>
      <c r="E417" s="6" t="s">
        <v>5</v>
      </c>
      <c r="F417" s="6" t="s">
        <v>6</v>
      </c>
      <c r="G417" s="6" t="s">
        <v>7</v>
      </c>
    </row>
    <row r="418" spans="3:16" ht="21" x14ac:dyDescent="0.25">
      <c r="C418" s="7" t="s">
        <v>123</v>
      </c>
      <c r="D418" s="10">
        <v>0.37795275590551181</v>
      </c>
      <c r="E418" s="10">
        <v>0.52631578947368418</v>
      </c>
      <c r="F418" s="10">
        <v>0.31428571428571428</v>
      </c>
      <c r="G418" s="10">
        <v>0.41596638655462187</v>
      </c>
    </row>
    <row r="419" spans="3:16" ht="21" x14ac:dyDescent="0.25">
      <c r="C419" s="7" t="s">
        <v>119</v>
      </c>
      <c r="D419" s="10">
        <v>0.39370078740157483</v>
      </c>
      <c r="E419" s="10">
        <v>0.27631578947368424</v>
      </c>
      <c r="F419" s="10">
        <v>2.8571428571428571E-2</v>
      </c>
      <c r="G419" s="10">
        <v>0.30252100840336132</v>
      </c>
    </row>
    <row r="420" spans="3:16" ht="21" x14ac:dyDescent="0.25">
      <c r="C420" s="7" t="s">
        <v>120</v>
      </c>
      <c r="D420" s="10">
        <v>7.0866141732283464E-2</v>
      </c>
      <c r="E420" s="10">
        <v>5.2631578947368418E-2</v>
      </c>
      <c r="F420" s="10">
        <v>2.8571428571428571E-2</v>
      </c>
      <c r="G420" s="10">
        <v>5.8823529411764705E-2</v>
      </c>
    </row>
    <row r="421" spans="3:16" ht="21" x14ac:dyDescent="0.25">
      <c r="C421" s="7" t="s">
        <v>122</v>
      </c>
      <c r="D421" s="10">
        <v>7.0866141732283464E-2</v>
      </c>
      <c r="E421" s="10">
        <v>3.9473684210526314E-2</v>
      </c>
      <c r="F421" s="10">
        <v>0</v>
      </c>
      <c r="G421" s="10">
        <v>5.0420168067226892E-2</v>
      </c>
    </row>
    <row r="422" spans="3:16" ht="21" x14ac:dyDescent="0.25">
      <c r="C422" s="7" t="s">
        <v>121</v>
      </c>
      <c r="D422" s="10">
        <v>1.5748031496062992E-2</v>
      </c>
      <c r="E422" s="10">
        <v>0</v>
      </c>
      <c r="F422" s="10">
        <v>0</v>
      </c>
      <c r="G422" s="10">
        <v>8.4033613445378148E-3</v>
      </c>
    </row>
    <row r="423" spans="3:16" ht="42" x14ac:dyDescent="0.25">
      <c r="C423" s="7" t="s">
        <v>124</v>
      </c>
      <c r="D423" s="10">
        <v>0</v>
      </c>
      <c r="E423" s="10">
        <v>0</v>
      </c>
      <c r="F423" s="10">
        <v>0</v>
      </c>
      <c r="G423" s="10">
        <v>0</v>
      </c>
    </row>
    <row r="424" spans="3:16" ht="21" x14ac:dyDescent="0.25">
      <c r="C424" s="7" t="s">
        <v>279</v>
      </c>
      <c r="D424" s="10">
        <f>D411/127</f>
        <v>7.0866141732283464E-2</v>
      </c>
      <c r="E424" s="10">
        <f>E411/76</f>
        <v>0.10526315789473684</v>
      </c>
      <c r="F424" s="10">
        <f>F411/32</f>
        <v>0.6875</v>
      </c>
      <c r="G424" s="10">
        <f>G411/238</f>
        <v>0.1638655462184874</v>
      </c>
    </row>
    <row r="425" spans="3:16" ht="75.75" customHeight="1" x14ac:dyDescent="0.25"/>
    <row r="430" spans="3:16" ht="23.25" x14ac:dyDescent="0.25">
      <c r="C430" s="52" t="s">
        <v>125</v>
      </c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</row>
    <row r="432" spans="3:16" ht="23.25" x14ac:dyDescent="0.25">
      <c r="C432" s="6" t="s">
        <v>2</v>
      </c>
      <c r="D432" s="29" t="s">
        <v>3</v>
      </c>
      <c r="E432" s="6" t="s">
        <v>4</v>
      </c>
      <c r="F432" s="6" t="s">
        <v>5</v>
      </c>
      <c r="G432" s="6" t="s">
        <v>6</v>
      </c>
      <c r="H432" s="6" t="s">
        <v>7</v>
      </c>
    </row>
    <row r="433" spans="3:16" ht="42" x14ac:dyDescent="0.25">
      <c r="C433" s="7" t="s">
        <v>126</v>
      </c>
      <c r="D433" s="8">
        <v>7</v>
      </c>
      <c r="E433" s="8">
        <v>1</v>
      </c>
      <c r="F433" s="8">
        <v>0</v>
      </c>
      <c r="G433" s="8">
        <v>0</v>
      </c>
      <c r="H433" s="8">
        <v>8</v>
      </c>
    </row>
    <row r="434" spans="3:16" ht="21" x14ac:dyDescent="0.25">
      <c r="C434" s="7" t="s">
        <v>127</v>
      </c>
      <c r="D434" s="8">
        <v>21</v>
      </c>
      <c r="E434" s="8">
        <v>4</v>
      </c>
      <c r="F434" s="8">
        <v>0</v>
      </c>
      <c r="G434" s="8">
        <v>0</v>
      </c>
      <c r="H434" s="8">
        <v>25</v>
      </c>
    </row>
    <row r="435" spans="3:16" ht="42" x14ac:dyDescent="0.25">
      <c r="C435" s="7" t="s">
        <v>128</v>
      </c>
      <c r="D435" s="8">
        <v>8</v>
      </c>
      <c r="E435" s="8">
        <v>0</v>
      </c>
      <c r="F435" s="8">
        <v>1</v>
      </c>
      <c r="G435" s="8">
        <v>0</v>
      </c>
      <c r="H435" s="8">
        <v>9</v>
      </c>
    </row>
    <row r="436" spans="3:16" ht="21" x14ac:dyDescent="0.25">
      <c r="C436" s="7" t="s">
        <v>28</v>
      </c>
      <c r="D436" s="8">
        <v>204</v>
      </c>
      <c r="E436" s="8">
        <v>15</v>
      </c>
      <c r="F436" s="8">
        <v>7</v>
      </c>
      <c r="G436" s="8">
        <v>2</v>
      </c>
      <c r="H436" s="8">
        <v>228</v>
      </c>
    </row>
    <row r="437" spans="3:16" ht="30.95" customHeight="1" x14ac:dyDescent="0.25">
      <c r="C437" s="22" t="s">
        <v>280</v>
      </c>
      <c r="D437" s="33">
        <f>328-(SUM(D433:D436))</f>
        <v>88</v>
      </c>
      <c r="E437" s="22">
        <v>5</v>
      </c>
      <c r="F437" s="22">
        <v>7</v>
      </c>
      <c r="G437" s="22">
        <v>17</v>
      </c>
      <c r="H437" s="33">
        <f>SUM(D437:G437)</f>
        <v>117</v>
      </c>
    </row>
    <row r="439" spans="3:16" ht="23.25" x14ac:dyDescent="0.25">
      <c r="C439" s="6" t="s">
        <v>10</v>
      </c>
      <c r="D439" s="29" t="s">
        <v>3</v>
      </c>
      <c r="E439" s="6" t="s">
        <v>4</v>
      </c>
      <c r="F439" s="6" t="s">
        <v>5</v>
      </c>
      <c r="G439" s="6" t="s">
        <v>6</v>
      </c>
      <c r="H439" s="6" t="s">
        <v>7</v>
      </c>
    </row>
    <row r="440" spans="3:16" ht="42" x14ac:dyDescent="0.25">
      <c r="C440" s="7" t="s">
        <v>126</v>
      </c>
      <c r="D440" s="35">
        <v>2.1341463414634148E-2</v>
      </c>
      <c r="E440" s="35">
        <v>0.04</v>
      </c>
      <c r="F440" s="35">
        <v>0</v>
      </c>
      <c r="G440" s="35">
        <v>0</v>
      </c>
      <c r="H440" s="35">
        <v>2.0671834625322998E-2</v>
      </c>
    </row>
    <row r="441" spans="3:16" ht="21" x14ac:dyDescent="0.25">
      <c r="C441" s="7" t="s">
        <v>127</v>
      </c>
      <c r="D441" s="35">
        <v>6.402439024390244E-2</v>
      </c>
      <c r="E441" s="35">
        <v>0.16</v>
      </c>
      <c r="F441" s="35">
        <v>0</v>
      </c>
      <c r="G441" s="35">
        <v>0</v>
      </c>
      <c r="H441" s="35">
        <v>6.4599483204134361E-2</v>
      </c>
    </row>
    <row r="442" spans="3:16" ht="42" x14ac:dyDescent="0.25">
      <c r="C442" s="7" t="s">
        <v>128</v>
      </c>
      <c r="D442" s="35">
        <v>2.4390243902439025E-2</v>
      </c>
      <c r="E442" s="35">
        <v>0</v>
      </c>
      <c r="F442" s="35">
        <v>6.6666666666666666E-2</v>
      </c>
      <c r="G442" s="35">
        <v>0</v>
      </c>
      <c r="H442" s="35">
        <v>2.3255813953488372E-2</v>
      </c>
    </row>
    <row r="443" spans="3:16" ht="21" x14ac:dyDescent="0.25">
      <c r="C443" s="7" t="s">
        <v>28</v>
      </c>
      <c r="D443" s="35">
        <v>0.62195121951219512</v>
      </c>
      <c r="E443" s="35">
        <v>0.6</v>
      </c>
      <c r="F443" s="35">
        <v>0.46666666666666667</v>
      </c>
      <c r="G443" s="35">
        <v>0.10526315789473684</v>
      </c>
      <c r="H443" s="35">
        <v>0.58914728682170547</v>
      </c>
    </row>
    <row r="444" spans="3:16" ht="44.25" customHeight="1" x14ac:dyDescent="0.25">
      <c r="C444" s="7" t="s">
        <v>280</v>
      </c>
      <c r="D444" s="35">
        <f>D437/328</f>
        <v>0.26829268292682928</v>
      </c>
      <c r="E444" s="35">
        <f>E437/25</f>
        <v>0.2</v>
      </c>
      <c r="F444" s="35">
        <f>F437/15</f>
        <v>0.46666666666666667</v>
      </c>
      <c r="G444" s="35">
        <f>G437/19</f>
        <v>0.89473684210526316</v>
      </c>
      <c r="H444" s="35">
        <f>H437/387</f>
        <v>0.30232558139534882</v>
      </c>
    </row>
    <row r="445" spans="3:16" ht="44.25" customHeight="1" x14ac:dyDescent="0.25"/>
    <row r="446" spans="3:16" ht="25.5" customHeight="1" x14ac:dyDescent="0.25"/>
    <row r="447" spans="3:16" ht="25.5" customHeight="1" x14ac:dyDescent="0.25"/>
    <row r="448" spans="3:16" ht="23.25" x14ac:dyDescent="0.25">
      <c r="C448" s="52" t="s">
        <v>129</v>
      </c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</row>
    <row r="450" spans="3:8" ht="23.25" x14ac:dyDescent="0.25">
      <c r="C450" s="6" t="s">
        <v>2</v>
      </c>
      <c r="D450" s="29" t="s">
        <v>3</v>
      </c>
      <c r="E450" s="6" t="s">
        <v>4</v>
      </c>
      <c r="F450" s="6" t="s">
        <v>5</v>
      </c>
      <c r="G450" s="6" t="s">
        <v>6</v>
      </c>
      <c r="H450" s="6" t="s">
        <v>7</v>
      </c>
    </row>
    <row r="451" spans="3:8" ht="42" x14ac:dyDescent="0.25">
      <c r="C451" s="7" t="s">
        <v>130</v>
      </c>
      <c r="D451" s="8">
        <v>21</v>
      </c>
      <c r="E451" s="8">
        <v>0</v>
      </c>
      <c r="F451" s="8">
        <v>1</v>
      </c>
      <c r="G451" s="8">
        <v>0</v>
      </c>
      <c r="H451" s="8">
        <v>22</v>
      </c>
    </row>
    <row r="452" spans="3:8" ht="42" x14ac:dyDescent="0.25">
      <c r="C452" s="7" t="s">
        <v>131</v>
      </c>
      <c r="D452" s="8">
        <v>98</v>
      </c>
      <c r="E452" s="8">
        <v>23</v>
      </c>
      <c r="F452" s="8">
        <v>14</v>
      </c>
      <c r="G452" s="8">
        <v>3</v>
      </c>
      <c r="H452" s="8">
        <v>138</v>
      </c>
    </row>
    <row r="453" spans="3:8" ht="21" x14ac:dyDescent="0.25">
      <c r="C453" s="7" t="s">
        <v>132</v>
      </c>
      <c r="D453" s="8">
        <v>27</v>
      </c>
      <c r="E453" s="8">
        <v>10</v>
      </c>
      <c r="F453" s="8">
        <v>10</v>
      </c>
      <c r="G453" s="8">
        <v>4</v>
      </c>
      <c r="H453" s="8">
        <v>51</v>
      </c>
    </row>
    <row r="454" spans="3:8" ht="21" x14ac:dyDescent="0.25">
      <c r="C454" s="7" t="s">
        <v>133</v>
      </c>
      <c r="D454" s="8">
        <v>6</v>
      </c>
      <c r="E454" s="8">
        <v>2</v>
      </c>
      <c r="F454" s="8">
        <v>1</v>
      </c>
      <c r="G454" s="8">
        <v>0</v>
      </c>
      <c r="H454" s="8">
        <v>9</v>
      </c>
    </row>
    <row r="455" spans="3:8" ht="42" x14ac:dyDescent="0.25">
      <c r="C455" s="7" t="s">
        <v>134</v>
      </c>
      <c r="D455" s="8">
        <v>65</v>
      </c>
      <c r="E455" s="8">
        <v>18</v>
      </c>
      <c r="F455" s="8">
        <v>18</v>
      </c>
      <c r="G455" s="8">
        <v>5</v>
      </c>
      <c r="H455" s="8">
        <v>106</v>
      </c>
    </row>
    <row r="457" spans="3:8" ht="23.25" x14ac:dyDescent="0.25">
      <c r="C457" s="6" t="s">
        <v>10</v>
      </c>
      <c r="D457" s="6" t="s">
        <v>3</v>
      </c>
      <c r="E457" s="6" t="s">
        <v>4</v>
      </c>
      <c r="F457" s="6" t="s">
        <v>5</v>
      </c>
      <c r="G457" s="6" t="s">
        <v>6</v>
      </c>
      <c r="H457" s="6" t="s">
        <v>7</v>
      </c>
    </row>
    <row r="458" spans="3:8" ht="42" x14ac:dyDescent="0.25">
      <c r="C458" s="7" t="s">
        <v>130</v>
      </c>
      <c r="D458" s="35">
        <v>7.0707070707070704E-2</v>
      </c>
      <c r="E458" s="35">
        <v>0</v>
      </c>
      <c r="F458" s="35">
        <v>2.0408163265306121E-2</v>
      </c>
      <c r="G458" s="35">
        <v>0</v>
      </c>
      <c r="H458" s="35">
        <v>0.05</v>
      </c>
    </row>
    <row r="459" spans="3:8" ht="42" x14ac:dyDescent="0.25">
      <c r="C459" s="7" t="s">
        <v>131</v>
      </c>
      <c r="D459" s="35">
        <v>0.32996632996632996</v>
      </c>
      <c r="E459" s="35">
        <v>0.37704918032786883</v>
      </c>
      <c r="F459" s="35">
        <v>0.2857142857142857</v>
      </c>
      <c r="G459" s="35">
        <v>9.0909090909090912E-2</v>
      </c>
      <c r="H459" s="35">
        <v>0.31363636363636366</v>
      </c>
    </row>
    <row r="460" spans="3:8" ht="21" x14ac:dyDescent="0.25">
      <c r="C460" s="7" t="s">
        <v>132</v>
      </c>
      <c r="D460" s="35">
        <v>9.0909090909090912E-2</v>
      </c>
      <c r="E460" s="35">
        <v>0.16393442622950818</v>
      </c>
      <c r="F460" s="35">
        <v>0.20408163265306123</v>
      </c>
      <c r="G460" s="35">
        <v>0.12121212121212122</v>
      </c>
      <c r="H460" s="35">
        <v>0.11590909090909091</v>
      </c>
    </row>
    <row r="461" spans="3:8" ht="21" x14ac:dyDescent="0.25">
      <c r="C461" s="7" t="s">
        <v>133</v>
      </c>
      <c r="D461" s="35">
        <v>2.0202020202020204E-2</v>
      </c>
      <c r="E461" s="35">
        <v>3.2786885245901641E-2</v>
      </c>
      <c r="F461" s="35">
        <v>2.0408163265306121E-2</v>
      </c>
      <c r="G461" s="35">
        <v>0</v>
      </c>
      <c r="H461" s="35">
        <v>2.0454545454545454E-2</v>
      </c>
    </row>
    <row r="462" spans="3:8" ht="42" x14ac:dyDescent="0.25">
      <c r="C462" s="7" t="s">
        <v>134</v>
      </c>
      <c r="D462" s="35">
        <v>0.21885521885521886</v>
      </c>
      <c r="E462" s="35">
        <v>0.29508196721311475</v>
      </c>
      <c r="F462" s="35">
        <v>0.36734693877551022</v>
      </c>
      <c r="G462" s="35">
        <v>0.15151515151515152</v>
      </c>
      <c r="H462" s="35">
        <v>0.24090909090909091</v>
      </c>
    </row>
    <row r="475" spans="3:16" ht="23.25" x14ac:dyDescent="0.25">
      <c r="C475" s="52" t="s">
        <v>135</v>
      </c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</row>
    <row r="476" spans="3:16" ht="43.5" customHeight="1" x14ac:dyDescent="0.25"/>
    <row r="477" spans="3:16" ht="30" customHeight="1" x14ac:dyDescent="0.25">
      <c r="C477" s="6" t="s">
        <v>2</v>
      </c>
      <c r="D477" s="6" t="s">
        <v>4</v>
      </c>
      <c r="E477" s="6" t="s">
        <v>5</v>
      </c>
      <c r="F477" s="6" t="s">
        <v>6</v>
      </c>
      <c r="G477" s="6" t="s">
        <v>7</v>
      </c>
    </row>
    <row r="478" spans="3:16" ht="21" x14ac:dyDescent="0.25">
      <c r="C478" s="14" t="s">
        <v>89</v>
      </c>
      <c r="D478" s="8">
        <v>22</v>
      </c>
      <c r="E478" s="8">
        <v>18</v>
      </c>
      <c r="F478" s="8">
        <v>19</v>
      </c>
      <c r="G478" s="8">
        <v>59</v>
      </c>
    </row>
    <row r="479" spans="3:16" ht="21" x14ac:dyDescent="0.25">
      <c r="C479" s="14" t="s">
        <v>28</v>
      </c>
      <c r="D479" s="8">
        <v>6</v>
      </c>
      <c r="E479" s="8">
        <v>1</v>
      </c>
      <c r="F479" s="8">
        <v>0</v>
      </c>
      <c r="G479" s="8">
        <v>7</v>
      </c>
    </row>
    <row r="480" spans="3:16" ht="15" customHeight="1" x14ac:dyDescent="0.25"/>
    <row r="481" spans="3:16" ht="23.25" x14ac:dyDescent="0.25">
      <c r="C481" s="6" t="s">
        <v>10</v>
      </c>
      <c r="D481" s="6" t="s">
        <v>4</v>
      </c>
      <c r="E481" s="6" t="s">
        <v>5</v>
      </c>
      <c r="F481" s="6" t="s">
        <v>6</v>
      </c>
      <c r="G481" s="6" t="s">
        <v>7</v>
      </c>
    </row>
    <row r="482" spans="3:16" ht="21" x14ac:dyDescent="0.25">
      <c r="C482" s="14" t="s">
        <v>89</v>
      </c>
      <c r="D482" s="10">
        <v>0.66666666666666663</v>
      </c>
      <c r="E482" s="10">
        <v>0.75</v>
      </c>
      <c r="F482" s="10">
        <v>0.6785714285714286</v>
      </c>
      <c r="G482" s="10">
        <v>0.69411764705882351</v>
      </c>
    </row>
    <row r="483" spans="3:16" ht="21" x14ac:dyDescent="0.25">
      <c r="C483" s="14" t="s">
        <v>28</v>
      </c>
      <c r="D483" s="10">
        <v>0.18181818181818182</v>
      </c>
      <c r="E483" s="10">
        <v>4.1666666666666664E-2</v>
      </c>
      <c r="F483" s="10">
        <v>0</v>
      </c>
      <c r="G483" s="10">
        <v>8.2352941176470587E-2</v>
      </c>
    </row>
    <row r="488" spans="3:16" ht="14.25" customHeight="1" x14ac:dyDescent="0.25"/>
    <row r="489" spans="3:16" ht="32.25" hidden="1" customHeight="1" x14ac:dyDescent="0.25">
      <c r="C489" s="52" t="s">
        <v>136</v>
      </c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</row>
    <row r="490" spans="3:16" ht="38.25" customHeight="1" x14ac:dyDescent="0.25"/>
    <row r="491" spans="3:16" ht="23.25" x14ac:dyDescent="0.25">
      <c r="C491" s="6" t="s">
        <v>2</v>
      </c>
      <c r="D491" s="6" t="s">
        <v>4</v>
      </c>
      <c r="E491" s="6" t="s">
        <v>5</v>
      </c>
      <c r="F491" s="6" t="s">
        <v>6</v>
      </c>
    </row>
    <row r="492" spans="3:16" ht="21" x14ac:dyDescent="0.25">
      <c r="C492" s="7" t="s">
        <v>137</v>
      </c>
      <c r="D492" s="8">
        <v>13</v>
      </c>
      <c r="E492" s="8">
        <v>12</v>
      </c>
      <c r="F492" s="8">
        <v>6</v>
      </c>
    </row>
    <row r="493" spans="3:16" ht="42" x14ac:dyDescent="0.25">
      <c r="C493" s="7" t="s">
        <v>138</v>
      </c>
      <c r="D493" s="8">
        <v>10</v>
      </c>
      <c r="E493" s="8">
        <v>7</v>
      </c>
      <c r="F493" s="8">
        <v>5</v>
      </c>
    </row>
    <row r="494" spans="3:16" ht="42" x14ac:dyDescent="0.25">
      <c r="C494" s="7" t="s">
        <v>139</v>
      </c>
      <c r="D494" s="8">
        <v>9</v>
      </c>
      <c r="E494" s="8">
        <v>7</v>
      </c>
      <c r="F494" s="8">
        <v>2</v>
      </c>
    </row>
    <row r="495" spans="3:16" ht="21" x14ac:dyDescent="0.25">
      <c r="C495" s="7" t="s">
        <v>140</v>
      </c>
      <c r="D495" s="8">
        <v>3</v>
      </c>
      <c r="E495" s="8">
        <v>1</v>
      </c>
      <c r="F495" s="8">
        <v>1</v>
      </c>
    </row>
    <row r="496" spans="3:16" ht="20.25" customHeight="1" x14ac:dyDescent="0.25">
      <c r="F496" s="22" t="s">
        <v>141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7" t="s">
        <v>137</v>
      </c>
      <c r="D498" s="10">
        <v>0.32500000000000001</v>
      </c>
      <c r="E498" s="10">
        <v>0.375</v>
      </c>
      <c r="F498" s="10">
        <v>0.21428571428571427</v>
      </c>
    </row>
    <row r="499" spans="3:16" ht="42" x14ac:dyDescent="0.25">
      <c r="C499" s="7" t="s">
        <v>138</v>
      </c>
      <c r="D499" s="10">
        <v>0.25</v>
      </c>
      <c r="E499" s="10">
        <v>0.21875</v>
      </c>
      <c r="F499" s="10">
        <v>0.17857142857142858</v>
      </c>
    </row>
    <row r="500" spans="3:16" ht="42" x14ac:dyDescent="0.25">
      <c r="C500" s="7" t="s">
        <v>139</v>
      </c>
      <c r="D500" s="10">
        <v>0.22500000000000001</v>
      </c>
      <c r="E500" s="10">
        <v>0.21875</v>
      </c>
      <c r="F500" s="10">
        <v>7.1428571428571425E-2</v>
      </c>
    </row>
    <row r="501" spans="3:16" ht="21" x14ac:dyDescent="0.25">
      <c r="C501" s="7" t="s">
        <v>140</v>
      </c>
      <c r="D501" s="10">
        <v>7.4999999999999997E-2</v>
      </c>
      <c r="E501" s="10">
        <v>3.125E-2</v>
      </c>
      <c r="F501" s="10">
        <v>3.5714285714285712E-2</v>
      </c>
    </row>
    <row r="502" spans="3:16" ht="45.75" customHeight="1" x14ac:dyDescent="0.25"/>
    <row r="503" spans="3:16" ht="23.25" x14ac:dyDescent="0.25">
      <c r="C503" s="52" t="s">
        <v>142</v>
      </c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</row>
    <row r="504" spans="3:16" ht="46.5" customHeight="1" x14ac:dyDescent="0.25"/>
    <row r="505" spans="3:16" ht="23.25" x14ac:dyDescent="0.25">
      <c r="C505" s="6" t="s">
        <v>2</v>
      </c>
      <c r="D505" s="6" t="s">
        <v>4</v>
      </c>
      <c r="E505" s="6" t="s">
        <v>5</v>
      </c>
      <c r="F505" s="6" t="s">
        <v>6</v>
      </c>
    </row>
    <row r="506" spans="3:16" ht="21" x14ac:dyDescent="0.25">
      <c r="C506" s="14" t="s">
        <v>89</v>
      </c>
      <c r="D506" s="8">
        <v>23</v>
      </c>
      <c r="E506" s="8">
        <v>21</v>
      </c>
      <c r="F506" s="8">
        <v>12</v>
      </c>
    </row>
    <row r="507" spans="3:16" ht="21" x14ac:dyDescent="0.25">
      <c r="C507" s="14" t="s">
        <v>28</v>
      </c>
      <c r="D507" s="8">
        <v>12</v>
      </c>
      <c r="E507" s="8">
        <v>6</v>
      </c>
      <c r="F507" s="8">
        <v>7</v>
      </c>
    </row>
    <row r="509" spans="3:16" ht="23.25" x14ac:dyDescent="0.25">
      <c r="C509" s="6" t="s">
        <v>10</v>
      </c>
      <c r="D509" s="6" t="s">
        <v>4</v>
      </c>
      <c r="E509" s="6" t="s">
        <v>5</v>
      </c>
      <c r="F509" s="6" t="s">
        <v>6</v>
      </c>
    </row>
    <row r="510" spans="3:16" ht="21" x14ac:dyDescent="0.25">
      <c r="C510" s="14" t="s">
        <v>89</v>
      </c>
      <c r="D510" s="10">
        <v>0.57499999999999996</v>
      </c>
      <c r="E510" s="10">
        <v>0.65625</v>
      </c>
      <c r="F510" s="10">
        <v>0.42857142857142855</v>
      </c>
    </row>
    <row r="511" spans="3:16" ht="21" x14ac:dyDescent="0.25">
      <c r="C511" s="14" t="s">
        <v>28</v>
      </c>
      <c r="D511" s="10">
        <v>0.3</v>
      </c>
      <c r="E511" s="10">
        <v>0.1875</v>
      </c>
      <c r="F511" s="10">
        <v>0.25</v>
      </c>
    </row>
    <row r="512" spans="3:16" ht="56.25" customHeight="1" x14ac:dyDescent="0.25"/>
    <row r="513" spans="3:16" ht="56.25" customHeight="1" x14ac:dyDescent="0.25"/>
    <row r="514" spans="3:16" ht="56.25" customHeight="1" x14ac:dyDescent="0.25"/>
    <row r="515" spans="3:16" ht="19.5" customHeight="1" x14ac:dyDescent="0.25"/>
    <row r="516" spans="3:16" ht="19.5" customHeight="1" x14ac:dyDescent="0.25"/>
    <row r="517" spans="3:16" ht="23.25" x14ac:dyDescent="0.25">
      <c r="C517" s="52" t="s">
        <v>143</v>
      </c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</row>
    <row r="519" spans="3:16" ht="23.25" x14ac:dyDescent="0.25">
      <c r="C519" s="6" t="s">
        <v>2</v>
      </c>
      <c r="D519" s="6" t="s">
        <v>4</v>
      </c>
      <c r="E519" s="6" t="s">
        <v>5</v>
      </c>
      <c r="F519" s="6" t="s">
        <v>6</v>
      </c>
    </row>
    <row r="520" spans="3:16" ht="42" x14ac:dyDescent="0.25">
      <c r="C520" s="14" t="s">
        <v>144</v>
      </c>
      <c r="D520" s="8">
        <v>5</v>
      </c>
      <c r="E520" s="8">
        <v>0</v>
      </c>
      <c r="F520" s="8">
        <v>1</v>
      </c>
    </row>
    <row r="521" spans="3:16" ht="42" x14ac:dyDescent="0.25">
      <c r="C521" s="14" t="s">
        <v>145</v>
      </c>
      <c r="D521" s="8">
        <v>12</v>
      </c>
      <c r="E521" s="8">
        <v>3</v>
      </c>
      <c r="F521" s="8">
        <v>1</v>
      </c>
    </row>
    <row r="522" spans="3:16" ht="42" x14ac:dyDescent="0.25">
      <c r="C522" s="14" t="s">
        <v>146</v>
      </c>
      <c r="D522" s="8">
        <v>9</v>
      </c>
      <c r="E522" s="8">
        <v>9</v>
      </c>
      <c r="F522" s="8">
        <v>2</v>
      </c>
    </row>
    <row r="523" spans="3:16" ht="42" x14ac:dyDescent="0.25">
      <c r="C523" s="14" t="s">
        <v>147</v>
      </c>
      <c r="D523" s="8">
        <v>1</v>
      </c>
      <c r="E523" s="8">
        <v>5</v>
      </c>
      <c r="F523" s="8">
        <v>6</v>
      </c>
    </row>
    <row r="524" spans="3:16" ht="42" x14ac:dyDescent="0.25">
      <c r="C524" s="14" t="s">
        <v>148</v>
      </c>
      <c r="D524" s="8">
        <v>2</v>
      </c>
      <c r="E524" s="8">
        <v>1</v>
      </c>
      <c r="F524" s="8">
        <v>6</v>
      </c>
    </row>
    <row r="525" spans="3:16" ht="42" x14ac:dyDescent="0.25">
      <c r="C525" s="14" t="s">
        <v>149</v>
      </c>
      <c r="D525" s="8">
        <v>0</v>
      </c>
      <c r="E525" s="8">
        <v>1</v>
      </c>
      <c r="F525" s="8">
        <v>2</v>
      </c>
    </row>
    <row r="526" spans="3:16" ht="21" x14ac:dyDescent="0.25">
      <c r="C526" s="14" t="s">
        <v>150</v>
      </c>
      <c r="D526" s="8">
        <v>1</v>
      </c>
      <c r="E526" s="8">
        <v>0</v>
      </c>
      <c r="F526" s="8">
        <v>1</v>
      </c>
    </row>
    <row r="528" spans="3:16" ht="23.25" x14ac:dyDescent="0.25">
      <c r="C528" s="6" t="s">
        <v>10</v>
      </c>
      <c r="D528" s="6" t="s">
        <v>4</v>
      </c>
      <c r="E528" s="6" t="s">
        <v>5</v>
      </c>
      <c r="F528" s="6" t="s">
        <v>6</v>
      </c>
    </row>
    <row r="529" spans="3:16" ht="42" x14ac:dyDescent="0.25">
      <c r="C529" s="14" t="s">
        <v>144</v>
      </c>
      <c r="D529" s="10">
        <v>0.15151515151515152</v>
      </c>
      <c r="E529" s="10">
        <v>0</v>
      </c>
      <c r="F529" s="10">
        <v>3.5714285714285712E-2</v>
      </c>
    </row>
    <row r="530" spans="3:16" ht="42" x14ac:dyDescent="0.25">
      <c r="C530" s="14" t="s">
        <v>145</v>
      </c>
      <c r="D530" s="10">
        <v>0.36363636363636365</v>
      </c>
      <c r="E530" s="10">
        <v>0.125</v>
      </c>
      <c r="F530" s="10">
        <v>3.5714285714285712E-2</v>
      </c>
    </row>
    <row r="531" spans="3:16" ht="42" x14ac:dyDescent="0.25">
      <c r="C531" s="14" t="s">
        <v>146</v>
      </c>
      <c r="D531" s="10">
        <v>0.27272727272727271</v>
      </c>
      <c r="E531" s="10">
        <v>0.375</v>
      </c>
      <c r="F531" s="10">
        <v>7.1428571428571425E-2</v>
      </c>
    </row>
    <row r="532" spans="3:16" ht="42" x14ac:dyDescent="0.25">
      <c r="C532" s="14" t="s">
        <v>147</v>
      </c>
      <c r="D532" s="10">
        <v>3.0303030303030304E-2</v>
      </c>
      <c r="E532" s="10">
        <v>0.20833333333333334</v>
      </c>
      <c r="F532" s="10">
        <v>0.21428571428571427</v>
      </c>
    </row>
    <row r="533" spans="3:16" ht="42" x14ac:dyDescent="0.25">
      <c r="C533" s="14" t="s">
        <v>148</v>
      </c>
      <c r="D533" s="10">
        <v>6.0606060606060608E-2</v>
      </c>
      <c r="E533" s="10">
        <v>4.1666666666666664E-2</v>
      </c>
      <c r="F533" s="10">
        <v>0.21428571428571427</v>
      </c>
    </row>
    <row r="534" spans="3:16" ht="42" x14ac:dyDescent="0.25">
      <c r="C534" s="14" t="s">
        <v>149</v>
      </c>
      <c r="D534" s="10">
        <v>0</v>
      </c>
      <c r="E534" s="10">
        <v>4.1666666666666664E-2</v>
      </c>
      <c r="F534" s="10">
        <v>7.1428571428571425E-2</v>
      </c>
    </row>
    <row r="535" spans="3:16" ht="21" x14ac:dyDescent="0.25">
      <c r="C535" s="14" t="s">
        <v>150</v>
      </c>
      <c r="D535" s="10">
        <v>3.0303030303030304E-2</v>
      </c>
      <c r="E535" s="10">
        <v>0</v>
      </c>
      <c r="F535" s="10">
        <v>3.5714285714285712E-2</v>
      </c>
    </row>
    <row r="536" spans="3:16" ht="21" x14ac:dyDescent="0.25">
      <c r="C536" s="28"/>
      <c r="D536" s="27"/>
      <c r="E536" s="27"/>
      <c r="F536" s="27"/>
    </row>
    <row r="537" spans="3:16" ht="21" x14ac:dyDescent="0.25">
      <c r="C537" s="28"/>
      <c r="D537" s="27"/>
      <c r="E537" s="27"/>
      <c r="F537" s="27"/>
    </row>
    <row r="538" spans="3:16" ht="23.25" x14ac:dyDescent="0.25">
      <c r="C538" s="52" t="s">
        <v>151</v>
      </c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</row>
    <row r="539" spans="3:16" ht="21" x14ac:dyDescent="0.25">
      <c r="C539" s="28"/>
      <c r="D539" s="27"/>
      <c r="E539" s="27"/>
      <c r="F539" s="27"/>
    </row>
    <row r="540" spans="3:16" ht="23.25" x14ac:dyDescent="0.25">
      <c r="C540" s="6" t="s">
        <v>2</v>
      </c>
      <c r="D540" s="6" t="s">
        <v>4</v>
      </c>
      <c r="E540" s="6" t="s">
        <v>5</v>
      </c>
      <c r="F540" s="6" t="s">
        <v>6</v>
      </c>
      <c r="G540" s="6" t="s">
        <v>7</v>
      </c>
    </row>
    <row r="541" spans="3:16" ht="23.25" customHeight="1" x14ac:dyDescent="0.25">
      <c r="C541" s="36" t="s">
        <v>152</v>
      </c>
      <c r="D541" s="8">
        <v>0</v>
      </c>
      <c r="E541" s="8">
        <v>0</v>
      </c>
      <c r="F541" s="8">
        <v>0</v>
      </c>
      <c r="G541" s="8">
        <v>0</v>
      </c>
    </row>
    <row r="542" spans="3:16" ht="23.25" customHeight="1" x14ac:dyDescent="0.25">
      <c r="C542" s="36" t="s">
        <v>153</v>
      </c>
      <c r="D542" s="8">
        <v>0</v>
      </c>
      <c r="E542" s="8">
        <v>0</v>
      </c>
      <c r="F542" s="8">
        <v>0</v>
      </c>
      <c r="G542" s="8">
        <v>0</v>
      </c>
    </row>
    <row r="543" spans="3:16" ht="23.25" customHeight="1" x14ac:dyDescent="0.25">
      <c r="C543" s="36" t="s">
        <v>154</v>
      </c>
      <c r="D543" s="8">
        <v>0</v>
      </c>
      <c r="E543" s="8">
        <v>0</v>
      </c>
      <c r="F543" s="8">
        <v>0</v>
      </c>
      <c r="G543" s="8">
        <v>0</v>
      </c>
    </row>
    <row r="544" spans="3:16" ht="23.25" customHeight="1" x14ac:dyDescent="0.25">
      <c r="C544" s="36" t="s">
        <v>155</v>
      </c>
      <c r="D544" s="8">
        <v>0</v>
      </c>
      <c r="E544" s="8">
        <v>0</v>
      </c>
      <c r="F544" s="8">
        <v>0</v>
      </c>
      <c r="G544" s="8">
        <v>0</v>
      </c>
    </row>
    <row r="545" spans="3:7" ht="23.25" customHeight="1" x14ac:dyDescent="0.25">
      <c r="C545" s="36" t="s">
        <v>156</v>
      </c>
      <c r="D545" s="8">
        <v>1</v>
      </c>
      <c r="E545" s="8">
        <v>0</v>
      </c>
      <c r="F545" s="8">
        <v>0</v>
      </c>
      <c r="G545" s="8">
        <v>1</v>
      </c>
    </row>
    <row r="546" spans="3:7" ht="23.25" customHeight="1" x14ac:dyDescent="0.25">
      <c r="C546" s="36" t="s">
        <v>157</v>
      </c>
      <c r="D546" s="8">
        <v>2</v>
      </c>
      <c r="E546" s="8">
        <v>0</v>
      </c>
      <c r="F546" s="8">
        <v>1</v>
      </c>
      <c r="G546" s="8">
        <v>3</v>
      </c>
    </row>
    <row r="547" spans="3:7" ht="37.5" customHeight="1" x14ac:dyDescent="0.25">
      <c r="C547" s="36" t="s">
        <v>158</v>
      </c>
      <c r="D547" s="8">
        <v>1</v>
      </c>
      <c r="E547" s="8">
        <v>1</v>
      </c>
      <c r="F547" s="8">
        <v>0</v>
      </c>
      <c r="G547" s="8">
        <v>2</v>
      </c>
    </row>
    <row r="548" spans="3:7" ht="23.25" customHeight="1" x14ac:dyDescent="0.25">
      <c r="C548" s="36" t="s">
        <v>159</v>
      </c>
      <c r="D548" s="8">
        <v>0</v>
      </c>
      <c r="E548" s="8">
        <v>2</v>
      </c>
      <c r="F548" s="8">
        <v>1</v>
      </c>
      <c r="G548" s="8">
        <v>3</v>
      </c>
    </row>
    <row r="549" spans="3:7" ht="23.25" customHeight="1" x14ac:dyDescent="0.25">
      <c r="C549" s="36" t="s">
        <v>160</v>
      </c>
      <c r="D549" s="8">
        <v>1</v>
      </c>
      <c r="E549" s="8">
        <v>0</v>
      </c>
      <c r="F549" s="8">
        <v>0</v>
      </c>
      <c r="G549" s="8">
        <v>1</v>
      </c>
    </row>
    <row r="550" spans="3:7" ht="23.25" customHeight="1" x14ac:dyDescent="0.25">
      <c r="C550" s="36" t="s">
        <v>161</v>
      </c>
      <c r="D550" s="8">
        <v>1</v>
      </c>
      <c r="E550" s="8">
        <v>1</v>
      </c>
      <c r="F550" s="8">
        <v>0</v>
      </c>
      <c r="G550" s="8">
        <v>2</v>
      </c>
    </row>
    <row r="551" spans="3:7" ht="38.25" customHeight="1" x14ac:dyDescent="0.25">
      <c r="C551" s="36" t="s">
        <v>162</v>
      </c>
      <c r="D551" s="8">
        <v>2</v>
      </c>
      <c r="E551" s="8">
        <v>0</v>
      </c>
      <c r="F551" s="8">
        <v>0</v>
      </c>
      <c r="G551" s="8">
        <v>2</v>
      </c>
    </row>
    <row r="552" spans="3:7" ht="33.75" customHeight="1" x14ac:dyDescent="0.25">
      <c r="C552" s="36" t="s">
        <v>163</v>
      </c>
      <c r="D552" s="8">
        <v>3</v>
      </c>
      <c r="E552" s="8">
        <v>2</v>
      </c>
      <c r="F552" s="8">
        <v>2</v>
      </c>
      <c r="G552" s="8">
        <v>7</v>
      </c>
    </row>
    <row r="553" spans="3:7" ht="23.25" customHeight="1" x14ac:dyDescent="0.25">
      <c r="C553" s="36" t="s">
        <v>164</v>
      </c>
      <c r="D553" s="8">
        <v>5</v>
      </c>
      <c r="E553" s="8">
        <v>3</v>
      </c>
      <c r="F553" s="8">
        <v>0</v>
      </c>
      <c r="G553" s="8">
        <v>8</v>
      </c>
    </row>
    <row r="554" spans="3:7" ht="23.25" customHeight="1" x14ac:dyDescent="0.25">
      <c r="C554" s="36" t="s">
        <v>165</v>
      </c>
      <c r="D554" s="8">
        <v>1</v>
      </c>
      <c r="E554" s="8">
        <v>5</v>
      </c>
      <c r="F554" s="8">
        <v>2</v>
      </c>
      <c r="G554" s="8">
        <v>8</v>
      </c>
    </row>
    <row r="555" spans="3:7" ht="33.75" customHeight="1" x14ac:dyDescent="0.25">
      <c r="C555" s="36" t="s">
        <v>166</v>
      </c>
      <c r="D555" s="8">
        <v>4</v>
      </c>
      <c r="E555" s="8">
        <v>3</v>
      </c>
      <c r="F555" s="8">
        <v>0</v>
      </c>
      <c r="G555" s="8">
        <v>7</v>
      </c>
    </row>
    <row r="556" spans="3:7" ht="23.25" customHeight="1" x14ac:dyDescent="0.25">
      <c r="C556" s="36" t="s">
        <v>167</v>
      </c>
      <c r="D556" s="8">
        <v>11</v>
      </c>
      <c r="E556" s="8">
        <v>3</v>
      </c>
      <c r="F556" s="8">
        <v>2</v>
      </c>
      <c r="G556" s="8">
        <v>16</v>
      </c>
    </row>
    <row r="557" spans="3:7" ht="23.25" customHeight="1" x14ac:dyDescent="0.25">
      <c r="C557" s="36" t="s">
        <v>168</v>
      </c>
      <c r="D557" s="8">
        <v>5</v>
      </c>
      <c r="E557" s="8">
        <v>7</v>
      </c>
      <c r="F557" s="8">
        <v>11</v>
      </c>
      <c r="G557" s="8">
        <v>23</v>
      </c>
    </row>
    <row r="558" spans="3:7" ht="21" x14ac:dyDescent="0.25">
      <c r="C558" s="28"/>
      <c r="D558" s="27"/>
      <c r="E558" s="27"/>
      <c r="F558" s="27"/>
    </row>
    <row r="559" spans="3:7" ht="21" x14ac:dyDescent="0.25">
      <c r="C559" s="28"/>
      <c r="D559" s="27"/>
      <c r="E559" s="27"/>
      <c r="F559" s="27"/>
    </row>
    <row r="560" spans="3:7" ht="21" x14ac:dyDescent="0.25">
      <c r="C560" s="28"/>
      <c r="D560" s="27"/>
      <c r="E560" s="27"/>
      <c r="F560" s="27"/>
    </row>
    <row r="561" spans="3:16" ht="21" x14ac:dyDescent="0.25">
      <c r="C561" s="28"/>
      <c r="D561" s="27"/>
      <c r="E561" s="27"/>
      <c r="F561" s="27"/>
    </row>
    <row r="562" spans="3:16" ht="23.25" x14ac:dyDescent="0.25">
      <c r="C562" s="55" t="s">
        <v>169</v>
      </c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</row>
    <row r="563" spans="3:16" ht="21" x14ac:dyDescent="0.25">
      <c r="C563" s="28"/>
      <c r="D563" s="27"/>
      <c r="E563" s="27"/>
      <c r="F563" s="27"/>
    </row>
    <row r="564" spans="3:16" ht="23.25" x14ac:dyDescent="0.25">
      <c r="C564" s="52" t="s">
        <v>170</v>
      </c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</row>
    <row r="565" spans="3:16" ht="21" x14ac:dyDescent="0.25">
      <c r="C565" s="28"/>
      <c r="D565" s="27"/>
      <c r="E565" s="27"/>
      <c r="F565" s="27"/>
    </row>
    <row r="566" spans="3:16" ht="23.25" x14ac:dyDescent="0.25">
      <c r="C566" s="6" t="s">
        <v>2</v>
      </c>
      <c r="D566" s="6" t="s">
        <v>4</v>
      </c>
      <c r="E566" s="6" t="s">
        <v>5</v>
      </c>
      <c r="F566" s="6" t="s">
        <v>6</v>
      </c>
      <c r="G566" s="6" t="s">
        <v>7</v>
      </c>
    </row>
    <row r="567" spans="3:16" ht="21" x14ac:dyDescent="0.25">
      <c r="C567" s="14" t="s">
        <v>89</v>
      </c>
      <c r="D567" s="8">
        <v>18</v>
      </c>
      <c r="E567" s="8">
        <v>10</v>
      </c>
      <c r="F567" s="8">
        <v>7</v>
      </c>
      <c r="G567" s="8">
        <v>35</v>
      </c>
    </row>
    <row r="568" spans="3:16" ht="21" x14ac:dyDescent="0.25">
      <c r="C568" s="14" t="s">
        <v>28</v>
      </c>
      <c r="D568" s="8">
        <v>1</v>
      </c>
      <c r="E568" s="8">
        <v>1</v>
      </c>
      <c r="F568" s="8">
        <v>3</v>
      </c>
      <c r="G568" s="8">
        <v>5</v>
      </c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10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21" x14ac:dyDescent="0.25">
      <c r="C571" s="14" t="s">
        <v>89</v>
      </c>
      <c r="D571" s="10">
        <v>0.8571428571428571</v>
      </c>
      <c r="E571" s="10">
        <v>0.625</v>
      </c>
      <c r="F571" s="10">
        <v>0.30434782608695654</v>
      </c>
      <c r="G571" s="10">
        <v>0.58333333333333337</v>
      </c>
    </row>
    <row r="572" spans="3:16" ht="21" x14ac:dyDescent="0.25">
      <c r="C572" s="14" t="s">
        <v>28</v>
      </c>
      <c r="D572" s="10">
        <v>4.7619047619047616E-2</v>
      </c>
      <c r="E572" s="10">
        <v>6.25E-2</v>
      </c>
      <c r="F572" s="10">
        <v>0.13043478260869565</v>
      </c>
      <c r="G572" s="10">
        <v>8.3333333333333329E-2</v>
      </c>
    </row>
    <row r="573" spans="3:16" ht="21" x14ac:dyDescent="0.25">
      <c r="C573" s="28"/>
      <c r="D573" s="27"/>
      <c r="E573" s="27"/>
      <c r="F573" s="27"/>
    </row>
    <row r="574" spans="3:16" ht="21" x14ac:dyDescent="0.25">
      <c r="C574" s="28"/>
      <c r="D574" s="27"/>
      <c r="E574" s="27"/>
      <c r="F574" s="27"/>
    </row>
    <row r="575" spans="3:16" ht="21" x14ac:dyDescent="0.25">
      <c r="C575" s="28"/>
      <c r="D575" s="27"/>
      <c r="E575" s="27"/>
      <c r="F575" s="27"/>
    </row>
    <row r="576" spans="3:16" ht="21" x14ac:dyDescent="0.25">
      <c r="C576" s="28"/>
      <c r="D576" s="27"/>
      <c r="E576" s="27"/>
      <c r="F576" s="27"/>
    </row>
    <row r="577" spans="3:16" ht="21" x14ac:dyDescent="0.25">
      <c r="C577" s="28"/>
      <c r="D577" s="27"/>
      <c r="E577" s="27"/>
      <c r="F577" s="27"/>
    </row>
    <row r="578" spans="3:16" ht="21" x14ac:dyDescent="0.25">
      <c r="C578" s="28"/>
      <c r="D578" s="27"/>
      <c r="E578" s="27"/>
      <c r="F578" s="27"/>
    </row>
    <row r="579" spans="3:16" ht="21" x14ac:dyDescent="0.25">
      <c r="C579" s="28"/>
      <c r="D579" s="27"/>
      <c r="E579" s="27"/>
      <c r="F579" s="27"/>
    </row>
    <row r="580" spans="3:16" ht="23.25" x14ac:dyDescent="0.25">
      <c r="C580" s="52" t="s">
        <v>171</v>
      </c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</row>
    <row r="581" spans="3:16" ht="21" x14ac:dyDescent="0.25">
      <c r="C581" s="28"/>
      <c r="D581" s="27"/>
      <c r="E581" s="27"/>
      <c r="F581" s="27"/>
    </row>
    <row r="582" spans="3:16" ht="23.25" x14ac:dyDescent="0.25">
      <c r="C582" s="6" t="s">
        <v>2</v>
      </c>
      <c r="D582" s="6" t="s">
        <v>4</v>
      </c>
      <c r="E582" s="6" t="s">
        <v>5</v>
      </c>
      <c r="F582" s="6" t="s">
        <v>6</v>
      </c>
      <c r="G582" s="6" t="s">
        <v>7</v>
      </c>
    </row>
    <row r="583" spans="3:16" ht="18.75" x14ac:dyDescent="0.25">
      <c r="C583" s="37" t="s">
        <v>172</v>
      </c>
      <c r="D583" s="8">
        <v>19</v>
      </c>
      <c r="E583" s="8">
        <v>15</v>
      </c>
      <c r="F583" s="8">
        <v>4</v>
      </c>
      <c r="G583" s="8">
        <v>38</v>
      </c>
    </row>
    <row r="584" spans="3:16" ht="18.75" x14ac:dyDescent="0.25">
      <c r="C584" s="37" t="s">
        <v>173</v>
      </c>
      <c r="D584" s="8">
        <v>0</v>
      </c>
      <c r="E584" s="8">
        <v>0</v>
      </c>
      <c r="F584" s="8">
        <v>0</v>
      </c>
      <c r="G584" s="8">
        <v>0</v>
      </c>
    </row>
    <row r="585" spans="3:16" ht="18.75" x14ac:dyDescent="0.25">
      <c r="C585" s="37" t="s">
        <v>174</v>
      </c>
      <c r="D585" s="8">
        <v>0</v>
      </c>
      <c r="E585" s="8">
        <v>0</v>
      </c>
      <c r="F585" s="8">
        <v>0</v>
      </c>
      <c r="G585" s="8">
        <v>0</v>
      </c>
    </row>
    <row r="586" spans="3:16" ht="18.75" x14ac:dyDescent="0.25">
      <c r="C586" s="37" t="s">
        <v>175</v>
      </c>
      <c r="D586" s="8">
        <v>0</v>
      </c>
      <c r="E586" s="8">
        <v>0</v>
      </c>
      <c r="F586" s="8">
        <v>0</v>
      </c>
      <c r="G586" s="8">
        <v>0</v>
      </c>
    </row>
    <row r="587" spans="3:16" ht="18.75" x14ac:dyDescent="0.25">
      <c r="C587" s="37" t="s">
        <v>176</v>
      </c>
      <c r="D587" s="8">
        <v>0</v>
      </c>
      <c r="E587" s="8">
        <v>0</v>
      </c>
      <c r="F587" s="8">
        <v>0</v>
      </c>
      <c r="G587" s="8">
        <v>0</v>
      </c>
    </row>
    <row r="588" spans="3:16" ht="18.75" x14ac:dyDescent="0.25">
      <c r="C588" s="37" t="s">
        <v>177</v>
      </c>
      <c r="D588" s="8">
        <v>0</v>
      </c>
      <c r="E588" s="8">
        <v>0</v>
      </c>
      <c r="F588" s="8">
        <v>1</v>
      </c>
      <c r="G588" s="8">
        <v>1</v>
      </c>
    </row>
    <row r="589" spans="3:16" ht="21" x14ac:dyDescent="0.25">
      <c r="C589" s="28"/>
      <c r="D589" s="27"/>
      <c r="E589" s="27"/>
      <c r="F589" s="27"/>
    </row>
    <row r="590" spans="3:16" ht="23.25" x14ac:dyDescent="0.25">
      <c r="C590" s="6" t="s">
        <v>10</v>
      </c>
      <c r="D590" s="6" t="s">
        <v>4</v>
      </c>
      <c r="E590" s="6" t="s">
        <v>5</v>
      </c>
      <c r="F590" s="6" t="s">
        <v>6</v>
      </c>
      <c r="G590" s="6" t="s">
        <v>7</v>
      </c>
    </row>
    <row r="591" spans="3:16" ht="18.75" x14ac:dyDescent="0.25">
      <c r="C591" s="37" t="s">
        <v>172</v>
      </c>
      <c r="D591" s="10">
        <v>0.79166666666666663</v>
      </c>
      <c r="E591" s="10">
        <v>0.65217391304347827</v>
      </c>
      <c r="F591" s="10">
        <v>0.17391304347826086</v>
      </c>
      <c r="G591" s="10">
        <v>0.54285714285714282</v>
      </c>
    </row>
    <row r="592" spans="3:16" ht="18.75" x14ac:dyDescent="0.25">
      <c r="C592" s="37" t="s">
        <v>173</v>
      </c>
      <c r="D592" s="10">
        <v>0</v>
      </c>
      <c r="E592" s="10">
        <v>0</v>
      </c>
      <c r="F592" s="10">
        <v>0</v>
      </c>
      <c r="G592" s="10">
        <v>0</v>
      </c>
    </row>
    <row r="593" spans="3:7" ht="18.75" x14ac:dyDescent="0.25">
      <c r="C593" s="37" t="s">
        <v>174</v>
      </c>
      <c r="D593" s="10">
        <v>0</v>
      </c>
      <c r="E593" s="10">
        <v>0</v>
      </c>
      <c r="F593" s="10">
        <v>0</v>
      </c>
      <c r="G593" s="10">
        <v>0</v>
      </c>
    </row>
    <row r="594" spans="3:7" ht="18.75" x14ac:dyDescent="0.25">
      <c r="C594" s="37" t="s">
        <v>175</v>
      </c>
      <c r="D594" s="10">
        <v>0</v>
      </c>
      <c r="E594" s="10">
        <v>0</v>
      </c>
      <c r="F594" s="10">
        <v>0</v>
      </c>
      <c r="G594" s="10">
        <v>0</v>
      </c>
    </row>
    <row r="595" spans="3:7" ht="18.75" x14ac:dyDescent="0.25">
      <c r="C595" s="37" t="s">
        <v>176</v>
      </c>
      <c r="D595" s="10">
        <v>0</v>
      </c>
      <c r="E595" s="10">
        <v>0</v>
      </c>
      <c r="F595" s="10">
        <v>0</v>
      </c>
      <c r="G595" s="10">
        <v>0</v>
      </c>
    </row>
    <row r="596" spans="3:7" ht="18.75" x14ac:dyDescent="0.25">
      <c r="C596" s="37" t="s">
        <v>177</v>
      </c>
      <c r="D596" s="10">
        <v>0</v>
      </c>
      <c r="E596" s="10">
        <v>0</v>
      </c>
      <c r="F596" s="10">
        <v>4.3478260869565216E-2</v>
      </c>
      <c r="G596" s="10">
        <v>1.4285714285714285E-2</v>
      </c>
    </row>
    <row r="597" spans="3:7" ht="21" x14ac:dyDescent="0.25">
      <c r="C597" s="28"/>
      <c r="D597" s="27"/>
      <c r="E597" s="27"/>
      <c r="F597" s="27"/>
    </row>
    <row r="598" spans="3:7" ht="21" x14ac:dyDescent="0.25">
      <c r="C598" s="28"/>
      <c r="D598" s="27"/>
      <c r="E598" s="27"/>
      <c r="F598" s="27"/>
    </row>
    <row r="599" spans="3:7" ht="21" x14ac:dyDescent="0.25">
      <c r="C599" s="28"/>
      <c r="D599" s="27"/>
      <c r="E599" s="27"/>
      <c r="F599" s="27"/>
    </row>
    <row r="600" spans="3:7" ht="21" x14ac:dyDescent="0.25">
      <c r="C600" s="28"/>
      <c r="D600" s="27"/>
      <c r="E600" s="27"/>
      <c r="F600" s="27"/>
    </row>
    <row r="601" spans="3:7" ht="21" x14ac:dyDescent="0.25">
      <c r="C601" s="28"/>
      <c r="D601" s="27"/>
      <c r="E601" s="27"/>
      <c r="F601" s="27"/>
    </row>
    <row r="602" spans="3:7" ht="21" x14ac:dyDescent="0.25">
      <c r="C602" s="28"/>
      <c r="D602" s="27"/>
      <c r="E602" s="27"/>
      <c r="F602" s="27"/>
    </row>
    <row r="603" spans="3:7" ht="21" x14ac:dyDescent="0.25">
      <c r="C603" s="28"/>
      <c r="D603" s="27"/>
      <c r="E603" s="27"/>
      <c r="F603" s="27"/>
    </row>
    <row r="604" spans="3:7" ht="21" x14ac:dyDescent="0.25">
      <c r="C604" s="28"/>
      <c r="D604" s="27"/>
      <c r="E604" s="27"/>
      <c r="F604" s="27"/>
    </row>
    <row r="605" spans="3:7" ht="21" x14ac:dyDescent="0.25">
      <c r="C605" s="28"/>
      <c r="D605" s="27"/>
      <c r="E605" s="27"/>
      <c r="F605" s="27"/>
    </row>
    <row r="606" spans="3:7" ht="21" x14ac:dyDescent="0.25">
      <c r="C606" s="28"/>
      <c r="D606" s="27"/>
      <c r="E606" s="27"/>
      <c r="F606" s="27"/>
    </row>
    <row r="607" spans="3:7" ht="21" x14ac:dyDescent="0.25">
      <c r="C607" s="28"/>
      <c r="D607" s="27"/>
      <c r="E607" s="27"/>
      <c r="F607" s="27"/>
    </row>
    <row r="608" spans="3:7" ht="21" x14ac:dyDescent="0.25">
      <c r="C608" s="28"/>
      <c r="D608" s="27"/>
      <c r="E608" s="27"/>
      <c r="F608" s="27"/>
    </row>
    <row r="609" spans="3:16" ht="23.25" x14ac:dyDescent="0.25">
      <c r="C609" s="52" t="s">
        <v>151</v>
      </c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</row>
    <row r="610" spans="3:16" ht="21" x14ac:dyDescent="0.25">
      <c r="C610" s="28"/>
      <c r="D610" s="27"/>
      <c r="E610" s="27"/>
      <c r="F610" s="27"/>
    </row>
    <row r="611" spans="3:16" ht="23.25" x14ac:dyDescent="0.25">
      <c r="C611" s="6" t="s">
        <v>2</v>
      </c>
      <c r="D611" s="6" t="s">
        <v>4</v>
      </c>
      <c r="E611" s="6" t="s">
        <v>5</v>
      </c>
      <c r="F611" s="6" t="s">
        <v>6</v>
      </c>
      <c r="G611" s="6" t="s">
        <v>7</v>
      </c>
    </row>
    <row r="612" spans="3:16" ht="42" x14ac:dyDescent="0.25">
      <c r="C612" s="38" t="s">
        <v>167</v>
      </c>
      <c r="D612" s="8">
        <v>8</v>
      </c>
      <c r="E612" s="8">
        <v>3</v>
      </c>
      <c r="F612" s="8">
        <v>3</v>
      </c>
      <c r="G612" s="8">
        <v>14</v>
      </c>
    </row>
    <row r="613" spans="3:16" ht="21" x14ac:dyDescent="0.25">
      <c r="C613" s="38" t="s">
        <v>152</v>
      </c>
      <c r="D613" s="8">
        <v>0</v>
      </c>
      <c r="E613" s="8">
        <v>0</v>
      </c>
      <c r="F613" s="8">
        <v>0</v>
      </c>
      <c r="G613" s="8">
        <v>0</v>
      </c>
    </row>
    <row r="614" spans="3:16" ht="42" x14ac:dyDescent="0.25">
      <c r="C614" s="38" t="s">
        <v>158</v>
      </c>
      <c r="D614" s="8">
        <v>0</v>
      </c>
      <c r="E614" s="8">
        <v>0</v>
      </c>
      <c r="F614" s="8">
        <v>0</v>
      </c>
      <c r="G614" s="8">
        <v>0</v>
      </c>
    </row>
    <row r="615" spans="3:16" ht="21" x14ac:dyDescent="0.25">
      <c r="C615" s="38" t="s">
        <v>164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159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38" t="s">
        <v>160</v>
      </c>
      <c r="D617" s="8">
        <v>0</v>
      </c>
      <c r="E617" s="8">
        <v>0</v>
      </c>
      <c r="F617" s="8">
        <v>0</v>
      </c>
      <c r="G617" s="8">
        <v>0</v>
      </c>
    </row>
    <row r="618" spans="3:16" ht="84" x14ac:dyDescent="0.25">
      <c r="C618" s="38" t="s">
        <v>153</v>
      </c>
      <c r="D618" s="8">
        <v>1</v>
      </c>
      <c r="E618" s="8">
        <v>0</v>
      </c>
      <c r="F618" s="8">
        <v>1</v>
      </c>
      <c r="G618" s="8">
        <v>2</v>
      </c>
    </row>
    <row r="619" spans="3:16" ht="21" x14ac:dyDescent="0.25">
      <c r="C619" s="38" t="s">
        <v>156</v>
      </c>
      <c r="D619" s="8">
        <v>0</v>
      </c>
      <c r="E619" s="8">
        <v>0</v>
      </c>
      <c r="F619" s="8">
        <v>0</v>
      </c>
      <c r="G619" s="8">
        <v>0</v>
      </c>
    </row>
    <row r="620" spans="3:16" ht="42" x14ac:dyDescent="0.25">
      <c r="C620" s="38" t="s">
        <v>161</v>
      </c>
      <c r="D620" s="8">
        <v>0</v>
      </c>
      <c r="E620" s="8">
        <v>1</v>
      </c>
      <c r="F620" s="8">
        <v>0</v>
      </c>
      <c r="G620" s="8">
        <v>1</v>
      </c>
    </row>
    <row r="621" spans="3:16" ht="21" x14ac:dyDescent="0.25">
      <c r="C621" s="38" t="s">
        <v>162</v>
      </c>
      <c r="D621" s="8">
        <v>0</v>
      </c>
      <c r="E621" s="8">
        <v>0</v>
      </c>
      <c r="F621" s="8">
        <v>0</v>
      </c>
      <c r="G621" s="8">
        <v>0</v>
      </c>
    </row>
    <row r="622" spans="3:16" ht="63" x14ac:dyDescent="0.25">
      <c r="C622" s="38" t="s">
        <v>154</v>
      </c>
      <c r="D622" s="8">
        <v>0</v>
      </c>
      <c r="E622" s="8">
        <v>0</v>
      </c>
      <c r="F622" s="8">
        <v>0</v>
      </c>
      <c r="G622" s="8">
        <v>0</v>
      </c>
    </row>
    <row r="623" spans="3:16" ht="63" x14ac:dyDescent="0.25">
      <c r="C623" s="38" t="s">
        <v>163</v>
      </c>
      <c r="D623" s="8">
        <v>1</v>
      </c>
      <c r="E623" s="8">
        <v>1</v>
      </c>
      <c r="F623" s="8">
        <v>1</v>
      </c>
      <c r="G623" s="8">
        <v>3</v>
      </c>
    </row>
    <row r="624" spans="3:16" ht="21" x14ac:dyDescent="0.25">
      <c r="C624" s="38" t="s">
        <v>168</v>
      </c>
      <c r="D624" s="8">
        <v>3</v>
      </c>
      <c r="E624" s="8">
        <v>6</v>
      </c>
      <c r="F624" s="8">
        <v>4</v>
      </c>
      <c r="G624" s="8">
        <v>13</v>
      </c>
    </row>
    <row r="625" spans="3:16" ht="21" x14ac:dyDescent="0.25">
      <c r="C625" s="38" t="s">
        <v>165</v>
      </c>
      <c r="D625" s="8">
        <v>2</v>
      </c>
      <c r="E625" s="8">
        <v>0</v>
      </c>
      <c r="F625" s="8">
        <v>0</v>
      </c>
      <c r="G625" s="8">
        <v>2</v>
      </c>
    </row>
    <row r="626" spans="3:16" ht="63" x14ac:dyDescent="0.25">
      <c r="C626" s="38" t="s">
        <v>166</v>
      </c>
      <c r="D626" s="8">
        <v>3</v>
      </c>
      <c r="E626" s="8">
        <v>4</v>
      </c>
      <c r="F626" s="8">
        <v>0</v>
      </c>
      <c r="G626" s="8">
        <v>7</v>
      </c>
    </row>
    <row r="627" spans="3:16" ht="42" x14ac:dyDescent="0.25">
      <c r="C627" s="38" t="s">
        <v>155</v>
      </c>
      <c r="D627" s="8">
        <v>0</v>
      </c>
      <c r="E627" s="8">
        <v>0</v>
      </c>
      <c r="F627" s="8">
        <v>0</v>
      </c>
      <c r="G627" s="8">
        <v>0</v>
      </c>
    </row>
    <row r="628" spans="3:16" ht="42" x14ac:dyDescent="0.25">
      <c r="C628" s="38" t="s">
        <v>157</v>
      </c>
      <c r="D628" s="8">
        <v>4</v>
      </c>
      <c r="E628" s="8">
        <v>3</v>
      </c>
      <c r="F628" s="8">
        <v>1</v>
      </c>
      <c r="G628" s="8">
        <v>8</v>
      </c>
    </row>
    <row r="629" spans="3:16" ht="21" x14ac:dyDescent="0.25">
      <c r="C629" s="28"/>
      <c r="D629" s="27"/>
      <c r="E629" s="27"/>
      <c r="F629" s="27"/>
    </row>
    <row r="631" spans="3:16" ht="23.25" x14ac:dyDescent="0.25">
      <c r="C631" s="55" t="s">
        <v>178</v>
      </c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</row>
    <row r="633" spans="3:16" ht="23.25" x14ac:dyDescent="0.25">
      <c r="C633" s="52" t="s">
        <v>179</v>
      </c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</row>
    <row r="634" spans="3:16" ht="60" customHeight="1" x14ac:dyDescent="0.25"/>
    <row r="635" spans="3:16" ht="23.25" x14ac:dyDescent="0.25">
      <c r="C635" s="6" t="s">
        <v>2</v>
      </c>
      <c r="D635" s="6" t="s">
        <v>4</v>
      </c>
      <c r="E635" s="6" t="s">
        <v>5</v>
      </c>
      <c r="F635" s="6" t="s">
        <v>6</v>
      </c>
    </row>
    <row r="636" spans="3:16" ht="21" x14ac:dyDescent="0.25">
      <c r="C636" s="14" t="s">
        <v>89</v>
      </c>
      <c r="D636" s="8">
        <v>0</v>
      </c>
      <c r="E636" s="8">
        <v>0</v>
      </c>
      <c r="F636" s="8">
        <v>3</v>
      </c>
    </row>
    <row r="637" spans="3:16" ht="21" x14ac:dyDescent="0.25">
      <c r="C637" s="14" t="s">
        <v>28</v>
      </c>
      <c r="D637" s="8">
        <v>0</v>
      </c>
      <c r="E637" s="8">
        <v>0</v>
      </c>
      <c r="F637" s="8">
        <v>1</v>
      </c>
    </row>
    <row r="638" spans="3:16" ht="21" x14ac:dyDescent="0.25">
      <c r="C638" s="28"/>
      <c r="D638" s="34"/>
      <c r="E638" s="34"/>
      <c r="F638" s="34"/>
    </row>
    <row r="639" spans="3:16" ht="21" x14ac:dyDescent="0.25">
      <c r="C639" s="28"/>
      <c r="D639" s="34"/>
      <c r="E639" s="34"/>
      <c r="F639" s="34"/>
    </row>
    <row r="641" spans="3:16" ht="23.25" x14ac:dyDescent="0.25">
      <c r="C641" s="6" t="s">
        <v>10</v>
      </c>
      <c r="D641" s="6" t="s">
        <v>4</v>
      </c>
      <c r="E641" s="6" t="s">
        <v>5</v>
      </c>
      <c r="F641" s="6" t="s">
        <v>6</v>
      </c>
    </row>
    <row r="642" spans="3:16" ht="21" x14ac:dyDescent="0.25">
      <c r="C642" s="14" t="s">
        <v>89</v>
      </c>
      <c r="D642" s="10">
        <v>0</v>
      </c>
      <c r="E642" s="10">
        <v>0</v>
      </c>
      <c r="F642" s="48">
        <v>0.15</v>
      </c>
    </row>
    <row r="643" spans="3:16" ht="21" x14ac:dyDescent="0.25">
      <c r="C643" s="14" t="s">
        <v>28</v>
      </c>
      <c r="D643" s="10">
        <v>0</v>
      </c>
      <c r="E643" s="10">
        <v>0</v>
      </c>
      <c r="F643" s="48">
        <v>0.05</v>
      </c>
    </row>
    <row r="644" spans="3:16" ht="58.5" customHeight="1" x14ac:dyDescent="0.25"/>
    <row r="645" spans="3:16" ht="58.5" customHeight="1" x14ac:dyDescent="0.25"/>
    <row r="646" spans="3:16" ht="27.75" customHeight="1" x14ac:dyDescent="0.25"/>
    <row r="647" spans="3:16" ht="27.75" customHeight="1" x14ac:dyDescent="0.25"/>
    <row r="648" spans="3:16" ht="27.75" customHeight="1" x14ac:dyDescent="0.25"/>
    <row r="649" spans="3:16" ht="27.75" customHeight="1" x14ac:dyDescent="0.25"/>
    <row r="650" spans="3:16" ht="27.75" customHeight="1" x14ac:dyDescent="0.25"/>
    <row r="651" spans="3:16" ht="27.75" customHeight="1" x14ac:dyDescent="0.25"/>
    <row r="652" spans="3:16" ht="27.75" customHeight="1" x14ac:dyDescent="0.25"/>
    <row r="653" spans="3:16" ht="27.75" customHeight="1" x14ac:dyDescent="0.25"/>
    <row r="654" spans="3:16" ht="27.75" customHeight="1" x14ac:dyDescent="0.25"/>
    <row r="655" spans="3:16" ht="23.25" x14ac:dyDescent="0.25">
      <c r="C655" s="52" t="s">
        <v>180</v>
      </c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</row>
    <row r="656" spans="3:16" ht="24.75" customHeight="1" x14ac:dyDescent="0.25"/>
    <row r="657" spans="3:6" ht="24.75" customHeight="1" x14ac:dyDescent="0.25">
      <c r="C657" s="6" t="s">
        <v>2</v>
      </c>
      <c r="D657" s="6" t="s">
        <v>4</v>
      </c>
      <c r="E657" s="6" t="s">
        <v>5</v>
      </c>
      <c r="F657" s="6" t="s">
        <v>6</v>
      </c>
    </row>
    <row r="658" spans="3:6" ht="42" x14ac:dyDescent="0.25">
      <c r="C658" s="7" t="s">
        <v>144</v>
      </c>
      <c r="D658" s="8">
        <v>2</v>
      </c>
      <c r="E658" s="8">
        <v>1</v>
      </c>
      <c r="F658" s="8">
        <v>0</v>
      </c>
    </row>
    <row r="659" spans="3:6" ht="42" x14ac:dyDescent="0.25">
      <c r="C659" s="7" t="s">
        <v>145</v>
      </c>
      <c r="D659" s="8">
        <v>0</v>
      </c>
      <c r="E659" s="8">
        <v>0</v>
      </c>
      <c r="F659" s="8">
        <v>0</v>
      </c>
    </row>
    <row r="660" spans="3:6" ht="42" x14ac:dyDescent="0.25">
      <c r="C660" s="7" t="s">
        <v>146</v>
      </c>
      <c r="D660" s="8">
        <v>0</v>
      </c>
      <c r="E660" s="8">
        <v>0</v>
      </c>
      <c r="F660" s="8">
        <v>0</v>
      </c>
    </row>
    <row r="661" spans="3:6" ht="42" x14ac:dyDescent="0.25">
      <c r="C661" s="7" t="s">
        <v>147</v>
      </c>
      <c r="D661" s="8">
        <v>0</v>
      </c>
      <c r="E661" s="8">
        <v>0</v>
      </c>
      <c r="F661" s="8">
        <v>1</v>
      </c>
    </row>
    <row r="662" spans="3:6" ht="42" x14ac:dyDescent="0.25">
      <c r="C662" s="7" t="s">
        <v>148</v>
      </c>
      <c r="D662" s="8">
        <v>0</v>
      </c>
      <c r="E662" s="8">
        <v>0</v>
      </c>
      <c r="F662" s="8">
        <v>0</v>
      </c>
    </row>
    <row r="663" spans="3:6" ht="42" x14ac:dyDescent="0.25">
      <c r="C663" s="7" t="s">
        <v>149</v>
      </c>
      <c r="D663" s="8">
        <v>0</v>
      </c>
      <c r="E663" s="8">
        <v>0</v>
      </c>
      <c r="F663" s="8">
        <v>1</v>
      </c>
    </row>
    <row r="664" spans="3:6" ht="21" x14ac:dyDescent="0.25">
      <c r="C664" s="7" t="s">
        <v>150</v>
      </c>
      <c r="D664" s="8">
        <v>0</v>
      </c>
      <c r="E664" s="8">
        <v>0</v>
      </c>
      <c r="F664" s="8">
        <v>2</v>
      </c>
    </row>
    <row r="665" spans="3:6" ht="24.75" customHeight="1" x14ac:dyDescent="0.25"/>
    <row r="666" spans="3:6" ht="23.25" x14ac:dyDescent="0.25">
      <c r="C666" s="6" t="s">
        <v>10</v>
      </c>
      <c r="D666" s="6" t="s">
        <v>4</v>
      </c>
      <c r="E666" s="6" t="s">
        <v>5</v>
      </c>
      <c r="F666" s="6" t="s">
        <v>6</v>
      </c>
    </row>
    <row r="667" spans="3:6" ht="42" x14ac:dyDescent="0.25">
      <c r="C667" s="7" t="s">
        <v>144</v>
      </c>
      <c r="D667" s="10">
        <v>0.2857142857142857</v>
      </c>
      <c r="E667" s="10">
        <v>0.1111111111111111</v>
      </c>
      <c r="F667" s="10">
        <v>0</v>
      </c>
    </row>
    <row r="668" spans="3:6" ht="42" x14ac:dyDescent="0.25">
      <c r="C668" s="7" t="s">
        <v>145</v>
      </c>
      <c r="D668" s="10">
        <v>0</v>
      </c>
      <c r="E668" s="10">
        <v>0</v>
      </c>
      <c r="F668" s="10">
        <v>0</v>
      </c>
    </row>
    <row r="669" spans="3:6" ht="42" x14ac:dyDescent="0.25">
      <c r="C669" s="7" t="s">
        <v>146</v>
      </c>
      <c r="D669" s="10">
        <v>0</v>
      </c>
      <c r="E669" s="10">
        <v>0</v>
      </c>
      <c r="F669" s="10">
        <v>0</v>
      </c>
    </row>
    <row r="670" spans="3:6" ht="42" x14ac:dyDescent="0.25">
      <c r="C670" s="7" t="s">
        <v>147</v>
      </c>
      <c r="D670" s="10">
        <v>0</v>
      </c>
      <c r="E670" s="10">
        <v>0</v>
      </c>
      <c r="F670" s="10">
        <v>0.05</v>
      </c>
    </row>
    <row r="671" spans="3:6" ht="42" x14ac:dyDescent="0.25">
      <c r="C671" s="7" t="s">
        <v>148</v>
      </c>
      <c r="D671" s="10">
        <v>0</v>
      </c>
      <c r="E671" s="10">
        <v>0</v>
      </c>
      <c r="F671" s="10">
        <v>0</v>
      </c>
    </row>
    <row r="672" spans="3:6" ht="42" x14ac:dyDescent="0.25">
      <c r="C672" s="7" t="s">
        <v>149</v>
      </c>
      <c r="D672" s="10">
        <v>0</v>
      </c>
      <c r="E672" s="10">
        <v>0</v>
      </c>
      <c r="F672" s="10">
        <v>0.05</v>
      </c>
    </row>
    <row r="673" spans="3:16" ht="21" x14ac:dyDescent="0.25">
      <c r="C673" s="7" t="s">
        <v>150</v>
      </c>
      <c r="D673" s="10">
        <v>0</v>
      </c>
      <c r="E673" s="10">
        <v>0</v>
      </c>
      <c r="F673" s="10">
        <v>0.1</v>
      </c>
    </row>
    <row r="674" spans="3:16" ht="21" customHeight="1" x14ac:dyDescent="0.25"/>
    <row r="675" spans="3:16" ht="23.25" x14ac:dyDescent="0.25">
      <c r="C675" s="52" t="s">
        <v>181</v>
      </c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</row>
    <row r="677" spans="3:16" ht="23.25" x14ac:dyDescent="0.25">
      <c r="C677" s="6" t="s">
        <v>2</v>
      </c>
      <c r="D677" s="6" t="s">
        <v>4</v>
      </c>
      <c r="E677" s="6" t="s">
        <v>5</v>
      </c>
      <c r="F677" s="6" t="s">
        <v>6</v>
      </c>
    </row>
    <row r="678" spans="3:16" ht="42" x14ac:dyDescent="0.25">
      <c r="C678" s="38" t="s">
        <v>182</v>
      </c>
      <c r="D678" s="8">
        <v>15</v>
      </c>
      <c r="E678" s="8">
        <v>7</v>
      </c>
      <c r="F678" s="8">
        <v>0</v>
      </c>
    </row>
    <row r="679" spans="3:16" ht="21" x14ac:dyDescent="0.25">
      <c r="C679" s="38" t="s">
        <v>183</v>
      </c>
      <c r="D679" s="8">
        <v>1</v>
      </c>
      <c r="E679" s="8">
        <v>0</v>
      </c>
      <c r="F679" s="8">
        <v>0</v>
      </c>
    </row>
    <row r="680" spans="3:16" ht="63" x14ac:dyDescent="0.25">
      <c r="C680" s="38" t="s">
        <v>184</v>
      </c>
      <c r="D680" s="8">
        <v>10</v>
      </c>
      <c r="E680" s="8">
        <v>9</v>
      </c>
      <c r="F680" s="8">
        <v>0</v>
      </c>
    </row>
    <row r="681" spans="3:16" ht="42" x14ac:dyDescent="0.25">
      <c r="C681" s="38" t="s">
        <v>185</v>
      </c>
      <c r="D681" s="8">
        <v>18</v>
      </c>
      <c r="E681" s="8">
        <v>4</v>
      </c>
      <c r="F681" s="8">
        <v>0</v>
      </c>
    </row>
    <row r="682" spans="3:16" ht="42" x14ac:dyDescent="0.25">
      <c r="C682" s="38" t="s">
        <v>186</v>
      </c>
      <c r="D682" s="8">
        <v>1</v>
      </c>
      <c r="E682" s="8">
        <v>0</v>
      </c>
      <c r="F682" s="8">
        <v>0</v>
      </c>
    </row>
    <row r="683" spans="3:16" ht="42" x14ac:dyDescent="0.25">
      <c r="C683" s="38" t="s">
        <v>187</v>
      </c>
      <c r="D683" s="8">
        <v>0</v>
      </c>
      <c r="E683" s="8">
        <v>0</v>
      </c>
      <c r="F683" s="8">
        <v>0</v>
      </c>
    </row>
    <row r="684" spans="3:16" ht="42" x14ac:dyDescent="0.25">
      <c r="C684" s="38" t="s">
        <v>188</v>
      </c>
      <c r="D684" s="8">
        <v>2</v>
      </c>
      <c r="E684" s="8">
        <v>2</v>
      </c>
      <c r="F684" s="8">
        <v>0</v>
      </c>
    </row>
    <row r="685" spans="3:16" ht="21" x14ac:dyDescent="0.25">
      <c r="C685" s="38" t="s">
        <v>14</v>
      </c>
      <c r="D685" s="8">
        <v>0</v>
      </c>
      <c r="E685" s="8">
        <v>3</v>
      </c>
      <c r="F685" s="8">
        <v>0</v>
      </c>
    </row>
    <row r="686" spans="3:16" x14ac:dyDescent="0.25">
      <c r="C686" s="39"/>
    </row>
    <row r="687" spans="3:16" ht="23.25" x14ac:dyDescent="0.25">
      <c r="C687" s="40" t="s">
        <v>10</v>
      </c>
      <c r="D687" s="6" t="s">
        <v>4</v>
      </c>
      <c r="E687" s="6" t="s">
        <v>5</v>
      </c>
      <c r="F687" s="6" t="s">
        <v>6</v>
      </c>
    </row>
    <row r="688" spans="3:16" ht="42" x14ac:dyDescent="0.25">
      <c r="C688" s="38" t="s">
        <v>182</v>
      </c>
      <c r="D688" s="10">
        <v>0.24193548387096775</v>
      </c>
      <c r="E688" s="10">
        <v>0.21212121212121213</v>
      </c>
      <c r="F688" s="10">
        <v>0</v>
      </c>
    </row>
    <row r="689" spans="3:16" ht="21" x14ac:dyDescent="0.25">
      <c r="C689" s="38" t="s">
        <v>183</v>
      </c>
      <c r="D689" s="10">
        <v>1.6129032258064516E-2</v>
      </c>
      <c r="E689" s="10">
        <v>0</v>
      </c>
      <c r="F689" s="10">
        <v>0</v>
      </c>
    </row>
    <row r="690" spans="3:16" ht="63" x14ac:dyDescent="0.25">
      <c r="C690" s="38" t="s">
        <v>184</v>
      </c>
      <c r="D690" s="10">
        <v>0.16129032258064516</v>
      </c>
      <c r="E690" s="10">
        <v>0.27272727272727271</v>
      </c>
      <c r="F690" s="10">
        <v>0</v>
      </c>
    </row>
    <row r="691" spans="3:16" ht="42" x14ac:dyDescent="0.25">
      <c r="C691" s="38" t="s">
        <v>185</v>
      </c>
      <c r="D691" s="10">
        <v>0.29032258064516131</v>
      </c>
      <c r="E691" s="10">
        <v>0.12121212121212122</v>
      </c>
      <c r="F691" s="10">
        <v>0</v>
      </c>
    </row>
    <row r="692" spans="3:16" ht="42" x14ac:dyDescent="0.25">
      <c r="C692" s="38" t="s">
        <v>186</v>
      </c>
      <c r="D692" s="10">
        <v>1.6129032258064516E-2</v>
      </c>
      <c r="E692" s="10">
        <v>0</v>
      </c>
      <c r="F692" s="10">
        <v>0</v>
      </c>
    </row>
    <row r="693" spans="3:16" ht="42" x14ac:dyDescent="0.25">
      <c r="C693" s="38" t="s">
        <v>187</v>
      </c>
      <c r="D693" s="10">
        <v>0</v>
      </c>
      <c r="E693" s="10">
        <v>0</v>
      </c>
      <c r="F693" s="10">
        <v>0</v>
      </c>
    </row>
    <row r="694" spans="3:16" ht="42" x14ac:dyDescent="0.25">
      <c r="C694" s="38" t="s">
        <v>188</v>
      </c>
      <c r="D694" s="10">
        <v>3.2258064516129031E-2</v>
      </c>
      <c r="E694" s="10">
        <v>6.0606060606060608E-2</v>
      </c>
      <c r="F694" s="10">
        <v>0</v>
      </c>
    </row>
    <row r="695" spans="3:16" ht="21" x14ac:dyDescent="0.25">
      <c r="C695" s="38" t="s">
        <v>14</v>
      </c>
      <c r="D695" s="10">
        <v>0</v>
      </c>
      <c r="E695" s="10">
        <v>9.0909090909090912E-2</v>
      </c>
      <c r="F695" s="10">
        <v>0</v>
      </c>
    </row>
    <row r="701" spans="3:16" ht="23.25" x14ac:dyDescent="0.25">
      <c r="C701" s="52" t="s">
        <v>189</v>
      </c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</row>
    <row r="703" spans="3:16" ht="23.25" x14ac:dyDescent="0.25">
      <c r="C703" s="6" t="s">
        <v>2</v>
      </c>
      <c r="D703" s="6" t="s">
        <v>4</v>
      </c>
      <c r="E703" s="6" t="s">
        <v>5</v>
      </c>
      <c r="F703" s="6" t="s">
        <v>6</v>
      </c>
      <c r="G703" s="6" t="s">
        <v>7</v>
      </c>
    </row>
    <row r="704" spans="3:16" ht="21" x14ac:dyDescent="0.25">
      <c r="C704" s="7" t="s">
        <v>190</v>
      </c>
      <c r="D704" s="8">
        <v>2</v>
      </c>
      <c r="E704" s="8">
        <v>0</v>
      </c>
      <c r="F704" s="8">
        <v>0</v>
      </c>
      <c r="G704" s="8">
        <v>2</v>
      </c>
    </row>
    <row r="705" spans="3:16" ht="21" x14ac:dyDescent="0.25">
      <c r="C705" s="7" t="s">
        <v>191</v>
      </c>
      <c r="D705" s="8">
        <v>0</v>
      </c>
      <c r="E705" s="8">
        <v>0</v>
      </c>
      <c r="F705" s="8">
        <v>0</v>
      </c>
      <c r="G705" s="8">
        <v>0</v>
      </c>
    </row>
    <row r="706" spans="3:16" ht="21" x14ac:dyDescent="0.25">
      <c r="C706" s="7" t="s">
        <v>192</v>
      </c>
      <c r="D706" s="8">
        <v>0</v>
      </c>
      <c r="E706" s="8">
        <v>0</v>
      </c>
      <c r="F706" s="8">
        <v>0</v>
      </c>
      <c r="G706" s="8">
        <v>0</v>
      </c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21" x14ac:dyDescent="0.25">
      <c r="C709" s="7" t="s">
        <v>190</v>
      </c>
      <c r="D709" s="10">
        <v>5.4054054054054057E-2</v>
      </c>
      <c r="E709" s="10">
        <v>0</v>
      </c>
      <c r="F709" s="10">
        <v>0</v>
      </c>
      <c r="G709" s="10">
        <v>2.5000000000000001E-2</v>
      </c>
    </row>
    <row r="710" spans="3:16" ht="21" x14ac:dyDescent="0.25">
      <c r="C710" s="7" t="s">
        <v>191</v>
      </c>
      <c r="D710" s="10">
        <v>0</v>
      </c>
      <c r="E710" s="10">
        <v>0</v>
      </c>
      <c r="F710" s="10">
        <v>0</v>
      </c>
      <c r="G710" s="10">
        <v>0</v>
      </c>
    </row>
    <row r="711" spans="3:16" ht="21" x14ac:dyDescent="0.25">
      <c r="C711" s="7" t="s">
        <v>192</v>
      </c>
      <c r="D711" s="10">
        <v>0</v>
      </c>
      <c r="E711" s="10">
        <v>0</v>
      </c>
      <c r="F711" s="10">
        <v>0</v>
      </c>
      <c r="G711" s="10">
        <v>0</v>
      </c>
    </row>
    <row r="715" spans="3:16" ht="3.75" customHeight="1" x14ac:dyDescent="0.25"/>
    <row r="716" spans="3:16" ht="23.25" x14ac:dyDescent="0.25">
      <c r="C716" s="55" t="s">
        <v>193</v>
      </c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</row>
    <row r="718" spans="3:16" ht="54.75" customHeight="1" x14ac:dyDescent="0.25">
      <c r="C718" s="52" t="s">
        <v>194</v>
      </c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</row>
    <row r="720" spans="3:16" ht="23.25" x14ac:dyDescent="0.25">
      <c r="C720" s="6" t="s">
        <v>10</v>
      </c>
      <c r="D720" s="6" t="s">
        <v>4</v>
      </c>
      <c r="E720" s="6" t="s">
        <v>5</v>
      </c>
      <c r="F720" s="6" t="s">
        <v>6</v>
      </c>
      <c r="G720" s="6" t="s">
        <v>7</v>
      </c>
    </row>
    <row r="721" spans="3:7" ht="42" x14ac:dyDescent="0.25">
      <c r="C721" s="7" t="s">
        <v>195</v>
      </c>
      <c r="D721" s="10">
        <v>0.23622047244094488</v>
      </c>
      <c r="E721" s="10">
        <v>0.21052631578947367</v>
      </c>
      <c r="F721" s="10">
        <v>0.22857142857142856</v>
      </c>
      <c r="G721" s="10">
        <v>0.22689075630252101</v>
      </c>
    </row>
    <row r="722" spans="3:7" ht="21" x14ac:dyDescent="0.25">
      <c r="C722" s="7" t="s">
        <v>196</v>
      </c>
      <c r="D722" s="10">
        <v>7.874015748031496E-2</v>
      </c>
      <c r="E722" s="10">
        <v>9.2105263157894732E-2</v>
      </c>
      <c r="F722" s="10">
        <v>0.14285714285714285</v>
      </c>
      <c r="G722" s="10">
        <v>9.2436974789915971E-2</v>
      </c>
    </row>
    <row r="723" spans="3:7" ht="63" x14ac:dyDescent="0.25">
      <c r="C723" s="7" t="s">
        <v>197</v>
      </c>
      <c r="D723" s="10">
        <v>7.874015748031496E-2</v>
      </c>
      <c r="E723" s="10">
        <v>3.9473684210526314E-2</v>
      </c>
      <c r="F723" s="10">
        <v>5.7142857142857141E-2</v>
      </c>
      <c r="G723" s="10">
        <v>6.3025210084033612E-2</v>
      </c>
    </row>
    <row r="724" spans="3:7" ht="42" x14ac:dyDescent="0.25">
      <c r="C724" s="7" t="s">
        <v>198</v>
      </c>
      <c r="D724" s="10">
        <v>0.13385826771653545</v>
      </c>
      <c r="E724" s="10">
        <v>0.18421052631578946</v>
      </c>
      <c r="F724" s="10">
        <v>0.25714285714285712</v>
      </c>
      <c r="G724" s="10">
        <v>0.16806722689075632</v>
      </c>
    </row>
    <row r="725" spans="3:7" ht="63" x14ac:dyDescent="0.25">
      <c r="C725" s="7" t="s">
        <v>199</v>
      </c>
      <c r="D725" s="10">
        <v>7.0866141732283464E-2</v>
      </c>
      <c r="E725" s="10">
        <v>0.10526315789473684</v>
      </c>
      <c r="F725" s="10">
        <v>0.25714285714285712</v>
      </c>
      <c r="G725" s="10">
        <v>0.1092436974789916</v>
      </c>
    </row>
    <row r="726" spans="3:7" ht="84" x14ac:dyDescent="0.25">
      <c r="C726" s="7" t="s">
        <v>200</v>
      </c>
      <c r="D726" s="10">
        <v>0.12598425196850394</v>
      </c>
      <c r="E726" s="10">
        <v>0.26315789473684209</v>
      </c>
      <c r="F726" s="10">
        <v>8.5714285714285715E-2</v>
      </c>
      <c r="G726" s="10">
        <v>0.1638655462184874</v>
      </c>
    </row>
    <row r="727" spans="3:7" ht="21" x14ac:dyDescent="0.25">
      <c r="C727" s="7" t="s">
        <v>114</v>
      </c>
      <c r="D727" s="10">
        <v>6.2992125984251968E-2</v>
      </c>
      <c r="E727" s="10">
        <v>7.8947368421052627E-2</v>
      </c>
      <c r="F727" s="10">
        <v>5.7142857142857141E-2</v>
      </c>
      <c r="G727" s="10">
        <v>6.7226890756302518E-2</v>
      </c>
    </row>
    <row r="728" spans="3:7" ht="21" x14ac:dyDescent="0.25">
      <c r="C728" s="7" t="s">
        <v>201</v>
      </c>
      <c r="D728" s="10">
        <v>3.1496062992125984E-2</v>
      </c>
      <c r="E728" s="10">
        <v>2.6315789473684209E-2</v>
      </c>
      <c r="F728" s="10">
        <v>2.8571428571428571E-2</v>
      </c>
      <c r="G728" s="10">
        <v>2.9411764705882353E-2</v>
      </c>
    </row>
    <row r="761" spans="3:16" ht="23.25" x14ac:dyDescent="0.25">
      <c r="C761" s="52" t="s">
        <v>202</v>
      </c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</row>
    <row r="762" spans="3:16" ht="44.25" customHeight="1" x14ac:dyDescent="0.25"/>
    <row r="763" spans="3:16" ht="23.25" x14ac:dyDescent="0.25">
      <c r="C763" s="6" t="s">
        <v>2</v>
      </c>
      <c r="D763" s="6" t="s">
        <v>4</v>
      </c>
      <c r="E763" s="6" t="s">
        <v>5</v>
      </c>
      <c r="F763" s="6" t="s">
        <v>6</v>
      </c>
    </row>
    <row r="764" spans="3:16" ht="21" x14ac:dyDescent="0.25">
      <c r="C764" s="7" t="s">
        <v>203</v>
      </c>
      <c r="D764" s="31">
        <v>1</v>
      </c>
      <c r="E764" s="31">
        <v>3</v>
      </c>
      <c r="F764" s="31">
        <v>0</v>
      </c>
    </row>
    <row r="765" spans="3:16" ht="21" x14ac:dyDescent="0.25">
      <c r="C765" s="7" t="s">
        <v>204</v>
      </c>
      <c r="D765" s="31">
        <v>1</v>
      </c>
      <c r="E765" s="31">
        <v>6</v>
      </c>
      <c r="F765" s="31">
        <v>4</v>
      </c>
    </row>
    <row r="766" spans="3:16" ht="21" x14ac:dyDescent="0.25">
      <c r="C766" s="7" t="s">
        <v>205</v>
      </c>
      <c r="D766" s="31">
        <v>2</v>
      </c>
      <c r="E766" s="31">
        <v>5</v>
      </c>
      <c r="F766" s="31">
        <v>5</v>
      </c>
    </row>
    <row r="767" spans="3:16" ht="21" x14ac:dyDescent="0.25">
      <c r="C767" s="7" t="s">
        <v>60</v>
      </c>
      <c r="D767" s="31">
        <v>45</v>
      </c>
      <c r="E767" s="31">
        <v>25</v>
      </c>
      <c r="F767" s="31">
        <v>7</v>
      </c>
    </row>
    <row r="768" spans="3:16" ht="21" x14ac:dyDescent="0.25">
      <c r="C768" s="7" t="s">
        <v>113</v>
      </c>
      <c r="D768" s="31">
        <v>5</v>
      </c>
      <c r="E768" s="31">
        <v>5</v>
      </c>
      <c r="F768" s="31">
        <v>1</v>
      </c>
    </row>
    <row r="770" spans="3:16" ht="23.25" x14ac:dyDescent="0.25">
      <c r="C770" s="6" t="s">
        <v>10</v>
      </c>
      <c r="D770" s="6" t="s">
        <v>4</v>
      </c>
      <c r="E770" s="6" t="s">
        <v>5</v>
      </c>
      <c r="F770" s="6" t="s">
        <v>6</v>
      </c>
    </row>
    <row r="771" spans="3:16" ht="21" x14ac:dyDescent="0.25">
      <c r="C771" s="7" t="s">
        <v>203</v>
      </c>
      <c r="D771" s="10">
        <v>7.874015748031496E-3</v>
      </c>
      <c r="E771" s="10">
        <v>3.9473684210526314E-2</v>
      </c>
      <c r="F771" s="10">
        <v>0</v>
      </c>
    </row>
    <row r="772" spans="3:16" ht="21" x14ac:dyDescent="0.25">
      <c r="C772" s="7" t="s">
        <v>204</v>
      </c>
      <c r="D772" s="10">
        <v>7.874015748031496E-3</v>
      </c>
      <c r="E772" s="10">
        <v>7.8947368421052627E-2</v>
      </c>
      <c r="F772" s="10">
        <v>0.11428571428571428</v>
      </c>
    </row>
    <row r="773" spans="3:16" ht="21" x14ac:dyDescent="0.25">
      <c r="C773" s="7" t="s">
        <v>205</v>
      </c>
      <c r="D773" s="10">
        <v>1.5748031496062992E-2</v>
      </c>
      <c r="E773" s="10">
        <v>6.5789473684210523E-2</v>
      </c>
      <c r="F773" s="10">
        <v>0.14285714285714285</v>
      </c>
    </row>
    <row r="774" spans="3:16" ht="21" x14ac:dyDescent="0.25">
      <c r="C774" s="7" t="s">
        <v>60</v>
      </c>
      <c r="D774" s="10">
        <v>0.3543307086614173</v>
      </c>
      <c r="E774" s="10">
        <v>0.32894736842105265</v>
      </c>
      <c r="F774" s="10">
        <v>0.2</v>
      </c>
    </row>
    <row r="775" spans="3:16" ht="21" x14ac:dyDescent="0.25">
      <c r="C775" s="7" t="s">
        <v>113</v>
      </c>
      <c r="D775" s="10">
        <v>3.937007874015748E-2</v>
      </c>
      <c r="E775" s="10">
        <v>6.5789473684210523E-2</v>
      </c>
      <c r="F775" s="10">
        <v>2.8571428571428571E-2</v>
      </c>
    </row>
    <row r="776" spans="3:16" ht="39" customHeight="1" x14ac:dyDescent="0.25"/>
    <row r="777" spans="3:16" ht="23.25" x14ac:dyDescent="0.25">
      <c r="C777" s="55" t="s">
        <v>206</v>
      </c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</row>
    <row r="779" spans="3:16" ht="23.25" x14ac:dyDescent="0.25">
      <c r="C779" s="52" t="s">
        <v>207</v>
      </c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</row>
    <row r="781" spans="3:16" ht="23.25" x14ac:dyDescent="0.25">
      <c r="C781" s="6" t="s">
        <v>2</v>
      </c>
      <c r="D781" s="6" t="s">
        <v>3</v>
      </c>
      <c r="E781" s="6" t="s">
        <v>4</v>
      </c>
      <c r="F781" s="6" t="s">
        <v>5</v>
      </c>
      <c r="G781" s="6" t="s">
        <v>6</v>
      </c>
      <c r="H781" s="6" t="s">
        <v>7</v>
      </c>
    </row>
    <row r="782" spans="3:16" ht="21" x14ac:dyDescent="0.25">
      <c r="C782" s="14" t="s">
        <v>89</v>
      </c>
      <c r="D782" s="8">
        <v>275</v>
      </c>
      <c r="E782" s="8">
        <v>35</v>
      </c>
      <c r="F782" s="8">
        <v>33</v>
      </c>
      <c r="G782" s="8">
        <v>17</v>
      </c>
      <c r="H782" s="9">
        <v>360</v>
      </c>
    </row>
    <row r="783" spans="3:16" ht="21" x14ac:dyDescent="0.25">
      <c r="C783" s="14" t="s">
        <v>28</v>
      </c>
      <c r="D783" s="8">
        <v>108</v>
      </c>
      <c r="E783" s="8">
        <v>20</v>
      </c>
      <c r="F783" s="8">
        <v>12</v>
      </c>
      <c r="G783" s="8">
        <v>12</v>
      </c>
      <c r="H783" s="9">
        <v>152</v>
      </c>
    </row>
    <row r="785" spans="3:8" ht="23.25" x14ac:dyDescent="0.25">
      <c r="C785" s="6" t="s">
        <v>10</v>
      </c>
      <c r="D785" s="6" t="s">
        <v>3</v>
      </c>
      <c r="E785" s="6" t="s">
        <v>4</v>
      </c>
      <c r="F785" s="6" t="s">
        <v>5</v>
      </c>
      <c r="G785" s="6" t="s">
        <v>6</v>
      </c>
      <c r="H785" s="6" t="s">
        <v>7</v>
      </c>
    </row>
    <row r="786" spans="3:8" ht="21" x14ac:dyDescent="0.25">
      <c r="C786" s="14" t="s">
        <v>89</v>
      </c>
      <c r="D786" s="10">
        <v>0.71243523316062174</v>
      </c>
      <c r="E786" s="10">
        <v>0.61403508771929827</v>
      </c>
      <c r="F786" s="10">
        <v>0.7021276595744681</v>
      </c>
      <c r="G786" s="10">
        <v>0.51515151515151514</v>
      </c>
      <c r="H786" s="11">
        <v>0.68833652007648183</v>
      </c>
    </row>
    <row r="787" spans="3:8" ht="21" x14ac:dyDescent="0.25">
      <c r="C787" s="14" t="s">
        <v>28</v>
      </c>
      <c r="D787" s="10">
        <v>0.27979274611398963</v>
      </c>
      <c r="E787" s="10">
        <v>0.35087719298245612</v>
      </c>
      <c r="F787" s="10">
        <v>0.25531914893617019</v>
      </c>
      <c r="G787" s="10">
        <v>0.36363636363636365</v>
      </c>
      <c r="H787" s="11">
        <v>0.29063097514340347</v>
      </c>
    </row>
    <row r="801" spans="3:16" ht="23.25" x14ac:dyDescent="0.25">
      <c r="C801" s="52" t="s">
        <v>208</v>
      </c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</row>
    <row r="803" spans="3:16" ht="29.25" customHeight="1" x14ac:dyDescent="0.25">
      <c r="C803" s="6" t="s">
        <v>2</v>
      </c>
      <c r="D803" s="6" t="s">
        <v>3</v>
      </c>
      <c r="E803" s="6" t="s">
        <v>4</v>
      </c>
      <c r="F803" s="6" t="s">
        <v>5</v>
      </c>
      <c r="G803" s="6" t="s">
        <v>6</v>
      </c>
      <c r="H803" s="6" t="s">
        <v>7</v>
      </c>
    </row>
    <row r="804" spans="3:16" ht="56.25" x14ac:dyDescent="0.25">
      <c r="C804" s="36" t="s">
        <v>209</v>
      </c>
      <c r="D804" s="8">
        <v>10</v>
      </c>
      <c r="E804" s="8">
        <v>10</v>
      </c>
      <c r="F804" s="8">
        <v>4</v>
      </c>
      <c r="G804" s="8">
        <v>3</v>
      </c>
      <c r="H804" s="8">
        <v>27</v>
      </c>
    </row>
    <row r="805" spans="3:16" ht="37.5" x14ac:dyDescent="0.25">
      <c r="C805" s="36" t="s">
        <v>210</v>
      </c>
      <c r="D805" s="8">
        <v>54</v>
      </c>
      <c r="E805" s="8">
        <v>15</v>
      </c>
      <c r="F805" s="8">
        <v>13</v>
      </c>
      <c r="G805" s="8">
        <v>6</v>
      </c>
      <c r="H805" s="8">
        <v>88</v>
      </c>
    </row>
    <row r="806" spans="3:16" ht="37.5" x14ac:dyDescent="0.25">
      <c r="C806" s="36" t="s">
        <v>211</v>
      </c>
      <c r="D806" s="8">
        <v>2</v>
      </c>
      <c r="E806" s="8">
        <v>1</v>
      </c>
      <c r="F806" s="8">
        <v>1</v>
      </c>
      <c r="G806" s="8">
        <v>0</v>
      </c>
      <c r="H806" s="8">
        <v>4</v>
      </c>
    </row>
    <row r="807" spans="3:16" ht="37.5" x14ac:dyDescent="0.25">
      <c r="C807" s="36" t="s">
        <v>212</v>
      </c>
      <c r="D807" s="8">
        <v>6</v>
      </c>
      <c r="E807" s="8">
        <v>1</v>
      </c>
      <c r="F807" s="8">
        <v>3</v>
      </c>
      <c r="G807" s="8">
        <v>0</v>
      </c>
      <c r="H807" s="8">
        <v>10</v>
      </c>
    </row>
    <row r="808" spans="3:16" ht="37.5" x14ac:dyDescent="0.25">
      <c r="C808" s="36" t="s">
        <v>213</v>
      </c>
      <c r="D808" s="8">
        <v>7</v>
      </c>
      <c r="E808" s="8">
        <v>1</v>
      </c>
      <c r="F808" s="8">
        <v>1</v>
      </c>
      <c r="G808" s="8">
        <v>1</v>
      </c>
      <c r="H808" s="8">
        <v>10</v>
      </c>
    </row>
    <row r="809" spans="3:16" ht="18.75" x14ac:dyDescent="0.25">
      <c r="C809" s="36" t="s">
        <v>214</v>
      </c>
      <c r="D809" s="8">
        <v>21</v>
      </c>
      <c r="E809" s="8">
        <v>1</v>
      </c>
      <c r="F809" s="8">
        <v>0</v>
      </c>
      <c r="G809" s="8">
        <v>1</v>
      </c>
      <c r="H809" s="8">
        <v>23</v>
      </c>
    </row>
    <row r="810" spans="3:16" ht="37.5" x14ac:dyDescent="0.25">
      <c r="C810" s="36" t="s">
        <v>215</v>
      </c>
      <c r="D810" s="8">
        <v>1</v>
      </c>
      <c r="E810" s="8">
        <v>0</v>
      </c>
      <c r="F810" s="8">
        <v>2</v>
      </c>
      <c r="G810" s="8">
        <v>0</v>
      </c>
      <c r="H810" s="8">
        <v>3</v>
      </c>
    </row>
    <row r="811" spans="3:16" ht="18.75" x14ac:dyDescent="0.25">
      <c r="C811" s="36" t="s">
        <v>216</v>
      </c>
      <c r="D811" s="8">
        <v>47</v>
      </c>
      <c r="E811" s="8">
        <v>4</v>
      </c>
      <c r="F811" s="8">
        <v>11</v>
      </c>
      <c r="G811" s="8">
        <v>5</v>
      </c>
      <c r="H811" s="8">
        <v>67</v>
      </c>
    </row>
    <row r="812" spans="3:16" ht="18.75" x14ac:dyDescent="0.25">
      <c r="C812" s="36" t="s">
        <v>217</v>
      </c>
      <c r="D812" s="8">
        <v>15</v>
      </c>
      <c r="E812" s="8">
        <v>15</v>
      </c>
      <c r="F812" s="8">
        <v>1</v>
      </c>
      <c r="G812" s="8">
        <v>1</v>
      </c>
      <c r="H812" s="8">
        <v>32</v>
      </c>
    </row>
    <row r="817" spans="3:16" ht="23.25" x14ac:dyDescent="0.25">
      <c r="C817" s="6" t="s">
        <v>10</v>
      </c>
      <c r="D817" s="6" t="s">
        <v>3</v>
      </c>
      <c r="E817" s="6" t="s">
        <v>4</v>
      </c>
      <c r="F817" s="6" t="s">
        <v>5</v>
      </c>
      <c r="G817" s="6" t="s">
        <v>6</v>
      </c>
      <c r="H817" s="6" t="s">
        <v>7</v>
      </c>
    </row>
    <row r="818" spans="3:16" ht="63" x14ac:dyDescent="0.25">
      <c r="C818" s="7" t="s">
        <v>209</v>
      </c>
      <c r="D818" s="10">
        <v>2.967359050445104E-2</v>
      </c>
      <c r="E818" s="10">
        <v>0.19230769230769232</v>
      </c>
      <c r="F818" s="10">
        <v>9.7560975609756101E-2</v>
      </c>
      <c r="G818" s="10">
        <v>9.0909090909090912E-2</v>
      </c>
      <c r="H818" s="10">
        <v>5.8315334773218146E-2</v>
      </c>
    </row>
    <row r="819" spans="3:16" ht="42" x14ac:dyDescent="0.25">
      <c r="C819" s="7" t="s">
        <v>210</v>
      </c>
      <c r="D819" s="10">
        <v>0.16023738872403562</v>
      </c>
      <c r="E819" s="10">
        <v>0.28846153846153844</v>
      </c>
      <c r="F819" s="10">
        <v>0.31707317073170732</v>
      </c>
      <c r="G819" s="10">
        <v>0.18181818181818182</v>
      </c>
      <c r="H819" s="10">
        <v>0.19006479481641469</v>
      </c>
    </row>
    <row r="820" spans="3:16" ht="42" x14ac:dyDescent="0.25">
      <c r="C820" s="7" t="s">
        <v>211</v>
      </c>
      <c r="D820" s="10">
        <v>5.9347181008902079E-3</v>
      </c>
      <c r="E820" s="10">
        <v>1.9230769230769232E-2</v>
      </c>
      <c r="F820" s="10">
        <v>2.4390243902439025E-2</v>
      </c>
      <c r="G820" s="10">
        <v>0</v>
      </c>
      <c r="H820" s="10">
        <v>8.6393088552915772E-3</v>
      </c>
    </row>
    <row r="821" spans="3:16" ht="42" x14ac:dyDescent="0.25">
      <c r="C821" s="7" t="s">
        <v>212</v>
      </c>
      <c r="D821" s="10">
        <v>1.7804154302670624E-2</v>
      </c>
      <c r="E821" s="10">
        <v>1.9230769230769232E-2</v>
      </c>
      <c r="F821" s="10">
        <v>7.3170731707317069E-2</v>
      </c>
      <c r="G821" s="10">
        <v>0</v>
      </c>
      <c r="H821" s="10">
        <v>2.159827213822894E-2</v>
      </c>
    </row>
    <row r="822" spans="3:16" ht="42" x14ac:dyDescent="0.25">
      <c r="C822" s="7" t="s">
        <v>213</v>
      </c>
      <c r="D822" s="10">
        <v>2.0771513353115726E-2</v>
      </c>
      <c r="E822" s="10">
        <v>1.9230769230769232E-2</v>
      </c>
      <c r="F822" s="10">
        <v>2.4390243902439025E-2</v>
      </c>
      <c r="G822" s="10">
        <v>3.0303030303030304E-2</v>
      </c>
      <c r="H822" s="10">
        <v>2.159827213822894E-2</v>
      </c>
    </row>
    <row r="823" spans="3:16" ht="21" x14ac:dyDescent="0.25">
      <c r="C823" s="7" t="s">
        <v>214</v>
      </c>
      <c r="D823" s="10">
        <v>6.2314540059347182E-2</v>
      </c>
      <c r="E823" s="10">
        <v>1.9230769230769232E-2</v>
      </c>
      <c r="F823" s="10">
        <v>0</v>
      </c>
      <c r="G823" s="10">
        <v>3.0303030303030304E-2</v>
      </c>
      <c r="H823" s="10">
        <v>4.9676025917926567E-2</v>
      </c>
    </row>
    <row r="824" spans="3:16" ht="42" x14ac:dyDescent="0.25">
      <c r="C824" s="7" t="s">
        <v>215</v>
      </c>
      <c r="D824" s="10">
        <v>2.967359050445104E-3</v>
      </c>
      <c r="E824" s="10">
        <v>0</v>
      </c>
      <c r="F824" s="10">
        <v>4.878048780487805E-2</v>
      </c>
      <c r="G824" s="10">
        <v>0</v>
      </c>
      <c r="H824" s="10">
        <v>6.4794816414686825E-3</v>
      </c>
    </row>
    <row r="825" spans="3:16" ht="21" x14ac:dyDescent="0.25">
      <c r="C825" s="7" t="s">
        <v>216</v>
      </c>
      <c r="D825" s="10">
        <v>0.1394658753709199</v>
      </c>
      <c r="E825" s="10">
        <v>7.6923076923076927E-2</v>
      </c>
      <c r="F825" s="10">
        <v>0.26829268292682928</v>
      </c>
      <c r="G825" s="10">
        <v>0.15151515151515152</v>
      </c>
      <c r="H825" s="10">
        <v>0.1447084233261339</v>
      </c>
    </row>
    <row r="826" spans="3:16" ht="21" x14ac:dyDescent="0.25">
      <c r="C826" s="7" t="s">
        <v>217</v>
      </c>
      <c r="D826" s="10">
        <v>4.4510385756676561E-2</v>
      </c>
      <c r="E826" s="10">
        <v>0.28846153846153844</v>
      </c>
      <c r="F826" s="10">
        <v>2.4390243902439025E-2</v>
      </c>
      <c r="G826" s="10">
        <v>3.0303030303030304E-2</v>
      </c>
      <c r="H826" s="10">
        <v>6.9114470842332618E-2</v>
      </c>
    </row>
    <row r="827" spans="3:16" ht="21" x14ac:dyDescent="0.25">
      <c r="C827" s="32"/>
      <c r="D827" s="27"/>
      <c r="E827" s="27"/>
      <c r="F827" s="27"/>
      <c r="G827" s="27"/>
      <c r="H827" s="27"/>
    </row>
    <row r="828" spans="3:16" ht="43.5" customHeight="1" x14ac:dyDescent="0.25"/>
    <row r="829" spans="3:16" ht="23.25" x14ac:dyDescent="0.25">
      <c r="C829" s="55" t="s">
        <v>218</v>
      </c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</row>
    <row r="831" spans="3:16" s="41" customFormat="1" ht="52.5" customHeight="1" x14ac:dyDescent="0.35">
      <c r="C831" s="54" t="s">
        <v>219</v>
      </c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</row>
    <row r="833" spans="3:16" ht="23.25" x14ac:dyDescent="0.25">
      <c r="C833" s="6" t="s">
        <v>2</v>
      </c>
      <c r="D833" s="6" t="s">
        <v>3</v>
      </c>
    </row>
    <row r="834" spans="3:16" ht="21" x14ac:dyDescent="0.25">
      <c r="C834" s="14" t="s">
        <v>89</v>
      </c>
      <c r="D834" s="8">
        <v>464</v>
      </c>
    </row>
    <row r="835" spans="3:16" ht="21" x14ac:dyDescent="0.25">
      <c r="C835" s="14" t="s">
        <v>28</v>
      </c>
      <c r="D835" s="8">
        <v>43</v>
      </c>
    </row>
    <row r="836" spans="3:16" ht="21" x14ac:dyDescent="0.25">
      <c r="C836" s="14" t="s">
        <v>61</v>
      </c>
      <c r="D836" s="8">
        <v>14</v>
      </c>
    </row>
    <row r="838" spans="3:16" ht="23.25" x14ac:dyDescent="0.25">
      <c r="C838" s="6" t="s">
        <v>10</v>
      </c>
      <c r="D838" s="6" t="s">
        <v>3</v>
      </c>
    </row>
    <row r="839" spans="3:16" ht="21" x14ac:dyDescent="0.25">
      <c r="C839" s="14" t="s">
        <v>89</v>
      </c>
      <c r="D839" s="10">
        <v>0.89059500959692894</v>
      </c>
    </row>
    <row r="840" spans="3:16" ht="21" x14ac:dyDescent="0.25">
      <c r="C840" s="14" t="s">
        <v>28</v>
      </c>
      <c r="D840" s="10">
        <v>8.253358925143954E-2</v>
      </c>
    </row>
    <row r="841" spans="3:16" ht="21" x14ac:dyDescent="0.25">
      <c r="C841" s="14" t="s">
        <v>61</v>
      </c>
      <c r="D841" s="10">
        <v>2.6871401151631478E-2</v>
      </c>
    </row>
    <row r="844" spans="3:16" ht="23.25" x14ac:dyDescent="0.25">
      <c r="C844" s="55" t="s">
        <v>220</v>
      </c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</row>
    <row r="846" spans="3:16" ht="54" customHeight="1" x14ac:dyDescent="0.25">
      <c r="C846" s="52" t="s">
        <v>221</v>
      </c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</row>
    <row r="848" spans="3:16" ht="23.25" x14ac:dyDescent="0.25">
      <c r="C848" s="6" t="s">
        <v>2</v>
      </c>
      <c r="D848" s="6" t="s">
        <v>3</v>
      </c>
    </row>
    <row r="849" spans="3:16" ht="21" x14ac:dyDescent="0.25">
      <c r="C849" s="7" t="s">
        <v>19</v>
      </c>
      <c r="D849" s="8">
        <v>187</v>
      </c>
    </row>
    <row r="850" spans="3:16" ht="21" x14ac:dyDescent="0.25">
      <c r="C850" s="7" t="s">
        <v>59</v>
      </c>
      <c r="D850" s="8">
        <v>272</v>
      </c>
    </row>
    <row r="851" spans="3:16" ht="21" x14ac:dyDescent="0.25">
      <c r="C851" s="7" t="s">
        <v>21</v>
      </c>
      <c r="D851" s="8">
        <v>50</v>
      </c>
    </row>
    <row r="852" spans="3:16" ht="21" x14ac:dyDescent="0.25">
      <c r="C852" s="7" t="s">
        <v>60</v>
      </c>
      <c r="D852" s="8">
        <v>7</v>
      </c>
    </row>
    <row r="853" spans="3:16" ht="21" x14ac:dyDescent="0.25">
      <c r="C853" s="7" t="s">
        <v>61</v>
      </c>
      <c r="D853" s="8">
        <v>5</v>
      </c>
    </row>
    <row r="855" spans="3:16" ht="23.25" x14ac:dyDescent="0.25">
      <c r="C855" s="6" t="s">
        <v>10</v>
      </c>
      <c r="D855" s="6" t="s">
        <v>3</v>
      </c>
    </row>
    <row r="856" spans="3:16" ht="21" x14ac:dyDescent="0.25">
      <c r="C856" s="7" t="s">
        <v>19</v>
      </c>
      <c r="D856" s="10">
        <v>0.35892514395393477</v>
      </c>
    </row>
    <row r="857" spans="3:16" ht="21" x14ac:dyDescent="0.25">
      <c r="C857" s="7" t="s">
        <v>59</v>
      </c>
      <c r="D857" s="10">
        <v>0.52207293666026866</v>
      </c>
    </row>
    <row r="858" spans="3:16" ht="21" x14ac:dyDescent="0.25">
      <c r="C858" s="7" t="s">
        <v>21</v>
      </c>
      <c r="D858" s="10">
        <v>9.5969289827255277E-2</v>
      </c>
    </row>
    <row r="859" spans="3:16" ht="21" x14ac:dyDescent="0.25">
      <c r="C859" s="7" t="s">
        <v>60</v>
      </c>
      <c r="D859" s="10">
        <v>1.3435700575815739E-2</v>
      </c>
    </row>
    <row r="860" spans="3:16" ht="21" x14ac:dyDescent="0.25">
      <c r="C860" s="7" t="s">
        <v>61</v>
      </c>
      <c r="D860" s="10">
        <v>9.5969289827255271E-3</v>
      </c>
    </row>
    <row r="862" spans="3:16" ht="23.25" x14ac:dyDescent="0.25">
      <c r="C862" s="55" t="s">
        <v>222</v>
      </c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</row>
    <row r="864" spans="3:16" ht="23.25" x14ac:dyDescent="0.25">
      <c r="C864" s="52" t="s">
        <v>223</v>
      </c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</row>
    <row r="866" spans="3:7" ht="23.25" x14ac:dyDescent="0.25">
      <c r="C866" s="42" t="s">
        <v>224</v>
      </c>
      <c r="D866" s="6" t="s">
        <v>3</v>
      </c>
      <c r="E866" s="6" t="s">
        <v>5</v>
      </c>
      <c r="F866" s="6" t="s">
        <v>6</v>
      </c>
      <c r="G866" s="6" t="s">
        <v>7</v>
      </c>
    </row>
    <row r="867" spans="3:7" ht="21" x14ac:dyDescent="0.25">
      <c r="C867" s="14" t="s">
        <v>225</v>
      </c>
      <c r="D867" s="8">
        <v>64</v>
      </c>
      <c r="E867" s="8">
        <v>7</v>
      </c>
      <c r="F867" s="8">
        <v>5</v>
      </c>
      <c r="G867" s="8">
        <v>76</v>
      </c>
    </row>
    <row r="868" spans="3:7" ht="21" x14ac:dyDescent="0.25">
      <c r="C868" s="14" t="s">
        <v>226</v>
      </c>
      <c r="D868" s="8">
        <v>142</v>
      </c>
      <c r="E868" s="8">
        <v>21</v>
      </c>
      <c r="F868" s="8">
        <v>5</v>
      </c>
      <c r="G868" s="8">
        <v>168</v>
      </c>
    </row>
    <row r="869" spans="3:7" ht="21" x14ac:dyDescent="0.25">
      <c r="C869" s="14" t="s">
        <v>227</v>
      </c>
      <c r="D869" s="8">
        <v>123</v>
      </c>
      <c r="E869" s="8">
        <v>28</v>
      </c>
      <c r="F869" s="8">
        <v>10</v>
      </c>
      <c r="G869" s="8">
        <v>161</v>
      </c>
    </row>
    <row r="870" spans="3:7" ht="21" x14ac:dyDescent="0.25">
      <c r="C870" s="14" t="s">
        <v>228</v>
      </c>
      <c r="D870" s="8">
        <v>31</v>
      </c>
      <c r="E870" s="8">
        <v>4</v>
      </c>
      <c r="F870" s="8">
        <v>4</v>
      </c>
      <c r="G870" s="8">
        <v>39</v>
      </c>
    </row>
    <row r="871" spans="3:7" ht="21" x14ac:dyDescent="0.25">
      <c r="C871" s="14" t="s">
        <v>61</v>
      </c>
      <c r="D871" s="8">
        <v>23</v>
      </c>
      <c r="E871" s="8">
        <v>16</v>
      </c>
      <c r="F871" s="8">
        <v>11</v>
      </c>
      <c r="G871" s="8">
        <v>50</v>
      </c>
    </row>
    <row r="873" spans="3:7" ht="23.25" x14ac:dyDescent="0.25">
      <c r="C873" s="42" t="s">
        <v>229</v>
      </c>
      <c r="D873" s="6" t="s">
        <v>3</v>
      </c>
      <c r="E873" s="6" t="s">
        <v>5</v>
      </c>
      <c r="F873" s="6" t="s">
        <v>6</v>
      </c>
      <c r="G873" s="6" t="s">
        <v>7</v>
      </c>
    </row>
    <row r="874" spans="3:7" ht="21" x14ac:dyDescent="0.25">
      <c r="C874" s="14" t="s">
        <v>225</v>
      </c>
      <c r="D874" s="8">
        <v>100</v>
      </c>
      <c r="E874" s="8">
        <v>11</v>
      </c>
      <c r="F874" s="8">
        <v>3</v>
      </c>
      <c r="G874" s="8">
        <v>114</v>
      </c>
    </row>
    <row r="875" spans="3:7" ht="21" x14ac:dyDescent="0.25">
      <c r="C875" s="14" t="s">
        <v>226</v>
      </c>
      <c r="D875" s="8">
        <v>193</v>
      </c>
      <c r="E875" s="8">
        <v>15</v>
      </c>
      <c r="F875" s="8">
        <v>6</v>
      </c>
      <c r="G875" s="8">
        <v>214</v>
      </c>
    </row>
    <row r="876" spans="3:7" ht="21" x14ac:dyDescent="0.25">
      <c r="C876" s="14" t="s">
        <v>227</v>
      </c>
      <c r="D876" s="8">
        <v>159</v>
      </c>
      <c r="E876" s="8">
        <v>28</v>
      </c>
      <c r="F876" s="8">
        <v>11</v>
      </c>
      <c r="G876" s="8">
        <v>198</v>
      </c>
    </row>
    <row r="877" spans="3:7" ht="21" x14ac:dyDescent="0.25">
      <c r="C877" s="14" t="s">
        <v>228</v>
      </c>
      <c r="D877" s="8">
        <v>37</v>
      </c>
      <c r="E877" s="8">
        <v>7</v>
      </c>
      <c r="F877" s="8">
        <v>4</v>
      </c>
      <c r="G877" s="8">
        <v>48</v>
      </c>
    </row>
    <row r="878" spans="3:7" ht="21" x14ac:dyDescent="0.25">
      <c r="C878" s="14" t="s">
        <v>61</v>
      </c>
      <c r="D878" s="8">
        <v>32</v>
      </c>
      <c r="E878" s="8">
        <v>15</v>
      </c>
      <c r="F878" s="8">
        <v>11</v>
      </c>
      <c r="G878" s="8">
        <v>58</v>
      </c>
    </row>
    <row r="883" spans="3:7" ht="23.25" x14ac:dyDescent="0.25">
      <c r="C883" s="42" t="s">
        <v>230</v>
      </c>
      <c r="D883" s="6" t="s">
        <v>3</v>
      </c>
      <c r="E883" s="6" t="s">
        <v>5</v>
      </c>
      <c r="F883" s="6" t="s">
        <v>6</v>
      </c>
      <c r="G883" s="6" t="s">
        <v>7</v>
      </c>
    </row>
    <row r="884" spans="3:7" ht="21" x14ac:dyDescent="0.25">
      <c r="C884" s="14" t="s">
        <v>225</v>
      </c>
      <c r="D884" s="8">
        <v>66</v>
      </c>
      <c r="E884" s="8">
        <v>12</v>
      </c>
      <c r="F884" s="8">
        <v>6</v>
      </c>
      <c r="G884" s="8">
        <v>84</v>
      </c>
    </row>
    <row r="885" spans="3:7" ht="21" x14ac:dyDescent="0.25">
      <c r="C885" s="14" t="s">
        <v>226</v>
      </c>
      <c r="D885" s="8">
        <v>136</v>
      </c>
      <c r="E885" s="8">
        <v>13</v>
      </c>
      <c r="F885" s="8">
        <v>5</v>
      </c>
      <c r="G885" s="8">
        <v>154</v>
      </c>
    </row>
    <row r="886" spans="3:7" ht="21" x14ac:dyDescent="0.25">
      <c r="C886" s="14" t="s">
        <v>227</v>
      </c>
      <c r="D886" s="8">
        <v>105</v>
      </c>
      <c r="E886" s="8">
        <v>29</v>
      </c>
      <c r="F886" s="8">
        <v>9</v>
      </c>
      <c r="G886" s="8">
        <v>143</v>
      </c>
    </row>
    <row r="887" spans="3:7" ht="21" x14ac:dyDescent="0.25">
      <c r="C887" s="14" t="s">
        <v>228</v>
      </c>
      <c r="D887" s="8">
        <v>29</v>
      </c>
      <c r="E887" s="8">
        <v>7</v>
      </c>
      <c r="F887" s="8">
        <v>4</v>
      </c>
      <c r="G887" s="8">
        <v>40</v>
      </c>
    </row>
    <row r="888" spans="3:7" ht="21" x14ac:dyDescent="0.25">
      <c r="C888" s="14" t="s">
        <v>61</v>
      </c>
      <c r="D888" s="8">
        <v>26</v>
      </c>
      <c r="E888" s="8">
        <v>15</v>
      </c>
      <c r="F888" s="8">
        <v>11</v>
      </c>
      <c r="G888" s="8">
        <v>52</v>
      </c>
    </row>
    <row r="889" spans="3:7" ht="63" customHeight="1" x14ac:dyDescent="0.25"/>
    <row r="890" spans="3:7" ht="23.25" x14ac:dyDescent="0.25">
      <c r="C890" s="42" t="s">
        <v>231</v>
      </c>
      <c r="D890" s="6" t="s">
        <v>3</v>
      </c>
      <c r="E890" s="6" t="s">
        <v>5</v>
      </c>
      <c r="F890" s="6" t="s">
        <v>6</v>
      </c>
      <c r="G890" s="6" t="s">
        <v>7</v>
      </c>
    </row>
    <row r="891" spans="3:7" ht="21" x14ac:dyDescent="0.25">
      <c r="C891" s="14" t="s">
        <v>225</v>
      </c>
      <c r="D891" s="10">
        <v>0.12284069097888675</v>
      </c>
      <c r="E891" s="10">
        <v>9.2105263157894732E-2</v>
      </c>
      <c r="F891" s="10">
        <v>0.14285714285714285</v>
      </c>
      <c r="G891" s="10">
        <v>0.12025316455696203</v>
      </c>
    </row>
    <row r="892" spans="3:7" ht="21" x14ac:dyDescent="0.25">
      <c r="C892" s="14" t="s">
        <v>226</v>
      </c>
      <c r="D892" s="10">
        <v>0.27255278310940501</v>
      </c>
      <c r="E892" s="10">
        <v>0.27631578947368424</v>
      </c>
      <c r="F892" s="10">
        <v>0.14285714285714285</v>
      </c>
      <c r="G892" s="10">
        <v>0.26582278481012656</v>
      </c>
    </row>
    <row r="893" spans="3:7" ht="21" x14ac:dyDescent="0.25">
      <c r="C893" s="14" t="s">
        <v>227</v>
      </c>
      <c r="D893" s="10">
        <v>0.23608445297504799</v>
      </c>
      <c r="E893" s="10">
        <v>0.36842105263157893</v>
      </c>
      <c r="F893" s="10">
        <v>0.2857142857142857</v>
      </c>
      <c r="G893" s="10">
        <v>0.254746835443038</v>
      </c>
    </row>
    <row r="894" spans="3:7" ht="21" x14ac:dyDescent="0.25">
      <c r="C894" s="14" t="s">
        <v>228</v>
      </c>
      <c r="D894" s="10">
        <v>5.9500959692898273E-2</v>
      </c>
      <c r="E894" s="10">
        <v>5.2631578947368418E-2</v>
      </c>
      <c r="F894" s="10">
        <v>0.11428571428571428</v>
      </c>
      <c r="G894" s="10">
        <v>6.1708860759493674E-2</v>
      </c>
    </row>
    <row r="895" spans="3:7" ht="21" x14ac:dyDescent="0.25">
      <c r="C895" s="14" t="s">
        <v>61</v>
      </c>
      <c r="D895" s="10">
        <v>4.4145873320537425E-2</v>
      </c>
      <c r="E895" s="10">
        <v>0.21052631578947367</v>
      </c>
      <c r="F895" s="10">
        <v>0.31428571428571428</v>
      </c>
      <c r="G895" s="10">
        <v>7.9113924050632917E-2</v>
      </c>
    </row>
    <row r="896" spans="3:7" ht="84.75" customHeight="1" x14ac:dyDescent="0.25"/>
    <row r="897" spans="3:7" ht="23.25" x14ac:dyDescent="0.25">
      <c r="C897" s="42" t="s">
        <v>232</v>
      </c>
      <c r="D897" s="6" t="s">
        <v>3</v>
      </c>
      <c r="E897" s="6" t="s">
        <v>5</v>
      </c>
      <c r="F897" s="6" t="s">
        <v>6</v>
      </c>
      <c r="G897" s="6" t="s">
        <v>7</v>
      </c>
    </row>
    <row r="898" spans="3:7" ht="21" x14ac:dyDescent="0.25">
      <c r="C898" s="14" t="s">
        <v>225</v>
      </c>
      <c r="D898" s="10">
        <v>0.19193857965451055</v>
      </c>
      <c r="E898" s="10">
        <v>0.14473684210526316</v>
      </c>
      <c r="F898" s="10">
        <v>8.5714285714285715E-2</v>
      </c>
      <c r="G898" s="10">
        <v>0.18037974683544303</v>
      </c>
    </row>
    <row r="899" spans="3:7" ht="21" x14ac:dyDescent="0.25">
      <c r="C899" s="14" t="s">
        <v>226</v>
      </c>
      <c r="D899" s="10">
        <v>0.37044145873320539</v>
      </c>
      <c r="E899" s="10">
        <v>0.19736842105263158</v>
      </c>
      <c r="F899" s="10">
        <v>0.17142857142857143</v>
      </c>
      <c r="G899" s="10">
        <v>0.33860759493670883</v>
      </c>
    </row>
    <row r="900" spans="3:7" ht="21" x14ac:dyDescent="0.25">
      <c r="C900" s="14" t="s">
        <v>227</v>
      </c>
      <c r="D900" s="10">
        <v>0.30518234165067176</v>
      </c>
      <c r="E900" s="10">
        <v>0.36842105263157893</v>
      </c>
      <c r="F900" s="10">
        <v>0.31428571428571428</v>
      </c>
      <c r="G900" s="10">
        <v>0.31329113924050633</v>
      </c>
    </row>
    <row r="901" spans="3:7" ht="21" x14ac:dyDescent="0.25">
      <c r="C901" s="14" t="s">
        <v>228</v>
      </c>
      <c r="D901" s="10">
        <v>7.1017274472168906E-2</v>
      </c>
      <c r="E901" s="10">
        <v>9.2105263157894732E-2</v>
      </c>
      <c r="F901" s="10">
        <v>0.11428571428571428</v>
      </c>
      <c r="G901" s="10">
        <v>7.5949367088607597E-2</v>
      </c>
    </row>
    <row r="902" spans="3:7" ht="21" x14ac:dyDescent="0.25">
      <c r="C902" s="14" t="s">
        <v>61</v>
      </c>
      <c r="D902" s="10">
        <v>6.1420345489443376E-2</v>
      </c>
      <c r="E902" s="10">
        <v>0.19736842105263158</v>
      </c>
      <c r="F902" s="10">
        <v>0.31428571428571428</v>
      </c>
      <c r="G902" s="10">
        <v>9.1772151898734181E-2</v>
      </c>
    </row>
    <row r="903" spans="3:7" ht="67.5" customHeight="1" x14ac:dyDescent="0.25"/>
    <row r="904" spans="3:7" ht="23.25" x14ac:dyDescent="0.25">
      <c r="C904" s="42" t="s">
        <v>233</v>
      </c>
      <c r="D904" s="6" t="s">
        <v>3</v>
      </c>
      <c r="E904" s="6" t="s">
        <v>5</v>
      </c>
      <c r="F904" s="6" t="s">
        <v>6</v>
      </c>
      <c r="G904" s="6" t="s">
        <v>7</v>
      </c>
    </row>
    <row r="905" spans="3:7" ht="21" x14ac:dyDescent="0.25">
      <c r="C905" s="14" t="s">
        <v>225</v>
      </c>
      <c r="D905" s="10">
        <v>0.12667946257197696</v>
      </c>
      <c r="E905" s="10">
        <v>0.15789473684210525</v>
      </c>
      <c r="F905" s="10">
        <v>0.17142857142857143</v>
      </c>
      <c r="G905" s="10">
        <v>0.13291139240506328</v>
      </c>
    </row>
    <row r="906" spans="3:7" ht="21" x14ac:dyDescent="0.25">
      <c r="C906" s="14" t="s">
        <v>226</v>
      </c>
      <c r="D906" s="10">
        <v>0.26103646833013433</v>
      </c>
      <c r="E906" s="10">
        <v>0.17105263157894737</v>
      </c>
      <c r="F906" s="10">
        <v>0.14285714285714285</v>
      </c>
      <c r="G906" s="10">
        <v>0.24367088607594936</v>
      </c>
    </row>
    <row r="907" spans="3:7" ht="21" x14ac:dyDescent="0.25">
      <c r="C907" s="14" t="s">
        <v>227</v>
      </c>
      <c r="D907" s="10">
        <v>0.20153550863723607</v>
      </c>
      <c r="E907" s="10">
        <v>0.38157894736842107</v>
      </c>
      <c r="F907" s="10">
        <v>0.25714285714285712</v>
      </c>
      <c r="G907" s="10">
        <v>0.22626582278481014</v>
      </c>
    </row>
    <row r="908" spans="3:7" ht="21" x14ac:dyDescent="0.25">
      <c r="C908" s="14" t="s">
        <v>228</v>
      </c>
      <c r="D908" s="10">
        <v>5.5662188099808059E-2</v>
      </c>
      <c r="E908" s="10">
        <v>9.2105263157894732E-2</v>
      </c>
      <c r="F908" s="10">
        <v>0.11428571428571428</v>
      </c>
      <c r="G908" s="10">
        <v>6.3291139240506333E-2</v>
      </c>
    </row>
    <row r="909" spans="3:7" ht="21" x14ac:dyDescent="0.25">
      <c r="C909" s="14" t="s">
        <v>61</v>
      </c>
      <c r="D909" s="10">
        <v>4.9904030710172742E-2</v>
      </c>
      <c r="E909" s="10">
        <v>0.19736842105263158</v>
      </c>
      <c r="F909" s="10">
        <v>0.31428571428571428</v>
      </c>
      <c r="G909" s="10">
        <v>8.2278481012658222E-2</v>
      </c>
    </row>
    <row r="910" spans="3:7" ht="60" customHeight="1" x14ac:dyDescent="0.25"/>
    <row r="911" spans="3:7" ht="41.25" customHeight="1" x14ac:dyDescent="0.25"/>
    <row r="912" spans="3:7" ht="41.25" customHeight="1" x14ac:dyDescent="0.25"/>
    <row r="913" spans="3:16" ht="41.25" customHeight="1" x14ac:dyDescent="0.25"/>
    <row r="914" spans="3:16" ht="41.25" customHeight="1" x14ac:dyDescent="0.25"/>
    <row r="915" spans="3:16" ht="41.25" customHeight="1" x14ac:dyDescent="0.25"/>
    <row r="916" spans="3:16" ht="23.25" x14ac:dyDescent="0.25">
      <c r="C916" s="55" t="s">
        <v>234</v>
      </c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</row>
    <row r="918" spans="3:16" ht="42" customHeight="1" x14ac:dyDescent="0.25">
      <c r="C918" s="54" t="s">
        <v>235</v>
      </c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</row>
    <row r="920" spans="3:16" ht="23.25" x14ac:dyDescent="0.25">
      <c r="C920" s="6" t="s">
        <v>2</v>
      </c>
      <c r="D920" s="6" t="s">
        <v>3</v>
      </c>
      <c r="E920" s="6" t="s">
        <v>4</v>
      </c>
      <c r="F920" s="6" t="s">
        <v>5</v>
      </c>
      <c r="G920" s="6" t="s">
        <v>6</v>
      </c>
      <c r="H920" s="6" t="s">
        <v>7</v>
      </c>
    </row>
    <row r="921" spans="3:16" ht="21" x14ac:dyDescent="0.25">
      <c r="C921" s="14">
        <v>1</v>
      </c>
      <c r="D921" s="8">
        <v>4</v>
      </c>
      <c r="E921" s="8">
        <v>6</v>
      </c>
      <c r="F921" s="8">
        <v>1</v>
      </c>
      <c r="G921" s="8">
        <v>0</v>
      </c>
      <c r="H921" s="8">
        <v>11</v>
      </c>
    </row>
    <row r="922" spans="3:16" ht="21" x14ac:dyDescent="0.25">
      <c r="C922" s="14">
        <v>2</v>
      </c>
      <c r="D922" s="8">
        <v>7</v>
      </c>
      <c r="E922" s="8">
        <v>5</v>
      </c>
      <c r="F922" s="8">
        <v>3</v>
      </c>
      <c r="G922" s="8">
        <v>1</v>
      </c>
      <c r="H922" s="8">
        <v>16</v>
      </c>
    </row>
    <row r="923" spans="3:16" ht="21" x14ac:dyDescent="0.25">
      <c r="C923" s="14">
        <v>3</v>
      </c>
      <c r="D923" s="8">
        <v>84</v>
      </c>
      <c r="E923" s="8">
        <v>19</v>
      </c>
      <c r="F923" s="8">
        <v>18</v>
      </c>
      <c r="G923" s="8">
        <v>5</v>
      </c>
      <c r="H923" s="8">
        <v>126</v>
      </c>
    </row>
    <row r="924" spans="3:16" ht="21" x14ac:dyDescent="0.25">
      <c r="C924" s="14">
        <v>4</v>
      </c>
      <c r="D924" s="8">
        <v>281</v>
      </c>
      <c r="E924" s="8">
        <v>78</v>
      </c>
      <c r="F924" s="8">
        <v>43</v>
      </c>
      <c r="G924" s="8">
        <v>21</v>
      </c>
      <c r="H924" s="8">
        <v>423</v>
      </c>
    </row>
    <row r="925" spans="3:16" ht="21" x14ac:dyDescent="0.25">
      <c r="C925" s="14">
        <v>5</v>
      </c>
      <c r="D925" s="8">
        <v>145</v>
      </c>
      <c r="E925" s="8">
        <v>19</v>
      </c>
      <c r="F925" s="8">
        <v>11</v>
      </c>
      <c r="G925" s="8">
        <v>8</v>
      </c>
      <c r="H925" s="8">
        <v>183</v>
      </c>
    </row>
    <row r="927" spans="3:16" ht="23.25" x14ac:dyDescent="0.25">
      <c r="C927" s="42" t="s">
        <v>10</v>
      </c>
      <c r="D927" s="6" t="s">
        <v>3</v>
      </c>
      <c r="E927" s="6" t="s">
        <v>4</v>
      </c>
      <c r="F927" s="6" t="s">
        <v>5</v>
      </c>
      <c r="G927" s="6" t="s">
        <v>6</v>
      </c>
      <c r="H927" s="6" t="s">
        <v>7</v>
      </c>
    </row>
    <row r="928" spans="3:16" ht="21" x14ac:dyDescent="0.25">
      <c r="C928" s="14">
        <v>1</v>
      </c>
      <c r="D928" s="10">
        <v>7.677543186180422E-3</v>
      </c>
      <c r="E928" s="10">
        <v>4.7244094488188976E-2</v>
      </c>
      <c r="F928" s="10">
        <v>1.3157894736842105E-2</v>
      </c>
      <c r="G928" s="10">
        <v>0</v>
      </c>
      <c r="H928" s="10">
        <v>1.4492753623188406E-2</v>
      </c>
    </row>
    <row r="929" spans="3:8" ht="21" x14ac:dyDescent="0.25">
      <c r="C929" s="14">
        <v>2</v>
      </c>
      <c r="D929" s="10">
        <v>1.3435700575815739E-2</v>
      </c>
      <c r="E929" s="10">
        <v>3.937007874015748E-2</v>
      </c>
      <c r="F929" s="10">
        <v>3.9473684210526314E-2</v>
      </c>
      <c r="G929" s="10">
        <v>2.8571428571428571E-2</v>
      </c>
      <c r="H929" s="10">
        <v>2.1080368906455864E-2</v>
      </c>
    </row>
    <row r="930" spans="3:8" ht="21" x14ac:dyDescent="0.25">
      <c r="C930" s="14">
        <v>3</v>
      </c>
      <c r="D930" s="10">
        <v>0.16122840690978887</v>
      </c>
      <c r="E930" s="10">
        <v>0.14960629921259844</v>
      </c>
      <c r="F930" s="10">
        <v>0.23684210526315788</v>
      </c>
      <c r="G930" s="10">
        <v>0.14285714285714285</v>
      </c>
      <c r="H930" s="10">
        <v>0.16600790513833993</v>
      </c>
    </row>
    <row r="931" spans="3:8" ht="21" x14ac:dyDescent="0.25">
      <c r="C931" s="14">
        <v>4</v>
      </c>
      <c r="D931" s="10">
        <v>0.53934740882917465</v>
      </c>
      <c r="E931" s="10">
        <v>0.61417322834645671</v>
      </c>
      <c r="F931" s="10">
        <v>0.56578947368421051</v>
      </c>
      <c r="G931" s="10">
        <v>0.6</v>
      </c>
      <c r="H931" s="10">
        <v>0.55731225296442688</v>
      </c>
    </row>
    <row r="932" spans="3:8" ht="21" x14ac:dyDescent="0.25">
      <c r="C932" s="14">
        <v>5</v>
      </c>
      <c r="D932" s="10">
        <v>0.27831094049904032</v>
      </c>
      <c r="E932" s="10">
        <v>0.14960629921259844</v>
      </c>
      <c r="F932" s="10">
        <v>0.14473684210526316</v>
      </c>
      <c r="G932" s="10">
        <v>0.22857142857142856</v>
      </c>
      <c r="H932" s="10">
        <v>0.24110671936758893</v>
      </c>
    </row>
    <row r="951" spans="3:16" ht="23.25" x14ac:dyDescent="0.25">
      <c r="C951" s="52" t="s">
        <v>236</v>
      </c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</row>
    <row r="953" spans="3:16" ht="23.25" x14ac:dyDescent="0.25">
      <c r="C953" s="6" t="s">
        <v>237</v>
      </c>
      <c r="D953" s="6" t="s">
        <v>3</v>
      </c>
      <c r="E953" s="6" t="s">
        <v>238</v>
      </c>
    </row>
    <row r="954" spans="3:16" ht="21" x14ac:dyDescent="0.25">
      <c r="C954" s="7" t="s">
        <v>239</v>
      </c>
      <c r="D954" s="8">
        <v>40</v>
      </c>
      <c r="E954" s="10">
        <v>0.11799410029498525</v>
      </c>
    </row>
    <row r="955" spans="3:16" ht="21" x14ac:dyDescent="0.25">
      <c r="C955" s="7" t="s">
        <v>240</v>
      </c>
      <c r="D955" s="8">
        <v>7</v>
      </c>
      <c r="E955" s="10">
        <v>2.0648967551622419E-2</v>
      </c>
    </row>
    <row r="956" spans="3:16" ht="42" x14ac:dyDescent="0.25">
      <c r="C956" s="7" t="s">
        <v>241</v>
      </c>
      <c r="D956" s="8">
        <v>7</v>
      </c>
      <c r="E956" s="10">
        <v>2.0648967551622419E-2</v>
      </c>
    </row>
    <row r="957" spans="3:16" ht="63" x14ac:dyDescent="0.25">
      <c r="C957" s="7" t="s">
        <v>242</v>
      </c>
      <c r="D957" s="8">
        <v>15</v>
      </c>
      <c r="E957" s="10">
        <v>4.4247787610619468E-2</v>
      </c>
    </row>
    <row r="958" spans="3:16" ht="84" x14ac:dyDescent="0.25">
      <c r="C958" s="7" t="s">
        <v>243</v>
      </c>
      <c r="D958" s="8">
        <v>37</v>
      </c>
      <c r="E958" s="10">
        <v>0.10914454277286136</v>
      </c>
    </row>
    <row r="959" spans="3:16" ht="21" x14ac:dyDescent="0.25">
      <c r="C959" s="7" t="s">
        <v>201</v>
      </c>
      <c r="D959" s="8">
        <v>63</v>
      </c>
      <c r="E959" s="10">
        <v>0.18584070796460178</v>
      </c>
    </row>
    <row r="960" spans="3:16" ht="37.5" customHeight="1" x14ac:dyDescent="0.25"/>
    <row r="961" spans="3:16" ht="23.25" x14ac:dyDescent="0.25">
      <c r="C961" s="52" t="s">
        <v>244</v>
      </c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</row>
    <row r="962" spans="3:16" ht="42.75" customHeight="1" x14ac:dyDescent="0.25"/>
    <row r="963" spans="3:16" ht="18.75" customHeight="1" x14ac:dyDescent="0.25">
      <c r="C963" s="6" t="s">
        <v>2</v>
      </c>
      <c r="D963" s="6" t="s">
        <v>3</v>
      </c>
      <c r="E963" s="6" t="s">
        <v>4</v>
      </c>
      <c r="F963" s="6" t="s">
        <v>7</v>
      </c>
    </row>
    <row r="964" spans="3:16" ht="18.75" customHeight="1" x14ac:dyDescent="0.25">
      <c r="C964" s="7" t="s">
        <v>19</v>
      </c>
      <c r="D964" s="43">
        <v>49</v>
      </c>
      <c r="E964" s="8">
        <v>10</v>
      </c>
      <c r="F964" s="9">
        <v>59</v>
      </c>
    </row>
    <row r="965" spans="3:16" ht="18.75" customHeight="1" x14ac:dyDescent="0.25">
      <c r="C965" s="7" t="s">
        <v>59</v>
      </c>
      <c r="D965" s="43">
        <v>189</v>
      </c>
      <c r="E965" s="8">
        <v>50</v>
      </c>
      <c r="F965" s="9">
        <v>239</v>
      </c>
    </row>
    <row r="966" spans="3:16" ht="21" x14ac:dyDescent="0.25">
      <c r="C966" s="7" t="s">
        <v>21</v>
      </c>
      <c r="D966" s="43">
        <v>202</v>
      </c>
      <c r="E966" s="8">
        <v>56</v>
      </c>
      <c r="F966" s="9">
        <v>258</v>
      </c>
    </row>
    <row r="967" spans="3:16" ht="21" x14ac:dyDescent="0.25">
      <c r="C967" s="7" t="s">
        <v>60</v>
      </c>
      <c r="D967" s="43">
        <v>48</v>
      </c>
      <c r="E967" s="8">
        <v>10</v>
      </c>
      <c r="F967" s="9">
        <v>58</v>
      </c>
    </row>
    <row r="968" spans="3:16" ht="21" x14ac:dyDescent="0.25">
      <c r="C968" s="7" t="s">
        <v>61</v>
      </c>
      <c r="D968" s="43">
        <v>33</v>
      </c>
      <c r="E968" s="8">
        <v>1</v>
      </c>
      <c r="F968" s="9">
        <v>34</v>
      </c>
    </row>
    <row r="969" spans="3:16" ht="21" x14ac:dyDescent="0.25">
      <c r="C969" s="7" t="s">
        <v>7</v>
      </c>
      <c r="D969" s="43">
        <v>521</v>
      </c>
      <c r="E969" s="43">
        <v>127</v>
      </c>
      <c r="F969" s="44">
        <v>648</v>
      </c>
    </row>
    <row r="971" spans="3:16" ht="23.25" x14ac:dyDescent="0.25">
      <c r="C971" s="6" t="s">
        <v>10</v>
      </c>
      <c r="D971" s="6" t="s">
        <v>3</v>
      </c>
      <c r="E971" s="6" t="s">
        <v>4</v>
      </c>
      <c r="F971" s="6" t="s">
        <v>7</v>
      </c>
    </row>
    <row r="972" spans="3:16" ht="21" x14ac:dyDescent="0.25">
      <c r="C972" s="7" t="s">
        <v>19</v>
      </c>
      <c r="D972" s="10">
        <v>9.4049904030710174E-2</v>
      </c>
      <c r="E972" s="10">
        <v>7.874015748031496E-2</v>
      </c>
      <c r="F972" s="11">
        <v>9.1049382716049385E-2</v>
      </c>
      <c r="G972" s="45"/>
    </row>
    <row r="973" spans="3:16" ht="21" x14ac:dyDescent="0.25">
      <c r="C973" s="7" t="s">
        <v>59</v>
      </c>
      <c r="D973" s="10">
        <v>0.36276391554702497</v>
      </c>
      <c r="E973" s="10">
        <v>0.39370078740157483</v>
      </c>
      <c r="F973" s="11">
        <v>0.36882716049382713</v>
      </c>
    </row>
    <row r="974" spans="3:16" ht="21" x14ac:dyDescent="0.25">
      <c r="C974" s="7" t="s">
        <v>21</v>
      </c>
      <c r="D974" s="10">
        <v>0.38771593090211132</v>
      </c>
      <c r="E974" s="10">
        <v>0.44094488188976377</v>
      </c>
      <c r="F974" s="11">
        <v>0.39814814814814814</v>
      </c>
    </row>
    <row r="975" spans="3:16" ht="21" x14ac:dyDescent="0.25">
      <c r="C975" s="7" t="s">
        <v>60</v>
      </c>
      <c r="D975" s="10">
        <v>9.2130518234165071E-2</v>
      </c>
      <c r="E975" s="10">
        <v>7.874015748031496E-2</v>
      </c>
      <c r="F975" s="11">
        <v>8.9506172839506168E-2</v>
      </c>
    </row>
    <row r="976" spans="3:16" ht="21" x14ac:dyDescent="0.25">
      <c r="C976" s="7" t="s">
        <v>61</v>
      </c>
      <c r="D976" s="10">
        <v>6.3339731285988479E-2</v>
      </c>
      <c r="E976" s="10">
        <v>7.874015748031496E-3</v>
      </c>
      <c r="F976" s="11">
        <v>5.2469135802469133E-2</v>
      </c>
    </row>
    <row r="977" spans="3:16" ht="40.5" customHeight="1" x14ac:dyDescent="0.25"/>
    <row r="978" spans="3:16" ht="23.25" x14ac:dyDescent="0.25">
      <c r="C978" s="52" t="s">
        <v>245</v>
      </c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</row>
    <row r="979" spans="3:16" ht="12.75" customHeight="1" x14ac:dyDescent="0.25"/>
    <row r="980" spans="3:16" ht="23.25" x14ac:dyDescent="0.25">
      <c r="C980" s="6" t="s">
        <v>2</v>
      </c>
      <c r="D980" s="6" t="s">
        <v>4</v>
      </c>
      <c r="E980" s="6" t="s">
        <v>5</v>
      </c>
      <c r="F980" s="6" t="s">
        <v>6</v>
      </c>
      <c r="G980" s="6" t="s">
        <v>7</v>
      </c>
    </row>
    <row r="981" spans="3:16" ht="21" x14ac:dyDescent="0.25">
      <c r="C981" s="7" t="s">
        <v>246</v>
      </c>
      <c r="D981" s="8">
        <v>17</v>
      </c>
      <c r="E981" s="8">
        <v>12</v>
      </c>
      <c r="F981" s="8">
        <v>10</v>
      </c>
      <c r="G981" s="8">
        <v>39</v>
      </c>
    </row>
    <row r="982" spans="3:16" ht="21" x14ac:dyDescent="0.25">
      <c r="C982" s="7" t="s">
        <v>247</v>
      </c>
      <c r="D982" s="8">
        <v>73</v>
      </c>
      <c r="E982" s="8">
        <v>36</v>
      </c>
      <c r="F982" s="8">
        <v>11</v>
      </c>
      <c r="G982" s="8">
        <v>120</v>
      </c>
    </row>
    <row r="983" spans="3:16" ht="21" x14ac:dyDescent="0.25">
      <c r="C983" s="7" t="s">
        <v>248</v>
      </c>
      <c r="D983" s="8">
        <v>37</v>
      </c>
      <c r="E983" s="8">
        <v>26</v>
      </c>
      <c r="F983" s="8">
        <v>12</v>
      </c>
      <c r="G983" s="8">
        <v>75</v>
      </c>
    </row>
    <row r="984" spans="3:16" ht="21" x14ac:dyDescent="0.25">
      <c r="C984" s="7" t="s">
        <v>249</v>
      </c>
      <c r="D984" s="8">
        <v>0</v>
      </c>
      <c r="E984" s="8">
        <v>2</v>
      </c>
      <c r="F984" s="8">
        <v>2</v>
      </c>
      <c r="G984" s="8">
        <v>4</v>
      </c>
    </row>
    <row r="1007" spans="3:7" ht="23.25" x14ac:dyDescent="0.25">
      <c r="C1007" s="6" t="s">
        <v>10</v>
      </c>
      <c r="D1007" s="6" t="s">
        <v>4</v>
      </c>
      <c r="E1007" s="6" t="s">
        <v>5</v>
      </c>
      <c r="F1007" s="6" t="s">
        <v>6</v>
      </c>
      <c r="G1007" s="6" t="s">
        <v>7</v>
      </c>
    </row>
    <row r="1008" spans="3:7" ht="21" x14ac:dyDescent="0.25">
      <c r="C1008" s="7" t="s">
        <v>246</v>
      </c>
      <c r="D1008" s="10">
        <v>0.13385826771653545</v>
      </c>
      <c r="E1008" s="10">
        <v>0.15789473684210525</v>
      </c>
      <c r="F1008" s="10">
        <v>0.2857142857142857</v>
      </c>
      <c r="G1008" s="10">
        <v>0.1638655462184874</v>
      </c>
    </row>
    <row r="1009" spans="3:16" ht="21" x14ac:dyDescent="0.25">
      <c r="C1009" s="7" t="s">
        <v>247</v>
      </c>
      <c r="D1009" s="10">
        <v>0.57480314960629919</v>
      </c>
      <c r="E1009" s="10">
        <v>0.47368421052631576</v>
      </c>
      <c r="F1009" s="10">
        <v>0.31428571428571428</v>
      </c>
      <c r="G1009" s="10">
        <v>0.50420168067226889</v>
      </c>
    </row>
    <row r="1010" spans="3:16" ht="21" x14ac:dyDescent="0.25">
      <c r="C1010" s="7" t="s">
        <v>248</v>
      </c>
      <c r="D1010" s="10">
        <v>0.29133858267716534</v>
      </c>
      <c r="E1010" s="10">
        <v>0.34210526315789475</v>
      </c>
      <c r="F1010" s="10">
        <v>0.34285714285714286</v>
      </c>
      <c r="G1010" s="10">
        <v>0.31512605042016806</v>
      </c>
    </row>
    <row r="1011" spans="3:16" ht="21" x14ac:dyDescent="0.25">
      <c r="C1011" s="7" t="s">
        <v>249</v>
      </c>
      <c r="D1011" s="10">
        <v>0</v>
      </c>
      <c r="E1011" s="10">
        <v>2.6315789473684209E-2</v>
      </c>
      <c r="F1011" s="10">
        <v>5.7142857142857141E-2</v>
      </c>
      <c r="G1011" s="10">
        <v>1.680672268907563E-2</v>
      </c>
    </row>
    <row r="1012" spans="3:16" ht="98.25" customHeight="1" x14ac:dyDescent="0.25"/>
    <row r="1013" spans="3:16" ht="22.5" x14ac:dyDescent="0.25">
      <c r="C1013" s="53" t="s">
        <v>250</v>
      </c>
      <c r="D1013" s="53"/>
      <c r="E1013" s="53"/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</row>
    <row r="1015" spans="3:16" ht="23.25" x14ac:dyDescent="0.25">
      <c r="C1015" s="6" t="s">
        <v>251</v>
      </c>
      <c r="D1015" s="6" t="s">
        <v>5</v>
      </c>
      <c r="E1015" s="6" t="s">
        <v>6</v>
      </c>
      <c r="F1015" s="6" t="s">
        <v>7</v>
      </c>
    </row>
    <row r="1016" spans="3:16" ht="21" x14ac:dyDescent="0.25">
      <c r="C1016" s="7" t="s">
        <v>252</v>
      </c>
      <c r="D1016" s="8">
        <v>10</v>
      </c>
      <c r="E1016" s="8">
        <v>9</v>
      </c>
      <c r="F1016" s="8">
        <v>19</v>
      </c>
    </row>
    <row r="1017" spans="3:16" ht="21" x14ac:dyDescent="0.25">
      <c r="C1017" s="7" t="s">
        <v>253</v>
      </c>
      <c r="D1017" s="8">
        <v>33</v>
      </c>
      <c r="E1017" s="8">
        <v>12</v>
      </c>
      <c r="F1017" s="8">
        <v>45</v>
      </c>
    </row>
    <row r="1018" spans="3:16" ht="21" x14ac:dyDescent="0.25">
      <c r="C1018" s="7" t="s">
        <v>254</v>
      </c>
      <c r="D1018" s="8">
        <v>14</v>
      </c>
      <c r="E1018" s="8">
        <v>6</v>
      </c>
      <c r="F1018" s="8">
        <v>20</v>
      </c>
    </row>
    <row r="1019" spans="3:16" ht="21" x14ac:dyDescent="0.25">
      <c r="C1019" s="7" t="s">
        <v>255</v>
      </c>
      <c r="D1019" s="8">
        <v>5</v>
      </c>
      <c r="E1019" s="8">
        <v>1</v>
      </c>
      <c r="F1019" s="8">
        <v>6</v>
      </c>
    </row>
    <row r="1020" spans="3:16" ht="21" x14ac:dyDescent="0.25">
      <c r="C1020" s="7" t="s">
        <v>256</v>
      </c>
      <c r="D1020" s="8">
        <v>14</v>
      </c>
      <c r="E1020" s="8">
        <v>7</v>
      </c>
      <c r="F1020" s="8">
        <v>21</v>
      </c>
    </row>
    <row r="1022" spans="3:16" ht="23.25" x14ac:dyDescent="0.25">
      <c r="C1022" s="6" t="s">
        <v>257</v>
      </c>
      <c r="D1022" s="6" t="s">
        <v>5</v>
      </c>
      <c r="E1022" s="6" t="s">
        <v>6</v>
      </c>
      <c r="F1022" s="6" t="s">
        <v>7</v>
      </c>
    </row>
    <row r="1023" spans="3:16" ht="21" x14ac:dyDescent="0.25">
      <c r="C1023" s="7" t="s">
        <v>252</v>
      </c>
      <c r="D1023" s="10">
        <v>0.13157894736842105</v>
      </c>
      <c r="E1023" s="10">
        <v>0.25714285714285712</v>
      </c>
      <c r="F1023" s="10">
        <v>0.17117117117117117</v>
      </c>
    </row>
    <row r="1024" spans="3:16" ht="21" x14ac:dyDescent="0.25">
      <c r="C1024" s="7" t="s">
        <v>253</v>
      </c>
      <c r="D1024" s="10">
        <v>0.43421052631578949</v>
      </c>
      <c r="E1024" s="10">
        <v>0.34285714285714286</v>
      </c>
      <c r="F1024" s="10">
        <v>0.40540540540540543</v>
      </c>
    </row>
    <row r="1025" spans="3:6" ht="21" x14ac:dyDescent="0.25">
      <c r="C1025" s="7" t="s">
        <v>254</v>
      </c>
      <c r="D1025" s="10">
        <v>0.18421052631578946</v>
      </c>
      <c r="E1025" s="10">
        <v>0.17142857142857143</v>
      </c>
      <c r="F1025" s="10">
        <v>0.18018018018018017</v>
      </c>
    </row>
    <row r="1026" spans="3:6" ht="21" x14ac:dyDescent="0.25">
      <c r="C1026" s="7" t="s">
        <v>255</v>
      </c>
      <c r="D1026" s="10">
        <v>6.5789473684210523E-2</v>
      </c>
      <c r="E1026" s="10">
        <v>2.8571428571428571E-2</v>
      </c>
      <c r="F1026" s="10">
        <v>5.4054054054054057E-2</v>
      </c>
    </row>
    <row r="1027" spans="3:6" ht="21" x14ac:dyDescent="0.25">
      <c r="C1027" s="7" t="s">
        <v>256</v>
      </c>
      <c r="D1027" s="10">
        <v>0.18421052631578946</v>
      </c>
      <c r="E1027" s="10">
        <v>0.2</v>
      </c>
      <c r="F1027" s="10">
        <v>0.1891891891891892</v>
      </c>
    </row>
    <row r="1029" spans="3:6" ht="23.25" x14ac:dyDescent="0.25">
      <c r="C1029" s="46" t="s">
        <v>258</v>
      </c>
      <c r="D1029" s="6" t="s">
        <v>5</v>
      </c>
      <c r="E1029" s="6" t="s">
        <v>6</v>
      </c>
      <c r="F1029" s="6" t="s">
        <v>7</v>
      </c>
    </row>
    <row r="1030" spans="3:6" ht="21" x14ac:dyDescent="0.25">
      <c r="C1030" s="7" t="s">
        <v>252</v>
      </c>
      <c r="D1030" s="8">
        <v>7</v>
      </c>
      <c r="E1030" s="8">
        <v>2</v>
      </c>
      <c r="F1030" s="8">
        <v>9</v>
      </c>
    </row>
    <row r="1031" spans="3:6" ht="21" x14ac:dyDescent="0.25">
      <c r="C1031" s="7" t="s">
        <v>253</v>
      </c>
      <c r="D1031" s="8">
        <v>26</v>
      </c>
      <c r="E1031" s="8">
        <v>7</v>
      </c>
      <c r="F1031" s="8">
        <v>33</v>
      </c>
    </row>
    <row r="1032" spans="3:6" ht="21" x14ac:dyDescent="0.25">
      <c r="C1032" s="7" t="s">
        <v>254</v>
      </c>
      <c r="D1032" s="8">
        <v>14</v>
      </c>
      <c r="E1032" s="8">
        <v>8</v>
      </c>
      <c r="F1032" s="8">
        <v>22</v>
      </c>
    </row>
    <row r="1033" spans="3:6" ht="21" x14ac:dyDescent="0.25">
      <c r="C1033" s="7" t="s">
        <v>255</v>
      </c>
      <c r="D1033" s="8">
        <v>8</v>
      </c>
      <c r="E1033" s="8">
        <v>5</v>
      </c>
      <c r="F1033" s="8">
        <v>13</v>
      </c>
    </row>
    <row r="1034" spans="3:6" ht="21" x14ac:dyDescent="0.25">
      <c r="C1034" s="7" t="s">
        <v>256</v>
      </c>
      <c r="D1034" s="8">
        <v>21</v>
      </c>
      <c r="E1034" s="8">
        <v>13</v>
      </c>
      <c r="F1034" s="8">
        <v>34</v>
      </c>
    </row>
    <row r="1036" spans="3:6" ht="46.5" x14ac:dyDescent="0.25">
      <c r="C1036" s="46" t="s">
        <v>259</v>
      </c>
      <c r="D1036" s="6" t="s">
        <v>5</v>
      </c>
      <c r="E1036" s="6" t="s">
        <v>6</v>
      </c>
      <c r="F1036" s="6" t="s">
        <v>7</v>
      </c>
    </row>
    <row r="1037" spans="3:6" ht="21" x14ac:dyDescent="0.25">
      <c r="C1037" s="7" t="s">
        <v>252</v>
      </c>
      <c r="D1037" s="10">
        <v>9.2105263157894732E-2</v>
      </c>
      <c r="E1037" s="10">
        <v>5.7142857142857141E-2</v>
      </c>
      <c r="F1037" s="10">
        <v>8.1081081081081086E-2</v>
      </c>
    </row>
    <row r="1038" spans="3:6" ht="21" x14ac:dyDescent="0.25">
      <c r="C1038" s="7" t="s">
        <v>253</v>
      </c>
      <c r="D1038" s="10">
        <v>0.34210526315789475</v>
      </c>
      <c r="E1038" s="10">
        <v>0.2</v>
      </c>
      <c r="F1038" s="10">
        <v>0.29729729729729731</v>
      </c>
    </row>
    <row r="1039" spans="3:6" ht="21" x14ac:dyDescent="0.25">
      <c r="C1039" s="7" t="s">
        <v>254</v>
      </c>
      <c r="D1039" s="10">
        <v>0.18421052631578946</v>
      </c>
      <c r="E1039" s="10">
        <v>0.22857142857142856</v>
      </c>
      <c r="F1039" s="10">
        <v>0.1981981981981982</v>
      </c>
    </row>
    <row r="1040" spans="3:6" ht="21" x14ac:dyDescent="0.25">
      <c r="C1040" s="7" t="s">
        <v>255</v>
      </c>
      <c r="D1040" s="10">
        <v>0.10526315789473684</v>
      </c>
      <c r="E1040" s="10">
        <v>0.14285714285714285</v>
      </c>
      <c r="F1040" s="10">
        <v>0.11711711711711711</v>
      </c>
    </row>
    <row r="1041" spans="3:6" ht="21" x14ac:dyDescent="0.25">
      <c r="C1041" s="7" t="s">
        <v>256</v>
      </c>
      <c r="D1041" s="10">
        <v>0.27631578947368424</v>
      </c>
      <c r="E1041" s="10">
        <v>0.37142857142857144</v>
      </c>
      <c r="F1041" s="10">
        <v>0.30630630630630629</v>
      </c>
    </row>
    <row r="1043" spans="3:6" ht="23.25" x14ac:dyDescent="0.25">
      <c r="C1043" s="6" t="s">
        <v>260</v>
      </c>
      <c r="D1043" s="6" t="s">
        <v>5</v>
      </c>
      <c r="E1043" s="6" t="s">
        <v>6</v>
      </c>
      <c r="F1043" s="6" t="s">
        <v>7</v>
      </c>
    </row>
    <row r="1044" spans="3:6" ht="21" x14ac:dyDescent="0.25">
      <c r="C1044" s="7" t="s">
        <v>252</v>
      </c>
      <c r="D1044" s="8">
        <v>7</v>
      </c>
      <c r="E1044" s="8">
        <v>3</v>
      </c>
      <c r="F1044" s="8">
        <v>10</v>
      </c>
    </row>
    <row r="1045" spans="3:6" ht="21" x14ac:dyDescent="0.25">
      <c r="C1045" s="7" t="s">
        <v>253</v>
      </c>
      <c r="D1045" s="8">
        <v>35</v>
      </c>
      <c r="E1045" s="8">
        <v>16</v>
      </c>
      <c r="F1045" s="8">
        <v>51</v>
      </c>
    </row>
    <row r="1046" spans="3:6" ht="21" x14ac:dyDescent="0.25">
      <c r="C1046" s="7" t="s">
        <v>254</v>
      </c>
      <c r="D1046" s="8">
        <v>16</v>
      </c>
      <c r="E1046" s="8">
        <v>6</v>
      </c>
      <c r="F1046" s="8">
        <v>22</v>
      </c>
    </row>
    <row r="1047" spans="3:6" ht="21" x14ac:dyDescent="0.25">
      <c r="C1047" s="7" t="s">
        <v>255</v>
      </c>
      <c r="D1047" s="8">
        <v>2</v>
      </c>
      <c r="E1047" s="8">
        <v>1</v>
      </c>
      <c r="F1047" s="8">
        <v>3</v>
      </c>
    </row>
    <row r="1048" spans="3:6" ht="21" x14ac:dyDescent="0.25">
      <c r="C1048" s="7" t="s">
        <v>256</v>
      </c>
      <c r="D1048" s="8">
        <v>16</v>
      </c>
      <c r="E1048" s="8">
        <v>9</v>
      </c>
      <c r="F1048" s="8">
        <v>25</v>
      </c>
    </row>
    <row r="1052" spans="3:6" ht="23.25" x14ac:dyDescent="0.25">
      <c r="C1052" s="46" t="s">
        <v>261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10">
        <v>9.2105263157894732E-2</v>
      </c>
      <c r="E1053" s="10">
        <v>8.5714285714285715E-2</v>
      </c>
      <c r="F1053" s="10">
        <v>9.0090090090090086E-2</v>
      </c>
    </row>
    <row r="1054" spans="3:6" ht="21" x14ac:dyDescent="0.25">
      <c r="C1054" s="7" t="s">
        <v>253</v>
      </c>
      <c r="D1054" s="10">
        <v>0.46052631578947367</v>
      </c>
      <c r="E1054" s="10">
        <v>0.45714285714285713</v>
      </c>
      <c r="F1054" s="10">
        <v>0.45945945945945948</v>
      </c>
    </row>
    <row r="1055" spans="3:6" ht="21" x14ac:dyDescent="0.25">
      <c r="C1055" s="7" t="s">
        <v>254</v>
      </c>
      <c r="D1055" s="10">
        <v>0.21052631578947367</v>
      </c>
      <c r="E1055" s="10">
        <v>0.17142857142857143</v>
      </c>
      <c r="F1055" s="10">
        <v>0.1981981981981982</v>
      </c>
    </row>
    <row r="1056" spans="3:6" ht="21" x14ac:dyDescent="0.25">
      <c r="C1056" s="7" t="s">
        <v>255</v>
      </c>
      <c r="D1056" s="10">
        <v>2.6315789473684209E-2</v>
      </c>
      <c r="E1056" s="10">
        <v>2.8571428571428571E-2</v>
      </c>
      <c r="F1056" s="10">
        <v>2.7027027027027029E-2</v>
      </c>
    </row>
    <row r="1057" spans="3:6" ht="21" x14ac:dyDescent="0.25">
      <c r="C1057" s="7" t="s">
        <v>256</v>
      </c>
      <c r="D1057" s="10">
        <v>0.21052631578947367</v>
      </c>
      <c r="E1057" s="10">
        <v>0.25714285714285712</v>
      </c>
      <c r="F1057" s="10">
        <v>0.22522522522522523</v>
      </c>
    </row>
    <row r="1064" spans="3:6" ht="23.25" x14ac:dyDescent="0.25">
      <c r="C1064" s="6" t="s">
        <v>262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8">
        <v>2</v>
      </c>
      <c r="E1065" s="8">
        <v>1</v>
      </c>
      <c r="F1065" s="8">
        <v>3</v>
      </c>
    </row>
    <row r="1066" spans="3:6" ht="21" x14ac:dyDescent="0.25">
      <c r="C1066" s="7" t="s">
        <v>253</v>
      </c>
      <c r="D1066" s="8">
        <v>12</v>
      </c>
      <c r="E1066" s="8">
        <v>3</v>
      </c>
      <c r="F1066" s="8">
        <v>15</v>
      </c>
    </row>
    <row r="1067" spans="3:6" ht="21" x14ac:dyDescent="0.25">
      <c r="C1067" s="7" t="s">
        <v>254</v>
      </c>
      <c r="D1067" s="8">
        <v>24</v>
      </c>
      <c r="E1067" s="8">
        <v>14</v>
      </c>
      <c r="F1067" s="8">
        <v>38</v>
      </c>
    </row>
    <row r="1068" spans="3:6" ht="21" x14ac:dyDescent="0.25">
      <c r="C1068" s="7" t="s">
        <v>255</v>
      </c>
      <c r="D1068" s="8">
        <v>21</v>
      </c>
      <c r="E1068" s="8">
        <v>6</v>
      </c>
      <c r="F1068" s="8">
        <v>27</v>
      </c>
    </row>
    <row r="1069" spans="3:6" ht="21" x14ac:dyDescent="0.25">
      <c r="C1069" s="7" t="s">
        <v>256</v>
      </c>
      <c r="D1069" s="8">
        <v>17</v>
      </c>
      <c r="E1069" s="8">
        <v>11</v>
      </c>
      <c r="F1069" s="8">
        <v>28</v>
      </c>
    </row>
    <row r="1076" spans="3:6" ht="23.25" x14ac:dyDescent="0.25">
      <c r="C1076" s="46" t="s">
        <v>263</v>
      </c>
      <c r="D1076" s="6" t="s">
        <v>5</v>
      </c>
      <c r="E1076" s="6" t="s">
        <v>6</v>
      </c>
      <c r="F1076" s="6" t="s">
        <v>7</v>
      </c>
    </row>
    <row r="1077" spans="3:6" ht="21" x14ac:dyDescent="0.25">
      <c r="C1077" s="7" t="s">
        <v>252</v>
      </c>
      <c r="D1077" s="10">
        <v>2.6315789473684209E-2</v>
      </c>
      <c r="E1077" s="10">
        <v>2.8571428571428571E-2</v>
      </c>
      <c r="F1077" s="10">
        <v>2.7027027027027029E-2</v>
      </c>
    </row>
    <row r="1078" spans="3:6" ht="21" x14ac:dyDescent="0.25">
      <c r="C1078" s="7" t="s">
        <v>253</v>
      </c>
      <c r="D1078" s="10">
        <v>0.15789473684210525</v>
      </c>
      <c r="E1078" s="10">
        <v>8.5714285714285715E-2</v>
      </c>
      <c r="F1078" s="10">
        <v>0.13513513513513514</v>
      </c>
    </row>
    <row r="1079" spans="3:6" ht="21" x14ac:dyDescent="0.25">
      <c r="C1079" s="7" t="s">
        <v>254</v>
      </c>
      <c r="D1079" s="10">
        <v>0.31578947368421051</v>
      </c>
      <c r="E1079" s="10">
        <v>0.4</v>
      </c>
      <c r="F1079" s="10">
        <v>0.34234234234234234</v>
      </c>
    </row>
    <row r="1080" spans="3:6" ht="21" x14ac:dyDescent="0.25">
      <c r="C1080" s="7" t="s">
        <v>255</v>
      </c>
      <c r="D1080" s="10">
        <v>0.27631578947368424</v>
      </c>
      <c r="E1080" s="10">
        <v>0.17142857142857143</v>
      </c>
      <c r="F1080" s="10">
        <v>0.24324324324324326</v>
      </c>
    </row>
    <row r="1081" spans="3:6" ht="21" x14ac:dyDescent="0.25">
      <c r="C1081" s="7" t="s">
        <v>256</v>
      </c>
      <c r="D1081" s="10">
        <v>0.22368421052631579</v>
      </c>
      <c r="E1081" s="10">
        <v>0.31428571428571428</v>
      </c>
      <c r="F1081" s="10">
        <v>0.25225225225225223</v>
      </c>
    </row>
    <row r="1083" spans="3:6" ht="23.25" x14ac:dyDescent="0.25">
      <c r="C1083" s="6" t="s">
        <v>264</v>
      </c>
      <c r="D1083" s="6" t="s">
        <v>5</v>
      </c>
      <c r="E1083" s="6" t="s">
        <v>6</v>
      </c>
      <c r="F1083" s="6" t="s">
        <v>7</v>
      </c>
    </row>
    <row r="1084" spans="3:6" ht="21" x14ac:dyDescent="0.25">
      <c r="C1084" s="7" t="s">
        <v>252</v>
      </c>
      <c r="D1084" s="8">
        <v>12</v>
      </c>
      <c r="E1084" s="8">
        <v>7</v>
      </c>
      <c r="F1084" s="8">
        <v>19</v>
      </c>
    </row>
    <row r="1085" spans="3:6" ht="21" x14ac:dyDescent="0.25">
      <c r="C1085" s="7" t="s">
        <v>253</v>
      </c>
      <c r="D1085" s="8">
        <v>34</v>
      </c>
      <c r="E1085" s="8">
        <v>11</v>
      </c>
      <c r="F1085" s="8">
        <v>45</v>
      </c>
    </row>
    <row r="1086" spans="3:6" ht="21" x14ac:dyDescent="0.25">
      <c r="C1086" s="7" t="s">
        <v>254</v>
      </c>
      <c r="D1086" s="8">
        <v>13</v>
      </c>
      <c r="E1086" s="8">
        <v>5</v>
      </c>
      <c r="F1086" s="8">
        <v>18</v>
      </c>
    </row>
    <row r="1087" spans="3:6" ht="21" x14ac:dyDescent="0.25">
      <c r="C1087" s="7" t="s">
        <v>255</v>
      </c>
      <c r="D1087" s="8">
        <v>2</v>
      </c>
      <c r="E1087" s="8">
        <v>2</v>
      </c>
      <c r="F1087" s="8">
        <v>4</v>
      </c>
    </row>
    <row r="1088" spans="3:6" ht="21" x14ac:dyDescent="0.25">
      <c r="C1088" s="7" t="s">
        <v>256</v>
      </c>
      <c r="D1088" s="8">
        <v>15</v>
      </c>
      <c r="E1088" s="8">
        <v>10</v>
      </c>
      <c r="F1088" s="8">
        <v>25</v>
      </c>
    </row>
    <row r="1091" spans="3:6" ht="23.25" x14ac:dyDescent="0.25">
      <c r="C1091" s="46" t="s">
        <v>265</v>
      </c>
      <c r="D1091" s="6" t="s">
        <v>5</v>
      </c>
      <c r="E1091" s="6" t="s">
        <v>6</v>
      </c>
      <c r="F1091" s="6" t="s">
        <v>7</v>
      </c>
    </row>
    <row r="1092" spans="3:6" ht="21" x14ac:dyDescent="0.25">
      <c r="C1092" s="7" t="s">
        <v>252</v>
      </c>
      <c r="D1092" s="10">
        <v>0.15789473684210525</v>
      </c>
      <c r="E1092" s="10">
        <v>0.2</v>
      </c>
      <c r="F1092" s="10">
        <v>0.17117117117117117</v>
      </c>
    </row>
    <row r="1093" spans="3:6" ht="21" x14ac:dyDescent="0.25">
      <c r="C1093" s="7" t="s">
        <v>253</v>
      </c>
      <c r="D1093" s="10">
        <v>0.44736842105263158</v>
      </c>
      <c r="E1093" s="10">
        <v>0.31428571428571428</v>
      </c>
      <c r="F1093" s="10">
        <v>0.40540540540540543</v>
      </c>
    </row>
    <row r="1094" spans="3:6" ht="21" x14ac:dyDescent="0.25">
      <c r="C1094" s="7" t="s">
        <v>254</v>
      </c>
      <c r="D1094" s="10">
        <v>0.17105263157894737</v>
      </c>
      <c r="E1094" s="10">
        <v>0.14285714285714285</v>
      </c>
      <c r="F1094" s="10">
        <v>0.16216216216216217</v>
      </c>
    </row>
    <row r="1095" spans="3:6" ht="21" x14ac:dyDescent="0.25">
      <c r="C1095" s="7" t="s">
        <v>255</v>
      </c>
      <c r="D1095" s="10">
        <v>2.6315789473684209E-2</v>
      </c>
      <c r="E1095" s="10">
        <v>5.7142857142857141E-2</v>
      </c>
      <c r="F1095" s="10">
        <v>3.6036036036036036E-2</v>
      </c>
    </row>
    <row r="1096" spans="3:6" ht="21" x14ac:dyDescent="0.25">
      <c r="C1096" s="7" t="s">
        <v>256</v>
      </c>
      <c r="D1096" s="10">
        <v>0.19736842105263158</v>
      </c>
      <c r="E1096" s="10">
        <v>0.2857142857142857</v>
      </c>
      <c r="F1096" s="10">
        <v>0.22522522522522523</v>
      </c>
    </row>
    <row r="1098" spans="3:6" ht="46.5" x14ac:dyDescent="0.25">
      <c r="C1098" s="46" t="s">
        <v>266</v>
      </c>
      <c r="D1098" s="6" t="s">
        <v>5</v>
      </c>
      <c r="E1098" s="6" t="s">
        <v>6</v>
      </c>
      <c r="F1098" s="6" t="s">
        <v>7</v>
      </c>
    </row>
    <row r="1099" spans="3:6" ht="21" x14ac:dyDescent="0.25">
      <c r="C1099" s="7" t="s">
        <v>252</v>
      </c>
      <c r="D1099" s="8">
        <v>11</v>
      </c>
      <c r="E1099" s="8">
        <v>4</v>
      </c>
      <c r="F1099" s="8">
        <v>15</v>
      </c>
    </row>
    <row r="1100" spans="3:6" ht="21" x14ac:dyDescent="0.25">
      <c r="C1100" s="7" t="s">
        <v>253</v>
      </c>
      <c r="D1100" s="8">
        <v>22</v>
      </c>
      <c r="E1100" s="8">
        <v>15</v>
      </c>
      <c r="F1100" s="8">
        <v>37</v>
      </c>
    </row>
    <row r="1101" spans="3:6" ht="21" x14ac:dyDescent="0.25">
      <c r="C1101" s="7" t="s">
        <v>254</v>
      </c>
      <c r="D1101" s="8">
        <v>20</v>
      </c>
      <c r="E1101" s="8">
        <v>5</v>
      </c>
      <c r="F1101" s="8">
        <v>25</v>
      </c>
    </row>
    <row r="1102" spans="3:6" ht="21" x14ac:dyDescent="0.25">
      <c r="C1102" s="7" t="s">
        <v>255</v>
      </c>
      <c r="D1102" s="8">
        <v>9</v>
      </c>
      <c r="E1102" s="8">
        <v>2</v>
      </c>
      <c r="F1102" s="8">
        <v>11</v>
      </c>
    </row>
    <row r="1103" spans="3:6" ht="21" x14ac:dyDescent="0.25">
      <c r="C1103" s="7" t="s">
        <v>256</v>
      </c>
      <c r="D1103" s="8">
        <v>14</v>
      </c>
      <c r="E1103" s="8">
        <v>9</v>
      </c>
      <c r="F1103" s="8">
        <v>23</v>
      </c>
    </row>
    <row r="1105" spans="3:16" ht="46.5" x14ac:dyDescent="0.25">
      <c r="C1105" s="46" t="s">
        <v>267</v>
      </c>
      <c r="D1105" s="6" t="s">
        <v>5</v>
      </c>
      <c r="E1105" s="6" t="s">
        <v>6</v>
      </c>
      <c r="F1105" s="6" t="s">
        <v>7</v>
      </c>
    </row>
    <row r="1106" spans="3:16" ht="21" x14ac:dyDescent="0.25">
      <c r="C1106" s="7" t="s">
        <v>252</v>
      </c>
      <c r="D1106" s="10">
        <v>0.14473684210526316</v>
      </c>
      <c r="E1106" s="10">
        <v>0.11428571428571428</v>
      </c>
      <c r="F1106" s="10">
        <v>0.13513513513513514</v>
      </c>
    </row>
    <row r="1107" spans="3:16" ht="21" x14ac:dyDescent="0.25">
      <c r="C1107" s="7" t="s">
        <v>253</v>
      </c>
      <c r="D1107" s="10">
        <v>0.28947368421052633</v>
      </c>
      <c r="E1107" s="10">
        <v>0.42857142857142855</v>
      </c>
      <c r="F1107" s="10">
        <v>0.33333333333333331</v>
      </c>
    </row>
    <row r="1108" spans="3:16" ht="21" x14ac:dyDescent="0.25">
      <c r="C1108" s="7" t="s">
        <v>254</v>
      </c>
      <c r="D1108" s="10">
        <v>0.26315789473684209</v>
      </c>
      <c r="E1108" s="10">
        <v>0.14285714285714285</v>
      </c>
      <c r="F1108" s="10">
        <v>0.22522522522522523</v>
      </c>
    </row>
    <row r="1109" spans="3:16" ht="21" x14ac:dyDescent="0.25">
      <c r="C1109" s="7" t="s">
        <v>255</v>
      </c>
      <c r="D1109" s="10">
        <v>0.11842105263157894</v>
      </c>
      <c r="E1109" s="10">
        <v>5.7142857142857141E-2</v>
      </c>
      <c r="F1109" s="10">
        <v>9.90990990990991E-2</v>
      </c>
    </row>
    <row r="1110" spans="3:16" ht="21" x14ac:dyDescent="0.25">
      <c r="C1110" s="7" t="s">
        <v>256</v>
      </c>
      <c r="D1110" s="10">
        <v>0.18421052631578946</v>
      </c>
      <c r="E1110" s="10">
        <v>0.25714285714285712</v>
      </c>
      <c r="F1110" s="10">
        <v>0.2072072072072072</v>
      </c>
    </row>
    <row r="1112" spans="3:16" s="41" customFormat="1" ht="45.75" customHeight="1" x14ac:dyDescent="0.35">
      <c r="C1112" s="54" t="s">
        <v>268</v>
      </c>
      <c r="D1112" s="54"/>
      <c r="E1112" s="54"/>
      <c r="F1112" s="54"/>
      <c r="G1112" s="54"/>
      <c r="H1112" s="54"/>
      <c r="I1112" s="54"/>
      <c r="J1112" s="54"/>
      <c r="K1112" s="54"/>
      <c r="L1112" s="54"/>
      <c r="M1112" s="54"/>
      <c r="N1112" s="54"/>
      <c r="O1112" s="54"/>
      <c r="P1112" s="54"/>
    </row>
    <row r="1114" spans="3:16" ht="23.25" x14ac:dyDescent="0.25">
      <c r="C1114" s="46" t="s">
        <v>269</v>
      </c>
      <c r="D1114" s="6" t="s">
        <v>3</v>
      </c>
      <c r="E1114" s="6" t="s">
        <v>270</v>
      </c>
    </row>
    <row r="1115" spans="3:16" ht="21" x14ac:dyDescent="0.25">
      <c r="C1115" s="7" t="s">
        <v>252</v>
      </c>
      <c r="D1115" s="8">
        <v>134</v>
      </c>
      <c r="E1115" s="10">
        <v>0.49264705882352944</v>
      </c>
    </row>
    <row r="1116" spans="3:16" ht="21" x14ac:dyDescent="0.25">
      <c r="C1116" s="7" t="s">
        <v>271</v>
      </c>
      <c r="D1116" s="8">
        <v>126</v>
      </c>
      <c r="E1116" s="10">
        <v>0.46323529411764708</v>
      </c>
    </row>
    <row r="1117" spans="3:16" ht="21" x14ac:dyDescent="0.25">
      <c r="C1117" s="7" t="s">
        <v>254</v>
      </c>
      <c r="D1117" s="8">
        <v>11</v>
      </c>
      <c r="E1117" s="10">
        <v>4.0441176470588237E-2</v>
      </c>
    </row>
    <row r="1118" spans="3:16" ht="21" x14ac:dyDescent="0.25">
      <c r="C1118" s="7" t="s">
        <v>272</v>
      </c>
      <c r="D1118" s="8">
        <v>1</v>
      </c>
      <c r="E1118" s="10">
        <v>3.6764705882352941E-3</v>
      </c>
    </row>
    <row r="1119" spans="3:16" ht="123" customHeight="1" x14ac:dyDescent="0.25"/>
    <row r="1120" spans="3:16" ht="22.5" x14ac:dyDescent="0.25">
      <c r="C1120" s="53" t="s">
        <v>273</v>
      </c>
      <c r="D1120" s="53"/>
      <c r="E1120" s="53"/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</row>
    <row r="1121" spans="3:5" ht="45.75" customHeight="1" x14ac:dyDescent="0.25"/>
    <row r="1122" spans="3:5" ht="23.25" x14ac:dyDescent="0.25">
      <c r="C1122" s="46" t="s">
        <v>237</v>
      </c>
      <c r="D1122" s="6" t="s">
        <v>4</v>
      </c>
      <c r="E1122" s="6" t="s">
        <v>274</v>
      </c>
    </row>
    <row r="1123" spans="3:5" ht="21" x14ac:dyDescent="0.25">
      <c r="C1123" s="7" t="s">
        <v>19</v>
      </c>
      <c r="D1123" s="8">
        <v>50</v>
      </c>
      <c r="E1123" s="10">
        <v>0.39370078740157483</v>
      </c>
    </row>
    <row r="1124" spans="3:5" ht="21" x14ac:dyDescent="0.25">
      <c r="C1124" s="7" t="s">
        <v>59</v>
      </c>
      <c r="D1124" s="8">
        <v>65</v>
      </c>
      <c r="E1124" s="10">
        <v>0.51181102362204722</v>
      </c>
    </row>
    <row r="1125" spans="3:5" ht="21" x14ac:dyDescent="0.25">
      <c r="C1125" s="7" t="s">
        <v>21</v>
      </c>
      <c r="D1125" s="8">
        <v>6</v>
      </c>
      <c r="E1125" s="10">
        <v>4.7244094488188976E-2</v>
      </c>
    </row>
    <row r="1126" spans="3:5" ht="21" x14ac:dyDescent="0.25">
      <c r="C1126" s="7" t="s">
        <v>60</v>
      </c>
      <c r="D1126" s="8">
        <v>6</v>
      </c>
      <c r="E1126" s="10">
        <v>4.7244094488188976E-2</v>
      </c>
    </row>
  </sheetData>
  <autoFilter ref="C720:G720"/>
  <mergeCells count="84">
    <mergeCell ref="C71:I71"/>
    <mergeCell ref="C2:P2"/>
    <mergeCell ref="C5:P5"/>
    <mergeCell ref="C7:P7"/>
    <mergeCell ref="C19:P19"/>
    <mergeCell ref="C31:P31"/>
    <mergeCell ref="C46:P46"/>
    <mergeCell ref="C48:P48"/>
    <mergeCell ref="C66:P66"/>
    <mergeCell ref="C68:I68"/>
    <mergeCell ref="C69:I69"/>
    <mergeCell ref="C70:I70"/>
    <mergeCell ref="C83:I83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81:I81"/>
    <mergeCell ref="C82:I82"/>
    <mergeCell ref="C122:P122"/>
    <mergeCell ref="C84:I84"/>
    <mergeCell ref="C102:I102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20:P120"/>
    <mergeCell ref="C402:P402"/>
    <mergeCell ref="C261:P261"/>
    <mergeCell ref="C263:P263"/>
    <mergeCell ref="C279:P279"/>
    <mergeCell ref="C294:P294"/>
    <mergeCell ref="C311:P311"/>
    <mergeCell ref="C321:P321"/>
    <mergeCell ref="C349:P349"/>
    <mergeCell ref="C359:P359"/>
    <mergeCell ref="C388:P388"/>
    <mergeCell ref="C390:P390"/>
    <mergeCell ref="C400:P400"/>
    <mergeCell ref="C631:P631"/>
    <mergeCell ref="C430:P430"/>
    <mergeCell ref="C448:P448"/>
    <mergeCell ref="C475:P475"/>
    <mergeCell ref="C489:P489"/>
    <mergeCell ref="C503:P503"/>
    <mergeCell ref="C517:P517"/>
    <mergeCell ref="C538:P538"/>
    <mergeCell ref="C562:P562"/>
    <mergeCell ref="C564:P564"/>
    <mergeCell ref="C580:P580"/>
    <mergeCell ref="C609:P609"/>
    <mergeCell ref="C831:P831"/>
    <mergeCell ref="C633:P633"/>
    <mergeCell ref="C655:P655"/>
    <mergeCell ref="C675:P675"/>
    <mergeCell ref="C701:P701"/>
    <mergeCell ref="C716:P716"/>
    <mergeCell ref="C718:P718"/>
    <mergeCell ref="C761:P761"/>
    <mergeCell ref="C777:P777"/>
    <mergeCell ref="C779:P779"/>
    <mergeCell ref="C801:P801"/>
    <mergeCell ref="C829:P829"/>
    <mergeCell ref="C1120:P1120"/>
    <mergeCell ref="C844:P844"/>
    <mergeCell ref="C846:P846"/>
    <mergeCell ref="C862:P862"/>
    <mergeCell ref="C864:P864"/>
    <mergeCell ref="C916:P916"/>
    <mergeCell ref="C918:P918"/>
    <mergeCell ref="C951:P951"/>
    <mergeCell ref="C961:P961"/>
    <mergeCell ref="C978:P978"/>
    <mergeCell ref="C1013:P1013"/>
    <mergeCell ref="C1112:P1112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2017-05-18T21:03:10Z</dcterms:created>
  <dcterms:modified xsi:type="dcterms:W3CDTF">2017-07-10T16:24:27Z</dcterms:modified>
</cp:coreProperties>
</file>