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updateLinks="never"/>
  <mc:AlternateContent xmlns:mc="http://schemas.openxmlformats.org/markup-compatibility/2006">
    <mc:Choice Requires="x15">
      <x15ac:absPath xmlns:x15ac="http://schemas.microsoft.com/office/spreadsheetml/2010/11/ac" url="D:\1. GSI - UTP\1. GSI 2025\CALIDAD 2025\"/>
    </mc:Choice>
  </mc:AlternateContent>
  <xr:revisionPtr revIDLastSave="0" documentId="8_{CC686973-1D02-4494-BDDE-D77A9A0E1F43}" xr6:coauthVersionLast="47" xr6:coauthVersionMax="47" xr10:uidLastSave="{00000000-0000-0000-0000-000000000000}"/>
  <bookViews>
    <workbookView xWindow="-108" yWindow="-108" windowWidth="23256" windowHeight="12456" tabRatio="916" xr2:uid="{00000000-000D-0000-FFFF-FFFF00000000}"/>
  </bookViews>
  <sheets>
    <sheet name="01-Inventario de Activos" sheetId="8" r:id="rId1"/>
    <sheet name="02-Clasific. Activos Inform. " sheetId="1" r:id="rId2"/>
    <sheet name="Instructivo" sheetId="9" r:id="rId3"/>
  </sheets>
  <externalReferences>
    <externalReference r:id="rId4"/>
    <externalReference r:id="rId5"/>
  </externalReferences>
  <definedNames>
    <definedName name="_xlnm._FilterDatabase" localSheetId="0" hidden="1">'01-Inventario de Activos'!$C$13:$C$25</definedName>
    <definedName name="_xlnm._FilterDatabase" localSheetId="1" hidden="1">'02-Clasific. Activos Inform. '!$B$1:$AA$1</definedName>
    <definedName name="ADQUISICIÓN_DESARROLLO_Y_MANTENIMIENTO_DE_SISTEMAS">#REF!</definedName>
    <definedName name="Antes_de_asumir_el_contratación">#REF!</definedName>
    <definedName name="Áreas_seguras">#REF!</definedName>
    <definedName name="ASPECTOS_DE_SEGURIDAD_DE_LA_INFORMACIÓN_EN_LA_GESTIÓN_DE_CONTINUIDAD_DE_NEGOCIO">#REF!</definedName>
    <definedName name="Clasificación_de_la_información">#REF!</definedName>
    <definedName name="Compromiso_de_la_información">#REF!</definedName>
    <definedName name="Compromiso_de_las_funciones">#REF!</definedName>
    <definedName name="Consideraciones_sobre_auditorias_de_los_sistemas_de_información">#REF!</definedName>
    <definedName name="Continuidad_de_seguridad_de_la_información">#REF!</definedName>
    <definedName name="CONTROL_DE_ACCESO">#REF!</definedName>
    <definedName name="Control_de_acceso_a_sistemas_y_aplicaciones">#REF!</definedName>
    <definedName name="Control_de_software_operacional">#REF!</definedName>
    <definedName name="Controles_Criptográficos">#REF!</definedName>
    <definedName name="Copias_de_respaldo">#REF!</definedName>
    <definedName name="CRIPTOGRAFIA">#REF!</definedName>
    <definedName name="CUMPLIMIENTO">#REF!</definedName>
    <definedName name="Cumplimiento_de_requisitos_legales_y_contractuales">#REF!</definedName>
    <definedName name="Daño_físico">#REF!</definedName>
    <definedName name="Datos_de_prueba">#REF!</definedName>
    <definedName name="DEPENDENCIA">'[1]01-Inventario de Activos'!$DC$9:$DC$50</definedName>
    <definedName name="Dispositivos_moviles_y_teletrabajo">#REF!</definedName>
    <definedName name="DOMINIO">#REF!</definedName>
    <definedName name="Durante_la_ejecución_del_empleo">#REF!</definedName>
    <definedName name="Equipos">#REF!</definedName>
    <definedName name="Eventos_naturales">#REF!</definedName>
    <definedName name="Fallas_técnicas">#REF!</definedName>
    <definedName name="Gestión_de_acceso_de_usuarios">#REF!</definedName>
    <definedName name="GESTIÓN_DE_ACTIVOS">#REF!</definedName>
    <definedName name="GESTIÓN_DE_INCIDENTES_DE_SEGURIDAD_DE_LA_INFORMACIÓN">#REF!</definedName>
    <definedName name="Gestión_de_la_prestación_de_servicio_de_proveedores">#REF!</definedName>
    <definedName name="Gestión_de_la_seguridad_en_las_redes">#REF!</definedName>
    <definedName name="Gestión_de_la_vulnerabilidad_técnica">#REF!</definedName>
    <definedName name="Gestión_de_los_incidentes_y_mejoras_en_la_seguridad_de_la_información">#REF!</definedName>
    <definedName name="GRAVE">#REF!</definedName>
    <definedName name="Hardware">#REF!</definedName>
    <definedName name="Hardware_">#REF!</definedName>
    <definedName name="Intrusos_empleados_con_entrenamiento_deficiente_descontento_malintencionado_negligente_deshonesto_o_despedido">#REF!</definedName>
    <definedName name="LEVE">#REF!</definedName>
    <definedName name="Lugar">#REF!</definedName>
    <definedName name="Lugar_">#REF!</definedName>
    <definedName name="Manejo_de_medios">#REF!</definedName>
    <definedName name="MODERADO">#REF!</definedName>
    <definedName name="nnnn">'[2]01-Mapa de riesgo'!#REF!</definedName>
    <definedName name="No_Aplica">#REF!</definedName>
    <definedName name="NO_DEFINIDO">#REF!</definedName>
    <definedName name="OEC">'01-Inventario de Activos'!$EQ$13:$EQ$50</definedName>
    <definedName name="Organización">#REF!</definedName>
    <definedName name="Organización_">#REF!</definedName>
    <definedName name="ORGANIZACIÓN_DE_LA_SEGURIDAD_DE_LA_INFORMACIÓN">#REF!</definedName>
    <definedName name="Organización_interna">#REF!</definedName>
    <definedName name="Orientación_de_la_dirección_para_la_gestión_de_la_seguridad_de_la_Información">#REF!</definedName>
    <definedName name="Pérdida_de_los_servicios_esenciales">#REF!</definedName>
    <definedName name="Personal">#REF!</definedName>
    <definedName name="Personal_">#REF!</definedName>
    <definedName name="Perturbación_debida_a_la_radiación">#REF!</definedName>
    <definedName name="Pirata_informatico_intruso_ilegal">#REF!</definedName>
    <definedName name="POLÍTICAS_DE_SEGURIDAD_DE_LA_INFORMACIÓN">#REF!</definedName>
    <definedName name="Procedimientos_operacionales_y_responsabilidades">#REF!</definedName>
    <definedName name="procesos1">'01-Inventario de Activos'!$ER$13:$ER$50</definedName>
    <definedName name="Protección_contra_códigos_maliciosos">#REF!</definedName>
    <definedName name="Red">#REF!</definedName>
    <definedName name="Red_">#REF!</definedName>
    <definedName name="Redundancias">#REF!</definedName>
    <definedName name="Registro_y_seguimiento">#REF!</definedName>
    <definedName name="RELACIONES_CON_LOS_PROVEEDORES">#REF!</definedName>
    <definedName name="Requisito_de_negocio_para_control_de_acceso">#REF!</definedName>
    <definedName name="Requisitos_de_seguridad_de_los_sistemas_de_información">#REF!</definedName>
    <definedName name="Responsabilidad_por_los_activos">#REF!</definedName>
    <definedName name="Responsabilidades_de_los_usuario">#REF!</definedName>
    <definedName name="Revisiones_de_seguridad_de_la_información">#REF!</definedName>
    <definedName name="Seguridad_de_la_información_en_las_relaciones_con_los_proveedores">#REF!</definedName>
    <definedName name="SEGURIDAD_DE_LAS_OPERACIONES">#REF!</definedName>
    <definedName name="SEGURIDAD_DE_LAS_TELECOMUNICACIONES">#REF!</definedName>
    <definedName name="SEGURIDAD_DE_LOS_RECURSOS_HUMANOS">#REF!</definedName>
    <definedName name="Seguridad_en_los_procesos_de_desarrollo_y_de_soporte">#REF!</definedName>
    <definedName name="SEGURIDAD_FÍSICA_Y_DEL_ENTORNO">#REF!</definedName>
    <definedName name="Software">#REF!</definedName>
    <definedName name="Software_">#REF!</definedName>
    <definedName name="TABLA">'01-Inventario de Activos'!$DC$8:$DD$36</definedName>
    <definedName name="TABLA1">'01-Inventario de Activos'!$EQ$13:$ER$50</definedName>
    <definedName name="TABLA2">'01-Inventario de Activos'!$EQ$9:$ER$50</definedName>
    <definedName name="Terminación_y_cambio_de_empleo">#REF!</definedName>
    <definedName name="Terrorismo">#REF!</definedName>
    <definedName name="TIPO_A">#REF!</definedName>
    <definedName name="TIPO_V">#REF!</definedName>
    <definedName name="Transferencia_de_inform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8" i="8" l="1"/>
  <c r="X12" i="1" l="1"/>
  <c r="X13" i="1"/>
  <c r="X14" i="1"/>
  <c r="X15" i="1"/>
  <c r="X16" i="1"/>
  <c r="X17" i="1"/>
  <c r="X18" i="1"/>
  <c r="X19" i="1"/>
  <c r="X20" i="1"/>
  <c r="X21" i="1"/>
  <c r="X22" i="1"/>
  <c r="X23" i="1"/>
  <c r="X24" i="1"/>
  <c r="X25" i="1"/>
  <c r="X26" i="1"/>
  <c r="X27" i="1"/>
  <c r="X28" i="1"/>
  <c r="X29" i="1"/>
  <c r="O12" i="1"/>
  <c r="O13" i="1"/>
  <c r="O14" i="1"/>
  <c r="O15" i="1"/>
  <c r="O16" i="1"/>
  <c r="O17" i="1"/>
  <c r="O18" i="1"/>
  <c r="O19" i="1"/>
  <c r="O20" i="1"/>
  <c r="O21" i="1"/>
  <c r="O22" i="1"/>
  <c r="O23" i="1"/>
  <c r="O24" i="1"/>
  <c r="O25" i="1"/>
  <c r="U12" i="1"/>
  <c r="U13" i="1"/>
  <c r="U14" i="1"/>
  <c r="U15" i="1"/>
  <c r="U16" i="1"/>
  <c r="U17" i="1"/>
  <c r="U18" i="1"/>
  <c r="U19" i="1"/>
  <c r="U20" i="1"/>
  <c r="U21" i="1"/>
  <c r="U22" i="1"/>
  <c r="U23" i="1"/>
  <c r="U24" i="1"/>
  <c r="U25" i="1"/>
  <c r="Z24" i="1" l="1"/>
  <c r="AA24" i="1" s="1"/>
  <c r="Z22" i="1"/>
  <c r="AA22" i="1" s="1"/>
  <c r="Z20" i="1"/>
  <c r="AA20" i="1" s="1"/>
  <c r="Z18" i="1"/>
  <c r="AA18" i="1" s="1"/>
  <c r="Z25" i="1"/>
  <c r="AA25" i="1" s="1"/>
  <c r="Z23" i="1"/>
  <c r="AA23" i="1" s="1"/>
  <c r="Z21" i="1"/>
  <c r="AA21" i="1" s="1"/>
  <c r="Z19" i="1"/>
  <c r="AA19" i="1" s="1"/>
  <c r="Z17" i="1"/>
  <c r="AA17" i="1" s="1"/>
  <c r="Z16" i="1"/>
  <c r="AA16" i="1" s="1"/>
  <c r="Z15" i="1"/>
  <c r="AA15" i="1" s="1"/>
  <c r="Z14" i="1"/>
  <c r="AA14" i="1" s="1"/>
  <c r="Z13" i="1"/>
  <c r="AA13" i="1" s="1"/>
  <c r="Z12" i="1"/>
  <c r="AA12" i="1" s="1"/>
  <c r="AA2" i="1"/>
  <c r="AA3" i="1"/>
  <c r="AA1" i="1"/>
  <c r="M7" i="1" l="1"/>
  <c r="D7" i="1"/>
  <c r="A12" i="1" l="1"/>
  <c r="A13" i="1"/>
  <c r="A14" i="1"/>
  <c r="A15" i="1"/>
  <c r="A16" i="1"/>
  <c r="A17" i="1"/>
  <c r="A18" i="1"/>
  <c r="A19" i="1"/>
  <c r="A20" i="1"/>
  <c r="A21" i="1"/>
  <c r="A23" i="1"/>
  <c r="A24" i="1"/>
  <c r="A22" i="1"/>
  <c r="A25" i="1"/>
  <c r="A14" i="8"/>
  <c r="A15" i="8"/>
  <c r="A16" i="8"/>
  <c r="A17" i="8"/>
  <c r="A18" i="8"/>
  <c r="A19" i="8"/>
  <c r="A20" i="8"/>
  <c r="A21" i="8"/>
  <c r="A22" i="8"/>
  <c r="A23" i="8"/>
  <c r="A24" i="8"/>
  <c r="A25" i="8"/>
  <c r="A26" i="8"/>
  <c r="A27" i="8"/>
  <c r="A28" i="8"/>
  <c r="A29" i="8"/>
  <c r="A30" i="8"/>
  <c r="A31" i="8"/>
  <c r="A32" i="8"/>
  <c r="A33" i="8"/>
  <c r="A34" i="8"/>
  <c r="A35" i="8"/>
  <c r="A36" i="8"/>
  <c r="A37" i="8"/>
  <c r="A38" i="8"/>
  <c r="A39" i="8"/>
  <c r="O26" i="1" l="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A13" i="8"/>
  <c r="A62" i="8"/>
  <c r="A61" i="8"/>
  <c r="A60" i="8"/>
  <c r="A59" i="8"/>
  <c r="A58" i="8"/>
  <c r="A57" i="8"/>
  <c r="A56" i="8"/>
  <c r="A55" i="8"/>
  <c r="A54" i="8"/>
  <c r="A53" i="8"/>
  <c r="A52" i="8"/>
  <c r="A51" i="8"/>
  <c r="A50" i="8"/>
  <c r="A49" i="8"/>
  <c r="A48" i="8"/>
  <c r="A47" i="8"/>
  <c r="A46" i="8"/>
  <c r="A45" i="8"/>
  <c r="A44" i="8"/>
  <c r="A43" i="8"/>
  <c r="A42" i="8"/>
  <c r="A41" i="8"/>
  <c r="A40" i="8"/>
  <c r="X30" i="1"/>
  <c r="X31" i="1"/>
  <c r="X32" i="1"/>
  <c r="X33" i="1"/>
  <c r="X34" i="1"/>
  <c r="X35" i="1"/>
  <c r="X36" i="1"/>
  <c r="X37" i="1"/>
  <c r="X38" i="1"/>
  <c r="X39" i="1"/>
  <c r="X40" i="1"/>
  <c r="X41" i="1"/>
  <c r="X42" i="1"/>
  <c r="X43" i="1"/>
  <c r="X44" i="1"/>
  <c r="X45" i="1"/>
  <c r="X46" i="1"/>
  <c r="X47" i="1"/>
  <c r="X48" i="1"/>
  <c r="X49" i="1"/>
  <c r="X50" i="1"/>
  <c r="X51" i="1"/>
  <c r="X52" i="1"/>
  <c r="X53" i="1"/>
  <c r="X54" i="1"/>
  <c r="X5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X56" i="1"/>
  <c r="O59" i="1"/>
  <c r="O60" i="1"/>
  <c r="O61" i="1"/>
  <c r="X57" i="1"/>
  <c r="X58" i="1"/>
  <c r="X59" i="1"/>
  <c r="U57" i="1"/>
  <c r="U58" i="1"/>
  <c r="U59" i="1"/>
  <c r="U60" i="1"/>
  <c r="U61" i="1"/>
  <c r="X60" i="1"/>
  <c r="X61" i="1"/>
  <c r="K15" i="1" l="1"/>
  <c r="Z59" i="1"/>
  <c r="AA59" i="1" s="1"/>
  <c r="K13" i="1"/>
  <c r="K17" i="1"/>
  <c r="K19" i="1"/>
  <c r="K21" i="1"/>
  <c r="K23" i="1"/>
  <c r="K25" i="1"/>
  <c r="K27" i="1"/>
  <c r="K29" i="1"/>
  <c r="K31" i="1"/>
  <c r="K33" i="1"/>
  <c r="K35" i="1"/>
  <c r="K37" i="1"/>
  <c r="K39" i="1"/>
  <c r="K41" i="1"/>
  <c r="K43" i="1"/>
  <c r="K45" i="1"/>
  <c r="K47" i="1"/>
  <c r="K49" i="1"/>
  <c r="K51" i="1"/>
  <c r="K53" i="1"/>
  <c r="K55" i="1"/>
  <c r="K57" i="1"/>
  <c r="K59" i="1"/>
  <c r="K61" i="1"/>
  <c r="J13" i="1"/>
  <c r="J15" i="1"/>
  <c r="J17" i="1"/>
  <c r="J19" i="1"/>
  <c r="J21" i="1"/>
  <c r="K14" i="1"/>
  <c r="K16" i="1"/>
  <c r="K18" i="1"/>
  <c r="K20" i="1"/>
  <c r="K22" i="1"/>
  <c r="K24" i="1"/>
  <c r="K26" i="1"/>
  <c r="K28" i="1"/>
  <c r="K30" i="1"/>
  <c r="K32" i="1"/>
  <c r="K34" i="1"/>
  <c r="K36" i="1"/>
  <c r="K38" i="1"/>
  <c r="K40" i="1"/>
  <c r="K42" i="1"/>
  <c r="K44" i="1"/>
  <c r="K46" i="1"/>
  <c r="K48" i="1"/>
  <c r="K50" i="1"/>
  <c r="K52" i="1"/>
  <c r="K54" i="1"/>
  <c r="K56" i="1"/>
  <c r="K58" i="1"/>
  <c r="K60" i="1"/>
  <c r="K12" i="1"/>
  <c r="J14" i="1"/>
  <c r="J16" i="1"/>
  <c r="J18" i="1"/>
  <c r="J20" i="1"/>
  <c r="J22" i="1"/>
  <c r="J24" i="1"/>
  <c r="J26" i="1"/>
  <c r="J28" i="1"/>
  <c r="J30" i="1"/>
  <c r="J32" i="1"/>
  <c r="J34" i="1"/>
  <c r="J36" i="1"/>
  <c r="J38" i="1"/>
  <c r="J40" i="1"/>
  <c r="J42" i="1"/>
  <c r="J44" i="1"/>
  <c r="J46" i="1"/>
  <c r="J48" i="1"/>
  <c r="J50" i="1"/>
  <c r="J52" i="1"/>
  <c r="J54" i="1"/>
  <c r="J56" i="1"/>
  <c r="J58" i="1"/>
  <c r="J60" i="1"/>
  <c r="J12" i="1"/>
  <c r="I14" i="1"/>
  <c r="I16" i="1"/>
  <c r="I18" i="1"/>
  <c r="I20" i="1"/>
  <c r="I22" i="1"/>
  <c r="I24" i="1"/>
  <c r="I26" i="1"/>
  <c r="I28" i="1"/>
  <c r="I30" i="1"/>
  <c r="I32" i="1"/>
  <c r="I34" i="1"/>
  <c r="I36" i="1"/>
  <c r="I38" i="1"/>
  <c r="I40" i="1"/>
  <c r="I42" i="1"/>
  <c r="I44" i="1"/>
  <c r="I46" i="1"/>
  <c r="I48" i="1"/>
  <c r="I50" i="1"/>
  <c r="I52" i="1"/>
  <c r="I54" i="1"/>
  <c r="I56" i="1"/>
  <c r="I58" i="1"/>
  <c r="I60" i="1"/>
  <c r="I12" i="1"/>
  <c r="H14" i="1"/>
  <c r="H16" i="1"/>
  <c r="H18" i="1"/>
  <c r="H20" i="1"/>
  <c r="H22" i="1"/>
  <c r="H24" i="1"/>
  <c r="H26" i="1"/>
  <c r="H28" i="1"/>
  <c r="H30" i="1"/>
  <c r="H32" i="1"/>
  <c r="J23" i="1"/>
  <c r="J27" i="1"/>
  <c r="J31" i="1"/>
  <c r="J35" i="1"/>
  <c r="J39" i="1"/>
  <c r="J43" i="1"/>
  <c r="J47" i="1"/>
  <c r="J51" i="1"/>
  <c r="J55" i="1"/>
  <c r="J59" i="1"/>
  <c r="I13" i="1"/>
  <c r="I17" i="1"/>
  <c r="I21" i="1"/>
  <c r="I25" i="1"/>
  <c r="I29" i="1"/>
  <c r="I33" i="1"/>
  <c r="I37" i="1"/>
  <c r="I41" i="1"/>
  <c r="I45" i="1"/>
  <c r="I49" i="1"/>
  <c r="I53" i="1"/>
  <c r="I57" i="1"/>
  <c r="I61" i="1"/>
  <c r="H15" i="1"/>
  <c r="H19" i="1"/>
  <c r="H23" i="1"/>
  <c r="H27" i="1"/>
  <c r="H31" i="1"/>
  <c r="H34" i="1"/>
  <c r="H36" i="1"/>
  <c r="H38" i="1"/>
  <c r="H40" i="1"/>
  <c r="H42" i="1"/>
  <c r="H44" i="1"/>
  <c r="H46" i="1"/>
  <c r="H48" i="1"/>
  <c r="H50" i="1"/>
  <c r="H52" i="1"/>
  <c r="H54" i="1"/>
  <c r="H56" i="1"/>
  <c r="H58" i="1"/>
  <c r="H60" i="1"/>
  <c r="H12" i="1"/>
  <c r="G14" i="1"/>
  <c r="G16" i="1"/>
  <c r="G18" i="1"/>
  <c r="G20" i="1"/>
  <c r="G22" i="1"/>
  <c r="G24" i="1"/>
  <c r="G28" i="1"/>
  <c r="G30" i="1"/>
  <c r="G34" i="1"/>
  <c r="G38" i="1"/>
  <c r="G42" i="1"/>
  <c r="G48" i="1"/>
  <c r="G52" i="1"/>
  <c r="G56" i="1"/>
  <c r="G60" i="1"/>
  <c r="D14" i="1"/>
  <c r="D18" i="1"/>
  <c r="D22" i="1"/>
  <c r="D26" i="1"/>
  <c r="D30" i="1"/>
  <c r="D36" i="1"/>
  <c r="D40" i="1"/>
  <c r="D44" i="1"/>
  <c r="D48" i="1"/>
  <c r="D52" i="1"/>
  <c r="D56" i="1"/>
  <c r="D60" i="1"/>
  <c r="C14" i="1"/>
  <c r="C18" i="1"/>
  <c r="C22" i="1"/>
  <c r="C26" i="1"/>
  <c r="C30" i="1"/>
  <c r="C34" i="1"/>
  <c r="J25" i="1"/>
  <c r="J29" i="1"/>
  <c r="J33" i="1"/>
  <c r="J37" i="1"/>
  <c r="J41" i="1"/>
  <c r="J45" i="1"/>
  <c r="J49" i="1"/>
  <c r="J53" i="1"/>
  <c r="J57" i="1"/>
  <c r="J61" i="1"/>
  <c r="I15" i="1"/>
  <c r="I19" i="1"/>
  <c r="I23" i="1"/>
  <c r="I27" i="1"/>
  <c r="I31" i="1"/>
  <c r="I35" i="1"/>
  <c r="I39" i="1"/>
  <c r="I43" i="1"/>
  <c r="I47" i="1"/>
  <c r="I51" i="1"/>
  <c r="I55" i="1"/>
  <c r="I59" i="1"/>
  <c r="H13" i="1"/>
  <c r="H17" i="1"/>
  <c r="H21" i="1"/>
  <c r="H25" i="1"/>
  <c r="H29" i="1"/>
  <c r="H33" i="1"/>
  <c r="H35" i="1"/>
  <c r="H37" i="1"/>
  <c r="H39" i="1"/>
  <c r="H41" i="1"/>
  <c r="H43" i="1"/>
  <c r="H45" i="1"/>
  <c r="H47" i="1"/>
  <c r="H49" i="1"/>
  <c r="H51" i="1"/>
  <c r="H53" i="1"/>
  <c r="H55" i="1"/>
  <c r="H57" i="1"/>
  <c r="H59" i="1"/>
  <c r="H61" i="1"/>
  <c r="G13" i="1"/>
  <c r="G15" i="1"/>
  <c r="G17" i="1"/>
  <c r="G19" i="1"/>
  <c r="G21" i="1"/>
  <c r="G23" i="1"/>
  <c r="G25" i="1"/>
  <c r="G27" i="1"/>
  <c r="G29" i="1"/>
  <c r="G31" i="1"/>
  <c r="G33" i="1"/>
  <c r="G35" i="1"/>
  <c r="G37" i="1"/>
  <c r="G39" i="1"/>
  <c r="G41" i="1"/>
  <c r="G43" i="1"/>
  <c r="G45" i="1"/>
  <c r="G47" i="1"/>
  <c r="G49" i="1"/>
  <c r="G51" i="1"/>
  <c r="G53" i="1"/>
  <c r="G55" i="1"/>
  <c r="G57" i="1"/>
  <c r="G59" i="1"/>
  <c r="G61" i="1"/>
  <c r="D13" i="1"/>
  <c r="D15" i="1"/>
  <c r="D17" i="1"/>
  <c r="D19" i="1"/>
  <c r="D21" i="1"/>
  <c r="D23" i="1"/>
  <c r="D25" i="1"/>
  <c r="D27" i="1"/>
  <c r="D29" i="1"/>
  <c r="D31" i="1"/>
  <c r="D33" i="1"/>
  <c r="D35" i="1"/>
  <c r="D37" i="1"/>
  <c r="D39" i="1"/>
  <c r="D41" i="1"/>
  <c r="D43" i="1"/>
  <c r="D45" i="1"/>
  <c r="D47" i="1"/>
  <c r="D49" i="1"/>
  <c r="D51" i="1"/>
  <c r="D53" i="1"/>
  <c r="D55" i="1"/>
  <c r="D57" i="1"/>
  <c r="D59" i="1"/>
  <c r="D61" i="1"/>
  <c r="C13" i="1"/>
  <c r="C15" i="1"/>
  <c r="C17" i="1"/>
  <c r="C19" i="1"/>
  <c r="C21" i="1"/>
  <c r="C23" i="1"/>
  <c r="C25" i="1"/>
  <c r="C27" i="1"/>
  <c r="C29" i="1"/>
  <c r="C31" i="1"/>
  <c r="C33" i="1"/>
  <c r="C35" i="1"/>
  <c r="C37" i="1"/>
  <c r="C39" i="1"/>
  <c r="C41" i="1"/>
  <c r="C43" i="1"/>
  <c r="C45" i="1"/>
  <c r="C47" i="1"/>
  <c r="C49" i="1"/>
  <c r="C51" i="1"/>
  <c r="C53" i="1"/>
  <c r="C55" i="1"/>
  <c r="C57" i="1"/>
  <c r="C59" i="1"/>
  <c r="C61" i="1"/>
  <c r="B13" i="1"/>
  <c r="B15" i="1"/>
  <c r="B17" i="1"/>
  <c r="B19" i="1"/>
  <c r="B21" i="1"/>
  <c r="B23" i="1"/>
  <c r="B25" i="1"/>
  <c r="B27" i="1"/>
  <c r="B29" i="1"/>
  <c r="B31" i="1"/>
  <c r="B33" i="1"/>
  <c r="B35" i="1"/>
  <c r="B37" i="1"/>
  <c r="B39" i="1"/>
  <c r="B41" i="1"/>
  <c r="B43" i="1"/>
  <c r="B45" i="1"/>
  <c r="B47" i="1"/>
  <c r="B49" i="1"/>
  <c r="B51" i="1"/>
  <c r="B53" i="1"/>
  <c r="B55" i="1"/>
  <c r="B57" i="1"/>
  <c r="B59" i="1"/>
  <c r="B61" i="1"/>
  <c r="G26" i="1"/>
  <c r="G32" i="1"/>
  <c r="G36" i="1"/>
  <c r="G40" i="1"/>
  <c r="G44" i="1"/>
  <c r="G46" i="1"/>
  <c r="G50" i="1"/>
  <c r="G54" i="1"/>
  <c r="G58" i="1"/>
  <c r="G12" i="1"/>
  <c r="D16" i="1"/>
  <c r="D20" i="1"/>
  <c r="D24" i="1"/>
  <c r="D28" i="1"/>
  <c r="D32" i="1"/>
  <c r="D34" i="1"/>
  <c r="D38" i="1"/>
  <c r="D42" i="1"/>
  <c r="D46" i="1"/>
  <c r="D50" i="1"/>
  <c r="D54" i="1"/>
  <c r="D58" i="1"/>
  <c r="D12" i="1"/>
  <c r="C16" i="1"/>
  <c r="C20" i="1"/>
  <c r="C24" i="1"/>
  <c r="C28" i="1"/>
  <c r="C32" i="1"/>
  <c r="C36" i="1"/>
  <c r="C40" i="1"/>
  <c r="C44" i="1"/>
  <c r="C48" i="1"/>
  <c r="C52" i="1"/>
  <c r="C56" i="1"/>
  <c r="C60" i="1"/>
  <c r="B14" i="1"/>
  <c r="B18" i="1"/>
  <c r="B22" i="1"/>
  <c r="B34" i="1"/>
  <c r="B42" i="1"/>
  <c r="B50" i="1"/>
  <c r="B58" i="1"/>
  <c r="C38" i="1"/>
  <c r="C42" i="1"/>
  <c r="C46" i="1"/>
  <c r="C50" i="1"/>
  <c r="C54" i="1"/>
  <c r="C58" i="1"/>
  <c r="C12" i="1"/>
  <c r="B16" i="1"/>
  <c r="B20" i="1"/>
  <c r="B24" i="1"/>
  <c r="B28" i="1"/>
  <c r="B32" i="1"/>
  <c r="B36" i="1"/>
  <c r="B40" i="1"/>
  <c r="B44" i="1"/>
  <c r="B48" i="1"/>
  <c r="B52" i="1"/>
  <c r="B56" i="1"/>
  <c r="B60" i="1"/>
  <c r="B26" i="1"/>
  <c r="B30" i="1"/>
  <c r="B38" i="1"/>
  <c r="B46" i="1"/>
  <c r="B54" i="1"/>
  <c r="B12" i="1"/>
  <c r="Z57" i="1"/>
  <c r="AA57" i="1" s="1"/>
  <c r="Z29" i="1"/>
  <c r="AA29" i="1" s="1"/>
  <c r="Z27" i="1"/>
  <c r="AA27" i="1" s="1"/>
  <c r="Z39" i="1"/>
  <c r="AA39" i="1" s="1"/>
  <c r="Z37" i="1"/>
  <c r="AA37" i="1" s="1"/>
  <c r="Z53" i="1"/>
  <c r="AA53" i="1" s="1"/>
  <c r="Z51" i="1"/>
  <c r="AA51" i="1" s="1"/>
  <c r="Z43" i="1"/>
  <c r="AA43" i="1" s="1"/>
  <c r="Z35" i="1"/>
  <c r="AA35" i="1" s="1"/>
  <c r="Z58" i="1"/>
  <c r="AA58" i="1" s="1"/>
  <c r="Z61" i="1"/>
  <c r="AA61" i="1" s="1"/>
  <c r="Z40" i="1"/>
  <c r="AA40" i="1" s="1"/>
  <c r="Z32" i="1"/>
  <c r="AA32" i="1" s="1"/>
  <c r="Z60" i="1"/>
  <c r="AA60" i="1" s="1"/>
  <c r="Z47" i="1"/>
  <c r="AA47" i="1" s="1"/>
  <c r="Z52" i="1"/>
  <c r="AA52" i="1" s="1"/>
  <c r="Z55" i="1"/>
  <c r="AA55" i="1" s="1"/>
  <c r="Z26" i="1"/>
  <c r="AA26" i="1" s="1"/>
  <c r="Z31" i="1"/>
  <c r="AA31" i="1" s="1"/>
  <c r="Z49" i="1"/>
  <c r="AA49" i="1" s="1"/>
  <c r="Z45" i="1"/>
  <c r="AA45" i="1" s="1"/>
  <c r="Z41" i="1"/>
  <c r="AA41" i="1" s="1"/>
  <c r="Z33" i="1"/>
  <c r="AA33" i="1" s="1"/>
  <c r="Z56" i="1"/>
  <c r="AA56" i="1" s="1"/>
  <c r="Z48" i="1"/>
  <c r="AA48" i="1" s="1"/>
  <c r="Z36" i="1"/>
  <c r="AA36" i="1" s="1"/>
  <c r="A65" i="8"/>
  <c r="Z54" i="1"/>
  <c r="AA54" i="1" s="1"/>
  <c r="Z50" i="1"/>
  <c r="AA50" i="1" s="1"/>
  <c r="Z46" i="1"/>
  <c r="AA46" i="1" s="1"/>
  <c r="Z42" i="1"/>
  <c r="AA42" i="1" s="1"/>
  <c r="Z38" i="1"/>
  <c r="AA38" i="1" s="1"/>
  <c r="Z34" i="1"/>
  <c r="AA34" i="1" s="1"/>
  <c r="Z30" i="1"/>
  <c r="AA30" i="1" s="1"/>
  <c r="Z44" i="1"/>
  <c r="AA44" i="1" s="1"/>
  <c r="Z28" i="1"/>
  <c r="AA28" i="1" s="1"/>
  <c r="A36" i="1" l="1"/>
  <c r="A33" i="1"/>
  <c r="A49" i="1"/>
  <c r="A58" i="1"/>
  <c r="A29" i="1"/>
  <c r="A31" i="1"/>
  <c r="A59" i="1"/>
  <c r="A55" i="1"/>
  <c r="A44" i="1"/>
  <c r="A35" i="1"/>
  <c r="A45" i="1"/>
  <c r="A38" i="1"/>
  <c r="A57" i="1"/>
  <c r="A37" i="1"/>
  <c r="A47" i="1"/>
  <c r="A52" i="1"/>
  <c r="A39" i="1"/>
  <c r="A61" i="1"/>
  <c r="A54" i="1"/>
  <c r="A28" i="1"/>
  <c r="A40" i="1"/>
  <c r="A32" i="1"/>
  <c r="A53" i="1"/>
  <c r="A27" i="1"/>
  <c r="A60" i="1"/>
  <c r="A41" i="1"/>
  <c r="A26" i="1"/>
  <c r="A50" i="1"/>
  <c r="A56" i="1"/>
  <c r="A42" i="1"/>
  <c r="A46" i="1"/>
  <c r="A48" i="1"/>
  <c r="A34" i="1"/>
  <c r="A51" i="1"/>
  <c r="A43" i="1"/>
  <c r="A30" i="1"/>
  <c r="A64" i="1" l="1"/>
</calcChain>
</file>

<file path=xl/sharedStrings.xml><?xml version="1.0" encoding="utf-8"?>
<sst xmlns="http://schemas.openxmlformats.org/spreadsheetml/2006/main" count="604" uniqueCount="314">
  <si>
    <t>CONFIDENCIALIDAD</t>
  </si>
  <si>
    <t>INTEGRIDAD</t>
  </si>
  <si>
    <t>DISPONIBILIDAD</t>
  </si>
  <si>
    <t>SISTEMA DE GESTIÓN DE SEGURIDAD DE LA INFORMACIÓN</t>
  </si>
  <si>
    <t>PROPIEDADES DE SEGURIDAD DEL ACTIVO DE INFORMACIÓN</t>
  </si>
  <si>
    <t>DESCRIPCIÓN</t>
  </si>
  <si>
    <t>NIVEL</t>
  </si>
  <si>
    <t>CRITICIDAD DEL ACTIVO</t>
  </si>
  <si>
    <t>UBICACIÓN DEL ACTIVO DE INFORMACIÓN</t>
  </si>
  <si>
    <t>ID</t>
  </si>
  <si>
    <t>NOMBRE</t>
  </si>
  <si>
    <t>PROPIETARIO</t>
  </si>
  <si>
    <t>GENERALIDADES DEL ACTIVO DE INFORMACIÓN</t>
  </si>
  <si>
    <t>FECHA ULTIMA ACTUALIZACIÓN</t>
  </si>
  <si>
    <t>Valor</t>
  </si>
  <si>
    <t>VALOR</t>
  </si>
  <si>
    <t>PERSONAL AUTORIZADO</t>
  </si>
  <si>
    <t xml:space="preserve"> CUSTODIO</t>
  </si>
  <si>
    <t>RESPONSABILIDAD FRENTE AL ACTIVO DE INFORMACIÓN</t>
  </si>
  <si>
    <t>JUSTIFICACIÓN</t>
  </si>
  <si>
    <t>FÍSICA</t>
  </si>
  <si>
    <t>DIGITAL</t>
  </si>
  <si>
    <t>CONOCIMIENTO</t>
  </si>
  <si>
    <t>CLASIFICACIÓN DE LOS ACTIVOS DE INFORMACIÓN</t>
  </si>
  <si>
    <t>IDIOMA</t>
  </si>
  <si>
    <t>SITIO DE PUBLICACIÓN O CONSULTA</t>
  </si>
  <si>
    <t>TIEMPO DE CLASIFICACIÓN</t>
  </si>
  <si>
    <t>FECHA DE GENERACIÓN</t>
  </si>
  <si>
    <t>FÍSICO</t>
  </si>
  <si>
    <t>MEDIO DE CONSERVACIÓN</t>
  </si>
  <si>
    <t xml:space="preserve">FORMATO </t>
  </si>
  <si>
    <t>EXCEPCIÓN TOTAL O PARCIAL</t>
  </si>
  <si>
    <t>FECHA DE CALIFICACIÓN</t>
  </si>
  <si>
    <t xml:space="preserve">TIPO ACTIVO </t>
  </si>
  <si>
    <t xml:space="preserve">Código </t>
  </si>
  <si>
    <t xml:space="preserve">Versión </t>
  </si>
  <si>
    <t xml:space="preserve">Fecha </t>
  </si>
  <si>
    <t xml:space="preserve">Página </t>
  </si>
  <si>
    <t xml:space="preserve">GENERALIDADES DEL ACTIVO </t>
  </si>
  <si>
    <t>RESPONSABILIDAD FRENTE AL ACTIVO</t>
  </si>
  <si>
    <t xml:space="preserve">UBICACIÓN DEL ACTIVO </t>
  </si>
  <si>
    <t>INVENTARIO DE ACTIVOS</t>
  </si>
  <si>
    <t>1313-F09</t>
  </si>
  <si>
    <t>DEPENDENCIA /ÁREA/OEC</t>
  </si>
  <si>
    <t>Facultad de Ciencias Empresariales</t>
  </si>
  <si>
    <t>PROCESOS</t>
  </si>
  <si>
    <t>Docencia
Investigacion e innovación
Extensión y proyección social
Administracion institucional</t>
  </si>
  <si>
    <t xml:space="preserve"> JEFE DEPENDENCIA /ÁREA/OEC</t>
  </si>
  <si>
    <t>DEPENDENCIA/ ÁREA/ OEC</t>
  </si>
  <si>
    <t>Dependencia /Área/OEC</t>
  </si>
  <si>
    <t>Procesos</t>
  </si>
  <si>
    <t>Facultad de Bellas Artes y Humanidades</t>
  </si>
  <si>
    <t>Facultad de Ciencias Agrarias y Agroindustria</t>
  </si>
  <si>
    <t>Facultad de Ciencias Ambientales</t>
  </si>
  <si>
    <t>Facultad de Ciencias Básicas</t>
  </si>
  <si>
    <t>Facultad de Ciencias de la Educación</t>
  </si>
  <si>
    <t>Facultad de Ciencias de la Salud</t>
  </si>
  <si>
    <t>Facultad de Ingenierías</t>
  </si>
  <si>
    <t>Facultad de Ingeniería Mecánica</t>
  </si>
  <si>
    <t>Facultad de Tecnologías</t>
  </si>
  <si>
    <t>Gestión de documentos</t>
  </si>
  <si>
    <t>Administracion institucional</t>
  </si>
  <si>
    <t>Gestión Financiera</t>
  </si>
  <si>
    <t>Gestión de Servicios Institucionales</t>
  </si>
  <si>
    <t>Administración institucional
Control y seguimiento institucional</t>
  </si>
  <si>
    <t>Gestión del Talento Humano</t>
  </si>
  <si>
    <t>Administración institucional
Bienestar institucional</t>
  </si>
  <si>
    <t>Gestión de Tecnologías Informáticas y Sistemas de Información</t>
  </si>
  <si>
    <t>Administración institucional</t>
  </si>
  <si>
    <t>Jurídica</t>
  </si>
  <si>
    <t>Planeación</t>
  </si>
  <si>
    <t>Direccionamiento institucional
Administracion institucional
Aseguramiento de la calidad institucional</t>
  </si>
  <si>
    <t xml:space="preserve">Rectoría </t>
  </si>
  <si>
    <t>Direccionamiento institucional</t>
  </si>
  <si>
    <t>Rectoría - Comunicaciones</t>
  </si>
  <si>
    <t>Recursos Informáticos y Educativos</t>
  </si>
  <si>
    <t>Relaciones Internacionales</t>
  </si>
  <si>
    <t>Internacionalización</t>
  </si>
  <si>
    <t>Secretaría General</t>
  </si>
  <si>
    <t>Sistema Integral de Gestión</t>
  </si>
  <si>
    <t>Aseguramiento de calidad institucional</t>
  </si>
  <si>
    <t>Vicerrectoría Académica</t>
  </si>
  <si>
    <t>Direccionamiento institucional
Docencia
Bienestar institucional
Aseguramiento de la calidad institucional</t>
  </si>
  <si>
    <t>Vicerrectoría Académica - Univirtual</t>
  </si>
  <si>
    <t>Extensión y Proyección Social</t>
  </si>
  <si>
    <t>Vicerrectoría Académica -Egresados</t>
  </si>
  <si>
    <t>Egresados</t>
  </si>
  <si>
    <t>Vicerrectoria Administrativa y Financiera</t>
  </si>
  <si>
    <t>Direccionamiento institucional
Extensión y Proyección Social
Administración institucional
Bienestar institucional
Control y seguimiento institucional</t>
  </si>
  <si>
    <t>Vicerrectoría Administrativa y Financiera - Jardín Botánico</t>
  </si>
  <si>
    <t>Vicerrectoría de Investigaciones, Innovación y Extensión</t>
  </si>
  <si>
    <t>Docencia
Investigacion e Innovación
Extensión y proyección social
Aseguramiento de la calidad institucional</t>
  </si>
  <si>
    <t>Vicerrectoría de Responsabilidad Social y Bienestar Universitario</t>
  </si>
  <si>
    <t>Docencia
Bienestar institucional</t>
  </si>
  <si>
    <t>Laboratorio de Genética Médica</t>
  </si>
  <si>
    <t>Extensión y proyección social</t>
  </si>
  <si>
    <t>Laboratorio de Aguas y Alimentos</t>
  </si>
  <si>
    <t>Laboratorio de Química Ambiental</t>
  </si>
  <si>
    <t>Laboratorio de Ensayos a Equipos Acondicionadores de Aire</t>
  </si>
  <si>
    <t>Laboratorio de Ensayos no Destructivos</t>
  </si>
  <si>
    <t>Laboratorio de Metrología Dimensional</t>
  </si>
  <si>
    <t>Laboratorio de Metrología de Variables Eléctricas</t>
  </si>
  <si>
    <t>Grupo de Investigación en Agua y Saneamiento</t>
  </si>
  <si>
    <t>JEFE DEPENDENCIA /ÁREA/OEC</t>
  </si>
  <si>
    <t>INSTRUCTIVO</t>
  </si>
  <si>
    <t>3 de 3</t>
  </si>
  <si>
    <t>CAMPO</t>
  </si>
  <si>
    <t>DEFINICIÓN</t>
  </si>
  <si>
    <t>Fecha última actualización</t>
  </si>
  <si>
    <t>Fecha en la cual se diligenció el formato</t>
  </si>
  <si>
    <t xml:space="preserve">ID </t>
  </si>
  <si>
    <t>Número consecutivo que permitirá identificar el activo de información</t>
  </si>
  <si>
    <t>Nombre del Activo de Información</t>
  </si>
  <si>
    <t>Descripción</t>
  </si>
  <si>
    <t xml:space="preserve">Tipo Activo </t>
  </si>
  <si>
    <t>Define el tipo al cual pertenece el activo. Para este campo se utilizan la siguiente clasificación: Información, Software, Conocimiento, Servicio, Hardware, Otros.</t>
  </si>
  <si>
    <t>Información</t>
  </si>
  <si>
    <t xml:space="preserve">Corresponden a este tipo, datos e información almacenada o procesada física o electrónicamente tales como: bases y archivos de datos, contratos y acuerdos, documentación del sistema, información sobre investigaciones, manuales de usuario, material de formación o capacitación, procedimientos operativos o de soporte, planes para la continuidad del negocio, acuerdos de recuperación, registros de auditoría e información archivada, entre otros. </t>
  </si>
  <si>
    <t>Software</t>
  </si>
  <si>
    <t>Software de aplicación, interfases, software del sistema, herramientas de desarrollo y otras utilidades relacionadas.</t>
  </si>
  <si>
    <t>Conocimiento</t>
  </si>
  <si>
    <t>Servicio</t>
  </si>
  <si>
    <t xml:space="preserve">Servicios de computación y comunicaciones, tales como Internet, correo electrónico, páginas de consulta, directorios compartidos e Intranet, entre otros. </t>
  </si>
  <si>
    <t>Hardware</t>
  </si>
  <si>
    <t xml:space="preserve">Son activos físicos como por ejemplo: equipos de cómputo y de comunicaciones, medios removibles, entre otros que por su criticidad son considerados activos de información, no sólo activos fijos. </t>
  </si>
  <si>
    <t>Otros</t>
  </si>
  <si>
    <t>Activos de información que no corresponden a ninguno de los tipos descritos anteriormente.</t>
  </si>
  <si>
    <t>Idioma</t>
  </si>
  <si>
    <t>Establece el idioma, lengua o dialecto en se encuentra la información</t>
  </si>
  <si>
    <t>Fecha de generación</t>
  </si>
  <si>
    <t>Identifica el momento de la creación del activo de información.
* Fecha de identificación del activo de información en la Tabla de Retención.
* Fecha desde que se inicio a generar el activo de información</t>
  </si>
  <si>
    <t>Se indica los cargos que tiene responsabilidad aprobada de la Dirección para el control de la producción, el desarrollo, el mantenimiento, el uso y la seguridad del activo de información (propietario); y los custodios relacionados en el desarrollo del proceso (administrador técnico y administrador funcional).</t>
  </si>
  <si>
    <t>Propietario</t>
  </si>
  <si>
    <t>Corresponde a un área designada que tiene la responsabilidad de crear y definir:
 - Quiénes tienen acceso y qué pueden hacer con la información (modificar, leer, etcétera).
 - Cuáles son los requisitos para que la información se salvaguarde ante  accesos no autorizados, modificación, pérdida de la confidencialidad o destrucción deliberada.
 - Qué se hace con la información una vez ya no es requerida.</t>
  </si>
  <si>
    <t>Custodio</t>
  </si>
  <si>
    <t>Personal Autorizado</t>
  </si>
  <si>
    <t>Corresponde al cargo o cargos que puede acceder al activo de información</t>
  </si>
  <si>
    <t>Hace referencia a la manera en que está representada o se almacena la información. Los valores posibles son: Física, digital, Conocimiento.</t>
  </si>
  <si>
    <t>Medio de conservación o Soporte</t>
  </si>
  <si>
    <t>Establece el soporte en el que se encuentra la información: Físico, Digital o Conocimiento.</t>
  </si>
  <si>
    <t>Física</t>
  </si>
  <si>
    <t>Se indica la ubicación donde se almacena el activo de información físico, con su respectivo detalle (impresa en papel, en fotografías, planos, entre otros).</t>
  </si>
  <si>
    <t>Digital</t>
  </si>
  <si>
    <t>Se indican la ubicación a nivel de infraestructura tecnológica el activo de información digital, con su respectivo detalle. (almacenada en bases de datos, medios digitales removibles, entre otros).</t>
  </si>
  <si>
    <t xml:space="preserve">Se indican el nombre del cargo que conoce sobre el activo de información que no se esta almacenado en medios físicos ni digitales, con su respectivo detalle. (el conocimiento puede estar de uno o varios cargos). </t>
  </si>
  <si>
    <t>Formato de Almacenamiento</t>
  </si>
  <si>
    <t>Identifica la forma, tamaño o modo en la que e presenta la información o se permite su visualización o consulta, ejemplo: Hoja de cálculo (Excel), imagen (jpg), video (MPEG,AVI), Documento de Texto (Word), Adobe Acrobat (PDF), etc.</t>
  </si>
  <si>
    <t>Información Publicada o Disponible</t>
  </si>
  <si>
    <t>Indica si la información está publicada o disponible para ser solicitada, señalando donde está publicada o donde se puede consultar o solicitar.</t>
  </si>
  <si>
    <t>PROPIEDADES DEL ACTIVO DE INFORMACIÓN</t>
  </si>
  <si>
    <t>Contempla las propiedades de los activos de información: Confidencialidad, Integridad y disponibilidad.</t>
  </si>
  <si>
    <t>Confidencialidad</t>
  </si>
  <si>
    <t>Determina que la información no esté disponible ni sea revelada a individuos o procesos no autorizados.</t>
  </si>
  <si>
    <t>Nivel</t>
  </si>
  <si>
    <t>Se determina el nivel de confidencialidad: Reservada, Clasificada, Pública (Ver tabla Propiedades de los Activos de Información)</t>
  </si>
  <si>
    <t>Justificación</t>
  </si>
  <si>
    <t xml:space="preserve">Indicar porque el activo es Reservado o Clasificado. Teniendo en cuenta: 
* OBJETIVO LEGÍTIMO: Art. 18 y 19 Ley 1712/2014.
* FUNDAMENTO CONSTITUCIONAL O LEGAL: Norma, Art., Inciso o párrafo que la ampara
* FUNDAMENTO JURÍDICO: Norma o fundamento jurídico
 </t>
  </si>
  <si>
    <t>Fecha de Calificación</t>
  </si>
  <si>
    <t>La fecha de calificación de la información como Reservada o Clasificada. (Fecha que se hace la clasificación)</t>
  </si>
  <si>
    <t>Excepción Total o Parcial</t>
  </si>
  <si>
    <t>Define la protección completa del activo de información o parcial de la información contenida, la cual genera una versión pública que mantenga la reserva únicamente de la parte a proteger.</t>
  </si>
  <si>
    <t>Tiempo de Clasificación</t>
  </si>
  <si>
    <t>Tiempo que cobija la clasificación de la información como Reservada o Clasificada.</t>
  </si>
  <si>
    <t>Integridad</t>
  </si>
  <si>
    <t>Propiedad de salvaguardar la exactitud y estado completo de los activos de información.</t>
  </si>
  <si>
    <t>Se determina el nivel de confidencialidad: Alta, Media, Baja (Ver tabla Propiedades de los Activos de Información)</t>
  </si>
  <si>
    <t>Explica las razones del nivel de integridad</t>
  </si>
  <si>
    <t>Disponibilidad</t>
  </si>
  <si>
    <t>Propiedad de que la información sea accesible y utilizable por solicitud de una entidad autorizado.</t>
  </si>
  <si>
    <t>Se determina el nivel de disponibilidad: Alta, Media, Baja (Ver tabla Propiedades de los Activos de Información)</t>
  </si>
  <si>
    <t>Explica las razones del nivel de disponibilidad</t>
  </si>
  <si>
    <t>Criticidad del activo de información</t>
  </si>
  <si>
    <t>Para obtener la criticidad del activo, se evalúa de acuerdo a la combinación de los resultados de la evaluación de las propiedades de los activos de información (Ver: Matriz criticidad de los activos de información)</t>
  </si>
  <si>
    <t>PROPIEDADES DE LOS ACTIVOS DE INFORMACIÓN</t>
  </si>
  <si>
    <t>ALTA</t>
  </si>
  <si>
    <t>RESERVADA
(5)</t>
  </si>
  <si>
    <t>Información disponible sólo para personas autorizadas y el acceso a ella esta prohibido por una política institucional, norma legal o constitucional.</t>
  </si>
  <si>
    <t>INTEGRIDAD ALTA
(3)</t>
  </si>
  <si>
    <t>Afecta el buen funcionamiento y/o prestación de los servicios en la Universidad en cuanto a lo económico, legal, operativo, y/o buen nombre y  honra  de las personas.</t>
  </si>
  <si>
    <t>DISPONIBILIDAD ALTA
(3)</t>
  </si>
  <si>
    <t>Afecta el funcionamiento y/o la prestación de los servicios en la Universidad.</t>
  </si>
  <si>
    <t>MEDIA</t>
  </si>
  <si>
    <t>CLASIFICADA
(3)</t>
  </si>
  <si>
    <t>Información disponible sólo para personas autorizadas y cuyo acceso podrá ser rechazado o denegado.</t>
  </si>
  <si>
    <t>INTEGRIDAD MEDIA
(2)</t>
  </si>
  <si>
    <t>Afecta el funcionamiento y/o la prestación de los servicios en el proceso.</t>
  </si>
  <si>
    <t>DISPONIBILIDAD MEDIA
(2)</t>
  </si>
  <si>
    <t>BAJA</t>
  </si>
  <si>
    <t>PÚBLICA
(1)</t>
  </si>
  <si>
    <t>Información que puede ser entregada o publicada por personas autorizadas sin restricciones.</t>
  </si>
  <si>
    <t xml:space="preserve">INTEGRIDAD BAJA
(1) </t>
  </si>
  <si>
    <t>No genera afectación al funcionamiento  y/o la prestación de los servicios  de la universidad o a los procesos.</t>
  </si>
  <si>
    <t>DISPONIBILIDAD BAJA
(1)</t>
  </si>
  <si>
    <t>No genera afectación al funcionamiento  y/o la prestación de los servicios de la universidad o a los procesos.</t>
  </si>
  <si>
    <t>MATRIZ: CRITICIDAD DE LOS ACTIVOS DE INFORMACIÓN</t>
  </si>
  <si>
    <t>CONFIDENCIAL</t>
  </si>
  <si>
    <t xml:space="preserve">Valor </t>
  </si>
  <si>
    <t>CRITICIDAD</t>
  </si>
  <si>
    <t>PÚBLICA</t>
  </si>
  <si>
    <t xml:space="preserve">MEDIA </t>
  </si>
  <si>
    <t>CLASIFICADA</t>
  </si>
  <si>
    <t>RESERVADA</t>
  </si>
  <si>
    <t>2 de 3</t>
  </si>
  <si>
    <t>1 de 3</t>
  </si>
  <si>
    <t>Jefe de Dependencia/área/OEC</t>
  </si>
  <si>
    <t>Dependencia/área/OEC</t>
  </si>
  <si>
    <t>Nombre de la Dependencia/área/OEC al que pertenece el activo de información.</t>
  </si>
  <si>
    <t>Nombre de la Dependencia/área/OEC</t>
  </si>
  <si>
    <t>Datos generales del activo, comprende: nombre, descripción, tipo.</t>
  </si>
  <si>
    <t>Nombre de identificación dado por la Dependencia/área/OEC al que pertenece.</t>
  </si>
  <si>
    <t>Detalla información sobre el activo de información, de manera que sea claramente identificable por todos los integrantes de la Dependencia/área/OEC. Puede incluir observaciones adicionales que sean requeridos para dar mayor claridad sobre el mismo.</t>
  </si>
  <si>
    <t xml:space="preserve">Personal de la Dependencia/área/OEC que por su conocimiento, habilidades,  experiencia y criticidad para el proceso, son consideradas activos de información. </t>
  </si>
  <si>
    <t>Área o dependencia principal, en el cual se identifico el activo de información.</t>
  </si>
  <si>
    <t>Corresponde a la  Dependencia/área/OEC que salvaguarda el activo de información en su Confidencialidad, Integridad y Disponibilidad</t>
  </si>
  <si>
    <t>Admisiones, Registro y Control Académico</t>
  </si>
  <si>
    <t>Docencia</t>
  </si>
  <si>
    <t>Biblioteca e Información Científica</t>
  </si>
  <si>
    <t>Control Interno</t>
  </si>
  <si>
    <t>Control y seguimiento institucional</t>
  </si>
  <si>
    <t xml:space="preserve">Control Interno Disciplinario </t>
  </si>
  <si>
    <t>ORLANDO CAÑAS MORENO</t>
  </si>
  <si>
    <t>Libro de caja menor</t>
  </si>
  <si>
    <t>Libro donde se registran los movimientos de la caja menor de la seccion de matenimiento</t>
  </si>
  <si>
    <t>Administración del Mantenimiento Institucional</t>
  </si>
  <si>
    <t>Auxiliar Administrativo - Mantenimiento</t>
  </si>
  <si>
    <t>X</t>
  </si>
  <si>
    <t>Aplicativo PCTG. Módulo Almacén General</t>
  </si>
  <si>
    <t>Software a través del cual se registran los movimientos de Almacén General e Inventarios (existencias, entradas, salidas, traslados y bajas)</t>
  </si>
  <si>
    <t>Administración de Almacén General e Inventarios</t>
  </si>
  <si>
    <t>Funcionarios Almacén General e Inventarios</t>
  </si>
  <si>
    <t>Aplicativo Solicitud de Orden de Mantenimiento</t>
  </si>
  <si>
    <t>Aplicativo web donde se registran las solicitudes de mantenimiento.</t>
  </si>
  <si>
    <t>Funcionarios Gestión de Servicios Institucionales</t>
  </si>
  <si>
    <t>Quejas y reclamos</t>
  </si>
  <si>
    <t>Aplicativo donde se registran y se da tramite a las quejas, peticiones o reclamos direccionadas a Gestión de Servicios Institucionales</t>
  </si>
  <si>
    <t>Vicerrectoría Administrativa y Financiera</t>
  </si>
  <si>
    <t>Jefe y Auxiliar Administrativo Gestión de Servicios Institucionales</t>
  </si>
  <si>
    <t>Actas de reuniones</t>
  </si>
  <si>
    <t>Actas de las reuniones que se realizan en Gestión de Servicios Institucionales.</t>
  </si>
  <si>
    <t>Auxiliar Administrativo Gestión de Servicios Institucionales y Técnico Administrativo Almacén General</t>
  </si>
  <si>
    <t>Aplicativo SGC</t>
  </si>
  <si>
    <t>Información registrada en el SGC relacionada con Gestión de Servicios Institucionales (manuales, procedimientos, encuestas, acciones preventivas y correctivas, entre otros)</t>
  </si>
  <si>
    <t>Sistema de Gestión de Calidad</t>
  </si>
  <si>
    <t>Jefe y Técnico Administrativo Gestión de Servicios Institucionales</t>
  </si>
  <si>
    <t>Solicitudes servicio de transporte</t>
  </si>
  <si>
    <t>Registro de las solicitudes de servicio de transporte para actividades institucionales</t>
  </si>
  <si>
    <t>Registro mantenimiento equipos institucionales</t>
  </si>
  <si>
    <t>Registros de los diferentes mantenimentos tanto preventivos como correctivos aplicados a los equipos institucionales</t>
  </si>
  <si>
    <t>Jefe, Técnico Administrativo y Auxiliar Administrativo Administración del Mantenimiento Institucional</t>
  </si>
  <si>
    <t>Información ejecución presupuestal</t>
  </si>
  <si>
    <t>Registro de la ejecución del presupuesto según los diferentes rubros asignados, servicios contratados y bienes adquiridos</t>
  </si>
  <si>
    <t>Gestión de Servicios Institucionales
Almacén General e Inventarios</t>
  </si>
  <si>
    <t>Administración del Mantenimiento Institucional
Almacén General e Inventarios</t>
  </si>
  <si>
    <t>Jefe Gestión de Servicios Institucionales, Jefe Almacén General e Inventarios, Jefe y Técnico Administrativo Administración del Mantenimiento Institucional</t>
  </si>
  <si>
    <t>Actas inspección de inventarios</t>
  </si>
  <si>
    <t>Registro detallado de las novedades presentadas en las visitas de inspección de inventarios por parte de los responsables de custodia</t>
  </si>
  <si>
    <t>Almacén General e Inventarios</t>
  </si>
  <si>
    <t>Jefe Gestión de Servicios Institucionales, Jefe Almacén General e Inventarios y Técnico Administrativo Inventarios</t>
  </si>
  <si>
    <t>Programa de seguros</t>
  </si>
  <si>
    <t>Pólizas que conforman el programa de seguros en los diferentes ramos para proteger las personas, bienes muebles, inmuebles e intereses patrimoniales de la Universidad</t>
  </si>
  <si>
    <t>Gestión de Servicios Institucionales
Gestión de Documentos</t>
  </si>
  <si>
    <t>Informes novedades de seguridad</t>
  </si>
  <si>
    <t>Registros de las diferentes novedades presentadas en cumplimiento de las actividades de vigilancia en el campus universitario</t>
  </si>
  <si>
    <t>Jefe y Auxiliar Administrativo Gestión de Servicios Institucionales y Coordinador de seguridad</t>
  </si>
  <si>
    <t>Información proveedores, garantias y usuarios externos</t>
  </si>
  <si>
    <t>Listados de los proveedores de la Universidad, como las garantias de los equipos, entre otros.</t>
  </si>
  <si>
    <t>Jefe y Auxiliar Administrativo Almacén General e Inventarios</t>
  </si>
  <si>
    <t>Español</t>
  </si>
  <si>
    <t>Hoja de Cálculo (Excel)</t>
  </si>
  <si>
    <t>Word (Editor de Texto)</t>
  </si>
  <si>
    <t>Físico</t>
  </si>
  <si>
    <t>Fisico</t>
  </si>
  <si>
    <t>Equipo de cómputo Auxiliar Administrativo - Mantenimiento</t>
  </si>
  <si>
    <t>Archivo Gestión de Servicios Institucionales</t>
  </si>
  <si>
    <t>Archivo Administración del Mantenimiento Institucional</t>
  </si>
  <si>
    <t>Tecnico administrativo mantenimiento</t>
  </si>
  <si>
    <t>Oficina tecnico de inventarios</t>
  </si>
  <si>
    <t>Oficina tecnico de servicios</t>
  </si>
  <si>
    <t>Tecnico administrativo y jefe servicios</t>
  </si>
  <si>
    <t>Auxiliar adminsitrativo almacen genal e inventarios</t>
  </si>
  <si>
    <t>ley 1712/2014</t>
  </si>
  <si>
    <t>N/A</t>
  </si>
  <si>
    <t>--</t>
  </si>
  <si>
    <t>La informacion registrada puede ser soporte para una investigacion por parte de las autoridades compentes</t>
  </si>
  <si>
    <t>Parcial</t>
  </si>
  <si>
    <t>3 años</t>
  </si>
  <si>
    <t>Debido a que contiene información y soporte sobre el gasto de dineros públicos</t>
  </si>
  <si>
    <t>Las actas contienen información de lo informado y los compromisos adquiridos</t>
  </si>
  <si>
    <t>Se requiere pero no es de vital importancia para la prestación del servicio.</t>
  </si>
  <si>
    <t>Información importante para hacer seguimiento a los mantenimientos de los equipos y como soporte para reclamaciones ante la aseguradora</t>
  </si>
  <si>
    <t>Es una informacion para uso interno de la dependencia; en caso de perdida la informacion es recuperable</t>
  </si>
  <si>
    <t>Permite la verificación física de los bienes y novedades de inventario</t>
  </si>
  <si>
    <t>Informacion importante para establecer el amparo de los bienes y personas</t>
  </si>
  <si>
    <t>Se salva guradan los reportes de seguridad (Hurtos, Atracos; lesiones personales, daños a bienes de la institucion)</t>
  </si>
  <si>
    <t>La infromacion dede conservase completa y exacta para efectos de reclamacion.</t>
  </si>
  <si>
    <t>No generará un impacto negativo para la Institución en caso de no tenerlo disponible en un momento dado</t>
  </si>
  <si>
    <t>Son documentos soporte para hacer seguimiento y trazabilidad a los comprimisos.</t>
  </si>
  <si>
    <t>Es informacion de consulta constante</t>
  </si>
  <si>
    <t>La consulta del activo no es muy solicitada</t>
  </si>
  <si>
    <t>Informacion necesaria para reclamaciones economicas ante la aseguradora</t>
  </si>
  <si>
    <t>Es un archivo de consulta de baja demanda.</t>
  </si>
  <si>
    <t>Informacion importante para consulta en caso de reclamacion.</t>
  </si>
  <si>
    <t>Registros de seguridad Electrónica.</t>
  </si>
  <si>
    <t>Equipos de seguridad electrónica.</t>
  </si>
  <si>
    <t>Gestión de Servicios Institucionales
Administración del Mantenimiento Institucional</t>
  </si>
  <si>
    <t>Jefe de Servicios Institcionales.
Jefe de mantenimiento  y Coordinador de seguridad</t>
  </si>
  <si>
    <t>Sensores de movimiento, sensores de proximidad, paneles de alarmas, cámaras de video, servidores de almacenamiento, controladoras de acceso físico, torniquetes y electroimanes.</t>
  </si>
  <si>
    <t>Archivos, registros de ubicación de los equipos de seguridad electrónica, imágenes, software y videos provenientes del sistema de alarmas de intrusión, Sistema de Circuito Cerrado de televisión (CCTV) Sistema de Control de Accesos.</t>
  </si>
  <si>
    <t>Excel
JPG
PDF
Formato fuente de NUUO</t>
  </si>
  <si>
    <t>Ley 1581 de 2012 Protección Datos Personales.</t>
  </si>
  <si>
    <t>Total</t>
  </si>
  <si>
    <t>-</t>
  </si>
  <si>
    <t>Informacion importante para consulta en caso de reclamacion por algún medio judicial o ente de control.</t>
  </si>
  <si>
    <t>La información debe conservase completa y exacta para efectos de reclamacion de seguridad, solicitada por angún ente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</si>
</sst>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yyyy\-mm\-dd;@"/>
  </numFmts>
  <fonts count="28" x14ac:knownFonts="1">
    <font>
      <sz val="10"/>
      <name val="Arial"/>
      <family val="2"/>
    </font>
    <font>
      <sz val="11"/>
      <color theme="1"/>
      <name val="Calibri"/>
      <family val="2"/>
      <scheme val="minor"/>
    </font>
    <font>
      <sz val="10"/>
      <color indexed="8"/>
      <name val="Arial"/>
      <family val="2"/>
    </font>
    <font>
      <sz val="10"/>
      <name val="Arial"/>
      <family val="2"/>
    </font>
    <font>
      <sz val="10"/>
      <name val="Arial"/>
      <family val="2"/>
    </font>
    <font>
      <sz val="11"/>
      <color rgb="FF000000"/>
      <name val="Calibri"/>
      <family val="2"/>
    </font>
    <font>
      <sz val="10"/>
      <name val="Arial"/>
      <family val="2"/>
    </font>
    <font>
      <b/>
      <sz val="10"/>
      <name val="Calibri"/>
      <family val="2"/>
      <scheme val="minor"/>
    </font>
    <font>
      <sz val="10"/>
      <name val="Calibri"/>
      <family val="2"/>
      <scheme val="minor"/>
    </font>
    <font>
      <sz val="8"/>
      <name val="Calibri"/>
      <family val="2"/>
      <scheme val="minor"/>
    </font>
    <font>
      <sz val="12"/>
      <name val="Calibri"/>
      <family val="2"/>
      <scheme val="minor"/>
    </font>
    <font>
      <b/>
      <sz val="12"/>
      <color theme="0"/>
      <name val="Calibri"/>
      <family val="2"/>
      <scheme val="minor"/>
    </font>
    <font>
      <sz val="14"/>
      <name val="Calibri"/>
      <family val="2"/>
      <scheme val="minor"/>
    </font>
    <font>
      <b/>
      <sz val="14"/>
      <name val="Calibri"/>
      <family val="2"/>
      <scheme val="minor"/>
    </font>
    <font>
      <b/>
      <sz val="12"/>
      <color theme="1"/>
      <name val="Calibri"/>
      <family val="2"/>
      <scheme val="minor"/>
    </font>
    <font>
      <b/>
      <sz val="12"/>
      <name val="Calibri"/>
      <family val="2"/>
      <scheme val="minor"/>
    </font>
    <font>
      <sz val="12"/>
      <color indexed="8"/>
      <name val="Calibri"/>
      <family val="2"/>
      <scheme val="minor"/>
    </font>
    <font>
      <sz val="10"/>
      <name val="Arial"/>
      <family val="2"/>
    </font>
    <font>
      <sz val="8"/>
      <name val="Arial"/>
      <family val="2"/>
    </font>
    <font>
      <b/>
      <sz val="11"/>
      <color theme="0"/>
      <name val="Calibri"/>
      <family val="2"/>
      <scheme val="minor"/>
    </font>
    <font>
      <b/>
      <sz val="11"/>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b/>
      <sz val="8"/>
      <name val="Calibri"/>
      <family val="2"/>
      <scheme val="minor"/>
    </font>
    <font>
      <b/>
      <sz val="12"/>
      <color rgb="FFFF0000"/>
      <name val="Calibri"/>
      <family val="2"/>
      <scheme val="minor"/>
    </font>
    <font>
      <b/>
      <sz val="12"/>
      <color theme="9" tint="-0.249977111117893"/>
      <name val="Calibri"/>
      <family val="2"/>
      <scheme val="minor"/>
    </font>
    <font>
      <b/>
      <sz val="12"/>
      <color indexed="17"/>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E4E4E4"/>
        <bgColor indexed="64"/>
      </patternFill>
    </fill>
    <fill>
      <patternFill patternType="solid">
        <fgColor rgb="FFFF0000"/>
        <bgColor indexed="64"/>
      </patternFill>
    </fill>
    <fill>
      <patternFill patternType="solid">
        <fgColor rgb="FFFFC000"/>
        <bgColor indexed="64"/>
      </patternFill>
    </fill>
    <fill>
      <patternFill patternType="solid">
        <fgColor indexed="17"/>
        <bgColor indexed="64"/>
      </patternFill>
    </fill>
    <fill>
      <patternFill patternType="solid">
        <fgColor rgb="FF00B050"/>
        <bgColor indexed="64"/>
      </patternFill>
    </fill>
    <fill>
      <patternFill patternType="solid">
        <fgColor rgb="FFC00000"/>
        <bgColor indexed="64"/>
      </patternFill>
    </fill>
    <fill>
      <patternFill patternType="solid">
        <fgColor theme="3" tint="0.59999389629810485"/>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s>
  <cellStyleXfs count="9">
    <xf numFmtId="0" fontId="0" fillId="0" borderId="0">
      <alignment vertical="center"/>
    </xf>
    <xf numFmtId="0" fontId="4" fillId="0" borderId="0"/>
    <xf numFmtId="0" fontId="5" fillId="0" borderId="0"/>
    <xf numFmtId="0" fontId="3" fillId="0" borderId="0"/>
    <xf numFmtId="0" fontId="6" fillId="0" borderId="0"/>
    <xf numFmtId="0" fontId="17" fillId="0" borderId="0"/>
    <xf numFmtId="0" fontId="1" fillId="0" borderId="0"/>
    <xf numFmtId="0" fontId="3" fillId="0" borderId="0"/>
    <xf numFmtId="9" fontId="3" fillId="0" borderId="0" applyFont="0" applyFill="0" applyBorder="0" applyAlignment="0" applyProtection="0"/>
  </cellStyleXfs>
  <cellXfs count="361">
    <xf numFmtId="0" fontId="0" fillId="0" borderId="0" xfId="0">
      <alignment vertical="center"/>
    </xf>
    <xf numFmtId="0" fontId="8" fillId="3" borderId="0" xfId="0" applyFont="1" applyFill="1" applyProtection="1">
      <alignment vertical="center"/>
      <protection locked="0"/>
    </xf>
    <xf numFmtId="0" fontId="9" fillId="3" borderId="0" xfId="0" applyFont="1" applyFill="1" applyProtection="1">
      <alignment vertical="center"/>
      <protection locked="0"/>
    </xf>
    <xf numFmtId="0" fontId="7" fillId="3" borderId="0" xfId="0" applyFont="1" applyFill="1" applyAlignment="1" applyProtection="1">
      <alignment horizontal="center" vertical="center"/>
      <protection locked="0"/>
    </xf>
    <xf numFmtId="0" fontId="12" fillId="3" borderId="0" xfId="0" applyFont="1" applyFill="1" applyProtection="1">
      <alignment vertical="center"/>
      <protection locked="0"/>
    </xf>
    <xf numFmtId="0" fontId="10" fillId="3" borderId="0" xfId="0" applyFont="1" applyFill="1" applyBorder="1" applyAlignment="1" applyProtection="1">
      <alignment horizontal="center" vertical="center"/>
      <protection locked="0"/>
    </xf>
    <xf numFmtId="0" fontId="13" fillId="3" borderId="0" xfId="0" applyFont="1" applyFill="1" applyProtection="1">
      <alignment vertical="center"/>
      <protection locked="0"/>
    </xf>
    <xf numFmtId="0" fontId="10" fillId="3" borderId="0" xfId="0" applyFont="1" applyFill="1" applyProtection="1">
      <alignment vertical="center"/>
      <protection locked="0"/>
    </xf>
    <xf numFmtId="0" fontId="10" fillId="3" borderId="0" xfId="0" applyFont="1" applyFill="1" applyBorder="1" applyAlignment="1" applyProtection="1">
      <alignment vertical="center"/>
      <protection locked="0"/>
    </xf>
    <xf numFmtId="0" fontId="15" fillId="3" borderId="0" xfId="0"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wrapText="1"/>
      <protection locked="0"/>
    </xf>
    <xf numFmtId="0" fontId="16" fillId="3" borderId="14" xfId="0" applyNumberFormat="1" applyFont="1" applyFill="1" applyBorder="1" applyAlignment="1" applyProtection="1">
      <alignment horizontal="center" vertical="center" wrapText="1"/>
      <protection locked="0"/>
    </xf>
    <xf numFmtId="0" fontId="16" fillId="3" borderId="1" xfId="0" applyNumberFormat="1" applyFont="1" applyFill="1" applyBorder="1" applyAlignment="1" applyProtection="1">
      <alignment vertical="center" wrapText="1"/>
      <protection locked="0"/>
    </xf>
    <xf numFmtId="0" fontId="16" fillId="3" borderId="1" xfId="0" applyNumberFormat="1" applyFont="1" applyFill="1" applyBorder="1" applyAlignment="1" applyProtection="1">
      <alignment horizontal="center" vertical="center" wrapText="1"/>
      <protection locked="0"/>
    </xf>
    <xf numFmtId="0" fontId="16" fillId="0" borderId="14"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vertical="center" wrapText="1"/>
      <protection locked="0"/>
    </xf>
    <xf numFmtId="0" fontId="10" fillId="0" borderId="1" xfId="1" applyFont="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6" fillId="0" borderId="17" xfId="0" applyNumberFormat="1" applyFont="1" applyFill="1" applyBorder="1" applyAlignment="1" applyProtection="1">
      <alignment horizontal="center" vertical="center" wrapText="1"/>
      <protection locked="0"/>
    </xf>
    <xf numFmtId="0" fontId="16" fillId="0" borderId="7" xfId="0" applyNumberFormat="1" applyFont="1" applyFill="1" applyBorder="1" applyAlignment="1" applyProtection="1">
      <alignment vertical="center" wrapText="1"/>
      <protection locked="0"/>
    </xf>
    <xf numFmtId="0" fontId="10" fillId="0" borderId="7" xfId="1" applyFont="1" applyBorder="1" applyAlignment="1" applyProtection="1">
      <alignment horizontal="center" vertical="center" wrapText="1"/>
      <protection locked="0"/>
    </xf>
    <xf numFmtId="0" fontId="16" fillId="0" borderId="7" xfId="0" applyNumberFormat="1" applyFont="1" applyFill="1" applyBorder="1" applyAlignment="1" applyProtection="1">
      <alignment horizontal="center" vertical="center" wrapText="1"/>
      <protection locked="0"/>
    </xf>
    <xf numFmtId="0" fontId="13" fillId="3" borderId="0" xfId="0" applyFont="1" applyFill="1" applyAlignment="1" applyProtection="1">
      <alignment vertical="center"/>
      <protection locked="0"/>
    </xf>
    <xf numFmtId="0" fontId="16" fillId="0" borderId="6" xfId="0" applyNumberFormat="1" applyFont="1" applyFill="1" applyBorder="1" applyAlignment="1" applyProtection="1">
      <alignment horizontal="center" vertical="center" wrapText="1"/>
      <protection hidden="1"/>
    </xf>
    <xf numFmtId="0" fontId="14" fillId="2" borderId="9" xfId="0" applyNumberFormat="1" applyFont="1" applyFill="1" applyBorder="1" applyAlignment="1" applyProtection="1">
      <alignment horizontal="center" vertical="center" wrapText="1"/>
      <protection locked="0"/>
    </xf>
    <xf numFmtId="0" fontId="14" fillId="2" borderId="0" xfId="0" applyNumberFormat="1" applyFont="1" applyFill="1" applyBorder="1" applyAlignment="1" applyProtection="1">
      <alignment horizontal="center" vertical="center" wrapText="1"/>
      <protection locked="0"/>
    </xf>
    <xf numFmtId="0" fontId="16" fillId="3" borderId="5" xfId="0" applyNumberFormat="1" applyFont="1" applyFill="1" applyBorder="1" applyAlignment="1" applyProtection="1">
      <alignment horizontal="center" vertical="center" wrapText="1"/>
      <protection locked="0"/>
    </xf>
    <xf numFmtId="0" fontId="12" fillId="3" borderId="0" xfId="0" applyFont="1" applyFill="1" applyBorder="1" applyProtection="1">
      <alignment vertical="center"/>
      <protection locked="0"/>
    </xf>
    <xf numFmtId="0" fontId="8" fillId="3" borderId="0" xfId="0" applyFont="1" applyFill="1" applyBorder="1" applyProtection="1">
      <alignment vertical="center"/>
      <protection locked="0"/>
    </xf>
    <xf numFmtId="0" fontId="10" fillId="3" borderId="0" xfId="0" applyFont="1" applyFill="1" applyBorder="1" applyProtection="1">
      <alignment vertical="center"/>
      <protection locked="0"/>
    </xf>
    <xf numFmtId="0" fontId="16" fillId="3" borderId="6"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wrapText="1"/>
      <protection locked="0"/>
    </xf>
    <xf numFmtId="0" fontId="16" fillId="0" borderId="8" xfId="0" applyNumberFormat="1" applyFont="1" applyFill="1" applyBorder="1" applyAlignment="1" applyProtection="1">
      <alignment horizontal="center" vertical="center" wrapText="1"/>
      <protection locked="0"/>
    </xf>
    <xf numFmtId="0" fontId="10" fillId="3" borderId="13" xfId="1" applyFont="1" applyFill="1" applyBorder="1" applyAlignment="1" applyProtection="1">
      <alignment horizontal="center" vertical="center" wrapText="1"/>
      <protection hidden="1"/>
    </xf>
    <xf numFmtId="0" fontId="10" fillId="3" borderId="0" xfId="0" applyFont="1" applyFill="1" applyProtection="1">
      <alignment vertical="center"/>
      <protection hidden="1"/>
    </xf>
    <xf numFmtId="0" fontId="10" fillId="3" borderId="1" xfId="1" applyFont="1" applyFill="1" applyBorder="1" applyAlignment="1" applyProtection="1">
      <alignment horizontal="center" vertical="center" wrapText="1"/>
      <protection hidden="1"/>
    </xf>
    <xf numFmtId="0" fontId="14" fillId="2" borderId="7" xfId="0" applyNumberFormat="1" applyFont="1" applyFill="1" applyBorder="1" applyAlignment="1" applyProtection="1">
      <alignment horizontal="center" vertical="center"/>
      <protection hidden="1"/>
    </xf>
    <xf numFmtId="0" fontId="16" fillId="3" borderId="11" xfId="0" applyNumberFormat="1" applyFont="1" applyFill="1" applyBorder="1" applyAlignment="1" applyProtection="1">
      <alignment horizontal="center" vertical="center" wrapText="1"/>
      <protection hidden="1"/>
    </xf>
    <xf numFmtId="0" fontId="16" fillId="3" borderId="27" xfId="0" applyNumberFormat="1" applyFont="1" applyFill="1" applyBorder="1" applyAlignment="1" applyProtection="1">
      <alignment horizontal="center" vertical="center" wrapText="1"/>
      <protection hidden="1"/>
    </xf>
    <xf numFmtId="0" fontId="16" fillId="3" borderId="14" xfId="0" applyNumberFormat="1" applyFont="1" applyFill="1" applyBorder="1" applyAlignment="1" applyProtection="1">
      <alignment horizontal="center" vertical="center" wrapText="1"/>
      <protection hidden="1"/>
    </xf>
    <xf numFmtId="0" fontId="16" fillId="3" borderId="17" xfId="0" applyNumberFormat="1" applyFont="1" applyFill="1" applyBorder="1" applyAlignment="1" applyProtection="1">
      <alignment horizontal="center" vertical="center" wrapText="1"/>
      <protection hidden="1"/>
    </xf>
    <xf numFmtId="0" fontId="16" fillId="3" borderId="11" xfId="0" applyNumberFormat="1" applyFont="1" applyFill="1" applyBorder="1" applyAlignment="1" applyProtection="1">
      <alignment horizontal="center" vertical="center" wrapText="1"/>
      <protection locked="0"/>
    </xf>
    <xf numFmtId="0" fontId="16" fillId="3" borderId="27" xfId="0" applyNumberFormat="1" applyFont="1" applyFill="1" applyBorder="1" applyAlignment="1" applyProtection="1">
      <alignment horizontal="center" vertical="center" wrapText="1"/>
      <protection locked="0"/>
    </xf>
    <xf numFmtId="0" fontId="10" fillId="3" borderId="11" xfId="0" applyNumberFormat="1" applyFont="1" applyFill="1" applyBorder="1" applyAlignment="1" applyProtection="1">
      <alignment horizontal="center" vertical="center" wrapText="1"/>
      <protection locked="0"/>
    </xf>
    <xf numFmtId="0" fontId="16" fillId="0" borderId="7" xfId="0" applyNumberFormat="1" applyFont="1" applyFill="1" applyBorder="1" applyAlignment="1" applyProtection="1">
      <alignment horizontal="center" vertical="center" wrapText="1"/>
      <protection hidden="1"/>
    </xf>
    <xf numFmtId="0" fontId="10" fillId="3" borderId="0" xfId="0" applyFont="1" applyFill="1" applyProtection="1">
      <alignment vertical="center"/>
    </xf>
    <xf numFmtId="0" fontId="14" fillId="2" borderId="9" xfId="0"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center" vertical="center" wrapText="1"/>
    </xf>
    <xf numFmtId="0" fontId="14" fillId="2" borderId="7" xfId="0" applyNumberFormat="1" applyFont="1" applyFill="1" applyBorder="1" applyAlignment="1" applyProtection="1">
      <alignment horizontal="center" vertical="center" wrapText="1"/>
    </xf>
    <xf numFmtId="0" fontId="14" fillId="2" borderId="8" xfId="0" applyNumberFormat="1" applyFont="1" applyFill="1" applyBorder="1" applyAlignment="1" applyProtection="1">
      <alignment horizontal="center" vertical="center" wrapText="1"/>
    </xf>
    <xf numFmtId="0" fontId="10" fillId="3" borderId="7" xfId="0" applyNumberFormat="1" applyFont="1" applyFill="1" applyBorder="1" applyAlignment="1" applyProtection="1">
      <alignment horizontal="center" vertical="center" wrapText="1"/>
      <protection locked="0"/>
    </xf>
    <xf numFmtId="0" fontId="16" fillId="3" borderId="7"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wrapText="1"/>
      <protection locked="0"/>
    </xf>
    <xf numFmtId="0" fontId="0" fillId="3" borderId="1" xfId="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hidden="1"/>
    </xf>
    <xf numFmtId="14" fontId="16" fillId="3" borderId="1" xfId="0" applyNumberFormat="1"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7" fillId="0" borderId="1" xfId="7" applyFont="1" applyFill="1" applyBorder="1" applyAlignment="1">
      <alignment vertical="center" wrapText="1"/>
    </xf>
    <xf numFmtId="0" fontId="23" fillId="0" borderId="1" xfId="7" applyFont="1" applyFill="1" applyBorder="1" applyAlignment="1">
      <alignment vertical="center"/>
    </xf>
    <xf numFmtId="0" fontId="22" fillId="0" borderId="1" xfId="7" applyFont="1" applyFill="1" applyBorder="1" applyAlignment="1">
      <alignment vertical="center"/>
    </xf>
    <xf numFmtId="0" fontId="23" fillId="0" borderId="1" xfId="7" applyFont="1" applyFill="1" applyBorder="1" applyAlignment="1">
      <alignment vertical="center" wrapText="1"/>
    </xf>
    <xf numFmtId="0" fontId="22" fillId="0" borderId="1" xfId="7" applyFont="1" applyFill="1" applyBorder="1" applyAlignment="1">
      <alignment vertical="center" wrapText="1"/>
    </xf>
    <xf numFmtId="0" fontId="23" fillId="0" borderId="1" xfId="6" applyFont="1" applyFill="1" applyBorder="1" applyAlignment="1">
      <alignment vertical="center" wrapText="1"/>
    </xf>
    <xf numFmtId="0" fontId="23" fillId="0" borderId="1" xfId="7" applyFont="1" applyFill="1" applyBorder="1" applyAlignment="1">
      <alignment wrapText="1"/>
    </xf>
    <xf numFmtId="0" fontId="20" fillId="2" borderId="1" xfId="7" applyFont="1" applyFill="1" applyBorder="1" applyAlignment="1">
      <alignment horizontal="center" vertical="center"/>
    </xf>
    <xf numFmtId="0" fontId="14" fillId="2" borderId="29" xfId="0" applyNumberFormat="1" applyFont="1" applyFill="1" applyBorder="1" applyAlignment="1" applyProtection="1">
      <alignment horizontal="center" vertical="center" wrapText="1"/>
    </xf>
    <xf numFmtId="0" fontId="14" fillId="2" borderId="20" xfId="0" applyNumberFormat="1" applyFont="1" applyFill="1" applyBorder="1" applyAlignment="1" applyProtection="1">
      <alignment horizontal="center" vertical="center"/>
    </xf>
    <xf numFmtId="0" fontId="14" fillId="2" borderId="20" xfId="0" applyNumberFormat="1" applyFont="1" applyFill="1" applyBorder="1" applyAlignment="1" applyProtection="1">
      <alignment horizontal="center" vertical="center" wrapText="1"/>
    </xf>
    <xf numFmtId="0" fontId="21" fillId="3" borderId="30" xfId="0" applyFont="1" applyFill="1" applyBorder="1" applyAlignment="1" applyProtection="1">
      <alignment horizontal="center" vertical="center" wrapText="1"/>
      <protection locked="0"/>
    </xf>
    <xf numFmtId="0" fontId="0" fillId="3" borderId="0" xfId="0" applyFill="1">
      <alignment vertical="center"/>
    </xf>
    <xf numFmtId="0" fontId="4" fillId="3" borderId="0" xfId="1" applyFill="1"/>
    <xf numFmtId="0" fontId="19" fillId="4" borderId="3" xfId="0" applyFont="1" applyFill="1" applyBorder="1" applyAlignment="1" applyProtection="1">
      <alignment horizontal="center" vertical="center"/>
    </xf>
    <xf numFmtId="16" fontId="10" fillId="3" borderId="0" xfId="0" applyNumberFormat="1" applyFont="1" applyFill="1" applyProtection="1">
      <alignment vertical="center"/>
      <protection locked="0"/>
    </xf>
    <xf numFmtId="0" fontId="19" fillId="4" borderId="2" xfId="0" applyFont="1" applyFill="1" applyBorder="1" applyAlignment="1" applyProtection="1">
      <alignment horizontal="center" vertical="center" wrapText="1"/>
    </xf>
    <xf numFmtId="0" fontId="2" fillId="3" borderId="6" xfId="0" applyNumberFormat="1" applyFont="1" applyFill="1" applyBorder="1" applyAlignment="1" applyProtection="1">
      <alignment horizontal="center" vertical="center" wrapText="1"/>
      <protection locked="0"/>
    </xf>
    <xf numFmtId="0" fontId="16" fillId="3" borderId="14" xfId="0"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14" fillId="2" borderId="7" xfId="0" applyNumberFormat="1" applyFont="1" applyFill="1" applyBorder="1" applyAlignment="1" applyProtection="1">
      <alignment horizontal="center" vertical="center"/>
    </xf>
    <xf numFmtId="0" fontId="15" fillId="2" borderId="7" xfId="0" applyNumberFormat="1" applyFont="1" applyFill="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3" fillId="3" borderId="0" xfId="0" applyFont="1" applyFill="1" applyBorder="1" applyProtection="1">
      <alignment vertical="center"/>
      <protection locked="0"/>
    </xf>
    <xf numFmtId="0" fontId="4" fillId="3" borderId="0" xfId="1" quotePrefix="1" applyFill="1"/>
    <xf numFmtId="0" fontId="8" fillId="3" borderId="0" xfId="6" applyFont="1" applyFill="1" applyAlignment="1" applyProtection="1">
      <alignment vertical="center"/>
      <protection hidden="1"/>
    </xf>
    <xf numFmtId="0" fontId="8" fillId="3" borderId="0" xfId="6" applyFont="1" applyFill="1" applyAlignment="1" applyProtection="1">
      <alignment horizontal="left" vertical="center"/>
      <protection hidden="1"/>
    </xf>
    <xf numFmtId="0" fontId="24" fillId="0" borderId="1" xfId="6" applyFont="1" applyBorder="1" applyAlignment="1" applyProtection="1">
      <alignment horizontal="right" vertical="center" wrapText="1"/>
      <protection hidden="1"/>
    </xf>
    <xf numFmtId="0" fontId="0" fillId="0" borderId="0" xfId="0" applyAlignment="1" applyProtection="1">
      <protection hidden="1"/>
    </xf>
    <xf numFmtId="0" fontId="13" fillId="3" borderId="0" xfId="6" applyFont="1" applyFill="1" applyAlignment="1" applyProtection="1">
      <alignment vertical="center"/>
      <protection hidden="1"/>
    </xf>
    <xf numFmtId="0" fontId="1" fillId="0" borderId="0" xfId="6" applyAlignment="1" applyProtection="1">
      <alignment vertical="center"/>
      <protection hidden="1"/>
    </xf>
    <xf numFmtId="0" fontId="1" fillId="0" borderId="0" xfId="6" applyAlignment="1" applyProtection="1">
      <alignment horizontal="left" vertical="center"/>
      <protection hidden="1"/>
    </xf>
    <xf numFmtId="0" fontId="15" fillId="3" borderId="37" xfId="6" applyFont="1" applyFill="1" applyBorder="1" applyAlignment="1" applyProtection="1">
      <alignment horizontal="center" vertical="center"/>
      <protection hidden="1"/>
    </xf>
    <xf numFmtId="0" fontId="15" fillId="3" borderId="0" xfId="6" applyFont="1" applyFill="1" applyBorder="1" applyAlignment="1" applyProtection="1">
      <alignment horizontal="center" vertical="center"/>
      <protection hidden="1"/>
    </xf>
    <xf numFmtId="0" fontId="15" fillId="3" borderId="37" xfId="6" applyFont="1" applyFill="1" applyBorder="1" applyAlignment="1" applyProtection="1">
      <alignment vertical="center"/>
      <protection hidden="1"/>
    </xf>
    <xf numFmtId="0" fontId="15" fillId="3" borderId="0" xfId="6" applyFont="1" applyFill="1" applyBorder="1" applyAlignment="1" applyProtection="1">
      <alignment horizontal="right" vertical="center"/>
      <protection hidden="1"/>
    </xf>
    <xf numFmtId="0" fontId="15" fillId="3" borderId="32" xfId="6" applyFont="1" applyFill="1" applyBorder="1" applyAlignment="1" applyProtection="1">
      <alignment horizontal="right" vertical="center"/>
      <protection hidden="1"/>
    </xf>
    <xf numFmtId="0" fontId="15" fillId="3" borderId="10" xfId="6" applyFont="1" applyFill="1" applyBorder="1" applyAlignment="1" applyProtection="1">
      <alignment vertical="center"/>
      <protection hidden="1"/>
    </xf>
    <xf numFmtId="0" fontId="15" fillId="3" borderId="11" xfId="6" applyFont="1" applyFill="1" applyBorder="1" applyAlignment="1" applyProtection="1">
      <alignment horizontal="right" vertical="center"/>
      <protection hidden="1"/>
    </xf>
    <xf numFmtId="0" fontId="10" fillId="3" borderId="0" xfId="6" applyFont="1" applyFill="1" applyBorder="1" applyAlignment="1" applyProtection="1">
      <alignment horizontal="left" vertical="center" wrapText="1"/>
      <protection hidden="1"/>
    </xf>
    <xf numFmtId="0" fontId="7" fillId="3" borderId="37" xfId="6" applyFont="1" applyFill="1" applyBorder="1" applyAlignment="1" applyProtection="1">
      <alignment horizontal="center" vertical="center"/>
      <protection hidden="1"/>
    </xf>
    <xf numFmtId="0" fontId="7" fillId="3" borderId="0" xfId="6" applyFont="1" applyFill="1" applyBorder="1" applyAlignment="1" applyProtection="1">
      <alignment horizontal="center" vertical="center"/>
      <protection hidden="1"/>
    </xf>
    <xf numFmtId="0" fontId="24" fillId="3" borderId="0" xfId="6" applyFont="1" applyFill="1" applyBorder="1" applyAlignment="1" applyProtection="1">
      <alignment horizontal="left" vertical="center" wrapText="1"/>
      <protection hidden="1"/>
    </xf>
    <xf numFmtId="0" fontId="24" fillId="3" borderId="0" xfId="6" applyFont="1" applyFill="1" applyBorder="1" applyAlignment="1" applyProtection="1">
      <alignment vertical="center" wrapText="1"/>
      <protection hidden="1"/>
    </xf>
    <xf numFmtId="0" fontId="10" fillId="3" borderId="0" xfId="6" applyFont="1" applyFill="1" applyBorder="1" applyAlignment="1" applyProtection="1">
      <alignment vertical="center" wrapText="1"/>
      <protection hidden="1"/>
    </xf>
    <xf numFmtId="0" fontId="24" fillId="3" borderId="12" xfId="6" applyFont="1" applyFill="1" applyBorder="1" applyAlignment="1" applyProtection="1">
      <alignment horizontal="left" vertical="center" wrapText="1"/>
      <protection hidden="1"/>
    </xf>
    <xf numFmtId="0" fontId="24" fillId="3" borderId="12" xfId="6" applyFont="1" applyFill="1" applyBorder="1" applyAlignment="1" applyProtection="1">
      <alignment vertical="center" wrapText="1"/>
      <protection hidden="1"/>
    </xf>
    <xf numFmtId="0" fontId="7" fillId="3" borderId="37" xfId="6" applyFont="1" applyFill="1" applyBorder="1" applyAlignment="1" applyProtection="1">
      <alignment vertical="center"/>
      <protection hidden="1"/>
    </xf>
    <xf numFmtId="0" fontId="15" fillId="3" borderId="32" xfId="6" applyFont="1" applyFill="1" applyBorder="1" applyAlignment="1" applyProtection="1">
      <alignment vertical="center"/>
      <protection hidden="1"/>
    </xf>
    <xf numFmtId="0" fontId="15" fillId="3" borderId="32" xfId="6" applyFont="1" applyFill="1" applyBorder="1" applyAlignment="1" applyProtection="1">
      <alignment horizontal="center" vertical="center"/>
      <protection hidden="1"/>
    </xf>
    <xf numFmtId="0" fontId="7" fillId="6" borderId="1" xfId="6" applyFont="1" applyFill="1" applyBorder="1" applyAlignment="1" applyProtection="1">
      <alignment horizontal="center" vertical="center" wrapText="1"/>
      <protection hidden="1"/>
    </xf>
    <xf numFmtId="0" fontId="8" fillId="3" borderId="0" xfId="6" applyFont="1" applyFill="1" applyAlignment="1" applyProtection="1">
      <alignment vertical="center" wrapText="1"/>
      <protection hidden="1"/>
    </xf>
    <xf numFmtId="0" fontId="8" fillId="3" borderId="0" xfId="6" applyFont="1" applyFill="1" applyBorder="1" applyAlignment="1" applyProtection="1">
      <alignment vertical="center" wrapText="1"/>
      <protection hidden="1"/>
    </xf>
    <xf numFmtId="0" fontId="0" fillId="0" borderId="0" xfId="0" applyAlignment="1" applyProtection="1">
      <alignment wrapText="1"/>
      <protection hidden="1"/>
    </xf>
    <xf numFmtId="0" fontId="4" fillId="0" borderId="0" xfId="1" applyProtection="1">
      <protection hidden="1"/>
    </xf>
    <xf numFmtId="0" fontId="10" fillId="3" borderId="0" xfId="6" applyFont="1" applyFill="1" applyAlignment="1" applyProtection="1">
      <alignment horizontal="left" vertical="center"/>
      <protection hidden="1"/>
    </xf>
    <xf numFmtId="0" fontId="10" fillId="3" borderId="0" xfId="6" applyFont="1" applyFill="1" applyAlignment="1" applyProtection="1">
      <alignment vertical="center"/>
      <protection hidden="1"/>
    </xf>
    <xf numFmtId="0" fontId="0" fillId="0" borderId="0" xfId="0" applyAlignment="1" applyProtection="1">
      <alignment horizontal="left"/>
      <protection hidden="1"/>
    </xf>
    <xf numFmtId="0" fontId="11" fillId="7" borderId="1" xfId="6" applyFont="1" applyFill="1" applyBorder="1" applyAlignment="1" applyProtection="1">
      <alignment horizontal="center" vertical="center" wrapText="1"/>
      <protection hidden="1"/>
    </xf>
    <xf numFmtId="0" fontId="25" fillId="0" borderId="1" xfId="6" applyFont="1" applyBorder="1" applyAlignment="1" applyProtection="1">
      <alignment horizontal="center" vertical="center" wrapText="1"/>
      <protection hidden="1"/>
    </xf>
    <xf numFmtId="0" fontId="11" fillId="8" borderId="5" xfId="6" applyFont="1" applyFill="1" applyBorder="1" applyAlignment="1" applyProtection="1">
      <alignment horizontal="center" vertical="center" wrapText="1"/>
      <protection hidden="1"/>
    </xf>
    <xf numFmtId="0" fontId="26" fillId="0" borderId="1" xfId="6" applyFont="1" applyBorder="1" applyAlignment="1" applyProtection="1">
      <alignment horizontal="center" vertical="center" wrapText="1"/>
      <protection hidden="1"/>
    </xf>
    <xf numFmtId="0" fontId="26" fillId="0" borderId="5" xfId="6" applyFont="1" applyBorder="1" applyAlignment="1" applyProtection="1">
      <alignment horizontal="center" vertical="center" wrapText="1"/>
      <protection hidden="1"/>
    </xf>
    <xf numFmtId="0" fontId="11" fillId="9" borderId="1" xfId="6" applyFont="1" applyFill="1" applyBorder="1" applyAlignment="1" applyProtection="1">
      <alignment horizontal="center" vertical="center" wrapText="1"/>
      <protection hidden="1"/>
    </xf>
    <xf numFmtId="0" fontId="27" fillId="0" borderId="1" xfId="6" applyFont="1" applyBorder="1" applyAlignment="1" applyProtection="1">
      <alignment horizontal="center" vertical="center" wrapText="1"/>
      <protection hidden="1"/>
    </xf>
    <xf numFmtId="0" fontId="10" fillId="10" borderId="15" xfId="6" applyFont="1" applyFill="1" applyBorder="1" applyAlignment="1" applyProtection="1">
      <alignment horizontal="center" vertical="center"/>
      <protection hidden="1"/>
    </xf>
    <xf numFmtId="2" fontId="10" fillId="10" borderId="16" xfId="6" applyNumberFormat="1" applyFont="1" applyFill="1" applyBorder="1" applyAlignment="1" applyProtection="1">
      <alignment horizontal="center" vertical="center"/>
      <protection hidden="1"/>
    </xf>
    <xf numFmtId="0" fontId="10" fillId="10" borderId="16" xfId="6" applyFont="1" applyFill="1" applyBorder="1" applyAlignment="1" applyProtection="1">
      <alignment horizontal="center" vertical="center"/>
      <protection hidden="1"/>
    </xf>
    <xf numFmtId="0" fontId="15" fillId="10" borderId="16" xfId="6" applyFont="1" applyFill="1" applyBorder="1" applyAlignment="1" applyProtection="1">
      <alignment horizontal="center" vertical="center"/>
      <protection hidden="1"/>
    </xf>
    <xf numFmtId="0" fontId="10" fillId="10" borderId="14" xfId="6" applyFont="1" applyFill="1" applyBorder="1" applyAlignment="1" applyProtection="1">
      <alignment horizontal="center" vertical="center"/>
      <protection hidden="1"/>
    </xf>
    <xf numFmtId="2" fontId="10" fillId="10" borderId="1" xfId="6" applyNumberFormat="1" applyFont="1" applyFill="1" applyBorder="1" applyAlignment="1" applyProtection="1">
      <alignment horizontal="center" vertical="center"/>
      <protection hidden="1"/>
    </xf>
    <xf numFmtId="0" fontId="10" fillId="10" borderId="1" xfId="6" applyFont="1" applyFill="1" applyBorder="1" applyAlignment="1" applyProtection="1">
      <alignment horizontal="center" vertical="center"/>
      <protection hidden="1"/>
    </xf>
    <xf numFmtId="0" fontId="10" fillId="8" borderId="1" xfId="6" applyFont="1" applyFill="1" applyBorder="1" applyAlignment="1" applyProtection="1">
      <alignment horizontal="center" vertical="center"/>
      <protection hidden="1"/>
    </xf>
    <xf numFmtId="2" fontId="10" fillId="8" borderId="1" xfId="6" applyNumberFormat="1" applyFont="1" applyFill="1" applyBorder="1" applyAlignment="1" applyProtection="1">
      <alignment horizontal="center" vertical="center"/>
      <protection hidden="1"/>
    </xf>
    <xf numFmtId="0" fontId="15" fillId="10" borderId="1" xfId="6" applyFont="1" applyFill="1" applyBorder="1" applyAlignment="1" applyProtection="1">
      <alignment horizontal="center" vertical="center"/>
      <protection hidden="1"/>
    </xf>
    <xf numFmtId="0" fontId="10" fillId="11" borderId="1" xfId="6" applyFont="1" applyFill="1" applyBorder="1" applyAlignment="1" applyProtection="1">
      <alignment horizontal="center" vertical="center"/>
      <protection hidden="1"/>
    </xf>
    <xf numFmtId="2" fontId="10" fillId="11" borderId="1" xfId="6" applyNumberFormat="1" applyFont="1" applyFill="1" applyBorder="1" applyAlignment="1" applyProtection="1">
      <alignment horizontal="center" vertical="center"/>
      <protection hidden="1"/>
    </xf>
    <xf numFmtId="0" fontId="10" fillId="8" borderId="14" xfId="6" applyFont="1" applyFill="1" applyBorder="1" applyAlignment="1" applyProtection="1">
      <alignment horizontal="center" vertical="center"/>
      <protection hidden="1"/>
    </xf>
    <xf numFmtId="0" fontId="10" fillId="10" borderId="17" xfId="6" applyFont="1" applyFill="1" applyBorder="1" applyAlignment="1" applyProtection="1">
      <alignment horizontal="center" vertical="center"/>
      <protection hidden="1"/>
    </xf>
    <xf numFmtId="2" fontId="10" fillId="10" borderId="7" xfId="6" applyNumberFormat="1" applyFont="1" applyFill="1" applyBorder="1" applyAlignment="1" applyProtection="1">
      <alignment horizontal="center" vertical="center"/>
      <protection hidden="1"/>
    </xf>
    <xf numFmtId="0" fontId="10" fillId="8" borderId="7" xfId="6" applyFont="1" applyFill="1" applyBorder="1" applyAlignment="1" applyProtection="1">
      <alignment horizontal="center" vertical="center"/>
      <protection hidden="1"/>
    </xf>
    <xf numFmtId="2" fontId="10" fillId="8" borderId="7" xfId="6" applyNumberFormat="1" applyFont="1" applyFill="1" applyBorder="1" applyAlignment="1" applyProtection="1">
      <alignment horizontal="center" vertical="center"/>
      <protection hidden="1"/>
    </xf>
    <xf numFmtId="0" fontId="15" fillId="10" borderId="7" xfId="6" applyFont="1" applyFill="1" applyBorder="1" applyAlignment="1" applyProtection="1">
      <alignment horizontal="center" vertical="center"/>
      <protection hidden="1"/>
    </xf>
    <xf numFmtId="0" fontId="10" fillId="8" borderId="19" xfId="6" applyFont="1" applyFill="1" applyBorder="1" applyAlignment="1" applyProtection="1">
      <alignment horizontal="center" vertical="center"/>
      <protection hidden="1"/>
    </xf>
    <xf numFmtId="2" fontId="10" fillId="8" borderId="5" xfId="6" applyNumberFormat="1" applyFont="1" applyFill="1" applyBorder="1" applyAlignment="1" applyProtection="1">
      <alignment horizontal="center" vertical="center"/>
      <protection hidden="1"/>
    </xf>
    <xf numFmtId="0" fontId="10" fillId="10" borderId="5" xfId="6" applyFont="1" applyFill="1" applyBorder="1" applyAlignment="1" applyProtection="1">
      <alignment horizontal="center" vertical="center"/>
      <protection hidden="1"/>
    </xf>
    <xf numFmtId="2" fontId="10" fillId="10" borderId="5" xfId="6" applyNumberFormat="1" applyFont="1" applyFill="1" applyBorder="1" applyAlignment="1" applyProtection="1">
      <alignment horizontal="center" vertical="center"/>
      <protection hidden="1"/>
    </xf>
    <xf numFmtId="0" fontId="10" fillId="8" borderId="5" xfId="6" applyFont="1" applyFill="1" applyBorder="1" applyAlignment="1" applyProtection="1">
      <alignment horizontal="center" vertical="center"/>
      <protection hidden="1"/>
    </xf>
    <xf numFmtId="0" fontId="15" fillId="8" borderId="5" xfId="6" applyFont="1" applyFill="1" applyBorder="1" applyAlignment="1" applyProtection="1">
      <alignment horizontal="center" vertical="center"/>
      <protection hidden="1"/>
    </xf>
    <xf numFmtId="0" fontId="15" fillId="8" borderId="1" xfId="6" applyFont="1" applyFill="1" applyBorder="1" applyAlignment="1" applyProtection="1">
      <alignment horizontal="center" vertical="center"/>
      <protection hidden="1"/>
    </xf>
    <xf numFmtId="0" fontId="10" fillId="11" borderId="14" xfId="6" applyFont="1" applyFill="1" applyBorder="1" applyAlignment="1" applyProtection="1">
      <alignment horizontal="center" vertical="center"/>
      <protection hidden="1"/>
    </xf>
    <xf numFmtId="0" fontId="10" fillId="11" borderId="17" xfId="6" applyFont="1" applyFill="1" applyBorder="1" applyAlignment="1" applyProtection="1">
      <alignment horizontal="center" vertical="center"/>
      <protection hidden="1"/>
    </xf>
    <xf numFmtId="2" fontId="10" fillId="11" borderId="7" xfId="6" applyNumberFormat="1" applyFont="1" applyFill="1" applyBorder="1" applyAlignment="1" applyProtection="1">
      <alignment horizontal="center" vertical="center"/>
      <protection hidden="1"/>
    </xf>
    <xf numFmtId="0" fontId="10" fillId="10" borderId="7" xfId="6" applyFont="1" applyFill="1" applyBorder="1" applyAlignment="1" applyProtection="1">
      <alignment horizontal="center" vertical="center"/>
      <protection hidden="1"/>
    </xf>
    <xf numFmtId="0" fontId="15" fillId="8" borderId="7" xfId="6" applyFont="1" applyFill="1" applyBorder="1" applyAlignment="1" applyProtection="1">
      <alignment horizontal="center" vertical="center"/>
      <protection hidden="1"/>
    </xf>
    <xf numFmtId="0" fontId="10" fillId="8" borderId="15" xfId="6" applyFont="1" applyFill="1" applyBorder="1" applyAlignment="1" applyProtection="1">
      <alignment horizontal="center" vertical="center"/>
      <protection hidden="1"/>
    </xf>
    <xf numFmtId="2" fontId="10" fillId="8" borderId="16" xfId="6" applyNumberFormat="1" applyFont="1" applyFill="1" applyBorder="1" applyAlignment="1" applyProtection="1">
      <alignment horizontal="center" vertical="center"/>
      <protection hidden="1"/>
    </xf>
    <xf numFmtId="0" fontId="10" fillId="8" borderId="16" xfId="6" applyFont="1" applyFill="1" applyBorder="1" applyAlignment="1" applyProtection="1">
      <alignment horizontal="center" vertical="center"/>
      <protection hidden="1"/>
    </xf>
    <xf numFmtId="0" fontId="15" fillId="11" borderId="16" xfId="6" applyFont="1" applyFill="1" applyBorder="1" applyAlignment="1" applyProtection="1">
      <alignment horizontal="center" vertical="center"/>
      <protection hidden="1"/>
    </xf>
    <xf numFmtId="0" fontId="15" fillId="11" borderId="1" xfId="6" applyFont="1" applyFill="1" applyBorder="1" applyAlignment="1" applyProtection="1">
      <alignment horizontal="center" vertical="center"/>
      <protection hidden="1"/>
    </xf>
    <xf numFmtId="0" fontId="10" fillId="11" borderId="7" xfId="6" applyFont="1" applyFill="1" applyBorder="1" applyAlignment="1" applyProtection="1">
      <alignment horizontal="center" vertical="center"/>
      <protection hidden="1"/>
    </xf>
    <xf numFmtId="0" fontId="15" fillId="11" borderId="7" xfId="6" applyFont="1" applyFill="1" applyBorder="1" applyAlignment="1" applyProtection="1">
      <alignment horizontal="center" vertical="center"/>
      <protection hidden="1"/>
    </xf>
    <xf numFmtId="0" fontId="15" fillId="2" borderId="38" xfId="6" applyFont="1" applyFill="1" applyBorder="1" applyAlignment="1" applyProtection="1">
      <alignment horizontal="center" vertical="center" wrapText="1"/>
      <protection hidden="1"/>
    </xf>
    <xf numFmtId="0" fontId="15" fillId="2" borderId="39" xfId="6" applyFont="1" applyFill="1" applyBorder="1" applyAlignment="1" applyProtection="1">
      <alignment horizontal="center" vertical="center" wrapText="1"/>
      <protection hidden="1"/>
    </xf>
    <xf numFmtId="0" fontId="24" fillId="0" borderId="1" xfId="0" applyFont="1" applyBorder="1" applyAlignment="1">
      <alignment horizontal="center" vertical="center" wrapText="1"/>
    </xf>
    <xf numFmtId="0" fontId="24" fillId="0" borderId="1" xfId="0" applyFont="1" applyBorder="1" applyAlignment="1">
      <alignment horizontal="right" vertical="center" wrapText="1"/>
    </xf>
    <xf numFmtId="0" fontId="24" fillId="3" borderId="1" xfId="0" applyFont="1" applyFill="1" applyBorder="1" applyAlignment="1" applyProtection="1">
      <alignment horizontal="center" vertical="center"/>
      <protection locked="0"/>
    </xf>
    <xf numFmtId="165" fontId="24" fillId="0" borderId="1" xfId="0" applyNumberFormat="1" applyFont="1" applyBorder="1" applyAlignment="1">
      <alignment horizontal="center" vertical="center" wrapText="1"/>
    </xf>
    <xf numFmtId="12" fontId="24" fillId="0" borderId="1" xfId="8" applyNumberFormat="1" applyFont="1" applyBorder="1" applyAlignment="1">
      <alignment horizontal="center" vertical="center" wrapText="1"/>
    </xf>
    <xf numFmtId="0" fontId="24" fillId="3" borderId="1" xfId="0" applyFont="1" applyFill="1" applyBorder="1" applyAlignment="1">
      <alignment horizontal="center" vertical="center" wrapText="1"/>
    </xf>
    <xf numFmtId="13" fontId="24" fillId="0" borderId="1" xfId="0" applyNumberFormat="1" applyFont="1" applyBorder="1" applyAlignment="1">
      <alignment horizontal="center" vertical="center" wrapText="1"/>
    </xf>
    <xf numFmtId="0" fontId="24" fillId="0" borderId="1" xfId="6" applyFont="1" applyBorder="1" applyAlignment="1" applyProtection="1">
      <alignment horizontal="center" vertical="center" wrapText="1"/>
      <protection hidden="1"/>
    </xf>
    <xf numFmtId="165" fontId="24" fillId="0" borderId="1" xfId="0" quotePrefix="1" applyNumberFormat="1" applyFont="1" applyBorder="1" applyAlignment="1">
      <alignment horizontal="center" vertical="center" wrapText="1"/>
    </xf>
    <xf numFmtId="164" fontId="8" fillId="3" borderId="30" xfId="0" applyNumberFormat="1" applyFont="1" applyFill="1" applyBorder="1" applyAlignment="1" applyProtection="1">
      <alignment horizontal="center" vertical="center"/>
      <protection locked="0"/>
    </xf>
    <xf numFmtId="0" fontId="16" fillId="3" borderId="19" xfId="0" applyNumberFormat="1" applyFont="1" applyFill="1" applyBorder="1" applyAlignment="1" applyProtection="1">
      <alignment horizontal="center" vertical="center" wrapText="1"/>
      <protection locked="0"/>
    </xf>
    <xf numFmtId="0" fontId="16" fillId="3" borderId="5" xfId="0" applyNumberFormat="1" applyFont="1" applyFill="1" applyBorder="1" applyAlignment="1" applyProtection="1">
      <alignment vertical="center" wrapText="1"/>
      <protection locked="0"/>
    </xf>
    <xf numFmtId="0" fontId="10" fillId="3" borderId="5" xfId="1" applyFont="1" applyFill="1" applyBorder="1" applyAlignment="1" applyProtection="1">
      <alignment horizontal="center" vertical="center" wrapText="1"/>
      <protection locked="0"/>
    </xf>
    <xf numFmtId="0" fontId="2" fillId="3" borderId="16" xfId="0" applyNumberFormat="1" applyFont="1" applyFill="1" applyBorder="1" applyAlignment="1" applyProtection="1">
      <alignment horizontal="center" vertical="center" wrapText="1"/>
      <protection locked="0"/>
    </xf>
    <xf numFmtId="0" fontId="0" fillId="3" borderId="16" xfId="0" applyNumberFormat="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0" fontId="0" fillId="0" borderId="1" xfId="1" applyFont="1" applyFill="1" applyBorder="1" applyAlignment="1" applyProtection="1">
      <alignment horizontal="center" vertical="center" wrapText="1"/>
      <protection locked="0"/>
    </xf>
    <xf numFmtId="0" fontId="16" fillId="0" borderId="5" xfId="0" applyNumberFormat="1" applyFont="1" applyFill="1" applyBorder="1" applyAlignment="1" applyProtection="1">
      <alignment horizontal="center" vertical="center" wrapText="1"/>
      <protection locked="0"/>
    </xf>
    <xf numFmtId="0" fontId="16" fillId="3" borderId="1" xfId="0" quotePrefix="1" applyNumberFormat="1" applyFont="1" applyFill="1" applyBorder="1" applyAlignment="1" applyProtection="1">
      <alignment horizontal="center" vertical="center" wrapText="1"/>
      <protection locked="0"/>
    </xf>
    <xf numFmtId="14" fontId="16" fillId="3" borderId="1" xfId="0" quotePrefix="1" applyNumberFormat="1" applyFont="1" applyFill="1" applyBorder="1" applyAlignment="1" applyProtection="1">
      <alignment horizontal="center" vertical="center" wrapText="1"/>
      <protection locked="0"/>
    </xf>
    <xf numFmtId="0" fontId="16" fillId="3" borderId="5" xfId="0" quotePrefix="1" applyNumberFormat="1" applyFont="1" applyFill="1" applyBorder="1" applyAlignment="1" applyProtection="1">
      <alignment horizontal="center" vertical="center" wrapText="1"/>
      <protection locked="0"/>
    </xf>
    <xf numFmtId="14" fontId="10" fillId="3" borderId="5" xfId="0" quotePrefix="1" applyNumberFormat="1" applyFont="1" applyFill="1" applyBorder="1" applyAlignment="1" applyProtection="1">
      <alignment horizontal="center" vertical="center" wrapText="1"/>
      <protection locked="0"/>
    </xf>
    <xf numFmtId="14" fontId="16" fillId="3" borderId="5" xfId="0" quotePrefix="1" applyNumberFormat="1" applyFont="1" applyFill="1" applyBorder="1" applyAlignment="1" applyProtection="1">
      <alignment horizontal="center" vertical="center" wrapText="1"/>
      <protection locked="0"/>
    </xf>
    <xf numFmtId="14" fontId="16" fillId="12" borderId="1" xfId="0" applyNumberFormat="1" applyFont="1" applyFill="1" applyBorder="1" applyAlignment="1" applyProtection="1">
      <alignment horizontal="center" vertical="center" wrapText="1"/>
      <protection locked="0"/>
    </xf>
    <xf numFmtId="0" fontId="16" fillId="1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left" vertical="center" wrapText="1"/>
      <protection locked="0"/>
    </xf>
    <xf numFmtId="0" fontId="14" fillId="2" borderId="1" xfId="0" applyNumberFormat="1" applyFont="1" applyFill="1" applyBorder="1" applyAlignment="1" applyProtection="1">
      <alignment horizontal="center" vertical="center"/>
    </xf>
    <xf numFmtId="0" fontId="14" fillId="2" borderId="6" xfId="0" applyNumberFormat="1" applyFont="1" applyFill="1" applyBorder="1" applyAlignment="1" applyProtection="1">
      <alignment horizontal="center" vertical="center"/>
    </xf>
    <xf numFmtId="0" fontId="11" fillId="4" borderId="15" xfId="0" applyNumberFormat="1" applyFont="1" applyFill="1" applyBorder="1" applyAlignment="1" applyProtection="1">
      <alignment horizontal="center" vertical="center" wrapText="1"/>
    </xf>
    <xf numFmtId="0" fontId="11" fillId="4" borderId="16" xfId="0" applyNumberFormat="1" applyFont="1" applyFill="1" applyBorder="1" applyAlignment="1" applyProtection="1">
      <alignment horizontal="center" vertical="center" wrapText="1"/>
    </xf>
    <xf numFmtId="0" fontId="14" fillId="2" borderId="20" xfId="0" applyNumberFormat="1" applyFont="1" applyFill="1" applyBorder="1" applyAlignment="1" applyProtection="1">
      <alignment horizontal="center" vertical="center"/>
    </xf>
    <xf numFmtId="0" fontId="14" fillId="2" borderId="18" xfId="0" applyNumberFormat="1" applyFont="1" applyFill="1" applyBorder="1" applyAlignment="1" applyProtection="1">
      <alignment horizontal="center" vertical="center"/>
    </xf>
    <xf numFmtId="0" fontId="14" fillId="2" borderId="20" xfId="0" applyNumberFormat="1" applyFont="1" applyFill="1" applyBorder="1" applyAlignment="1" applyProtection="1">
      <alignment horizontal="center" vertical="center" wrapText="1"/>
    </xf>
    <xf numFmtId="0" fontId="14" fillId="2" borderId="18" xfId="0" applyNumberFormat="1" applyFont="1" applyFill="1" applyBorder="1" applyAlignment="1" applyProtection="1">
      <alignment horizontal="center" vertical="center" wrapText="1"/>
    </xf>
    <xf numFmtId="0" fontId="14" fillId="2" borderId="14" xfId="0" applyNumberFormat="1" applyFont="1" applyFill="1" applyBorder="1" applyAlignment="1" applyProtection="1">
      <alignment horizontal="center" vertical="center"/>
    </xf>
    <xf numFmtId="0" fontId="14" fillId="2" borderId="28"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wrapText="1"/>
    </xf>
    <xf numFmtId="0" fontId="11" fillId="4" borderId="24" xfId="0" applyNumberFormat="1" applyFont="1" applyFill="1" applyBorder="1" applyAlignment="1" applyProtection="1">
      <alignment horizontal="center" vertical="center" wrapText="1"/>
    </xf>
    <xf numFmtId="0" fontId="11" fillId="4" borderId="22" xfId="0" applyNumberFormat="1" applyFont="1" applyFill="1" applyBorder="1" applyAlignment="1" applyProtection="1">
      <alignment horizontal="center" vertical="center" wrapText="1"/>
    </xf>
    <xf numFmtId="0" fontId="11" fillId="4" borderId="23" xfId="0" applyNumberFormat="1" applyFont="1" applyFill="1" applyBorder="1" applyAlignment="1" applyProtection="1">
      <alignment horizontal="center" vertical="center" wrapText="1"/>
    </xf>
    <xf numFmtId="0" fontId="11" fillId="4" borderId="24" xfId="0" applyNumberFormat="1" applyFont="1" applyFill="1" applyBorder="1" applyAlignment="1" applyProtection="1">
      <alignment horizontal="center" vertical="center"/>
    </xf>
    <xf numFmtId="0" fontId="11" fillId="4" borderId="22" xfId="0" applyNumberFormat="1" applyFont="1" applyFill="1" applyBorder="1" applyAlignment="1" applyProtection="1">
      <alignment horizontal="center" vertical="center"/>
    </xf>
    <xf numFmtId="0" fontId="11" fillId="4" borderId="26" xfId="0" applyNumberFormat="1" applyFont="1" applyFill="1" applyBorder="1" applyAlignment="1" applyProtection="1">
      <alignment horizontal="center" vertical="center"/>
    </xf>
    <xf numFmtId="0" fontId="13" fillId="3" borderId="0" xfId="0" applyFont="1" applyFill="1" applyBorder="1" applyAlignment="1" applyProtection="1">
      <alignment horizontal="center" vertical="center"/>
      <protection locked="0"/>
    </xf>
    <xf numFmtId="0" fontId="21" fillId="3" borderId="2" xfId="0" applyFont="1" applyFill="1" applyBorder="1" applyAlignment="1" applyProtection="1">
      <alignment horizontal="center" vertical="center" wrapText="1"/>
      <protection hidden="1"/>
    </xf>
    <xf numFmtId="0" fontId="21" fillId="3" borderId="4" xfId="0" applyFont="1" applyFill="1" applyBorder="1" applyAlignment="1" applyProtection="1">
      <alignment horizontal="center" vertical="center" wrapText="1"/>
      <protection hidden="1"/>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21" fillId="3" borderId="3" xfId="0" applyFont="1" applyFill="1" applyBorder="1" applyAlignment="1" applyProtection="1">
      <alignment horizontal="center" vertical="center" wrapText="1"/>
      <protection locked="0"/>
    </xf>
    <xf numFmtId="0" fontId="13" fillId="3" borderId="0" xfId="0" applyFont="1" applyFill="1" applyAlignment="1" applyProtection="1">
      <alignment horizontal="center" vertical="center"/>
      <protection locked="0"/>
    </xf>
    <xf numFmtId="0" fontId="15" fillId="2" borderId="18" xfId="0" applyNumberFormat="1" applyFont="1" applyFill="1" applyBorder="1" applyAlignment="1" applyProtection="1">
      <alignment horizontal="center" vertical="center" wrapText="1"/>
    </xf>
    <xf numFmtId="0" fontId="15" fillId="2" borderId="21" xfId="0" applyNumberFormat="1"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xf>
    <xf numFmtId="0" fontId="14" fillId="2" borderId="5" xfId="0" applyNumberFormat="1" applyFont="1" applyFill="1" applyBorder="1" applyAlignment="1" applyProtection="1">
      <alignment horizontal="center" vertical="center"/>
    </xf>
    <xf numFmtId="0" fontId="14" fillId="2" borderId="7" xfId="0" applyNumberFormat="1" applyFont="1" applyFill="1" applyBorder="1" applyAlignment="1" applyProtection="1">
      <alignment horizontal="center" vertical="center"/>
    </xf>
    <xf numFmtId="0" fontId="15" fillId="2" borderId="5" xfId="0" applyNumberFormat="1" applyFont="1" applyFill="1" applyBorder="1" applyAlignment="1" applyProtection="1">
      <alignment horizontal="center" vertical="center" wrapText="1"/>
    </xf>
    <xf numFmtId="0" fontId="15" fillId="2" borderId="7"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xf>
    <xf numFmtId="0" fontId="11" fillId="4" borderId="4" xfId="0" applyNumberFormat="1"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5" fillId="2" borderId="5" xfId="0" applyNumberFormat="1" applyFont="1" applyFill="1" applyBorder="1" applyAlignment="1" applyProtection="1">
      <alignment horizontal="center" vertical="center"/>
    </xf>
    <xf numFmtId="0" fontId="15" fillId="2" borderId="7" xfId="0" applyNumberFormat="1"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1" fillId="4" borderId="31"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4" fillId="2" borderId="19" xfId="0" applyNumberFormat="1" applyFont="1" applyFill="1" applyBorder="1" applyAlignment="1" applyProtection="1">
      <alignment horizontal="center" vertical="center"/>
    </xf>
    <xf numFmtId="0" fontId="14" fillId="2" borderId="17" xfId="0" applyNumberFormat="1"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164" fontId="10" fillId="3" borderId="2" xfId="0" applyNumberFormat="1" applyFont="1" applyFill="1" applyBorder="1" applyAlignment="1" applyProtection="1">
      <alignment horizontal="center" vertical="center"/>
      <protection locked="0"/>
    </xf>
    <xf numFmtId="164" fontId="10" fillId="3" borderId="3" xfId="0" applyNumberFormat="1" applyFont="1" applyFill="1" applyBorder="1" applyAlignment="1" applyProtection="1">
      <alignment horizontal="center" vertical="center"/>
      <protection locked="0"/>
    </xf>
    <xf numFmtId="164" fontId="10" fillId="3" borderId="4" xfId="0" applyNumberFormat="1" applyFont="1" applyFill="1" applyBorder="1" applyAlignment="1" applyProtection="1">
      <alignment horizontal="center" vertical="center"/>
      <protection locked="0"/>
    </xf>
    <xf numFmtId="0" fontId="14" fillId="2" borderId="5" xfId="0" applyNumberFormat="1" applyFont="1" applyFill="1" applyBorder="1" applyAlignment="1" applyProtection="1">
      <alignment horizontal="center" vertical="center" wrapText="1"/>
    </xf>
    <xf numFmtId="0" fontId="14" fillId="2" borderId="25"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0" fontId="15" fillId="0" borderId="13" xfId="6" applyFont="1" applyBorder="1" applyAlignment="1" applyProtection="1">
      <alignment horizontal="center" vertical="center"/>
      <protection hidden="1"/>
    </xf>
    <xf numFmtId="0" fontId="15" fillId="0" borderId="33" xfId="6" applyFont="1" applyBorder="1" applyAlignment="1" applyProtection="1">
      <alignment horizontal="center" vertical="center"/>
      <protection hidden="1"/>
    </xf>
    <xf numFmtId="0" fontId="15" fillId="0" borderId="13" xfId="6" applyFont="1" applyBorder="1" applyAlignment="1" applyProtection="1">
      <alignment horizontal="left" vertical="center"/>
      <protection hidden="1"/>
    </xf>
    <xf numFmtId="0" fontId="15" fillId="0" borderId="34" xfId="6" applyFont="1" applyBorder="1" applyAlignment="1" applyProtection="1">
      <alignment horizontal="left" vertical="center"/>
      <protection hidden="1"/>
    </xf>
    <xf numFmtId="0" fontId="15" fillId="0" borderId="33" xfId="6" applyFont="1" applyBorder="1" applyAlignment="1" applyProtection="1">
      <alignment horizontal="left" vertical="center"/>
      <protection hidden="1"/>
    </xf>
    <xf numFmtId="0" fontId="10" fillId="0" borderId="13" xfId="6" applyFont="1" applyBorder="1" applyAlignment="1" applyProtection="1">
      <alignment horizontal="left" vertical="center" wrapText="1"/>
      <protection hidden="1"/>
    </xf>
    <xf numFmtId="0" fontId="10" fillId="0" borderId="34" xfId="6" applyFont="1" applyBorder="1" applyAlignment="1" applyProtection="1">
      <alignment horizontal="left" vertical="center" wrapText="1"/>
      <protection hidden="1"/>
    </xf>
    <xf numFmtId="0" fontId="10" fillId="0" borderId="33" xfId="6" applyFont="1" applyBorder="1" applyAlignment="1" applyProtection="1">
      <alignment horizontal="left" vertical="center" wrapText="1"/>
      <protection hidden="1"/>
    </xf>
    <xf numFmtId="0" fontId="13" fillId="3" borderId="0" xfId="6" applyFont="1" applyFill="1" applyAlignment="1" applyProtection="1">
      <alignment horizontal="center" vertical="center"/>
      <protection hidden="1"/>
    </xf>
    <xf numFmtId="0" fontId="13" fillId="3" borderId="32" xfId="6" applyFont="1" applyFill="1" applyBorder="1" applyAlignment="1" applyProtection="1">
      <alignment horizontal="center" vertical="center"/>
      <protection hidden="1"/>
    </xf>
    <xf numFmtId="0" fontId="7" fillId="5" borderId="13" xfId="6" applyFont="1" applyFill="1" applyBorder="1" applyAlignment="1" applyProtection="1">
      <alignment horizontal="center" vertical="center"/>
      <protection hidden="1"/>
    </xf>
    <xf numFmtId="0" fontId="7" fillId="5" borderId="33" xfId="6" applyFont="1" applyFill="1" applyBorder="1" applyAlignment="1" applyProtection="1">
      <alignment horizontal="center" vertical="center"/>
      <protection hidden="1"/>
    </xf>
    <xf numFmtId="0" fontId="13" fillId="5" borderId="13" xfId="6" applyFont="1" applyFill="1" applyBorder="1" applyAlignment="1" applyProtection="1">
      <alignment horizontal="left" vertical="center"/>
      <protection hidden="1"/>
    </xf>
    <xf numFmtId="0" fontId="13" fillId="5" borderId="34" xfId="6" applyFont="1" applyFill="1" applyBorder="1" applyAlignment="1" applyProtection="1">
      <alignment horizontal="left" vertical="center"/>
      <protection hidden="1"/>
    </xf>
    <xf numFmtId="0" fontId="13" fillId="5" borderId="33" xfId="6" applyFont="1" applyFill="1" applyBorder="1" applyAlignment="1" applyProtection="1">
      <alignment horizontal="left" vertical="center"/>
      <protection hidden="1"/>
    </xf>
    <xf numFmtId="0" fontId="13" fillId="5" borderId="13" xfId="6" applyFont="1" applyFill="1" applyBorder="1" applyAlignment="1" applyProtection="1">
      <alignment horizontal="center" vertical="center"/>
      <protection hidden="1"/>
    </xf>
    <xf numFmtId="0" fontId="13" fillId="5" borderId="34" xfId="6" applyFont="1" applyFill="1" applyBorder="1" applyAlignment="1" applyProtection="1">
      <alignment horizontal="center" vertical="center"/>
      <protection hidden="1"/>
    </xf>
    <xf numFmtId="0" fontId="13" fillId="5" borderId="33" xfId="6" applyFont="1" applyFill="1" applyBorder="1" applyAlignment="1" applyProtection="1">
      <alignment horizontal="center" vertical="center"/>
      <protection hidden="1"/>
    </xf>
    <xf numFmtId="0" fontId="15" fillId="3" borderId="13" xfId="6" applyFont="1" applyFill="1" applyBorder="1" applyAlignment="1" applyProtection="1">
      <alignment horizontal="center" vertical="center"/>
      <protection hidden="1"/>
    </xf>
    <xf numFmtId="0" fontId="15" fillId="3" borderId="33" xfId="6" applyFont="1" applyFill="1" applyBorder="1" applyAlignment="1" applyProtection="1">
      <alignment horizontal="center" vertical="center"/>
      <protection hidden="1"/>
    </xf>
    <xf numFmtId="0" fontId="15" fillId="3" borderId="13" xfId="6" applyFont="1" applyFill="1" applyBorder="1" applyAlignment="1" applyProtection="1">
      <alignment horizontal="left" vertical="center"/>
      <protection hidden="1"/>
    </xf>
    <xf numFmtId="0" fontId="15" fillId="3" borderId="34" xfId="6" applyFont="1" applyFill="1" applyBorder="1" applyAlignment="1" applyProtection="1">
      <alignment horizontal="left" vertical="center"/>
      <protection hidden="1"/>
    </xf>
    <xf numFmtId="0" fontId="15" fillId="3" borderId="33" xfId="6" applyFont="1" applyFill="1" applyBorder="1" applyAlignment="1" applyProtection="1">
      <alignment horizontal="left" vertical="center"/>
      <protection hidden="1"/>
    </xf>
    <xf numFmtId="0" fontId="10" fillId="3" borderId="13" xfId="6" applyFont="1" applyFill="1" applyBorder="1" applyAlignment="1" applyProtection="1">
      <alignment horizontal="left" vertical="center" wrapText="1"/>
      <protection hidden="1"/>
    </xf>
    <xf numFmtId="0" fontId="10" fillId="3" borderId="34" xfId="6" applyFont="1" applyFill="1" applyBorder="1" applyAlignment="1" applyProtection="1">
      <alignment horizontal="left" vertical="center" wrapText="1"/>
      <protection hidden="1"/>
    </xf>
    <xf numFmtId="0" fontId="10" fillId="3" borderId="33" xfId="6" applyFont="1" applyFill="1" applyBorder="1" applyAlignment="1" applyProtection="1">
      <alignment horizontal="left" vertical="center" wrapText="1"/>
      <protection hidden="1"/>
    </xf>
    <xf numFmtId="0" fontId="15" fillId="6" borderId="13" xfId="6" applyFont="1" applyFill="1" applyBorder="1" applyAlignment="1" applyProtection="1">
      <alignment horizontal="center" vertical="center"/>
      <protection hidden="1"/>
    </xf>
    <xf numFmtId="0" fontId="15" fillId="6" borderId="33" xfId="6" applyFont="1" applyFill="1" applyBorder="1" applyAlignment="1" applyProtection="1">
      <alignment horizontal="center" vertical="center"/>
      <protection hidden="1"/>
    </xf>
    <xf numFmtId="0" fontId="15" fillId="6" borderId="13" xfId="6" applyFont="1" applyFill="1" applyBorder="1" applyAlignment="1" applyProtection="1">
      <alignment horizontal="left" vertical="center" wrapText="1"/>
      <protection hidden="1"/>
    </xf>
    <xf numFmtId="0" fontId="15" fillId="6" borderId="34" xfId="6" applyFont="1" applyFill="1" applyBorder="1" applyAlignment="1" applyProtection="1">
      <alignment horizontal="left" vertical="center" wrapText="1"/>
      <protection hidden="1"/>
    </xf>
    <xf numFmtId="0" fontId="15" fillId="6" borderId="33" xfId="6" applyFont="1" applyFill="1" applyBorder="1" applyAlignment="1" applyProtection="1">
      <alignment horizontal="left" vertical="center" wrapText="1"/>
      <protection hidden="1"/>
    </xf>
    <xf numFmtId="0" fontId="10" fillId="6" borderId="13" xfId="6" applyFont="1" applyFill="1" applyBorder="1" applyAlignment="1" applyProtection="1">
      <alignment vertical="center" wrapText="1"/>
      <protection hidden="1"/>
    </xf>
    <xf numFmtId="0" fontId="10" fillId="6" borderId="34" xfId="6" applyFont="1" applyFill="1" applyBorder="1" applyAlignment="1" applyProtection="1">
      <alignment vertical="center" wrapText="1"/>
      <protection hidden="1"/>
    </xf>
    <xf numFmtId="0" fontId="10" fillId="6" borderId="33" xfId="6" applyFont="1" applyFill="1" applyBorder="1" applyAlignment="1" applyProtection="1">
      <alignment vertical="center" wrapText="1"/>
      <protection hidden="1"/>
    </xf>
    <xf numFmtId="0" fontId="15" fillId="3" borderId="34" xfId="6" applyFont="1" applyFill="1" applyBorder="1" applyAlignment="1" applyProtection="1">
      <alignment horizontal="center" vertical="center"/>
      <protection hidden="1"/>
    </xf>
    <xf numFmtId="0" fontId="10" fillId="3" borderId="1" xfId="6" applyFont="1" applyFill="1" applyBorder="1" applyAlignment="1" applyProtection="1">
      <alignment horizontal="left" vertical="center" wrapText="1"/>
      <protection hidden="1"/>
    </xf>
    <xf numFmtId="0" fontId="15" fillId="3" borderId="37" xfId="6" applyFont="1" applyFill="1" applyBorder="1" applyAlignment="1" applyProtection="1">
      <alignment horizontal="left" vertical="center"/>
      <protection hidden="1"/>
    </xf>
    <xf numFmtId="0" fontId="15" fillId="3" borderId="0" xfId="6" applyFont="1" applyFill="1" applyBorder="1" applyAlignment="1" applyProtection="1">
      <alignment horizontal="left" vertical="center"/>
      <protection hidden="1"/>
    </xf>
    <xf numFmtId="0" fontId="15" fillId="3" borderId="10" xfId="6" applyFont="1" applyFill="1" applyBorder="1" applyAlignment="1" applyProtection="1">
      <alignment horizontal="left" vertical="center"/>
      <protection hidden="1"/>
    </xf>
    <xf numFmtId="0" fontId="15" fillId="3" borderId="12" xfId="6" applyFont="1" applyFill="1" applyBorder="1" applyAlignment="1" applyProtection="1">
      <alignment horizontal="left" vertical="center"/>
      <protection hidden="1"/>
    </xf>
    <xf numFmtId="0" fontId="15" fillId="3" borderId="35" xfId="6" applyFont="1" applyFill="1" applyBorder="1" applyAlignment="1" applyProtection="1">
      <alignment horizontal="center" vertical="center"/>
      <protection hidden="1"/>
    </xf>
    <xf numFmtId="0" fontId="15" fillId="3" borderId="36" xfId="6" applyFont="1" applyFill="1" applyBorder="1" applyAlignment="1" applyProtection="1">
      <alignment horizontal="center" vertical="center"/>
      <protection hidden="1"/>
    </xf>
    <xf numFmtId="0" fontId="15" fillId="3" borderId="37" xfId="6" applyFont="1" applyFill="1" applyBorder="1" applyAlignment="1" applyProtection="1">
      <alignment horizontal="center" vertical="center"/>
      <protection hidden="1"/>
    </xf>
    <xf numFmtId="0" fontId="15" fillId="3" borderId="32" xfId="6" applyFont="1" applyFill="1" applyBorder="1" applyAlignment="1" applyProtection="1">
      <alignment horizontal="center" vertical="center"/>
      <protection hidden="1"/>
    </xf>
    <xf numFmtId="0" fontId="15" fillId="3" borderId="10" xfId="6" applyFont="1" applyFill="1" applyBorder="1" applyAlignment="1" applyProtection="1">
      <alignment horizontal="center" vertical="center"/>
      <protection hidden="1"/>
    </xf>
    <xf numFmtId="0" fontId="15" fillId="3" borderId="11" xfId="6" applyFont="1" applyFill="1" applyBorder="1" applyAlignment="1" applyProtection="1">
      <alignment horizontal="center" vertical="center"/>
      <protection hidden="1"/>
    </xf>
    <xf numFmtId="0" fontId="15" fillId="3" borderId="1" xfId="6" applyFont="1" applyFill="1" applyBorder="1" applyAlignment="1" applyProtection="1">
      <alignment horizontal="left" vertical="center"/>
      <protection hidden="1"/>
    </xf>
    <xf numFmtId="0" fontId="15" fillId="6" borderId="35" xfId="6" applyFont="1" applyFill="1" applyBorder="1" applyAlignment="1" applyProtection="1">
      <alignment horizontal="left" vertical="center" wrapText="1"/>
      <protection hidden="1"/>
    </xf>
    <xf numFmtId="0" fontId="15" fillId="6" borderId="9" xfId="6" applyFont="1" applyFill="1" applyBorder="1" applyAlignment="1" applyProtection="1">
      <alignment horizontal="left" vertical="center" wrapText="1"/>
      <protection hidden="1"/>
    </xf>
    <xf numFmtId="0" fontId="15" fillId="6" borderId="36" xfId="6" applyFont="1" applyFill="1" applyBorder="1" applyAlignment="1" applyProtection="1">
      <alignment horizontal="left" vertical="center" wrapText="1"/>
      <protection hidden="1"/>
    </xf>
    <xf numFmtId="0" fontId="15" fillId="0" borderId="35" xfId="6" applyFont="1" applyFill="1" applyBorder="1" applyAlignment="1" applyProtection="1">
      <alignment horizontal="center" vertical="center"/>
      <protection hidden="1"/>
    </xf>
    <xf numFmtId="0" fontId="15" fillId="0" borderId="9" xfId="6" applyFont="1" applyFill="1" applyBorder="1" applyAlignment="1" applyProtection="1">
      <alignment horizontal="center" vertical="center"/>
      <protection hidden="1"/>
    </xf>
    <xf numFmtId="0" fontId="15" fillId="0" borderId="37" xfId="6" applyFont="1" applyFill="1" applyBorder="1" applyAlignment="1" applyProtection="1">
      <alignment horizontal="center" vertical="center"/>
      <protection hidden="1"/>
    </xf>
    <xf numFmtId="0" fontId="15" fillId="0" borderId="0" xfId="6" applyFont="1" applyFill="1" applyBorder="1" applyAlignment="1" applyProtection="1">
      <alignment horizontal="center" vertical="center"/>
      <protection hidden="1"/>
    </xf>
    <xf numFmtId="0" fontId="15" fillId="0" borderId="10" xfId="6" applyFont="1" applyFill="1" applyBorder="1" applyAlignment="1" applyProtection="1">
      <alignment horizontal="center" vertical="center"/>
      <protection hidden="1"/>
    </xf>
    <xf numFmtId="0" fontId="15" fillId="0" borderId="12" xfId="6" applyFont="1" applyFill="1" applyBorder="1" applyAlignment="1" applyProtection="1">
      <alignment horizontal="center" vertical="center"/>
      <protection hidden="1"/>
    </xf>
    <xf numFmtId="0" fontId="15" fillId="3" borderId="35" xfId="6" applyFont="1" applyFill="1" applyBorder="1" applyAlignment="1" applyProtection="1">
      <alignment horizontal="left" vertical="center"/>
      <protection hidden="1"/>
    </xf>
    <xf numFmtId="0" fontId="15" fillId="3" borderId="9" xfId="6" applyFont="1" applyFill="1" applyBorder="1" applyAlignment="1" applyProtection="1">
      <alignment horizontal="left" vertical="center"/>
      <protection hidden="1"/>
    </xf>
    <xf numFmtId="0" fontId="15" fillId="3" borderId="36" xfId="6" applyFont="1" applyFill="1" applyBorder="1" applyAlignment="1" applyProtection="1">
      <alignment horizontal="left" vertical="center"/>
      <protection hidden="1"/>
    </xf>
    <xf numFmtId="0" fontId="15" fillId="3" borderId="32" xfId="6" applyFont="1" applyFill="1" applyBorder="1" applyAlignment="1" applyProtection="1">
      <alignment horizontal="left" vertical="center"/>
      <protection hidden="1"/>
    </xf>
    <xf numFmtId="0" fontId="10" fillId="6" borderId="35" xfId="6" applyFont="1" applyFill="1" applyBorder="1" applyAlignment="1" applyProtection="1">
      <alignment vertical="center" wrapText="1"/>
      <protection hidden="1"/>
    </xf>
    <xf numFmtId="0" fontId="10" fillId="6" borderId="9" xfId="6" applyFont="1" applyFill="1" applyBorder="1" applyAlignment="1" applyProtection="1">
      <alignment vertical="center" wrapText="1"/>
      <protection hidden="1"/>
    </xf>
    <xf numFmtId="0" fontId="10" fillId="6" borderId="36" xfId="6" applyFont="1" applyFill="1" applyBorder="1" applyAlignment="1" applyProtection="1">
      <alignment vertical="center" wrapText="1"/>
      <protection hidden="1"/>
    </xf>
    <xf numFmtId="0" fontId="15" fillId="3" borderId="9" xfId="6" applyFont="1" applyFill="1" applyBorder="1" applyAlignment="1" applyProtection="1">
      <alignment horizontal="center" vertical="center"/>
      <protection hidden="1"/>
    </xf>
    <xf numFmtId="0" fontId="15" fillId="3" borderId="11" xfId="6" applyFont="1" applyFill="1" applyBorder="1" applyAlignment="1" applyProtection="1">
      <alignment horizontal="left" vertical="center"/>
      <protection hidden="1"/>
    </xf>
    <xf numFmtId="0" fontId="15" fillId="0" borderId="13" xfId="6" applyFont="1" applyFill="1" applyBorder="1" applyAlignment="1" applyProtection="1">
      <alignment horizontal="center" vertical="center"/>
      <protection hidden="1"/>
    </xf>
    <xf numFmtId="0" fontId="15" fillId="0" borderId="33" xfId="6" applyFont="1" applyFill="1" applyBorder="1" applyAlignment="1" applyProtection="1">
      <alignment horizontal="center" vertical="center"/>
      <protection hidden="1"/>
    </xf>
    <xf numFmtId="0" fontId="15" fillId="0" borderId="10" xfId="6" applyFont="1" applyBorder="1" applyAlignment="1" applyProtection="1">
      <alignment horizontal="left" vertical="center"/>
      <protection hidden="1"/>
    </xf>
    <xf numFmtId="0" fontId="15" fillId="0" borderId="12" xfId="6" applyFont="1" applyBorder="1" applyAlignment="1" applyProtection="1">
      <alignment horizontal="left" vertical="center"/>
      <protection hidden="1"/>
    </xf>
    <xf numFmtId="0" fontId="15" fillId="0" borderId="11" xfId="6" applyFont="1" applyBorder="1" applyAlignment="1" applyProtection="1">
      <alignment horizontal="left" vertical="center"/>
      <protection hidden="1"/>
    </xf>
    <xf numFmtId="0" fontId="10" fillId="3" borderId="37" xfId="6" applyFont="1" applyFill="1" applyBorder="1" applyAlignment="1" applyProtection="1">
      <alignment horizontal="left" vertical="center" wrapText="1"/>
      <protection hidden="1"/>
    </xf>
    <xf numFmtId="0" fontId="10" fillId="3" borderId="0" xfId="6" applyFont="1" applyFill="1" applyBorder="1" applyAlignment="1" applyProtection="1">
      <alignment horizontal="left" vertical="center" wrapText="1"/>
      <protection hidden="1"/>
    </xf>
    <xf numFmtId="0" fontId="10" fillId="3" borderId="32" xfId="6" applyFont="1" applyFill="1" applyBorder="1" applyAlignment="1" applyProtection="1">
      <alignment horizontal="left" vertical="center" wrapText="1"/>
      <protection hidden="1"/>
    </xf>
    <xf numFmtId="0" fontId="10" fillId="3" borderId="13" xfId="6" applyFont="1" applyFill="1" applyBorder="1" applyAlignment="1" applyProtection="1">
      <alignment horizontal="left" vertical="top" wrapText="1"/>
      <protection hidden="1"/>
    </xf>
    <xf numFmtId="0" fontId="10" fillId="3" borderId="34" xfId="6" applyFont="1" applyFill="1" applyBorder="1" applyAlignment="1" applyProtection="1">
      <alignment horizontal="left" vertical="top" wrapText="1"/>
      <protection hidden="1"/>
    </xf>
    <xf numFmtId="0" fontId="10" fillId="3" borderId="33" xfId="6" applyFont="1" applyFill="1" applyBorder="1" applyAlignment="1" applyProtection="1">
      <alignment horizontal="left" vertical="top" wrapText="1"/>
      <protection hidden="1"/>
    </xf>
    <xf numFmtId="0" fontId="10" fillId="3" borderId="18" xfId="6" applyFont="1" applyFill="1" applyBorder="1" applyAlignment="1" applyProtection="1">
      <alignment horizontal="left" vertical="center" wrapText="1"/>
      <protection hidden="1"/>
    </xf>
    <xf numFmtId="0" fontId="10" fillId="3" borderId="10" xfId="6" applyFont="1" applyFill="1" applyBorder="1" applyAlignment="1" applyProtection="1">
      <alignment horizontal="left" vertical="center" wrapText="1"/>
      <protection hidden="1"/>
    </xf>
    <xf numFmtId="0" fontId="10" fillId="3" borderId="12" xfId="6" applyFont="1" applyFill="1" applyBorder="1" applyAlignment="1" applyProtection="1">
      <alignment horizontal="left" vertical="center" wrapText="1"/>
      <protection hidden="1"/>
    </xf>
    <xf numFmtId="0" fontId="10" fillId="3" borderId="11" xfId="6" applyFont="1" applyFill="1" applyBorder="1" applyAlignment="1" applyProtection="1">
      <alignment horizontal="left" vertical="center" wrapText="1"/>
      <protection hidden="1"/>
    </xf>
    <xf numFmtId="0" fontId="15" fillId="3" borderId="1" xfId="6" applyFont="1" applyFill="1" applyBorder="1" applyAlignment="1" applyProtection="1">
      <alignment horizontal="center" vertical="center"/>
      <protection hidden="1"/>
    </xf>
    <xf numFmtId="0" fontId="10" fillId="3" borderId="35" xfId="6" applyFont="1" applyFill="1" applyBorder="1" applyAlignment="1" applyProtection="1">
      <alignment horizontal="left" vertical="center" wrapText="1"/>
      <protection hidden="1"/>
    </xf>
    <xf numFmtId="0" fontId="10" fillId="3" borderId="9" xfId="6" applyFont="1" applyFill="1" applyBorder="1" applyAlignment="1" applyProtection="1">
      <alignment horizontal="left" vertical="center" wrapText="1"/>
      <protection hidden="1"/>
    </xf>
    <xf numFmtId="0" fontId="10" fillId="3" borderId="36" xfId="6" applyFont="1" applyFill="1" applyBorder="1" applyAlignment="1" applyProtection="1">
      <alignment horizontal="left" vertical="center" wrapText="1"/>
      <protection hidden="1"/>
    </xf>
    <xf numFmtId="0" fontId="13" fillId="6" borderId="13" xfId="6" applyFont="1" applyFill="1" applyBorder="1" applyAlignment="1" applyProtection="1">
      <alignment horizontal="center" vertical="center"/>
      <protection hidden="1"/>
    </xf>
    <xf numFmtId="0" fontId="13" fillId="6" borderId="34" xfId="6" applyFont="1" applyFill="1" applyBorder="1" applyAlignment="1" applyProtection="1">
      <alignment horizontal="center" vertical="center"/>
      <protection hidden="1"/>
    </xf>
    <xf numFmtId="0" fontId="13" fillId="6" borderId="33" xfId="6" applyFont="1" applyFill="1" applyBorder="1" applyAlignment="1" applyProtection="1">
      <alignment horizontal="center" vertical="center"/>
      <protection hidden="1"/>
    </xf>
    <xf numFmtId="0" fontId="7" fillId="6" borderId="1" xfId="6" applyFont="1" applyFill="1" applyBorder="1" applyAlignment="1" applyProtection="1">
      <alignment horizontal="center" vertical="center" wrapText="1"/>
      <protection hidden="1"/>
    </xf>
    <xf numFmtId="0" fontId="7" fillId="6" borderId="13" xfId="6" applyFont="1" applyFill="1" applyBorder="1" applyAlignment="1" applyProtection="1">
      <alignment horizontal="center" vertical="center" wrapText="1"/>
      <protection hidden="1"/>
    </xf>
    <xf numFmtId="0" fontId="7" fillId="6" borderId="34" xfId="6" applyFont="1" applyFill="1" applyBorder="1" applyAlignment="1" applyProtection="1">
      <alignment horizontal="center" vertical="center" wrapText="1"/>
      <protection hidden="1"/>
    </xf>
    <xf numFmtId="0" fontId="7" fillId="6" borderId="33" xfId="6" applyFont="1" applyFill="1" applyBorder="1" applyAlignment="1" applyProtection="1">
      <alignment horizontal="center" vertical="center" wrapText="1"/>
      <protection hidden="1"/>
    </xf>
    <xf numFmtId="0" fontId="10" fillId="0" borderId="13" xfId="6" applyFont="1" applyBorder="1" applyAlignment="1" applyProtection="1">
      <alignment horizontal="center" vertical="center" wrapText="1"/>
      <protection hidden="1"/>
    </xf>
    <xf numFmtId="0" fontId="10" fillId="0" borderId="33" xfId="6" applyFont="1" applyBorder="1" applyAlignment="1" applyProtection="1">
      <alignment horizontal="center" vertical="center" wrapText="1"/>
      <protection hidden="1"/>
    </xf>
    <xf numFmtId="0" fontId="10" fillId="0" borderId="35" xfId="6" applyFont="1" applyBorder="1" applyAlignment="1" applyProtection="1">
      <alignment horizontal="center" vertical="center" wrapText="1"/>
      <protection hidden="1"/>
    </xf>
    <xf numFmtId="0" fontId="10" fillId="0" borderId="36" xfId="6" applyFont="1" applyBorder="1" applyAlignment="1" applyProtection="1">
      <alignment horizontal="center" vertical="center" wrapText="1"/>
      <protection hidden="1"/>
    </xf>
    <xf numFmtId="0" fontId="15" fillId="2" borderId="2" xfId="6" applyFont="1" applyFill="1" applyBorder="1" applyAlignment="1" applyProtection="1">
      <alignment horizontal="center" vertical="center"/>
      <protection hidden="1"/>
    </xf>
    <xf numFmtId="0" fontId="15" fillId="2" borderId="3" xfId="6" applyFont="1" applyFill="1" applyBorder="1" applyAlignment="1" applyProtection="1">
      <alignment horizontal="center" vertical="center"/>
      <protection hidden="1"/>
    </xf>
    <xf numFmtId="0" fontId="15" fillId="2" borderId="4" xfId="6" applyFont="1" applyFill="1" applyBorder="1" applyAlignment="1" applyProtection="1">
      <alignment horizontal="center" vertical="center"/>
      <protection hidden="1"/>
    </xf>
    <xf numFmtId="0" fontId="15" fillId="2" borderId="39" xfId="6" applyFont="1" applyFill="1" applyBorder="1" applyAlignment="1" applyProtection="1">
      <alignment horizontal="center" vertical="center" wrapText="1"/>
      <protection hidden="1"/>
    </xf>
    <xf numFmtId="0" fontId="15" fillId="2" borderId="40" xfId="6" applyFont="1" applyFill="1" applyBorder="1" applyAlignment="1" applyProtection="1">
      <alignment horizontal="center" vertical="center" wrapText="1"/>
      <protection hidden="1"/>
    </xf>
    <xf numFmtId="0" fontId="13" fillId="0" borderId="41" xfId="6" applyFont="1" applyBorder="1" applyAlignment="1" applyProtection="1">
      <alignment horizontal="center" vertical="center"/>
      <protection hidden="1"/>
    </xf>
    <xf numFmtId="0" fontId="13" fillId="0" borderId="6" xfId="6" applyFont="1" applyBorder="1" applyAlignment="1" applyProtection="1">
      <alignment horizontal="center" vertical="center"/>
      <protection hidden="1"/>
    </xf>
    <xf numFmtId="0" fontId="13" fillId="0" borderId="8" xfId="6" applyFont="1" applyBorder="1" applyAlignment="1" applyProtection="1">
      <alignment horizontal="center" vertical="center"/>
      <protection hidden="1"/>
    </xf>
    <xf numFmtId="0" fontId="13" fillId="0" borderId="42" xfId="6" applyFont="1" applyBorder="1" applyAlignment="1" applyProtection="1">
      <alignment horizontal="center" vertical="center"/>
      <protection hidden="1"/>
    </xf>
    <xf numFmtId="0" fontId="13" fillId="0" borderId="43" xfId="6" applyFont="1" applyBorder="1" applyAlignment="1" applyProtection="1">
      <alignment horizontal="center" vertical="center"/>
      <protection hidden="1"/>
    </xf>
    <xf numFmtId="0" fontId="13" fillId="0" borderId="40" xfId="6" applyFont="1" applyBorder="1" applyAlignment="1" applyProtection="1">
      <alignment horizontal="center" vertical="center"/>
      <protection hidden="1"/>
    </xf>
    <xf numFmtId="0" fontId="4" fillId="0" borderId="0" xfId="1" applyProtection="1">
      <protection hidden="1"/>
    </xf>
    <xf numFmtId="0" fontId="10" fillId="3" borderId="13" xfId="6" applyFont="1" applyFill="1" applyBorder="1" applyAlignment="1" applyProtection="1">
      <alignment horizontal="center" vertical="center" wrapText="1"/>
      <protection hidden="1"/>
    </xf>
    <xf numFmtId="0" fontId="10" fillId="3" borderId="33" xfId="6" applyFont="1" applyFill="1" applyBorder="1" applyAlignment="1" applyProtection="1">
      <alignment horizontal="center" vertical="center" wrapText="1"/>
      <protection hidden="1"/>
    </xf>
    <xf numFmtId="0" fontId="10" fillId="0" borderId="1" xfId="6" applyFont="1" applyBorder="1" applyAlignment="1" applyProtection="1">
      <alignment horizontal="center" vertical="center" wrapText="1"/>
      <protection hidden="1"/>
    </xf>
  </cellXfs>
  <cellStyles count="9">
    <cellStyle name="Normal" xfId="0" builtinId="0"/>
    <cellStyle name="Normal 2" xfId="1" xr:uid="{00000000-0005-0000-0000-000001000000}"/>
    <cellStyle name="Normal 3" xfId="4" xr:uid="{00000000-0005-0000-0000-000002000000}"/>
    <cellStyle name="Normal 3 2" xfId="7" xr:uid="{00000000-0005-0000-0000-000003000000}"/>
    <cellStyle name="Normal 4" xfId="2" xr:uid="{00000000-0005-0000-0000-000004000000}"/>
    <cellStyle name="Normal 5" xfId="5" xr:uid="{00000000-0005-0000-0000-000005000000}"/>
    <cellStyle name="Normal 6" xfId="6" xr:uid="{00000000-0005-0000-0000-000006000000}"/>
    <cellStyle name="Porcentaje" xfId="8" builtinId="5"/>
    <cellStyle name="TableStyleLight1 2" xfId="3" xr:uid="{00000000-0005-0000-0000-000008000000}"/>
  </cellStyles>
  <dxfs count="32">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theme="5"/>
        </patternFill>
      </fill>
    </dxf>
    <dxf>
      <fill>
        <patternFill>
          <bgColor rgb="FF00B050"/>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2D050"/>
      <rgbColor rgb="00FF9900"/>
      <rgbColor rgb="00F9CB9C"/>
      <rgbColor rgb="00FFFF00"/>
      <rgbColor rgb="00FFFFFF"/>
      <rgbColor rgb="00FFFF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177208</xdr:colOff>
      <xdr:row>0</xdr:row>
      <xdr:rowOff>57396</xdr:rowOff>
    </xdr:from>
    <xdr:to>
      <xdr:col>2</xdr:col>
      <xdr:colOff>1501102</xdr:colOff>
      <xdr:row>3</xdr:row>
      <xdr:rowOff>292346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808" y="57396"/>
          <a:ext cx="1323894" cy="949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167264</xdr:colOff>
      <xdr:row>0</xdr:row>
      <xdr:rowOff>47905</xdr:rowOff>
    </xdr:from>
    <xdr:to>
      <xdr:col>2</xdr:col>
      <xdr:colOff>859235</xdr:colOff>
      <xdr:row>3</xdr:row>
      <xdr:rowOff>183917</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264" y="47905"/>
          <a:ext cx="1072971" cy="778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0</xdr:row>
      <xdr:rowOff>93502</xdr:rowOff>
    </xdr:from>
    <xdr:to>
      <xdr:col>3</xdr:col>
      <xdr:colOff>104776</xdr:colOff>
      <xdr:row>4</xdr:row>
      <xdr:rowOff>152400</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6" y="93502"/>
          <a:ext cx="1295400" cy="8208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boleda\Desktop\plantilla%20activos%20de%20inform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20UTP\Desktop\Formato%20Riesgos-SGC-FOR-011-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Inventario de Activos"/>
      <sheetName val="02-Clasific. Activos Inform. "/>
    </sheetNames>
    <sheetDataSet>
      <sheetData sheetId="0">
        <row r="9">
          <cell r="DC9" t="str">
            <v>Admisiones, Registro y Control Académico</v>
          </cell>
        </row>
        <row r="10">
          <cell r="DC10" t="str">
            <v>Biblioteca e Información Científica</v>
          </cell>
        </row>
        <row r="11">
          <cell r="DC11" t="str">
            <v>Control Interno</v>
          </cell>
        </row>
        <row r="12">
          <cell r="DC12" t="str">
            <v xml:space="preserve">Control Interno Disciplinario </v>
          </cell>
        </row>
        <row r="13">
          <cell r="DC13" t="str">
            <v>Facultad de Bellas Artes y Humanidades</v>
          </cell>
        </row>
        <row r="14">
          <cell r="DC14" t="str">
            <v>Facultad de Ciencias Agrarias y Agroindustria</v>
          </cell>
        </row>
        <row r="15">
          <cell r="DC15" t="str">
            <v>Facultad de Ciencias Ambientales</v>
          </cell>
        </row>
        <row r="16">
          <cell r="DC16" t="str">
            <v>Facultad de Ciencias Básicas</v>
          </cell>
        </row>
        <row r="17">
          <cell r="DC17" t="str">
            <v>Facultad de Ciencias de la Educación</v>
          </cell>
        </row>
        <row r="18">
          <cell r="DC18" t="str">
            <v>Facultad de Ciencias Empresariales</v>
          </cell>
        </row>
        <row r="19">
          <cell r="DC19" t="str">
            <v>Facultad de Ciencias de la Salud</v>
          </cell>
        </row>
        <row r="20">
          <cell r="DC20" t="str">
            <v>Facultad de Ingenierías</v>
          </cell>
        </row>
        <row r="21">
          <cell r="DC21" t="str">
            <v>Facultad de Ingeniería Mecánica</v>
          </cell>
        </row>
        <row r="22">
          <cell r="DC22" t="str">
            <v>Facultad de Tecnologías</v>
          </cell>
        </row>
        <row r="23">
          <cell r="DC23" t="str">
            <v>Gestión de documentos</v>
          </cell>
        </row>
        <row r="24">
          <cell r="DC24" t="str">
            <v>Gestión Financiera</v>
          </cell>
        </row>
        <row r="25">
          <cell r="DC25" t="str">
            <v>Gestión de Servicios Institucionales</v>
          </cell>
        </row>
        <row r="26">
          <cell r="DC26" t="str">
            <v>Gestión del Talento Humano</v>
          </cell>
        </row>
        <row r="27">
          <cell r="DC27" t="str">
            <v>Gestión de Tecnologías Informáticas y Sistemas de Información</v>
          </cell>
        </row>
        <row r="28">
          <cell r="DC28" t="str">
            <v>Jurídica</v>
          </cell>
        </row>
        <row r="29">
          <cell r="DC29" t="str">
            <v>Planeación</v>
          </cell>
        </row>
        <row r="30">
          <cell r="DC30" t="str">
            <v xml:space="preserve">Rectoría </v>
          </cell>
        </row>
        <row r="31">
          <cell r="DC31" t="str">
            <v>Rectoría - Comunicaciones</v>
          </cell>
        </row>
        <row r="32">
          <cell r="DC32" t="str">
            <v>Recursos Informáticos y Educativos</v>
          </cell>
        </row>
        <row r="33">
          <cell r="DC33" t="str">
            <v>Relaciones Internacionales</v>
          </cell>
        </row>
        <row r="34">
          <cell r="DC34" t="str">
            <v>Secretaría General</v>
          </cell>
        </row>
        <row r="35">
          <cell r="DC35" t="str">
            <v>Sistema Integral de Gestión</v>
          </cell>
        </row>
        <row r="36">
          <cell r="DC36" t="str">
            <v>Vicerrectoría Académica</v>
          </cell>
        </row>
        <row r="37">
          <cell r="DC37" t="str">
            <v>Vicerrectoría Académica - Univirtual</v>
          </cell>
        </row>
        <row r="38">
          <cell r="DC38" t="str">
            <v>Vicerrectoría Académica -Egresados</v>
          </cell>
        </row>
        <row r="39">
          <cell r="DC39" t="str">
            <v>Vicerrectoria Administrativa y Financiera</v>
          </cell>
        </row>
        <row r="40">
          <cell r="DC40" t="str">
            <v>Vicerrectoría Administrativa y Financiera - Jardín Botánico</v>
          </cell>
        </row>
        <row r="41">
          <cell r="DC41" t="str">
            <v>Vicerrectoría de Investigaciones, Innovación y Extensión</v>
          </cell>
        </row>
        <row r="42">
          <cell r="DC42" t="str">
            <v>Vicerrectoría de Responsabilidad Social y Bienestar Universitario</v>
          </cell>
        </row>
        <row r="43">
          <cell r="DC43" t="str">
            <v>Laboratorio de Genética Médica</v>
          </cell>
        </row>
        <row r="44">
          <cell r="DC44" t="str">
            <v>Laboratorio de Aguas y Alimentos</v>
          </cell>
        </row>
        <row r="45">
          <cell r="DC45" t="str">
            <v>Laboratorio de Química Ambiental</v>
          </cell>
        </row>
        <row r="46">
          <cell r="DC46" t="str">
            <v>Laboratorio de Ensayos a Equipos Acondicionadores de Aire</v>
          </cell>
        </row>
        <row r="47">
          <cell r="DC47" t="str">
            <v>Laboratorio de Ensayos no Destructivos</v>
          </cell>
        </row>
        <row r="48">
          <cell r="DC48" t="str">
            <v>Laboratorio de Metrología Dimensional</v>
          </cell>
        </row>
        <row r="49">
          <cell r="DC49" t="str">
            <v>Laboratorio de Metrología de Variables Eléctricas</v>
          </cell>
        </row>
        <row r="50">
          <cell r="DC50" t="str">
            <v>Grupo de Investigación en Agua y Saneamiento</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
      <sheetName val="02-Plan Contingencia"/>
      <sheetName val="03-Seguimiento"/>
      <sheetName val="Hoja1"/>
      <sheetName val="INSTRUCTIVO"/>
      <sheetName val="ESCALA"/>
    </sheetNames>
    <sheetDataSet>
      <sheetData sheetId="0">
        <row r="5">
          <cell r="A5" t="str">
            <v xml:space="preserve">PROCESO (Usuario Metodología)  </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ER74"/>
  <sheetViews>
    <sheetView tabSelected="1" topLeftCell="E1" zoomScaleNormal="100" zoomScalePageLayoutView="90" workbookViewId="0">
      <selection activeCell="L8" sqref="L8"/>
    </sheetView>
  </sheetViews>
  <sheetFormatPr baseColWidth="10" defaultColWidth="11.44140625" defaultRowHeight="13.8" x14ac:dyDescent="0.25"/>
  <cols>
    <col min="1" max="1" width="4.5546875" style="1" hidden="1" customWidth="1"/>
    <col min="2" max="2" width="3.44140625" style="1" customWidth="1"/>
    <col min="3" max="3" width="27.88671875" style="1" customWidth="1"/>
    <col min="4" max="4" width="39.33203125" style="1" customWidth="1"/>
    <col min="5" max="5" width="18" style="28" customWidth="1"/>
    <col min="6" max="6" width="24" style="1" customWidth="1"/>
    <col min="7" max="7" width="20.33203125" style="1" customWidth="1"/>
    <col min="8" max="8" width="19.44140625" style="1" customWidth="1"/>
    <col min="9" max="9" width="21.44140625" style="1" customWidth="1"/>
    <col min="10" max="10" width="19.88671875" style="1" customWidth="1"/>
    <col min="11" max="11" width="20.6640625" style="1" customWidth="1"/>
    <col min="12" max="12" width="24.33203125" style="1" customWidth="1"/>
    <col min="13" max="13" width="4.6640625" style="2" customWidth="1"/>
    <col min="14" max="14" width="16.6640625" style="2" customWidth="1"/>
    <col min="15" max="15" width="12.6640625" style="2" customWidth="1"/>
    <col min="16" max="16" width="4.88671875" style="2" customWidth="1"/>
    <col min="17" max="17" width="16.109375" style="2" customWidth="1"/>
    <col min="18" max="18" width="12.6640625" style="2" customWidth="1"/>
    <col min="19" max="19" width="4.6640625" style="2" customWidth="1"/>
    <col min="20" max="20" width="16" style="2" customWidth="1"/>
    <col min="21" max="21" width="6.44140625" style="2" customWidth="1"/>
    <col min="22" max="22" width="14" style="2" customWidth="1"/>
    <col min="23" max="146" width="11.44140625" style="1"/>
    <col min="147" max="147" width="37" style="1" hidden="1" customWidth="1"/>
    <col min="148" max="148" width="32" style="1" hidden="1" customWidth="1"/>
    <col min="149" max="16384" width="11.44140625" style="1"/>
  </cols>
  <sheetData>
    <row r="1" spans="1:148" ht="18" x14ac:dyDescent="0.25">
      <c r="B1" s="208" t="s">
        <v>3</v>
      </c>
      <c r="C1" s="208"/>
      <c r="D1" s="208"/>
      <c r="E1" s="208"/>
      <c r="F1" s="208"/>
      <c r="G1" s="208"/>
      <c r="H1" s="208"/>
      <c r="I1" s="208"/>
      <c r="J1" s="208"/>
      <c r="K1" s="166" t="s">
        <v>34</v>
      </c>
      <c r="L1" s="165" t="s">
        <v>42</v>
      </c>
      <c r="M1" s="22"/>
      <c r="N1" s="22"/>
      <c r="O1" s="22"/>
      <c r="P1" s="22"/>
      <c r="Q1" s="22"/>
      <c r="R1" s="22"/>
      <c r="S1" s="22"/>
      <c r="T1" s="22"/>
      <c r="U1" s="3"/>
    </row>
    <row r="2" spans="1:148" ht="18" x14ac:dyDescent="0.25">
      <c r="B2" s="28"/>
      <c r="C2" s="84"/>
      <c r="D2" s="27"/>
      <c r="E2" s="27"/>
      <c r="F2" s="27"/>
      <c r="G2" s="27"/>
      <c r="H2" s="27"/>
      <c r="I2" s="27"/>
      <c r="J2" s="27"/>
      <c r="K2" s="166" t="s">
        <v>35</v>
      </c>
      <c r="L2" s="170">
        <v>3</v>
      </c>
      <c r="M2" s="4"/>
      <c r="N2" s="4"/>
      <c r="O2" s="4"/>
      <c r="P2" s="4"/>
      <c r="Q2" s="4"/>
      <c r="R2" s="4"/>
      <c r="S2" s="4"/>
      <c r="T2" s="4"/>
    </row>
    <row r="3" spans="1:148" ht="18" x14ac:dyDescent="0.25">
      <c r="B3" s="208" t="s">
        <v>41</v>
      </c>
      <c r="C3" s="208"/>
      <c r="D3" s="208"/>
      <c r="E3" s="208"/>
      <c r="F3" s="208"/>
      <c r="G3" s="208"/>
      <c r="H3" s="208"/>
      <c r="I3" s="208"/>
      <c r="J3" s="208"/>
      <c r="K3" s="166" t="s">
        <v>36</v>
      </c>
      <c r="L3" s="173">
        <v>43944</v>
      </c>
      <c r="M3" s="22"/>
      <c r="N3" s="22"/>
      <c r="O3" s="22"/>
      <c r="P3" s="22"/>
      <c r="Q3" s="22"/>
      <c r="R3" s="22"/>
      <c r="S3" s="22"/>
      <c r="T3" s="74"/>
      <c r="U3" s="74"/>
      <c r="V3" s="74"/>
      <c r="W3" s="74"/>
      <c r="X3" s="74"/>
      <c r="Y3" s="74"/>
      <c r="Z3" s="74"/>
      <c r="AA3" s="74"/>
      <c r="AB3" s="74"/>
      <c r="AC3" s="74"/>
      <c r="AD3" s="74"/>
      <c r="AE3" s="74"/>
      <c r="AF3" s="74"/>
      <c r="AG3" s="74"/>
      <c r="AH3" s="74"/>
    </row>
    <row r="4" spans="1:148" ht="25.5" customHeight="1" x14ac:dyDescent="0.25">
      <c r="B4" s="28"/>
      <c r="C4" s="28"/>
      <c r="D4" s="28"/>
      <c r="F4" s="28"/>
      <c r="G4" s="28"/>
      <c r="H4" s="28"/>
      <c r="I4" s="28"/>
      <c r="J4" s="28"/>
      <c r="K4" s="166" t="s">
        <v>37</v>
      </c>
      <c r="L4" s="171" t="s">
        <v>203</v>
      </c>
      <c r="P4" s="74"/>
      <c r="Q4" s="74"/>
      <c r="R4" s="74"/>
      <c r="S4" s="74"/>
      <c r="T4" s="74"/>
      <c r="U4" s="74"/>
      <c r="V4" s="74"/>
      <c r="W4" s="74"/>
      <c r="X4" s="74"/>
      <c r="Y4" s="74"/>
      <c r="Z4" s="74"/>
      <c r="AA4" s="74"/>
      <c r="AB4" s="74"/>
      <c r="AC4" s="74"/>
      <c r="AD4" s="74"/>
      <c r="AE4" s="74"/>
      <c r="AF4" s="74"/>
      <c r="AG4" s="74"/>
      <c r="AH4" s="74"/>
    </row>
    <row r="5" spans="1:148" hidden="1" x14ac:dyDescent="0.25"/>
    <row r="6" spans="1:148" ht="14.4" hidden="1" thickBot="1" x14ac:dyDescent="0.3"/>
    <row r="7" spans="1:148" ht="12.75" customHeight="1" thickBot="1" x14ac:dyDescent="0.3">
      <c r="K7" s="2"/>
      <c r="L7" s="2"/>
      <c r="P7" s="74"/>
      <c r="Q7" s="74"/>
      <c r="R7" s="74"/>
      <c r="S7" s="74"/>
      <c r="T7" s="74"/>
      <c r="U7" s="74"/>
      <c r="V7" s="74"/>
      <c r="W7" s="74"/>
      <c r="X7" s="74"/>
      <c r="Y7" s="74"/>
      <c r="Z7" s="74"/>
      <c r="AA7" s="74"/>
      <c r="AB7" s="74"/>
      <c r="AC7" s="74"/>
      <c r="AD7" s="74"/>
      <c r="AE7" s="74"/>
      <c r="AF7" s="74"/>
      <c r="AG7" s="74"/>
      <c r="AH7" s="74"/>
    </row>
    <row r="8" spans="1:148" ht="30.75" customHeight="1" thickBot="1" x14ac:dyDescent="0.3">
      <c r="B8" s="211" t="s">
        <v>43</v>
      </c>
      <c r="C8" s="212"/>
      <c r="D8" s="72" t="s">
        <v>63</v>
      </c>
      <c r="E8" s="75" t="s">
        <v>45</v>
      </c>
      <c r="F8" s="209" t="str">
        <f>IFERROR(VLOOKUP(D8,TABLA2,2,0),"")</f>
        <v>Administración institucional
Control y seguimiento institucional</v>
      </c>
      <c r="G8" s="210"/>
      <c r="H8" s="77" t="s">
        <v>47</v>
      </c>
      <c r="I8" s="213" t="s">
        <v>220</v>
      </c>
      <c r="J8" s="213"/>
      <c r="K8" s="83" t="s">
        <v>13</v>
      </c>
      <c r="L8" s="174">
        <v>45932</v>
      </c>
      <c r="M8" s="73"/>
      <c r="N8" s="73"/>
      <c r="O8" s="73"/>
      <c r="P8" s="74"/>
      <c r="Q8" s="85"/>
      <c r="R8" s="74"/>
      <c r="S8" s="74"/>
      <c r="T8" s="74"/>
      <c r="U8" s="74"/>
      <c r="V8" s="74"/>
      <c r="W8" s="74"/>
      <c r="X8" s="74"/>
      <c r="Y8" s="74"/>
      <c r="Z8" s="74"/>
      <c r="AA8" s="74"/>
      <c r="AB8" s="74"/>
      <c r="AC8" s="74"/>
      <c r="AD8" s="74"/>
      <c r="AE8" s="74"/>
      <c r="AF8" s="74"/>
      <c r="AG8" s="74"/>
      <c r="AH8" s="74"/>
      <c r="EQ8" s="68" t="s">
        <v>49</v>
      </c>
      <c r="ER8" s="68" t="s">
        <v>50</v>
      </c>
    </row>
    <row r="9" spans="1:148" s="7" customFormat="1" ht="17.25" customHeight="1" thickBot="1" x14ac:dyDescent="0.3">
      <c r="A9" s="9"/>
      <c r="B9" s="9"/>
      <c r="C9" s="8"/>
      <c r="D9" s="8"/>
      <c r="E9" s="8"/>
      <c r="F9" s="8"/>
      <c r="G9" s="8"/>
      <c r="H9" s="8"/>
      <c r="I9" s="9"/>
      <c r="J9" s="5"/>
      <c r="K9" s="5"/>
      <c r="L9" s="5"/>
      <c r="M9" s="5"/>
      <c r="N9" s="5"/>
      <c r="O9" s="5"/>
      <c r="P9" s="74"/>
      <c r="Q9" s="74"/>
      <c r="R9" s="74"/>
      <c r="S9" s="74"/>
      <c r="T9" s="74"/>
      <c r="U9" s="74"/>
      <c r="V9" s="74"/>
      <c r="W9" s="74"/>
      <c r="X9" s="74"/>
      <c r="Y9" s="74"/>
      <c r="Z9" s="74"/>
      <c r="AA9" s="74"/>
      <c r="AB9" s="74"/>
      <c r="AC9" s="74"/>
      <c r="AD9" s="74"/>
      <c r="AE9" s="74"/>
      <c r="AF9" s="74"/>
      <c r="AG9" s="74"/>
      <c r="AH9" s="74"/>
      <c r="EQ9" s="63" t="s">
        <v>214</v>
      </c>
      <c r="ER9" s="64" t="s">
        <v>215</v>
      </c>
    </row>
    <row r="10" spans="1:148" s="7" customFormat="1" ht="28.5" customHeight="1" x14ac:dyDescent="0.25">
      <c r="B10" s="193" t="s">
        <v>38</v>
      </c>
      <c r="C10" s="194"/>
      <c r="D10" s="194"/>
      <c r="E10" s="194"/>
      <c r="F10" s="194"/>
      <c r="G10" s="202" t="s">
        <v>39</v>
      </c>
      <c r="H10" s="203"/>
      <c r="I10" s="204"/>
      <c r="J10" s="205" t="s">
        <v>40</v>
      </c>
      <c r="K10" s="206"/>
      <c r="L10" s="207"/>
      <c r="P10" s="74"/>
      <c r="Q10" s="74"/>
      <c r="R10" s="74"/>
      <c r="S10" s="74"/>
      <c r="T10" s="74"/>
      <c r="U10" s="74"/>
      <c r="V10" s="74"/>
      <c r="W10" s="74"/>
      <c r="X10" s="74"/>
      <c r="Y10" s="74"/>
      <c r="Z10" s="74"/>
      <c r="AA10" s="74"/>
      <c r="AB10" s="74"/>
      <c r="AC10" s="74"/>
      <c r="AD10" s="74"/>
      <c r="AE10" s="74"/>
      <c r="AF10" s="74"/>
      <c r="AG10" s="74"/>
      <c r="AH10" s="74"/>
      <c r="EQ10" s="63" t="s">
        <v>216</v>
      </c>
      <c r="ER10" s="64" t="s">
        <v>215</v>
      </c>
    </row>
    <row r="11" spans="1:148" s="7" customFormat="1" ht="15.75" customHeight="1" x14ac:dyDescent="0.25">
      <c r="A11" s="24"/>
      <c r="B11" s="199" t="s">
        <v>9</v>
      </c>
      <c r="C11" s="191" t="s">
        <v>10</v>
      </c>
      <c r="D11" s="201" t="s">
        <v>5</v>
      </c>
      <c r="E11" s="201" t="s">
        <v>33</v>
      </c>
      <c r="F11" s="201" t="s">
        <v>48</v>
      </c>
      <c r="G11" s="195" t="s">
        <v>11</v>
      </c>
      <c r="H11" s="195" t="s">
        <v>17</v>
      </c>
      <c r="I11" s="197" t="s">
        <v>16</v>
      </c>
      <c r="J11" s="191" t="s">
        <v>29</v>
      </c>
      <c r="K11" s="191"/>
      <c r="L11" s="192"/>
      <c r="P11" s="74"/>
      <c r="Q11" s="74"/>
      <c r="R11" s="74"/>
      <c r="S11" s="74"/>
      <c r="T11" s="74"/>
      <c r="U11" s="74"/>
      <c r="V11" s="74"/>
      <c r="W11" s="74"/>
      <c r="X11" s="74"/>
      <c r="Y11" s="74"/>
      <c r="Z11" s="74"/>
      <c r="AA11" s="74"/>
      <c r="AB11" s="74"/>
      <c r="AC11" s="74"/>
      <c r="AD11" s="74"/>
      <c r="AE11" s="74"/>
      <c r="AF11" s="74"/>
      <c r="AG11" s="74"/>
      <c r="AH11" s="74"/>
      <c r="EQ11" s="63" t="s">
        <v>217</v>
      </c>
      <c r="ER11" s="64" t="s">
        <v>218</v>
      </c>
    </row>
    <row r="12" spans="1:148" s="7" customFormat="1" ht="33" customHeight="1" thickBot="1" x14ac:dyDescent="0.3">
      <c r="A12" s="25"/>
      <c r="B12" s="200"/>
      <c r="C12" s="195"/>
      <c r="D12" s="197"/>
      <c r="E12" s="197"/>
      <c r="F12" s="197"/>
      <c r="G12" s="196"/>
      <c r="H12" s="196"/>
      <c r="I12" s="198"/>
      <c r="J12" s="70" t="s">
        <v>20</v>
      </c>
      <c r="K12" s="71" t="s">
        <v>21</v>
      </c>
      <c r="L12" s="69" t="s">
        <v>22</v>
      </c>
      <c r="P12" s="74"/>
      <c r="Q12" s="74"/>
      <c r="R12" s="74"/>
      <c r="S12" s="74"/>
      <c r="EQ12" s="63" t="s">
        <v>219</v>
      </c>
      <c r="ER12" s="64" t="s">
        <v>218</v>
      </c>
    </row>
    <row r="13" spans="1:148" s="7" customFormat="1" ht="55.2" x14ac:dyDescent="0.25">
      <c r="A13" s="33">
        <f>COUNTIF($E$11:E13,"Información")</f>
        <v>1</v>
      </c>
      <c r="B13" s="175">
        <v>1</v>
      </c>
      <c r="C13" s="176" t="s">
        <v>221</v>
      </c>
      <c r="D13" s="176" t="s">
        <v>222</v>
      </c>
      <c r="E13" s="177" t="s">
        <v>116</v>
      </c>
      <c r="F13" s="178" t="s">
        <v>223</v>
      </c>
      <c r="G13" s="26" t="s">
        <v>223</v>
      </c>
      <c r="H13" s="26" t="s">
        <v>223</v>
      </c>
      <c r="I13" s="178" t="s">
        <v>224</v>
      </c>
      <c r="J13" s="178"/>
      <c r="K13" s="178" t="s">
        <v>225</v>
      </c>
      <c r="L13" s="179"/>
      <c r="P13" s="74"/>
      <c r="Q13" s="74"/>
      <c r="R13" s="74"/>
      <c r="S13" s="74"/>
      <c r="EQ13" s="63" t="s">
        <v>51</v>
      </c>
      <c r="ER13" s="64" t="s">
        <v>46</v>
      </c>
    </row>
    <row r="14" spans="1:148" s="7" customFormat="1" ht="78" x14ac:dyDescent="0.25">
      <c r="A14" s="33">
        <f>COUNTIF($E$11:E14,"Información")</f>
        <v>1</v>
      </c>
      <c r="B14" s="11">
        <v>2</v>
      </c>
      <c r="C14" s="176" t="s">
        <v>226</v>
      </c>
      <c r="D14" s="176" t="s">
        <v>227</v>
      </c>
      <c r="E14" s="177" t="s">
        <v>118</v>
      </c>
      <c r="F14" s="53" t="s">
        <v>228</v>
      </c>
      <c r="G14" s="26" t="s">
        <v>228</v>
      </c>
      <c r="H14" s="26" t="s">
        <v>67</v>
      </c>
      <c r="I14" s="53" t="s">
        <v>229</v>
      </c>
      <c r="J14" s="53"/>
      <c r="K14" s="53" t="s">
        <v>225</v>
      </c>
      <c r="L14" s="53"/>
      <c r="EQ14" s="63" t="s">
        <v>52</v>
      </c>
      <c r="ER14" s="64" t="s">
        <v>46</v>
      </c>
    </row>
    <row r="15" spans="1:148" s="7" customFormat="1" ht="78" x14ac:dyDescent="0.25">
      <c r="A15" s="33">
        <f>COUNTIF($E$11:E15,"Información")</f>
        <v>1</v>
      </c>
      <c r="B15" s="11">
        <v>3</v>
      </c>
      <c r="C15" s="176" t="s">
        <v>230</v>
      </c>
      <c r="D15" s="176" t="s">
        <v>231</v>
      </c>
      <c r="E15" s="177" t="s">
        <v>118</v>
      </c>
      <c r="F15" s="53" t="s">
        <v>223</v>
      </c>
      <c r="G15" s="26" t="s">
        <v>223</v>
      </c>
      <c r="H15" s="26" t="s">
        <v>67</v>
      </c>
      <c r="I15" s="53" t="s">
        <v>232</v>
      </c>
      <c r="J15" s="53" t="s">
        <v>225</v>
      </c>
      <c r="K15" s="53" t="s">
        <v>225</v>
      </c>
      <c r="L15" s="53"/>
      <c r="EQ15" s="63" t="s">
        <v>53</v>
      </c>
      <c r="ER15" s="64" t="s">
        <v>46</v>
      </c>
    </row>
    <row r="16" spans="1:148" s="7" customFormat="1" ht="78" x14ac:dyDescent="0.25">
      <c r="A16" s="33">
        <f>COUNTIF($E$11:E16,"Información")</f>
        <v>1</v>
      </c>
      <c r="B16" s="11">
        <v>4</v>
      </c>
      <c r="C16" s="12" t="s">
        <v>233</v>
      </c>
      <c r="D16" s="12" t="s">
        <v>234</v>
      </c>
      <c r="E16" s="10" t="s">
        <v>118</v>
      </c>
      <c r="F16" s="53" t="s">
        <v>63</v>
      </c>
      <c r="G16" s="26" t="s">
        <v>235</v>
      </c>
      <c r="H16" s="26" t="s">
        <v>67</v>
      </c>
      <c r="I16" s="53" t="s">
        <v>236</v>
      </c>
      <c r="J16" s="53"/>
      <c r="K16" s="53" t="s">
        <v>225</v>
      </c>
      <c r="L16" s="53"/>
      <c r="EQ16" s="63" t="s">
        <v>54</v>
      </c>
      <c r="ER16" s="64" t="s">
        <v>46</v>
      </c>
    </row>
    <row r="17" spans="1:148" s="7" customFormat="1" ht="66" x14ac:dyDescent="0.25">
      <c r="A17" s="33">
        <f>COUNTIF($E$11:E17,"Información")</f>
        <v>2</v>
      </c>
      <c r="B17" s="11">
        <v>5</v>
      </c>
      <c r="C17" s="12" t="s">
        <v>237</v>
      </c>
      <c r="D17" s="12" t="s">
        <v>238</v>
      </c>
      <c r="E17" s="10" t="s">
        <v>116</v>
      </c>
      <c r="F17" s="53" t="s">
        <v>63</v>
      </c>
      <c r="G17" s="26" t="s">
        <v>63</v>
      </c>
      <c r="H17" s="26" t="s">
        <v>63</v>
      </c>
      <c r="I17" s="53" t="s">
        <v>239</v>
      </c>
      <c r="J17" s="53" t="s">
        <v>225</v>
      </c>
      <c r="K17" s="53"/>
      <c r="L17" s="53"/>
      <c r="EQ17" s="63" t="s">
        <v>55</v>
      </c>
      <c r="ER17" s="64" t="s">
        <v>46</v>
      </c>
    </row>
    <row r="18" spans="1:148" s="7" customFormat="1" ht="78" x14ac:dyDescent="0.25">
      <c r="A18" s="33">
        <f>COUNTIF($E$11:E18,"Información")</f>
        <v>2</v>
      </c>
      <c r="B18" s="11">
        <v>6</v>
      </c>
      <c r="C18" s="12" t="s">
        <v>240</v>
      </c>
      <c r="D18" s="12" t="s">
        <v>241</v>
      </c>
      <c r="E18" s="10" t="s">
        <v>118</v>
      </c>
      <c r="F18" s="54" t="s">
        <v>63</v>
      </c>
      <c r="G18" s="26" t="s">
        <v>242</v>
      </c>
      <c r="H18" s="26" t="s">
        <v>67</v>
      </c>
      <c r="I18" s="53" t="s">
        <v>243</v>
      </c>
      <c r="J18" s="53"/>
      <c r="K18" s="53" t="s">
        <v>225</v>
      </c>
      <c r="L18" s="53"/>
      <c r="EQ18" s="63" t="s">
        <v>44</v>
      </c>
      <c r="ER18" s="64" t="s">
        <v>46</v>
      </c>
    </row>
    <row r="19" spans="1:148" s="7" customFormat="1" ht="55.2" x14ac:dyDescent="0.25">
      <c r="A19" s="33">
        <f>COUNTIF($E$11:E19,"Información")</f>
        <v>3</v>
      </c>
      <c r="B19" s="11">
        <v>7</v>
      </c>
      <c r="C19" s="12" t="s">
        <v>244</v>
      </c>
      <c r="D19" s="12" t="s">
        <v>245</v>
      </c>
      <c r="E19" s="10" t="s">
        <v>116</v>
      </c>
      <c r="F19" s="54" t="s">
        <v>63</v>
      </c>
      <c r="G19" s="26" t="s">
        <v>63</v>
      </c>
      <c r="H19" s="26" t="s">
        <v>63</v>
      </c>
      <c r="I19" s="53" t="s">
        <v>236</v>
      </c>
      <c r="J19" s="53" t="s">
        <v>225</v>
      </c>
      <c r="K19" s="53"/>
      <c r="L19" s="53"/>
      <c r="EQ19" s="63" t="s">
        <v>56</v>
      </c>
      <c r="ER19" s="64" t="s">
        <v>46</v>
      </c>
    </row>
    <row r="20" spans="1:148" s="7" customFormat="1" ht="79.2" x14ac:dyDescent="0.25">
      <c r="A20" s="33">
        <f>COUNTIF($E$11:E20,"Información")</f>
        <v>4</v>
      </c>
      <c r="B20" s="11">
        <v>8</v>
      </c>
      <c r="C20" s="12" t="s">
        <v>246</v>
      </c>
      <c r="D20" s="12" t="s">
        <v>247</v>
      </c>
      <c r="E20" s="10" t="s">
        <v>116</v>
      </c>
      <c r="F20" s="54" t="s">
        <v>223</v>
      </c>
      <c r="G20" s="26" t="s">
        <v>223</v>
      </c>
      <c r="H20" s="26" t="s">
        <v>223</v>
      </c>
      <c r="I20" s="53" t="s">
        <v>248</v>
      </c>
      <c r="J20" s="53" t="s">
        <v>225</v>
      </c>
      <c r="K20" s="53"/>
      <c r="L20" s="53"/>
      <c r="EQ20" s="63" t="s">
        <v>57</v>
      </c>
      <c r="ER20" s="64" t="s">
        <v>46</v>
      </c>
    </row>
    <row r="21" spans="1:148" s="7" customFormat="1" ht="105.6" x14ac:dyDescent="0.25">
      <c r="A21" s="33">
        <f>COUNTIF($E$11:E21,"Información")</f>
        <v>5</v>
      </c>
      <c r="B21" s="11">
        <v>9</v>
      </c>
      <c r="C21" s="12" t="s">
        <v>249</v>
      </c>
      <c r="D21" s="12" t="s">
        <v>250</v>
      </c>
      <c r="E21" s="10" t="s">
        <v>116</v>
      </c>
      <c r="F21" s="54" t="s">
        <v>251</v>
      </c>
      <c r="G21" s="26" t="s">
        <v>251</v>
      </c>
      <c r="H21" s="26" t="s">
        <v>252</v>
      </c>
      <c r="I21" s="53" t="s">
        <v>253</v>
      </c>
      <c r="J21" s="53"/>
      <c r="K21" s="53" t="s">
        <v>225</v>
      </c>
      <c r="L21" s="53"/>
      <c r="EQ21" s="63" t="s">
        <v>58</v>
      </c>
      <c r="ER21" s="64" t="s">
        <v>46</v>
      </c>
    </row>
    <row r="22" spans="1:148" s="7" customFormat="1" ht="79.2" x14ac:dyDescent="0.25">
      <c r="A22" s="33">
        <f>COUNTIF($E$11:E22,"Información")</f>
        <v>6</v>
      </c>
      <c r="B22" s="11">
        <v>10</v>
      </c>
      <c r="C22" s="12" t="s">
        <v>254</v>
      </c>
      <c r="D22" s="12" t="s">
        <v>255</v>
      </c>
      <c r="E22" s="10" t="s">
        <v>116</v>
      </c>
      <c r="F22" s="54" t="s">
        <v>256</v>
      </c>
      <c r="G22" s="26" t="s">
        <v>256</v>
      </c>
      <c r="H22" s="26" t="s">
        <v>256</v>
      </c>
      <c r="I22" s="53" t="s">
        <v>257</v>
      </c>
      <c r="J22" s="53" t="s">
        <v>225</v>
      </c>
      <c r="K22" s="53"/>
      <c r="L22" s="53"/>
      <c r="EQ22" s="63" t="s">
        <v>59</v>
      </c>
      <c r="ER22" s="64" t="s">
        <v>46</v>
      </c>
    </row>
    <row r="23" spans="1:148" s="7" customFormat="1" ht="93.6" x14ac:dyDescent="0.25">
      <c r="A23" s="33">
        <f>COUNTIF($E$11:E23,"Información")</f>
        <v>7</v>
      </c>
      <c r="B23" s="11">
        <v>11</v>
      </c>
      <c r="C23" s="12" t="s">
        <v>258</v>
      </c>
      <c r="D23" s="12" t="s">
        <v>259</v>
      </c>
      <c r="E23" s="10" t="s">
        <v>116</v>
      </c>
      <c r="F23" s="54" t="s">
        <v>63</v>
      </c>
      <c r="G23" s="26" t="s">
        <v>63</v>
      </c>
      <c r="H23" s="26" t="s">
        <v>260</v>
      </c>
      <c r="I23" s="53" t="s">
        <v>243</v>
      </c>
      <c r="J23" s="53" t="s">
        <v>225</v>
      </c>
      <c r="K23" s="53"/>
      <c r="L23" s="53"/>
      <c r="EQ23" s="61" t="s">
        <v>60</v>
      </c>
      <c r="ER23" s="64" t="s">
        <v>61</v>
      </c>
    </row>
    <row r="24" spans="1:148" s="7" customFormat="1" ht="79.2" x14ac:dyDescent="0.25">
      <c r="A24" s="33">
        <f>COUNTIF($E$11:E24,"Información")</f>
        <v>8</v>
      </c>
      <c r="B24" s="14">
        <v>12</v>
      </c>
      <c r="C24" s="15" t="s">
        <v>261</v>
      </c>
      <c r="D24" s="15" t="s">
        <v>262</v>
      </c>
      <c r="E24" s="180" t="s">
        <v>116</v>
      </c>
      <c r="F24" s="181" t="s">
        <v>63</v>
      </c>
      <c r="G24" s="182" t="s">
        <v>63</v>
      </c>
      <c r="H24" s="182" t="s">
        <v>63</v>
      </c>
      <c r="I24" s="52" t="s">
        <v>263</v>
      </c>
      <c r="J24" s="52" t="s">
        <v>225</v>
      </c>
      <c r="K24" s="52"/>
      <c r="L24" s="52"/>
      <c r="EQ24" s="61" t="s">
        <v>62</v>
      </c>
      <c r="ER24" s="62" t="s">
        <v>61</v>
      </c>
    </row>
    <row r="25" spans="1:148" s="7" customFormat="1" ht="46.8" x14ac:dyDescent="0.25">
      <c r="A25" s="33">
        <f>COUNTIF($E$11:E25,"Información")</f>
        <v>9</v>
      </c>
      <c r="B25" s="11">
        <v>13</v>
      </c>
      <c r="C25" s="12" t="s">
        <v>264</v>
      </c>
      <c r="D25" s="12" t="s">
        <v>265</v>
      </c>
      <c r="E25" s="10" t="s">
        <v>116</v>
      </c>
      <c r="F25" s="54" t="s">
        <v>256</v>
      </c>
      <c r="G25" s="26" t="s">
        <v>256</v>
      </c>
      <c r="H25" s="26" t="s">
        <v>256</v>
      </c>
      <c r="I25" s="53" t="s">
        <v>266</v>
      </c>
      <c r="J25" s="53"/>
      <c r="K25" s="53" t="s">
        <v>225</v>
      </c>
      <c r="L25" s="53"/>
      <c r="EQ25" s="61" t="s">
        <v>63</v>
      </c>
      <c r="ER25" s="64" t="s">
        <v>64</v>
      </c>
    </row>
    <row r="26" spans="1:148" s="7" customFormat="1" ht="109.2" x14ac:dyDescent="0.25">
      <c r="A26" s="33">
        <f>COUNTIF($E$11:E26,"Información")</f>
        <v>10</v>
      </c>
      <c r="B26" s="79">
        <v>14</v>
      </c>
      <c r="C26" s="190" t="s">
        <v>302</v>
      </c>
      <c r="D26" s="190" t="s">
        <v>307</v>
      </c>
      <c r="E26" s="10" t="s">
        <v>116</v>
      </c>
      <c r="F26" s="181" t="s">
        <v>63</v>
      </c>
      <c r="G26" s="181" t="s">
        <v>63</v>
      </c>
      <c r="H26" s="181" t="s">
        <v>304</v>
      </c>
      <c r="I26" s="58" t="s">
        <v>305</v>
      </c>
      <c r="J26" s="58"/>
      <c r="K26" s="58" t="s">
        <v>225</v>
      </c>
      <c r="L26" s="78"/>
      <c r="EQ26" s="61" t="s">
        <v>65</v>
      </c>
      <c r="ER26" s="64" t="s">
        <v>66</v>
      </c>
    </row>
    <row r="27" spans="1:148" s="7" customFormat="1" ht="93.6" x14ac:dyDescent="0.25">
      <c r="A27" s="33">
        <f>COUNTIF($E$11:E27,"Información")</f>
        <v>10</v>
      </c>
      <c r="B27" s="79">
        <v>15</v>
      </c>
      <c r="C27" s="190" t="s">
        <v>303</v>
      </c>
      <c r="D27" s="190" t="s">
        <v>306</v>
      </c>
      <c r="E27" s="10" t="s">
        <v>123</v>
      </c>
      <c r="F27" s="181" t="s">
        <v>63</v>
      </c>
      <c r="G27" s="181" t="s">
        <v>63</v>
      </c>
      <c r="H27" s="181" t="s">
        <v>304</v>
      </c>
      <c r="I27" s="58" t="s">
        <v>305</v>
      </c>
      <c r="J27" s="58" t="s">
        <v>225</v>
      </c>
      <c r="K27" s="58"/>
      <c r="L27" s="78"/>
      <c r="EQ27" s="61" t="s">
        <v>67</v>
      </c>
      <c r="ER27" s="64" t="s">
        <v>68</v>
      </c>
    </row>
    <row r="28" spans="1:148" s="7" customFormat="1" ht="20.25" customHeight="1" x14ac:dyDescent="0.25">
      <c r="A28" s="33">
        <f>COUNTIF($E$11:E28,"Información")</f>
        <v>10</v>
      </c>
      <c r="B28" s="79"/>
      <c r="C28" s="60"/>
      <c r="D28" s="60"/>
      <c r="E28" s="10"/>
      <c r="F28" s="60"/>
      <c r="G28" s="60"/>
      <c r="H28" s="60"/>
      <c r="I28" s="58"/>
      <c r="J28" s="58"/>
      <c r="K28" s="58"/>
      <c r="L28" s="78"/>
      <c r="EQ28" s="61" t="s">
        <v>69</v>
      </c>
      <c r="ER28" s="64" t="s">
        <v>61</v>
      </c>
    </row>
    <row r="29" spans="1:148" s="7" customFormat="1" ht="20.25" customHeight="1" x14ac:dyDescent="0.25">
      <c r="A29" s="33">
        <f>COUNTIF($E$11:E29,"Información")</f>
        <v>10</v>
      </c>
      <c r="B29" s="79"/>
      <c r="C29" s="60"/>
      <c r="D29" s="60"/>
      <c r="E29" s="10"/>
      <c r="F29" s="60"/>
      <c r="G29" s="60"/>
      <c r="H29" s="60"/>
      <c r="I29" s="58"/>
      <c r="J29" s="58"/>
      <c r="K29" s="58"/>
      <c r="L29" s="80"/>
      <c r="EQ29" s="61" t="s">
        <v>70</v>
      </c>
      <c r="ER29" s="64" t="s">
        <v>71</v>
      </c>
    </row>
    <row r="30" spans="1:148" s="7" customFormat="1" ht="20.25" customHeight="1" x14ac:dyDescent="0.25">
      <c r="A30" s="33">
        <f>COUNTIF($E$11:E30,"Información")</f>
        <v>10</v>
      </c>
      <c r="B30" s="79"/>
      <c r="C30" s="60"/>
      <c r="D30" s="60"/>
      <c r="E30" s="10"/>
      <c r="F30" s="60"/>
      <c r="G30" s="60"/>
      <c r="H30" s="60"/>
      <c r="I30" s="58"/>
      <c r="J30" s="58"/>
      <c r="K30" s="58"/>
      <c r="L30" s="80"/>
      <c r="EQ30" s="61" t="s">
        <v>72</v>
      </c>
      <c r="ER30" s="64" t="s">
        <v>73</v>
      </c>
    </row>
    <row r="31" spans="1:148" s="7" customFormat="1" ht="20.25" customHeight="1" x14ac:dyDescent="0.25">
      <c r="A31" s="33">
        <f>COUNTIF($E$11:E31,"Información")</f>
        <v>10</v>
      </c>
      <c r="B31" s="11"/>
      <c r="C31" s="60"/>
      <c r="D31" s="60"/>
      <c r="E31" s="10"/>
      <c r="F31" s="60"/>
      <c r="G31" s="60"/>
      <c r="H31" s="60"/>
      <c r="I31" s="58"/>
      <c r="J31" s="58"/>
      <c r="K31" s="58"/>
      <c r="L31" s="80"/>
      <c r="EQ31" s="61" t="s">
        <v>74</v>
      </c>
      <c r="ER31" s="64" t="s">
        <v>61</v>
      </c>
    </row>
    <row r="32" spans="1:148" s="7" customFormat="1" ht="20.25" customHeight="1" x14ac:dyDescent="0.25">
      <c r="A32" s="33">
        <f>COUNTIF($E$11:E32,"Información")</f>
        <v>10</v>
      </c>
      <c r="B32" s="11"/>
      <c r="C32" s="60"/>
      <c r="D32" s="60"/>
      <c r="E32" s="10"/>
      <c r="F32" s="60"/>
      <c r="G32" s="60"/>
      <c r="H32" s="60"/>
      <c r="I32" s="58"/>
      <c r="J32" s="58"/>
      <c r="K32" s="58"/>
      <c r="L32" s="80"/>
      <c r="EQ32" s="61" t="s">
        <v>75</v>
      </c>
      <c r="ER32" s="64" t="s">
        <v>61</v>
      </c>
    </row>
    <row r="33" spans="1:148" s="7" customFormat="1" ht="20.25" customHeight="1" x14ac:dyDescent="0.25">
      <c r="A33" s="33">
        <f>COUNTIF($E$11:E33,"Información")</f>
        <v>10</v>
      </c>
      <c r="B33" s="11"/>
      <c r="C33" s="60"/>
      <c r="D33" s="60"/>
      <c r="E33" s="10"/>
      <c r="F33" s="60"/>
      <c r="G33" s="60"/>
      <c r="H33" s="60"/>
      <c r="I33" s="58"/>
      <c r="J33" s="58"/>
      <c r="K33" s="58"/>
      <c r="L33" s="80"/>
      <c r="EQ33" s="61" t="s">
        <v>76</v>
      </c>
      <c r="ER33" s="64" t="s">
        <v>77</v>
      </c>
    </row>
    <row r="34" spans="1:148" s="7" customFormat="1" ht="20.25" customHeight="1" x14ac:dyDescent="0.25">
      <c r="A34" s="33">
        <f>COUNTIF($E$11:E34,"Información")</f>
        <v>10</v>
      </c>
      <c r="B34" s="11"/>
      <c r="C34" s="60"/>
      <c r="D34" s="60"/>
      <c r="E34" s="10"/>
      <c r="F34" s="60"/>
      <c r="G34" s="60"/>
      <c r="H34" s="60"/>
      <c r="I34" s="58"/>
      <c r="J34" s="58"/>
      <c r="K34" s="58"/>
      <c r="L34" s="80"/>
      <c r="EQ34" s="61" t="s">
        <v>78</v>
      </c>
      <c r="ER34" s="64" t="s">
        <v>61</v>
      </c>
    </row>
    <row r="35" spans="1:148" s="7" customFormat="1" ht="20.25" customHeight="1" x14ac:dyDescent="0.25">
      <c r="A35" s="33">
        <f>COUNTIF($E$11:E35,"Información")</f>
        <v>10</v>
      </c>
      <c r="B35" s="11"/>
      <c r="C35" s="60"/>
      <c r="D35" s="60"/>
      <c r="E35" s="10"/>
      <c r="F35" s="60"/>
      <c r="G35" s="60"/>
      <c r="H35" s="60"/>
      <c r="I35" s="58"/>
      <c r="J35" s="58"/>
      <c r="K35" s="58"/>
      <c r="L35" s="80"/>
      <c r="EQ35" s="65" t="s">
        <v>79</v>
      </c>
      <c r="ER35" s="64" t="s">
        <v>80</v>
      </c>
    </row>
    <row r="36" spans="1:148" s="7" customFormat="1" ht="20.25" customHeight="1" x14ac:dyDescent="0.25">
      <c r="A36" s="33">
        <f>COUNTIF($E$11:E36,"Información")</f>
        <v>10</v>
      </c>
      <c r="B36" s="11"/>
      <c r="C36" s="60"/>
      <c r="D36" s="60"/>
      <c r="E36" s="10"/>
      <c r="F36" s="57"/>
      <c r="G36" s="57"/>
      <c r="H36" s="57"/>
      <c r="I36" s="58"/>
      <c r="J36" s="58"/>
      <c r="K36" s="58"/>
      <c r="L36" s="80"/>
      <c r="EQ36" s="61" t="s">
        <v>81</v>
      </c>
      <c r="ER36" s="66" t="s">
        <v>82</v>
      </c>
    </row>
    <row r="37" spans="1:148" s="7" customFormat="1" ht="20.25" customHeight="1" x14ac:dyDescent="0.25">
      <c r="A37" s="33">
        <f>COUNTIF($E$11:E37,"Información")</f>
        <v>10</v>
      </c>
      <c r="B37" s="11"/>
      <c r="C37" s="60"/>
      <c r="D37" s="60"/>
      <c r="E37" s="10"/>
      <c r="F37" s="57"/>
      <c r="G37" s="57"/>
      <c r="H37" s="57"/>
      <c r="I37" s="58"/>
      <c r="J37" s="58"/>
      <c r="K37" s="58"/>
      <c r="L37" s="80"/>
      <c r="EQ37" s="61" t="s">
        <v>83</v>
      </c>
      <c r="ER37" s="64" t="s">
        <v>84</v>
      </c>
    </row>
    <row r="38" spans="1:148" s="7" customFormat="1" ht="20.25" customHeight="1" x14ac:dyDescent="0.3">
      <c r="A38" s="33">
        <f>COUNTIF($E$11:E38,"Información")</f>
        <v>10</v>
      </c>
      <c r="B38" s="11"/>
      <c r="C38" s="13"/>
      <c r="D38" s="13"/>
      <c r="E38" s="10"/>
      <c r="F38" s="26"/>
      <c r="G38" s="26"/>
      <c r="H38" s="26"/>
      <c r="I38" s="52"/>
      <c r="J38" s="52"/>
      <c r="K38" s="52"/>
      <c r="L38" s="80"/>
      <c r="EQ38" s="61" t="s">
        <v>85</v>
      </c>
      <c r="ER38" s="67" t="s">
        <v>86</v>
      </c>
    </row>
    <row r="39" spans="1:148" s="7" customFormat="1" ht="20.25" customHeight="1" x14ac:dyDescent="0.25">
      <c r="A39" s="33">
        <f>COUNTIF($E$11:E39,"Información")</f>
        <v>10</v>
      </c>
      <c r="B39" s="11"/>
      <c r="C39" s="13"/>
      <c r="D39" s="13"/>
      <c r="E39" s="10"/>
      <c r="F39" s="10"/>
      <c r="G39" s="13"/>
      <c r="H39" s="13"/>
      <c r="I39" s="13"/>
      <c r="J39" s="13"/>
      <c r="K39" s="13"/>
      <c r="L39" s="30"/>
      <c r="EQ39" s="65" t="s">
        <v>87</v>
      </c>
      <c r="ER39" s="64" t="s">
        <v>88</v>
      </c>
    </row>
    <row r="40" spans="1:148" s="7" customFormat="1" ht="20.25" customHeight="1" x14ac:dyDescent="0.25">
      <c r="A40" s="33">
        <f>COUNTIF($E$11:E40,"Información")</f>
        <v>10</v>
      </c>
      <c r="B40" s="11"/>
      <c r="C40" s="13"/>
      <c r="D40" s="13"/>
      <c r="E40" s="10"/>
      <c r="F40" s="10"/>
      <c r="G40" s="13"/>
      <c r="H40" s="13"/>
      <c r="I40" s="13"/>
      <c r="J40" s="13"/>
      <c r="K40" s="13"/>
      <c r="L40" s="30"/>
      <c r="EQ40" s="61" t="s">
        <v>89</v>
      </c>
      <c r="ER40" s="64" t="s">
        <v>84</v>
      </c>
    </row>
    <row r="41" spans="1:148" s="7" customFormat="1" ht="20.25" customHeight="1" x14ac:dyDescent="0.25">
      <c r="A41" s="33">
        <f>COUNTIF($E$11:E41,"Información")</f>
        <v>10</v>
      </c>
      <c r="B41" s="11"/>
      <c r="C41" s="13"/>
      <c r="D41" s="13"/>
      <c r="E41" s="10"/>
      <c r="F41" s="10"/>
      <c r="G41" s="13"/>
      <c r="H41" s="13"/>
      <c r="I41" s="13"/>
      <c r="J41" s="13"/>
      <c r="K41" s="13"/>
      <c r="L41" s="30"/>
      <c r="EQ41" s="61" t="s">
        <v>90</v>
      </c>
      <c r="ER41" s="66" t="s">
        <v>91</v>
      </c>
    </row>
    <row r="42" spans="1:148" s="7" customFormat="1" ht="20.25" customHeight="1" x14ac:dyDescent="0.25">
      <c r="A42" s="33">
        <f>COUNTIF($E$11:E42,"Información")</f>
        <v>10</v>
      </c>
      <c r="B42" s="11"/>
      <c r="C42" s="12"/>
      <c r="D42" s="13"/>
      <c r="E42" s="10"/>
      <c r="F42" s="10"/>
      <c r="G42" s="13"/>
      <c r="H42" s="13"/>
      <c r="I42" s="13"/>
      <c r="J42" s="13"/>
      <c r="K42" s="13"/>
      <c r="L42" s="30"/>
      <c r="EQ42" s="61" t="s">
        <v>92</v>
      </c>
      <c r="ER42" s="64" t="s">
        <v>93</v>
      </c>
    </row>
    <row r="43" spans="1:148" s="7" customFormat="1" ht="20.25" customHeight="1" x14ac:dyDescent="0.25">
      <c r="A43" s="33">
        <f>COUNTIF($E$11:E43,"Información")</f>
        <v>10</v>
      </c>
      <c r="B43" s="11"/>
      <c r="C43" s="12"/>
      <c r="D43" s="13"/>
      <c r="E43" s="10"/>
      <c r="F43" s="10"/>
      <c r="G43" s="13"/>
      <c r="H43" s="13"/>
      <c r="I43" s="13"/>
      <c r="J43" s="13"/>
      <c r="K43" s="13"/>
      <c r="L43" s="30"/>
      <c r="EQ43" s="65" t="s">
        <v>94</v>
      </c>
      <c r="ER43" s="64" t="s">
        <v>95</v>
      </c>
    </row>
    <row r="44" spans="1:148" s="7" customFormat="1" ht="20.25" customHeight="1" x14ac:dyDescent="0.25">
      <c r="A44" s="33">
        <f>COUNTIF($E$11:E44,"Información")</f>
        <v>10</v>
      </c>
      <c r="B44" s="11"/>
      <c r="C44" s="12"/>
      <c r="D44" s="13"/>
      <c r="E44" s="10"/>
      <c r="F44" s="10"/>
      <c r="G44" s="13"/>
      <c r="H44" s="13"/>
      <c r="I44" s="13"/>
      <c r="J44" s="13"/>
      <c r="K44" s="13"/>
      <c r="L44" s="30"/>
      <c r="EQ44" s="65" t="s">
        <v>96</v>
      </c>
      <c r="ER44" s="64" t="s">
        <v>95</v>
      </c>
    </row>
    <row r="45" spans="1:148" s="7" customFormat="1" ht="20.25" customHeight="1" x14ac:dyDescent="0.25">
      <c r="A45" s="33">
        <f>COUNTIF($E$11:E45,"Información")</f>
        <v>10</v>
      </c>
      <c r="B45" s="11"/>
      <c r="C45" s="12"/>
      <c r="D45" s="13"/>
      <c r="E45" s="10"/>
      <c r="F45" s="10"/>
      <c r="G45" s="13"/>
      <c r="H45" s="13"/>
      <c r="I45" s="13"/>
      <c r="J45" s="13"/>
      <c r="K45" s="13"/>
      <c r="L45" s="30"/>
      <c r="EQ45" s="65" t="s">
        <v>97</v>
      </c>
      <c r="ER45" s="64" t="s">
        <v>95</v>
      </c>
    </row>
    <row r="46" spans="1:148" s="7" customFormat="1" ht="20.25" customHeight="1" x14ac:dyDescent="0.25">
      <c r="A46" s="33">
        <f>COUNTIF($E$11:E46,"Información")</f>
        <v>10</v>
      </c>
      <c r="B46" s="11"/>
      <c r="C46" s="12"/>
      <c r="D46" s="13"/>
      <c r="E46" s="10"/>
      <c r="F46" s="10"/>
      <c r="G46" s="13"/>
      <c r="H46" s="13"/>
      <c r="I46" s="13"/>
      <c r="J46" s="13"/>
      <c r="K46" s="13"/>
      <c r="L46" s="30"/>
      <c r="EQ46" s="65" t="s">
        <v>98</v>
      </c>
      <c r="ER46" s="64" t="s">
        <v>95</v>
      </c>
    </row>
    <row r="47" spans="1:148" s="7" customFormat="1" ht="20.25" customHeight="1" x14ac:dyDescent="0.25">
      <c r="A47" s="33">
        <f>COUNTIF($E$11:E47,"Información")</f>
        <v>10</v>
      </c>
      <c r="B47" s="11"/>
      <c r="C47" s="12"/>
      <c r="D47" s="13"/>
      <c r="E47" s="10"/>
      <c r="F47" s="10"/>
      <c r="G47" s="13"/>
      <c r="H47" s="13"/>
      <c r="I47" s="13"/>
      <c r="J47" s="13"/>
      <c r="K47" s="13"/>
      <c r="L47" s="30"/>
      <c r="EQ47" s="65" t="s">
        <v>99</v>
      </c>
      <c r="ER47" s="64" t="s">
        <v>95</v>
      </c>
    </row>
    <row r="48" spans="1:148" s="7" customFormat="1" ht="20.25" customHeight="1" x14ac:dyDescent="0.25">
      <c r="A48" s="33">
        <f>COUNTIF($E$11:E48,"Información")</f>
        <v>10</v>
      </c>
      <c r="B48" s="11"/>
      <c r="C48" s="12"/>
      <c r="D48" s="13"/>
      <c r="E48" s="10"/>
      <c r="F48" s="10"/>
      <c r="G48" s="13"/>
      <c r="H48" s="13"/>
      <c r="I48" s="13"/>
      <c r="J48" s="13"/>
      <c r="K48" s="13"/>
      <c r="L48" s="30"/>
      <c r="EQ48" s="65" t="s">
        <v>100</v>
      </c>
      <c r="ER48" s="64" t="s">
        <v>95</v>
      </c>
    </row>
    <row r="49" spans="1:148" s="7" customFormat="1" ht="20.25" customHeight="1" x14ac:dyDescent="0.25">
      <c r="A49" s="33">
        <f>COUNTIF($E$11:E49,"Información")</f>
        <v>10</v>
      </c>
      <c r="B49" s="11"/>
      <c r="C49" s="12"/>
      <c r="D49" s="13"/>
      <c r="E49" s="10"/>
      <c r="F49" s="10"/>
      <c r="G49" s="13"/>
      <c r="H49" s="13"/>
      <c r="I49" s="13"/>
      <c r="J49" s="13"/>
      <c r="K49" s="13"/>
      <c r="L49" s="30"/>
      <c r="EQ49" s="61" t="s">
        <v>101</v>
      </c>
      <c r="ER49" s="64" t="s">
        <v>95</v>
      </c>
    </row>
    <row r="50" spans="1:148" s="7" customFormat="1" ht="20.25" customHeight="1" x14ac:dyDescent="0.25">
      <c r="A50" s="33">
        <f>COUNTIF($E$11:E50,"Información")</f>
        <v>10</v>
      </c>
      <c r="B50" s="11"/>
      <c r="C50" s="12"/>
      <c r="D50" s="13"/>
      <c r="E50" s="10"/>
      <c r="F50" s="10"/>
      <c r="G50" s="13"/>
      <c r="H50" s="13"/>
      <c r="I50" s="13"/>
      <c r="J50" s="13"/>
      <c r="K50" s="13"/>
      <c r="L50" s="30"/>
      <c r="EQ50" s="61" t="s">
        <v>102</v>
      </c>
      <c r="ER50" s="64" t="s">
        <v>95</v>
      </c>
    </row>
    <row r="51" spans="1:148" s="7" customFormat="1" ht="20.25" customHeight="1" x14ac:dyDescent="0.25">
      <c r="A51" s="33">
        <f>COUNTIF($E$11:E51,"Información")</f>
        <v>10</v>
      </c>
      <c r="B51" s="11"/>
      <c r="C51" s="12"/>
      <c r="D51" s="13"/>
      <c r="E51" s="10"/>
      <c r="F51" s="10"/>
      <c r="G51" s="13"/>
      <c r="H51" s="13"/>
      <c r="I51" s="13"/>
      <c r="J51" s="13"/>
      <c r="K51" s="13"/>
      <c r="L51" s="30"/>
    </row>
    <row r="52" spans="1:148" s="7" customFormat="1" ht="20.25" customHeight="1" x14ac:dyDescent="0.25">
      <c r="A52" s="33">
        <f>COUNTIF($E$11:E52,"Información")</f>
        <v>10</v>
      </c>
      <c r="B52" s="11"/>
      <c r="C52" s="12"/>
      <c r="D52" s="13"/>
      <c r="E52" s="10"/>
      <c r="F52" s="10"/>
      <c r="G52" s="13"/>
      <c r="H52" s="13"/>
      <c r="I52" s="13"/>
      <c r="J52" s="13"/>
      <c r="K52" s="13"/>
      <c r="L52" s="30"/>
    </row>
    <row r="53" spans="1:148" s="7" customFormat="1" ht="20.25" customHeight="1" x14ac:dyDescent="0.25">
      <c r="A53" s="33">
        <f>COUNTIF($E$11:E53,"Información")</f>
        <v>10</v>
      </c>
      <c r="B53" s="11"/>
      <c r="C53" s="12"/>
      <c r="D53" s="13"/>
      <c r="E53" s="10"/>
      <c r="F53" s="10"/>
      <c r="G53" s="13"/>
      <c r="H53" s="13"/>
      <c r="I53" s="13"/>
      <c r="J53" s="13"/>
      <c r="K53" s="13"/>
      <c r="L53" s="30"/>
    </row>
    <row r="54" spans="1:148" s="7" customFormat="1" ht="20.25" customHeight="1" x14ac:dyDescent="0.25">
      <c r="A54" s="33">
        <f>COUNTIF($E$11:E54,"Información")</f>
        <v>10</v>
      </c>
      <c r="B54" s="11"/>
      <c r="C54" s="12"/>
      <c r="D54" s="13"/>
      <c r="E54" s="10"/>
      <c r="F54" s="10"/>
      <c r="G54" s="13"/>
      <c r="H54" s="13"/>
      <c r="I54" s="13"/>
      <c r="J54" s="13"/>
      <c r="K54" s="13"/>
      <c r="L54" s="30"/>
    </row>
    <row r="55" spans="1:148" s="7" customFormat="1" ht="20.25" customHeight="1" x14ac:dyDescent="0.25">
      <c r="A55" s="33">
        <f>COUNTIF($E$11:E55,"Información")</f>
        <v>10</v>
      </c>
      <c r="B55" s="11"/>
      <c r="C55" s="12"/>
      <c r="D55" s="13"/>
      <c r="E55" s="10"/>
      <c r="F55" s="10"/>
      <c r="G55" s="13"/>
      <c r="H55" s="13"/>
      <c r="I55" s="13"/>
      <c r="J55" s="13"/>
      <c r="K55" s="13"/>
      <c r="L55" s="30"/>
    </row>
    <row r="56" spans="1:148" s="7" customFormat="1" ht="20.25" customHeight="1" x14ac:dyDescent="0.25">
      <c r="A56" s="33">
        <f>COUNTIF($E$11:E56,"Información")</f>
        <v>10</v>
      </c>
      <c r="B56" s="11"/>
      <c r="C56" s="12"/>
      <c r="D56" s="13"/>
      <c r="E56" s="10"/>
      <c r="F56" s="10"/>
      <c r="G56" s="13"/>
      <c r="H56" s="13"/>
      <c r="I56" s="13"/>
      <c r="J56" s="13"/>
      <c r="K56" s="13"/>
      <c r="L56" s="30"/>
    </row>
    <row r="57" spans="1:148" s="7" customFormat="1" ht="20.25" customHeight="1" x14ac:dyDescent="0.25">
      <c r="A57" s="33">
        <f>COUNTIF($E$11:E57,"Información")</f>
        <v>10</v>
      </c>
      <c r="B57" s="14"/>
      <c r="C57" s="15"/>
      <c r="D57" s="17"/>
      <c r="E57" s="16"/>
      <c r="F57" s="16"/>
      <c r="G57" s="17"/>
      <c r="H57" s="17"/>
      <c r="I57" s="17"/>
      <c r="J57" s="17"/>
      <c r="K57" s="17"/>
      <c r="L57" s="31"/>
    </row>
    <row r="58" spans="1:148" s="7" customFormat="1" ht="20.25" customHeight="1" x14ac:dyDescent="0.25">
      <c r="A58" s="33">
        <f>COUNTIF($E$11:E58,"Información")</f>
        <v>10</v>
      </c>
      <c r="B58" s="14"/>
      <c r="C58" s="15"/>
      <c r="D58" s="17"/>
      <c r="E58" s="16"/>
      <c r="F58" s="16"/>
      <c r="G58" s="17"/>
      <c r="H58" s="17"/>
      <c r="I58" s="17"/>
      <c r="J58" s="17"/>
      <c r="K58" s="17"/>
      <c r="L58" s="31"/>
    </row>
    <row r="59" spans="1:148" s="7" customFormat="1" ht="20.25" customHeight="1" x14ac:dyDescent="0.25">
      <c r="A59" s="33">
        <f>COUNTIF($E$11:E59,"Información")</f>
        <v>10</v>
      </c>
      <c r="B59" s="14"/>
      <c r="C59" s="15"/>
      <c r="D59" s="17"/>
      <c r="E59" s="16"/>
      <c r="F59" s="16"/>
      <c r="G59" s="17"/>
      <c r="H59" s="17"/>
      <c r="I59" s="17"/>
      <c r="J59" s="17"/>
      <c r="K59" s="17"/>
      <c r="L59" s="31"/>
    </row>
    <row r="60" spans="1:148" s="7" customFormat="1" ht="20.25" customHeight="1" x14ac:dyDescent="0.25">
      <c r="A60" s="33">
        <f>COUNTIF($E$11:E60,"Información")</f>
        <v>10</v>
      </c>
      <c r="B60" s="14"/>
      <c r="C60" s="15"/>
      <c r="D60" s="17"/>
      <c r="E60" s="16"/>
      <c r="F60" s="16"/>
      <c r="G60" s="17"/>
      <c r="H60" s="17"/>
      <c r="I60" s="17"/>
      <c r="J60" s="17"/>
      <c r="K60" s="17"/>
      <c r="L60" s="31"/>
    </row>
    <row r="61" spans="1:148" s="7" customFormat="1" ht="20.25" customHeight="1" x14ac:dyDescent="0.25">
      <c r="A61" s="33">
        <f>COUNTIF($E$11:E61,"Información")</f>
        <v>10</v>
      </c>
      <c r="B61" s="14"/>
      <c r="C61" s="15"/>
      <c r="D61" s="17"/>
      <c r="E61" s="16"/>
      <c r="F61" s="16"/>
      <c r="G61" s="17"/>
      <c r="H61" s="17"/>
      <c r="I61" s="17"/>
      <c r="J61" s="17"/>
      <c r="K61" s="17"/>
      <c r="L61" s="31"/>
    </row>
    <row r="62" spans="1:148" s="7" customFormat="1" ht="20.25" customHeight="1" thickBot="1" x14ac:dyDescent="0.3">
      <c r="A62" s="33">
        <f>COUNTIF($E$11:E62,"Información")</f>
        <v>10</v>
      </c>
      <c r="B62" s="18"/>
      <c r="C62" s="19"/>
      <c r="D62" s="19"/>
      <c r="E62" s="19"/>
      <c r="F62" s="20"/>
      <c r="G62" s="21"/>
      <c r="H62" s="21"/>
      <c r="I62" s="21"/>
      <c r="J62" s="21"/>
      <c r="K62" s="21"/>
      <c r="L62" s="32"/>
    </row>
    <row r="63" spans="1:148" s="7" customFormat="1" ht="15.6" x14ac:dyDescent="0.25">
      <c r="E63" s="29"/>
    </row>
    <row r="64" spans="1:148" s="7" customFormat="1" ht="15.6" x14ac:dyDescent="0.25">
      <c r="E64" s="29"/>
    </row>
    <row r="65" spans="1:5" s="7" customFormat="1" ht="15.6" x14ac:dyDescent="0.25">
      <c r="A65" s="7">
        <f>+COUNT(A13:A62)</f>
        <v>50</v>
      </c>
      <c r="E65" s="29"/>
    </row>
    <row r="66" spans="1:5" s="7" customFormat="1" ht="15.6" x14ac:dyDescent="0.25">
      <c r="E66" s="29"/>
    </row>
    <row r="67" spans="1:5" s="7" customFormat="1" ht="15.6" x14ac:dyDescent="0.25">
      <c r="E67" s="29"/>
    </row>
    <row r="68" spans="1:5" s="7" customFormat="1" ht="15.6" x14ac:dyDescent="0.25">
      <c r="E68" s="29"/>
    </row>
    <row r="69" spans="1:5" s="7" customFormat="1" ht="15.6" x14ac:dyDescent="0.25">
      <c r="E69" s="29"/>
    </row>
    <row r="70" spans="1:5" s="7" customFormat="1" ht="15.6" x14ac:dyDescent="0.25">
      <c r="E70" s="29"/>
    </row>
    <row r="71" spans="1:5" s="7" customFormat="1" ht="15.6" x14ac:dyDescent="0.25">
      <c r="E71" s="29"/>
    </row>
    <row r="72" spans="1:5" s="7" customFormat="1" ht="15.6" x14ac:dyDescent="0.25">
      <c r="E72" s="29"/>
    </row>
    <row r="73" spans="1:5" s="7" customFormat="1" ht="15.6" x14ac:dyDescent="0.25">
      <c r="E73" s="29"/>
    </row>
    <row r="74" spans="1:5" s="7" customFormat="1" ht="15.6" x14ac:dyDescent="0.25">
      <c r="E74" s="29"/>
    </row>
  </sheetData>
  <sheetProtection password="EAB1" sheet="1" objects="1" scenarios="1" formatCells="0" formatColumns="0" formatRows="0" insertColumns="0" insertRows="0"/>
  <dataConsolidate/>
  <mergeCells count="17">
    <mergeCell ref="B3:J3"/>
    <mergeCell ref="B1:J1"/>
    <mergeCell ref="F8:G8"/>
    <mergeCell ref="B8:C8"/>
    <mergeCell ref="I8:J8"/>
    <mergeCell ref="J11:L11"/>
    <mergeCell ref="B10:F10"/>
    <mergeCell ref="H11:H12"/>
    <mergeCell ref="I11:I12"/>
    <mergeCell ref="B11:B12"/>
    <mergeCell ref="C11:C12"/>
    <mergeCell ref="D11:D12"/>
    <mergeCell ref="E11:E12"/>
    <mergeCell ref="F11:F12"/>
    <mergeCell ref="G11:G12"/>
    <mergeCell ref="G10:I10"/>
    <mergeCell ref="J10:L10"/>
  </mergeCells>
  <dataValidations xWindow="595" yWindow="816" count="16">
    <dataValidation allowBlank="1" showInputMessage="1" showErrorMessage="1" promptTitle="PERSONAL AUTORIZADO" prompt="Nombre del Cargo que puede acceder al activo de información" sqref="I13:I62" xr:uid="{00000000-0002-0000-0000-000000000000}"/>
    <dataValidation allowBlank="1" showInputMessage="1" showErrorMessage="1" errorTitle="CELDA DE SELECCIÓN" error="Seleccione una opción de la lista desplegable." promptTitle="SUBPROCESO" prompt="Establezca el subproceso o área al cual pertence el activo de información." sqref="F13:F38" xr:uid="{00000000-0002-0000-0000-000001000000}"/>
    <dataValidation type="list" allowBlank="1" showInputMessage="1" showErrorMessage="1" errorTitle="CELDA DE SELECCIÓN" error="Seleccione una opción de la lista desplegable." promptTitle="TIPO" prompt="Defina el Tipo de activo: Software, Conocimiento,  Servicio, Hardware, Otros." sqref="E13:E62" xr:uid="{00000000-0002-0000-0000-000002000000}">
      <formula1>"Información, Software,Conocimiento, Servicio, Hardware, Otros"</formula1>
    </dataValidation>
    <dataValidation allowBlank="1" showInputMessage="1" showErrorMessage="1" promptTitle="ID" prompt="No. consecutivo" sqref="B13:B62" xr:uid="{00000000-0002-0000-0000-000003000000}"/>
    <dataValidation allowBlank="1" showInputMessage="1" showErrorMessage="1" promptTitle="DESCRIPCIÓN DEL ACTIVO" prompt="Detallar el activo de información. Puede incluir observaciones que se requieran para dar mayor claridad sobre el mismo." sqref="D39:D62 D13:D25 D27:D33" xr:uid="{00000000-0002-0000-0000-000004000000}"/>
    <dataValidation allowBlank="1" showInputMessage="1" showErrorMessage="1" promptTitle="UBICACIÓN FÍSICA" prompt="Determina el lugar físico donde se almacena el activo de información" sqref="J54:J55 J57 J39 J59:J62 J48 J13:J33" xr:uid="{00000000-0002-0000-0000-000005000000}"/>
    <dataValidation allowBlank="1" showInputMessage="1" showErrorMessage="1" promptTitle="UBICACIÓN DIGITAL" prompt="Determina la infraestructura tecnológica donde se almacena el activo de información" sqref="J58 J49:J53 J40:J47 K13:K33 J56 K39:K62" xr:uid="{00000000-0002-0000-0000-000006000000}"/>
    <dataValidation allowBlank="1" showInputMessage="1" showErrorMessage="1" promptTitle="PROPIETARIO" prompt="Nombre del Área que tiene la responsabilidad de definir los accesos, permisos,  requisitos de salvaguarda y demás  controles que debe tener el activo de información." sqref="G13:G62" xr:uid="{00000000-0002-0000-0000-000007000000}"/>
    <dataValidation allowBlank="1" showInputMessage="1" showErrorMessage="1" promptTitle="SUBPROCESO" prompt="Establezca el subproceso o área al cual pertence el activo de información." sqref="F47:F62 F39:F44" xr:uid="{00000000-0002-0000-0000-000008000000}"/>
    <dataValidation allowBlank="1" showInputMessage="1" showErrorMessage="1" promptTitle="NOMBRE DEL ACTIVO DE INFORMACIÓN" prompt="Nombre de identificación dado por el proceso  al activo de información." sqref="C39:C62 C13:C25 C27:C33" xr:uid="{00000000-0002-0000-0000-000009000000}"/>
    <dataValidation allowBlank="1" showInputMessage="1" showErrorMessage="1" errorTitle="CELDA DE SELECCIÓN" error="Seleccione una opción de la lista desplegable." promptTitle="TIPO" prompt="Defina el Tipo de activo: Software, Conocimiento,  Servicio, Hardware, Otros." sqref="A13:A62" xr:uid="{00000000-0002-0000-0000-00000A000000}"/>
    <dataValidation allowBlank="1" showInputMessage="1" showErrorMessage="1" promptTitle="UBICACIÓN CONOCIMIENTO" prompt="Determina el Nombre del Cargo que conoce el activo de información" sqref="L13:L62" xr:uid="{00000000-0002-0000-0000-00000B000000}"/>
    <dataValidation allowBlank="1" showInputMessage="1" showErrorMessage="1" promptTitle="CUSTODIO" prompt="Corresponde al Área que salvaguarda el activo de información en su Confidencialidad, Integridad y Disponibilidad." sqref="H13:H62" xr:uid="{00000000-0002-0000-0000-00000C000000}"/>
    <dataValidation type="list" allowBlank="1" showInputMessage="1" showErrorMessage="1" sqref="Y8:AA8" xr:uid="{00000000-0002-0000-0000-00000D000000}">
      <formula1>OEC</formula1>
    </dataValidation>
    <dataValidation allowBlank="1" showInputMessage="1" showErrorMessage="1" promptTitle="JEFE DEPENDENCIA/AREA/OEC" prompt="Ingrese el nombre del jefe de la Dependencia/Area/OEC" sqref="I8:J8" xr:uid="{00000000-0002-0000-0000-00000E000000}"/>
    <dataValidation type="list" allowBlank="1" showInputMessage="1" showErrorMessage="1" promptTitle="DEPENDENCIA/AREA/OEC" prompt="Seleccione la Dependencia/Area/OEC de los activos." sqref="D8" xr:uid="{00000000-0002-0000-0000-00000F000000}">
      <formula1>$EQ$9:$EQ$50</formula1>
    </dataValidation>
  </dataValidations>
  <pageMargins left="0.75" right="0.75" top="1" bottom="1" header="0.5" footer="0.5"/>
  <pageSetup paperSize="9"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73"/>
  <sheetViews>
    <sheetView topLeftCell="K31" zoomScale="80" zoomScaleNormal="80" zoomScalePageLayoutView="96" workbookViewId="0">
      <selection activeCell="M21" sqref="M21"/>
    </sheetView>
  </sheetViews>
  <sheetFormatPr baseColWidth="10" defaultColWidth="9.109375" defaultRowHeight="13.8" x14ac:dyDescent="0.25"/>
  <cols>
    <col min="1" max="1" width="8.88671875" style="1" hidden="1" customWidth="1"/>
    <col min="2" max="2" width="5.6640625" style="1" bestFit="1" customWidth="1"/>
    <col min="3" max="3" width="19.88671875" style="1" customWidth="1"/>
    <col min="4" max="4" width="40.109375" style="1" customWidth="1"/>
    <col min="5" max="5" width="9.44140625" style="1" customWidth="1"/>
    <col min="6" max="6" width="12.33203125" style="1" hidden="1" customWidth="1"/>
    <col min="7" max="7" width="16.109375" style="1" customWidth="1"/>
    <col min="8" max="8" width="19.44140625" style="1" customWidth="1"/>
    <col min="9" max="10" width="11.6640625" style="1" customWidth="1"/>
    <col min="11" max="11" width="19.6640625" style="1" customWidth="1"/>
    <col min="12" max="12" width="26.109375" style="1" customWidth="1"/>
    <col min="13" max="13" width="30.88671875" style="1" customWidth="1"/>
    <col min="14" max="14" width="14" style="2" customWidth="1"/>
    <col min="15" max="15" width="2.6640625" style="2" hidden="1" customWidth="1"/>
    <col min="16" max="16" width="15" style="2" bestFit="1" customWidth="1"/>
    <col min="17" max="17" width="19.33203125" style="2" customWidth="1"/>
    <col min="18" max="19" width="16.6640625" style="2" customWidth="1"/>
    <col min="20" max="20" width="7.44140625" style="2" customWidth="1"/>
    <col min="21" max="21" width="4.88671875" style="2" hidden="1" customWidth="1"/>
    <col min="22" max="22" width="23.88671875" style="2" customWidth="1"/>
    <col min="23" max="23" width="8.33203125" style="2" customWidth="1"/>
    <col min="24" max="24" width="4.6640625" style="2" hidden="1" customWidth="1"/>
    <col min="25" max="25" width="15" style="2" bestFit="1" customWidth="1"/>
    <col min="26" max="26" width="7.109375" style="2" hidden="1" customWidth="1"/>
    <col min="27" max="27" width="16" style="2" customWidth="1"/>
    <col min="28" max="28" width="5" style="1" hidden="1" customWidth="1"/>
    <col min="29" max="16384" width="9.109375" style="1"/>
  </cols>
  <sheetData>
    <row r="1" spans="1:30" x14ac:dyDescent="0.25">
      <c r="Y1" s="165" t="s">
        <v>34</v>
      </c>
      <c r="Z1" s="167"/>
      <c r="AA1" s="165" t="str">
        <f>+'01-Inventario de Activos'!L1</f>
        <v>1313-F09</v>
      </c>
    </row>
    <row r="2" spans="1:30" ht="18" x14ac:dyDescent="0.25">
      <c r="B2" s="214" t="s">
        <v>3</v>
      </c>
      <c r="C2" s="214"/>
      <c r="D2" s="214"/>
      <c r="E2" s="214"/>
      <c r="F2" s="214"/>
      <c r="G2" s="214"/>
      <c r="H2" s="214"/>
      <c r="I2" s="214"/>
      <c r="J2" s="214"/>
      <c r="K2" s="214"/>
      <c r="L2" s="214"/>
      <c r="M2" s="214"/>
      <c r="N2" s="214"/>
      <c r="O2" s="214"/>
      <c r="P2" s="214"/>
      <c r="Q2" s="214"/>
      <c r="R2" s="214"/>
      <c r="S2" s="214"/>
      <c r="T2" s="214"/>
      <c r="U2" s="214"/>
      <c r="V2" s="214"/>
      <c r="W2" s="214"/>
      <c r="X2" s="22"/>
      <c r="Y2" s="165" t="s">
        <v>35</v>
      </c>
      <c r="Z2" s="167"/>
      <c r="AA2" s="165">
        <f>+'01-Inventario de Activos'!L2</f>
        <v>3</v>
      </c>
    </row>
    <row r="3" spans="1:30" ht="18" x14ac:dyDescent="0.25">
      <c r="E3" s="6"/>
      <c r="F3" s="6"/>
      <c r="G3" s="6"/>
      <c r="H3" s="6"/>
      <c r="I3" s="4"/>
      <c r="J3" s="4"/>
      <c r="K3" s="4"/>
      <c r="L3" s="4"/>
      <c r="M3" s="4"/>
      <c r="N3" s="4"/>
      <c r="O3" s="4"/>
      <c r="P3" s="4"/>
      <c r="Q3" s="4"/>
      <c r="R3" s="4"/>
      <c r="S3" s="4"/>
      <c r="T3" s="4"/>
      <c r="U3" s="4"/>
      <c r="V3" s="4"/>
      <c r="W3" s="4"/>
      <c r="X3" s="4"/>
      <c r="Y3" s="165" t="s">
        <v>36</v>
      </c>
      <c r="Z3" s="167"/>
      <c r="AA3" s="168">
        <f>+'01-Inventario de Activos'!L3</f>
        <v>43944</v>
      </c>
    </row>
    <row r="4" spans="1:30" ht="18" x14ac:dyDescent="0.25">
      <c r="B4" s="214" t="s">
        <v>23</v>
      </c>
      <c r="C4" s="214"/>
      <c r="D4" s="214"/>
      <c r="E4" s="214"/>
      <c r="F4" s="214"/>
      <c r="G4" s="214"/>
      <c r="H4" s="214"/>
      <c r="I4" s="214"/>
      <c r="J4" s="214"/>
      <c r="K4" s="214"/>
      <c r="L4" s="214"/>
      <c r="M4" s="214"/>
      <c r="N4" s="214"/>
      <c r="O4" s="214"/>
      <c r="P4" s="214"/>
      <c r="Q4" s="214"/>
      <c r="R4" s="214"/>
      <c r="S4" s="214"/>
      <c r="T4" s="214"/>
      <c r="U4" s="214"/>
      <c r="V4" s="214"/>
      <c r="W4" s="214"/>
      <c r="X4" s="22"/>
      <c r="Y4" s="165" t="s">
        <v>37</v>
      </c>
      <c r="Z4" s="167"/>
      <c r="AA4" s="169" t="s">
        <v>202</v>
      </c>
    </row>
    <row r="5" spans="1:30" hidden="1" x14ac:dyDescent="0.25"/>
    <row r="6" spans="1:30" ht="13.5" customHeight="1" thickBot="1" x14ac:dyDescent="0.3"/>
    <row r="7" spans="1:30" s="7" customFormat="1" ht="30" customHeight="1" thickBot="1" x14ac:dyDescent="0.3">
      <c r="B7" s="217" t="s">
        <v>43</v>
      </c>
      <c r="C7" s="218"/>
      <c r="D7" s="219" t="str">
        <f>+'01-Inventario de Activos'!D8</f>
        <v>Gestión de Servicios Institucionales</v>
      </c>
      <c r="E7" s="220"/>
      <c r="F7" s="220"/>
      <c r="G7" s="220"/>
      <c r="H7" s="220"/>
      <c r="I7" s="220"/>
      <c r="J7" s="221" t="s">
        <v>103</v>
      </c>
      <c r="K7" s="221"/>
      <c r="L7" s="221"/>
      <c r="M7" s="233" t="str">
        <f>+'01-Inventario de Activos'!I8</f>
        <v>ORLANDO CAÑAS MORENO</v>
      </c>
      <c r="N7" s="234"/>
      <c r="O7" s="234"/>
      <c r="P7" s="234"/>
      <c r="Q7" s="234"/>
      <c r="R7" s="235"/>
      <c r="S7" s="236" t="s">
        <v>13</v>
      </c>
      <c r="T7" s="237"/>
      <c r="U7" s="237"/>
      <c r="V7" s="237"/>
      <c r="W7" s="243">
        <v>45932</v>
      </c>
      <c r="X7" s="244"/>
      <c r="Y7" s="244"/>
      <c r="Z7" s="244"/>
      <c r="AA7" s="245"/>
    </row>
    <row r="8" spans="1:30" s="7" customFormat="1" ht="16.2" thickBot="1" x14ac:dyDescent="0.3">
      <c r="A8" s="9"/>
      <c r="B8" s="9"/>
      <c r="C8" s="9"/>
      <c r="D8" s="9"/>
      <c r="E8" s="9"/>
      <c r="F8" s="9"/>
      <c r="G8" s="9"/>
      <c r="H8" s="9"/>
      <c r="I8" s="9"/>
      <c r="J8" s="5"/>
      <c r="K8" s="5"/>
      <c r="L8" s="5"/>
      <c r="M8" s="5"/>
      <c r="U8" s="5"/>
      <c r="V8" s="5"/>
      <c r="W8" s="5"/>
      <c r="X8" s="5"/>
      <c r="Y8" s="9"/>
      <c r="Z8" s="9"/>
      <c r="AA8" s="9"/>
    </row>
    <row r="9" spans="1:30" s="7" customFormat="1" ht="30" customHeight="1" thickBot="1" x14ac:dyDescent="0.3">
      <c r="A9" s="45"/>
      <c r="B9" s="248" t="s">
        <v>12</v>
      </c>
      <c r="C9" s="249"/>
      <c r="D9" s="249"/>
      <c r="E9" s="249"/>
      <c r="F9" s="249"/>
      <c r="G9" s="248" t="s">
        <v>18</v>
      </c>
      <c r="H9" s="250"/>
      <c r="I9" s="226" t="s">
        <v>8</v>
      </c>
      <c r="J9" s="226"/>
      <c r="K9" s="226"/>
      <c r="L9" s="226"/>
      <c r="M9" s="227"/>
      <c r="N9" s="241" t="s">
        <v>4</v>
      </c>
      <c r="O9" s="221"/>
      <c r="P9" s="221"/>
      <c r="Q9" s="221"/>
      <c r="R9" s="221"/>
      <c r="S9" s="221"/>
      <c r="T9" s="221"/>
      <c r="U9" s="221"/>
      <c r="V9" s="221"/>
      <c r="W9" s="221"/>
      <c r="X9" s="221"/>
      <c r="Y9" s="221"/>
      <c r="Z9" s="221"/>
      <c r="AA9" s="242"/>
      <c r="AD9" s="76"/>
    </row>
    <row r="10" spans="1:30" s="7" customFormat="1" ht="28.5" customHeight="1" x14ac:dyDescent="0.25">
      <c r="A10" s="46"/>
      <c r="B10" s="238" t="s">
        <v>9</v>
      </c>
      <c r="C10" s="222" t="s">
        <v>10</v>
      </c>
      <c r="D10" s="222" t="s">
        <v>5</v>
      </c>
      <c r="E10" s="231" t="s">
        <v>24</v>
      </c>
      <c r="F10" s="215" t="s">
        <v>27</v>
      </c>
      <c r="G10" s="215" t="s">
        <v>17</v>
      </c>
      <c r="H10" s="215" t="s">
        <v>11</v>
      </c>
      <c r="I10" s="222" t="s">
        <v>29</v>
      </c>
      <c r="J10" s="222"/>
      <c r="K10" s="222"/>
      <c r="L10" s="224" t="s">
        <v>30</v>
      </c>
      <c r="M10" s="224" t="s">
        <v>25</v>
      </c>
      <c r="N10" s="228" t="s">
        <v>0</v>
      </c>
      <c r="O10" s="229"/>
      <c r="P10" s="229"/>
      <c r="Q10" s="229"/>
      <c r="R10" s="229"/>
      <c r="S10" s="230"/>
      <c r="T10" s="240" t="s">
        <v>1</v>
      </c>
      <c r="U10" s="240"/>
      <c r="V10" s="240"/>
      <c r="W10" s="240" t="s">
        <v>2</v>
      </c>
      <c r="X10" s="240"/>
      <c r="Y10" s="240"/>
      <c r="Z10" s="246" t="s">
        <v>7</v>
      </c>
      <c r="AA10" s="247"/>
    </row>
    <row r="11" spans="1:30" s="7" customFormat="1" ht="46.5" customHeight="1" thickBot="1" x14ac:dyDescent="0.3">
      <c r="A11" s="47"/>
      <c r="B11" s="239"/>
      <c r="C11" s="223"/>
      <c r="D11" s="223"/>
      <c r="E11" s="232"/>
      <c r="F11" s="216"/>
      <c r="G11" s="216"/>
      <c r="H11" s="216"/>
      <c r="I11" s="81" t="s">
        <v>28</v>
      </c>
      <c r="J11" s="48" t="s">
        <v>21</v>
      </c>
      <c r="K11" s="48" t="s">
        <v>22</v>
      </c>
      <c r="L11" s="225"/>
      <c r="M11" s="225"/>
      <c r="N11" s="81" t="s">
        <v>6</v>
      </c>
      <c r="O11" s="81" t="s">
        <v>14</v>
      </c>
      <c r="P11" s="81" t="s">
        <v>19</v>
      </c>
      <c r="Q11" s="82" t="s">
        <v>32</v>
      </c>
      <c r="R11" s="82" t="s">
        <v>31</v>
      </c>
      <c r="S11" s="82" t="s">
        <v>26</v>
      </c>
      <c r="T11" s="81" t="s">
        <v>6</v>
      </c>
      <c r="U11" s="36" t="s">
        <v>14</v>
      </c>
      <c r="V11" s="81" t="s">
        <v>19</v>
      </c>
      <c r="W11" s="81" t="s">
        <v>6</v>
      </c>
      <c r="X11" s="81" t="s">
        <v>14</v>
      </c>
      <c r="Y11" s="81" t="s">
        <v>19</v>
      </c>
      <c r="Z11" s="81" t="s">
        <v>15</v>
      </c>
      <c r="AA11" s="49" t="s">
        <v>6</v>
      </c>
    </row>
    <row r="12" spans="1:30" s="7" customFormat="1" ht="140.4" x14ac:dyDescent="0.25">
      <c r="A12" s="35">
        <f>COUNTIF($AA$11:AA12,"ALTA")</f>
        <v>0</v>
      </c>
      <c r="B12" s="39">
        <f>IFERROR(VLOOKUP(AB12,'01-Inventario de Activos'!$A$13:$L$62,2,FALSE),"")</f>
        <v>1</v>
      </c>
      <c r="C12" s="37" t="str">
        <f>IFERROR(VLOOKUP(AB12,'01-Inventario de Activos'!$A$13:$L$62,3,FALSE),"")</f>
        <v>Libro de caja menor</v>
      </c>
      <c r="D12" s="37" t="str">
        <f>IFERROR(VLOOKUP(AB12,'01-Inventario de Activos'!$A$13:$L$62,4,FALSE),"")</f>
        <v>Libro donde se registran los movimientos de la caja menor de la seccion de matenimiento</v>
      </c>
      <c r="E12" s="41" t="s">
        <v>267</v>
      </c>
      <c r="F12" s="43"/>
      <c r="G12" s="37" t="str">
        <f>IFERROR(VLOOKUP(AB12,'01-Inventario de Activos'!$A$13:$L$62,8,FALSE),"")</f>
        <v>Administración del Mantenimiento Institucional</v>
      </c>
      <c r="H12" s="37" t="str">
        <f>IFERROR(VLOOKUP(AB12,'01-Inventario de Activos'!$A$13:$L$62,7,FALSE),"")</f>
        <v>Administración del Mantenimiento Institucional</v>
      </c>
      <c r="I12" s="37">
        <f>IFERROR(VLOOKUP(AB12,'01-Inventario de Activos'!$A$13:$L$62,10,FALSE),"")</f>
        <v>0</v>
      </c>
      <c r="J12" s="37" t="str">
        <f>IFERROR(VLOOKUP(AB12,'01-Inventario de Activos'!$A$13:$L$62,11,FALSE),"")</f>
        <v>X</v>
      </c>
      <c r="K12" s="37">
        <f>IFERROR(VLOOKUP(AB12,'01-Inventario de Activos'!$A$13:$L$62,12,FALSE),"")</f>
        <v>0</v>
      </c>
      <c r="L12" s="41" t="s">
        <v>268</v>
      </c>
      <c r="M12" s="41" t="s">
        <v>272</v>
      </c>
      <c r="N12" s="13" t="s">
        <v>198</v>
      </c>
      <c r="O12" s="55">
        <f t="shared" ref="O12:O25" si="0">IF(N12="RESERVADA",5,IF(N12="PÚBLICA",1,IF(N12="CLASIFICADA",3,0)))</f>
        <v>1</v>
      </c>
      <c r="P12" s="183" t="s">
        <v>280</v>
      </c>
      <c r="Q12" s="184">
        <v>42594</v>
      </c>
      <c r="R12" s="185" t="s">
        <v>281</v>
      </c>
      <c r="S12" s="183" t="s">
        <v>282</v>
      </c>
      <c r="T12" s="13" t="s">
        <v>174</v>
      </c>
      <c r="U12" s="55">
        <f t="shared" ref="U12:U25" si="1">IF(T12="ALTA",3,IF(T12="MEDIA",2,IF(T12="BAJA",1,0)))</f>
        <v>3</v>
      </c>
      <c r="V12" s="13" t="s">
        <v>286</v>
      </c>
      <c r="W12" s="26" t="s">
        <v>187</v>
      </c>
      <c r="X12" s="55">
        <f t="shared" ref="X12:X29" si="2">IF(W12="ALTA",3,IF(W12="MEDIA",2,IF(W12="BAJA",1,0)))</f>
        <v>1</v>
      </c>
      <c r="Y12" s="13" t="s">
        <v>295</v>
      </c>
      <c r="Z12" s="55">
        <f t="shared" ref="Z12:Z25" si="3">O12*U12*X12</f>
        <v>3</v>
      </c>
      <c r="AA12" s="23" t="str">
        <f>IF(Z12&gt;=12,"ALTA", IF(AND(Z12&gt;=1,Z12&lt;=4), "BAJA",IF(AND(Z12&gt;=5,Z12&lt;=10), "MEDIA","")))</f>
        <v>BAJA</v>
      </c>
      <c r="AB12" s="34">
        <v>1</v>
      </c>
    </row>
    <row r="13" spans="1:30" s="7" customFormat="1" ht="124.8" x14ac:dyDescent="0.25">
      <c r="A13" s="35">
        <f>COUNTIF($AA$11:AA13,"ALTA")</f>
        <v>0</v>
      </c>
      <c r="B13" s="39">
        <f>IFERROR(VLOOKUP(AB13,'01-Inventario de Activos'!$A$13:$L$62,2,FALSE),"")</f>
        <v>5</v>
      </c>
      <c r="C13" s="37" t="str">
        <f>IFERROR(VLOOKUP(AB13,'01-Inventario de Activos'!$A$13:$L$62,3,FALSE),"")</f>
        <v>Actas de reuniones</v>
      </c>
      <c r="D13" s="37" t="str">
        <f>IFERROR(VLOOKUP(AB13,'01-Inventario de Activos'!$A$13:$L$62,4,FALSE),"")</f>
        <v>Actas de las reuniones que se realizan en Gestión de Servicios Institucionales.</v>
      </c>
      <c r="E13" s="41" t="s">
        <v>267</v>
      </c>
      <c r="F13" s="43"/>
      <c r="G13" s="37" t="str">
        <f>IFERROR(VLOOKUP(AB13,'01-Inventario de Activos'!$A$13:$L$62,8,FALSE),"")</f>
        <v>Gestión de Servicios Institucionales</v>
      </c>
      <c r="H13" s="37" t="str">
        <f>IFERROR(VLOOKUP(AB13,'01-Inventario de Activos'!$A$13:$L$62,7,FALSE),"")</f>
        <v>Gestión de Servicios Institucionales</v>
      </c>
      <c r="I13" s="37" t="str">
        <f>IFERROR(VLOOKUP(AB13,'01-Inventario de Activos'!$A$13:$L$62,10,FALSE),"")</f>
        <v>X</v>
      </c>
      <c r="J13" s="37">
        <f>IFERROR(VLOOKUP(AB13,'01-Inventario de Activos'!$A$13:$L$62,11,FALSE),"")</f>
        <v>0</v>
      </c>
      <c r="K13" s="37">
        <f>IFERROR(VLOOKUP(AB13,'01-Inventario de Activos'!$A$13:$L$62,12,FALSE),"")</f>
        <v>0</v>
      </c>
      <c r="L13" s="41" t="s">
        <v>269</v>
      </c>
      <c r="M13" s="41" t="s">
        <v>273</v>
      </c>
      <c r="N13" s="13" t="s">
        <v>198</v>
      </c>
      <c r="O13" s="55">
        <f t="shared" si="0"/>
        <v>1</v>
      </c>
      <c r="P13" s="183" t="s">
        <v>280</v>
      </c>
      <c r="Q13" s="184">
        <v>42594</v>
      </c>
      <c r="R13" s="185" t="s">
        <v>281</v>
      </c>
      <c r="S13" s="186" t="s">
        <v>282</v>
      </c>
      <c r="T13" s="13" t="s">
        <v>181</v>
      </c>
      <c r="U13" s="55">
        <f t="shared" si="1"/>
        <v>2</v>
      </c>
      <c r="V13" s="26" t="s">
        <v>287</v>
      </c>
      <c r="W13" s="26" t="s">
        <v>181</v>
      </c>
      <c r="X13" s="55">
        <f t="shared" si="2"/>
        <v>2</v>
      </c>
      <c r="Y13" s="13" t="s">
        <v>296</v>
      </c>
      <c r="Z13" s="55">
        <f t="shared" si="3"/>
        <v>4</v>
      </c>
      <c r="AA13" s="23" t="str">
        <f t="shared" ref="AA13:AA61" si="4">IF(Z13&gt;=12,"ALTA", IF(AND(Z13&gt;=1,Z13&lt;=4), "BAJA",IF(AND(Z13&gt;=5,Z13&lt;=10), "MEDIA","")))</f>
        <v>BAJA</v>
      </c>
      <c r="AB13" s="34">
        <v>2</v>
      </c>
    </row>
    <row r="14" spans="1:30" s="7" customFormat="1" ht="140.4" x14ac:dyDescent="0.25">
      <c r="A14" s="35">
        <f>COUNTIF($AA$11:AA14,"ALTA")</f>
        <v>0</v>
      </c>
      <c r="B14" s="39">
        <f>IFERROR(VLOOKUP(AB14,'01-Inventario de Activos'!$A$13:$L$62,2,FALSE),"")</f>
        <v>7</v>
      </c>
      <c r="C14" s="37" t="str">
        <f>IFERROR(VLOOKUP(AB14,'01-Inventario de Activos'!$A$13:$L$62,3,FALSE),"")</f>
        <v>Solicitudes servicio de transporte</v>
      </c>
      <c r="D14" s="37" t="str">
        <f>IFERROR(VLOOKUP(AB14,'01-Inventario de Activos'!$A$13:$L$62,4,FALSE),"")</f>
        <v>Registro de las solicitudes de servicio de transporte para actividades institucionales</v>
      </c>
      <c r="E14" s="41" t="s">
        <v>267</v>
      </c>
      <c r="F14" s="43"/>
      <c r="G14" s="37" t="str">
        <f>IFERROR(VLOOKUP(AB14,'01-Inventario de Activos'!$A$13:$L$62,8,FALSE),"")</f>
        <v>Gestión de Servicios Institucionales</v>
      </c>
      <c r="H14" s="37" t="str">
        <f>IFERROR(VLOOKUP(AB14,'01-Inventario de Activos'!$A$13:$L$62,7,FALSE),"")</f>
        <v>Gestión de Servicios Institucionales</v>
      </c>
      <c r="I14" s="37" t="str">
        <f>IFERROR(VLOOKUP(AB14,'01-Inventario de Activos'!$A$13:$L$62,10,FALSE),"")</f>
        <v>X</v>
      </c>
      <c r="J14" s="37">
        <f>IFERROR(VLOOKUP(AB14,'01-Inventario de Activos'!$A$13:$L$62,11,FALSE),"")</f>
        <v>0</v>
      </c>
      <c r="K14" s="37">
        <f>IFERROR(VLOOKUP(AB14,'01-Inventario de Activos'!$A$13:$L$62,12,FALSE),"")</f>
        <v>0</v>
      </c>
      <c r="L14" s="41" t="s">
        <v>268</v>
      </c>
      <c r="M14" s="41" t="s">
        <v>273</v>
      </c>
      <c r="N14" s="13" t="s">
        <v>198</v>
      </c>
      <c r="O14" s="55">
        <f t="shared" si="0"/>
        <v>1</v>
      </c>
      <c r="P14" s="183" t="s">
        <v>280</v>
      </c>
      <c r="Q14" s="184">
        <v>42594</v>
      </c>
      <c r="R14" s="185" t="s">
        <v>281</v>
      </c>
      <c r="S14" s="186" t="s">
        <v>282</v>
      </c>
      <c r="T14" s="13" t="s">
        <v>187</v>
      </c>
      <c r="U14" s="55">
        <f t="shared" si="1"/>
        <v>1</v>
      </c>
      <c r="V14" s="13" t="s">
        <v>288</v>
      </c>
      <c r="W14" s="26" t="s">
        <v>187</v>
      </c>
      <c r="X14" s="55">
        <f t="shared" si="2"/>
        <v>1</v>
      </c>
      <c r="Y14" s="13" t="s">
        <v>295</v>
      </c>
      <c r="Z14" s="55">
        <f t="shared" si="3"/>
        <v>1</v>
      </c>
      <c r="AA14" s="23" t="str">
        <f t="shared" si="4"/>
        <v>BAJA</v>
      </c>
      <c r="AB14" s="34">
        <v>3</v>
      </c>
    </row>
    <row r="15" spans="1:30" s="7" customFormat="1" ht="109.2" x14ac:dyDescent="0.25">
      <c r="A15" s="35">
        <f>COUNTIF($AA$11:AA15,"ALTA")</f>
        <v>0</v>
      </c>
      <c r="B15" s="39">
        <f>IFERROR(VLOOKUP(AB15,'01-Inventario de Activos'!$A$13:$L$62,2,FALSE),"")</f>
        <v>8</v>
      </c>
      <c r="C15" s="37" t="str">
        <f>IFERROR(VLOOKUP(AB15,'01-Inventario de Activos'!$A$13:$L$62,3,FALSE),"")</f>
        <v>Registro mantenimiento equipos institucionales</v>
      </c>
      <c r="D15" s="37" t="str">
        <f>IFERROR(VLOOKUP(AB15,'01-Inventario de Activos'!$A$13:$L$62,4,FALSE),"")</f>
        <v>Registros de los diferentes mantenimentos tanto preventivos como correctivos aplicados a los equipos institucionales</v>
      </c>
      <c r="E15" s="41" t="s">
        <v>267</v>
      </c>
      <c r="F15" s="43"/>
      <c r="G15" s="37" t="str">
        <f>IFERROR(VLOOKUP(AB15,'01-Inventario de Activos'!$A$13:$L$62,8,FALSE),"")</f>
        <v>Administración del Mantenimiento Institucional</v>
      </c>
      <c r="H15" s="37" t="str">
        <f>IFERROR(VLOOKUP(AB15,'01-Inventario de Activos'!$A$13:$L$62,7,FALSE),"")</f>
        <v>Administración del Mantenimiento Institucional</v>
      </c>
      <c r="I15" s="37" t="str">
        <f>IFERROR(VLOOKUP(AB15,'01-Inventario de Activos'!$A$13:$L$62,10,FALSE),"")</f>
        <v>X</v>
      </c>
      <c r="J15" s="37">
        <f>IFERROR(VLOOKUP(AB15,'01-Inventario de Activos'!$A$13:$L$62,11,FALSE),"")</f>
        <v>0</v>
      </c>
      <c r="K15" s="37">
        <f>IFERROR(VLOOKUP(AB15,'01-Inventario de Activos'!$A$13:$L$62,12,FALSE),"")</f>
        <v>0</v>
      </c>
      <c r="L15" s="41" t="s">
        <v>270</v>
      </c>
      <c r="M15" s="41" t="s">
        <v>274</v>
      </c>
      <c r="N15" s="13" t="s">
        <v>198</v>
      </c>
      <c r="O15" s="55">
        <f t="shared" si="0"/>
        <v>1</v>
      </c>
      <c r="P15" s="183" t="s">
        <v>280</v>
      </c>
      <c r="Q15" s="184">
        <v>42594</v>
      </c>
      <c r="R15" s="185" t="s">
        <v>281</v>
      </c>
      <c r="S15" s="186" t="s">
        <v>282</v>
      </c>
      <c r="T15" s="13" t="s">
        <v>181</v>
      </c>
      <c r="U15" s="55">
        <f t="shared" si="1"/>
        <v>2</v>
      </c>
      <c r="V15" s="26" t="s">
        <v>289</v>
      </c>
      <c r="W15" s="26" t="s">
        <v>187</v>
      </c>
      <c r="X15" s="55">
        <f t="shared" si="2"/>
        <v>1</v>
      </c>
      <c r="Y15" s="13"/>
      <c r="Z15" s="55">
        <f t="shared" si="3"/>
        <v>2</v>
      </c>
      <c r="AA15" s="23" t="str">
        <f t="shared" si="4"/>
        <v>BAJA</v>
      </c>
      <c r="AB15" s="34">
        <v>4</v>
      </c>
    </row>
    <row r="16" spans="1:30" s="7" customFormat="1" ht="124.8" x14ac:dyDescent="0.25">
      <c r="A16" s="35">
        <f>COUNTIF($AA$11:AA16,"ALTA")</f>
        <v>0</v>
      </c>
      <c r="B16" s="39">
        <f>IFERROR(VLOOKUP(AB16,'01-Inventario de Activos'!$A$13:$L$62,2,FALSE),"")</f>
        <v>9</v>
      </c>
      <c r="C16" s="37" t="str">
        <f>IFERROR(VLOOKUP(AB16,'01-Inventario de Activos'!$A$13:$L$62,3,FALSE),"")</f>
        <v>Información ejecución presupuestal</v>
      </c>
      <c r="D16" s="37" t="str">
        <f>IFERROR(VLOOKUP(AB16,'01-Inventario de Activos'!$A$13:$L$62,4,FALSE),"")</f>
        <v>Registro de la ejecución del presupuesto según los diferentes rubros asignados, servicios contratados y bienes adquiridos</v>
      </c>
      <c r="E16" s="41" t="s">
        <v>267</v>
      </c>
      <c r="F16" s="43"/>
      <c r="G16" s="37" t="str">
        <f>IFERROR(VLOOKUP(AB16,'01-Inventario de Activos'!$A$13:$L$62,8,FALSE),"")</f>
        <v>Administración del Mantenimiento Institucional
Almacén General e Inventarios</v>
      </c>
      <c r="H16" s="37" t="str">
        <f>IFERROR(VLOOKUP(AB16,'01-Inventario de Activos'!$A$13:$L$62,7,FALSE),"")</f>
        <v>Gestión de Servicios Institucionales
Almacén General e Inventarios</v>
      </c>
      <c r="I16" s="37">
        <f>IFERROR(VLOOKUP(AB16,'01-Inventario de Activos'!$A$13:$L$62,10,FALSE),"")</f>
        <v>0</v>
      </c>
      <c r="J16" s="37" t="str">
        <f>IFERROR(VLOOKUP(AB16,'01-Inventario de Activos'!$A$13:$L$62,11,FALSE),"")</f>
        <v>X</v>
      </c>
      <c r="K16" s="37">
        <f>IFERROR(VLOOKUP(AB16,'01-Inventario de Activos'!$A$13:$L$62,12,FALSE),"")</f>
        <v>0</v>
      </c>
      <c r="L16" s="41" t="s">
        <v>268</v>
      </c>
      <c r="M16" s="41" t="s">
        <v>275</v>
      </c>
      <c r="N16" s="13" t="s">
        <v>198</v>
      </c>
      <c r="O16" s="55">
        <f t="shared" si="0"/>
        <v>1</v>
      </c>
      <c r="P16" s="183" t="s">
        <v>280</v>
      </c>
      <c r="Q16" s="184">
        <v>42594</v>
      </c>
      <c r="R16" s="185" t="s">
        <v>281</v>
      </c>
      <c r="S16" s="186" t="s">
        <v>282</v>
      </c>
      <c r="T16" s="13" t="s">
        <v>187</v>
      </c>
      <c r="U16" s="55">
        <f t="shared" si="1"/>
        <v>1</v>
      </c>
      <c r="V16" s="13" t="s">
        <v>290</v>
      </c>
      <c r="W16" s="26" t="s">
        <v>181</v>
      </c>
      <c r="X16" s="55">
        <f t="shared" si="2"/>
        <v>2</v>
      </c>
      <c r="Y16" s="13" t="s">
        <v>297</v>
      </c>
      <c r="Z16" s="55">
        <f t="shared" si="3"/>
        <v>2</v>
      </c>
      <c r="AA16" s="23" t="str">
        <f t="shared" si="4"/>
        <v>BAJA</v>
      </c>
      <c r="AB16" s="34">
        <v>5</v>
      </c>
    </row>
    <row r="17" spans="1:28" s="7" customFormat="1" ht="62.4" x14ac:dyDescent="0.25">
      <c r="A17" s="35">
        <f>COUNTIF($AA$11:AA17,"ALTA")</f>
        <v>0</v>
      </c>
      <c r="B17" s="39">
        <f>IFERROR(VLOOKUP(AB17,'01-Inventario de Activos'!$A$13:$L$62,2,FALSE),"")</f>
        <v>10</v>
      </c>
      <c r="C17" s="37" t="str">
        <f>IFERROR(VLOOKUP(AB17,'01-Inventario de Activos'!$A$13:$L$62,3,FALSE),"")</f>
        <v>Actas inspección de inventarios</v>
      </c>
      <c r="D17" s="37" t="str">
        <f>IFERROR(VLOOKUP(AB17,'01-Inventario de Activos'!$A$13:$L$62,4,FALSE),"")</f>
        <v>Registro detallado de las novedades presentadas en las visitas de inspección de inventarios por parte de los responsables de custodia</v>
      </c>
      <c r="E17" s="41" t="s">
        <v>267</v>
      </c>
      <c r="F17" s="43"/>
      <c r="G17" s="37" t="str">
        <f>IFERROR(VLOOKUP(AB17,'01-Inventario de Activos'!$A$13:$L$62,8,FALSE),"")</f>
        <v>Almacén General e Inventarios</v>
      </c>
      <c r="H17" s="37" t="str">
        <f>IFERROR(VLOOKUP(AB17,'01-Inventario de Activos'!$A$13:$L$62,7,FALSE),"")</f>
        <v>Almacén General e Inventarios</v>
      </c>
      <c r="I17" s="37" t="str">
        <f>IFERROR(VLOOKUP(AB17,'01-Inventario de Activos'!$A$13:$L$62,10,FALSE),"")</f>
        <v>X</v>
      </c>
      <c r="J17" s="37">
        <f>IFERROR(VLOOKUP(AB17,'01-Inventario de Activos'!$A$13:$L$62,11,FALSE),"")</f>
        <v>0</v>
      </c>
      <c r="K17" s="37">
        <f>IFERROR(VLOOKUP(AB17,'01-Inventario de Activos'!$A$13:$L$62,12,FALSE),"")</f>
        <v>0</v>
      </c>
      <c r="L17" s="41" t="s">
        <v>271</v>
      </c>
      <c r="M17" s="41" t="s">
        <v>276</v>
      </c>
      <c r="N17" s="13" t="s">
        <v>198</v>
      </c>
      <c r="O17" s="55">
        <f t="shared" si="0"/>
        <v>1</v>
      </c>
      <c r="P17" s="183" t="s">
        <v>280</v>
      </c>
      <c r="Q17" s="187" t="s">
        <v>282</v>
      </c>
      <c r="R17" s="185" t="s">
        <v>282</v>
      </c>
      <c r="S17" s="186" t="s">
        <v>282</v>
      </c>
      <c r="T17" s="13" t="s">
        <v>174</v>
      </c>
      <c r="U17" s="55">
        <f t="shared" si="1"/>
        <v>3</v>
      </c>
      <c r="V17" s="26" t="s">
        <v>291</v>
      </c>
      <c r="W17" s="26" t="s">
        <v>187</v>
      </c>
      <c r="X17" s="55">
        <f t="shared" si="2"/>
        <v>1</v>
      </c>
      <c r="Y17" s="13" t="s">
        <v>298</v>
      </c>
      <c r="Z17" s="55">
        <f t="shared" si="3"/>
        <v>3</v>
      </c>
      <c r="AA17" s="23" t="str">
        <f t="shared" si="4"/>
        <v>BAJA</v>
      </c>
      <c r="AB17" s="34">
        <v>6</v>
      </c>
    </row>
    <row r="18" spans="1:28" s="7" customFormat="1" ht="93.6" x14ac:dyDescent="0.25">
      <c r="A18" s="35">
        <f>COUNTIF($AA$11:AA18,"ALTA")</f>
        <v>0</v>
      </c>
      <c r="B18" s="39">
        <f>IFERROR(VLOOKUP(AB18,'01-Inventario de Activos'!$A$13:$L$62,2,FALSE),"")</f>
        <v>11</v>
      </c>
      <c r="C18" s="37" t="str">
        <f>IFERROR(VLOOKUP(AB18,'01-Inventario de Activos'!$A$13:$L$62,3,FALSE),"")</f>
        <v>Programa de seguros</v>
      </c>
      <c r="D18" s="37" t="str">
        <f>IFERROR(VLOOKUP(AB18,'01-Inventario de Activos'!$A$13:$L$62,4,FALSE),"")</f>
        <v>Pólizas que conforman el programa de seguros en los diferentes ramos para proteger las personas, bienes muebles, inmuebles e intereses patrimoniales de la Universidad</v>
      </c>
      <c r="E18" s="41" t="s">
        <v>267</v>
      </c>
      <c r="F18" s="43"/>
      <c r="G18" s="37" t="str">
        <f>IFERROR(VLOOKUP(AB18,'01-Inventario de Activos'!$A$13:$L$62,8,FALSE),"")</f>
        <v>Gestión de Servicios Institucionales
Gestión de Documentos</v>
      </c>
      <c r="H18" s="37" t="str">
        <f>IFERROR(VLOOKUP(AB18,'01-Inventario de Activos'!$A$13:$L$62,7,FALSE),"")</f>
        <v>Gestión de Servicios Institucionales</v>
      </c>
      <c r="I18" s="37" t="str">
        <f>IFERROR(VLOOKUP(AB18,'01-Inventario de Activos'!$A$13:$L$62,10,FALSE),"")</f>
        <v>X</v>
      </c>
      <c r="J18" s="37">
        <f>IFERROR(VLOOKUP(AB18,'01-Inventario de Activos'!$A$13:$L$62,11,FALSE),"")</f>
        <v>0</v>
      </c>
      <c r="K18" s="37">
        <f>IFERROR(VLOOKUP(AB18,'01-Inventario de Activos'!$A$13:$L$62,12,FALSE),"")</f>
        <v>0</v>
      </c>
      <c r="L18" s="41" t="s">
        <v>271</v>
      </c>
      <c r="M18" s="41" t="s">
        <v>277</v>
      </c>
      <c r="N18" s="13" t="s">
        <v>198</v>
      </c>
      <c r="O18" s="55">
        <f t="shared" si="0"/>
        <v>1</v>
      </c>
      <c r="P18" s="183" t="s">
        <v>280</v>
      </c>
      <c r="Q18" s="184">
        <v>42594</v>
      </c>
      <c r="R18" s="185" t="s">
        <v>281</v>
      </c>
      <c r="S18" s="186" t="s">
        <v>282</v>
      </c>
      <c r="T18" s="13" t="s">
        <v>174</v>
      </c>
      <c r="U18" s="55">
        <f t="shared" si="1"/>
        <v>3</v>
      </c>
      <c r="V18" s="26" t="s">
        <v>292</v>
      </c>
      <c r="W18" s="26" t="s">
        <v>187</v>
      </c>
      <c r="X18" s="55">
        <f t="shared" si="2"/>
        <v>1</v>
      </c>
      <c r="Y18" s="13" t="s">
        <v>299</v>
      </c>
      <c r="Z18" s="55">
        <f t="shared" si="3"/>
        <v>3</v>
      </c>
      <c r="AA18" s="23" t="str">
        <f t="shared" si="4"/>
        <v>BAJA</v>
      </c>
      <c r="AB18" s="34">
        <v>7</v>
      </c>
    </row>
    <row r="19" spans="1:28" s="7" customFormat="1" ht="156" x14ac:dyDescent="0.25">
      <c r="A19" s="35">
        <f>COUNTIF($AA$11:AA19,"ALTA")</f>
        <v>0</v>
      </c>
      <c r="B19" s="39">
        <f>IFERROR(VLOOKUP(AB19,'01-Inventario de Activos'!$A$13:$L$62,2,FALSE),"")</f>
        <v>12</v>
      </c>
      <c r="C19" s="37" t="str">
        <f>IFERROR(VLOOKUP(AB19,'01-Inventario de Activos'!$A$13:$L$62,3,FALSE),"")</f>
        <v>Informes novedades de seguridad</v>
      </c>
      <c r="D19" s="37" t="str">
        <f>IFERROR(VLOOKUP(AB19,'01-Inventario de Activos'!$A$13:$L$62,4,FALSE),"")</f>
        <v>Registros de las diferentes novedades presentadas en cumplimiento de las actividades de vigilancia en el campus universitario</v>
      </c>
      <c r="E19" s="41" t="s">
        <v>267</v>
      </c>
      <c r="F19" s="43"/>
      <c r="G19" s="37" t="str">
        <f>IFERROR(VLOOKUP(AB19,'01-Inventario de Activos'!$A$13:$L$62,8,FALSE),"")</f>
        <v>Gestión de Servicios Institucionales</v>
      </c>
      <c r="H19" s="37" t="str">
        <f>IFERROR(VLOOKUP(AB19,'01-Inventario de Activos'!$A$13:$L$62,7,FALSE),"")</f>
        <v>Gestión de Servicios Institucionales</v>
      </c>
      <c r="I19" s="37" t="str">
        <f>IFERROR(VLOOKUP(AB19,'01-Inventario de Activos'!$A$13:$L$62,10,FALSE),"")</f>
        <v>X</v>
      </c>
      <c r="J19" s="37">
        <f>IFERROR(VLOOKUP(AB19,'01-Inventario de Activos'!$A$13:$L$62,11,FALSE),"")</f>
        <v>0</v>
      </c>
      <c r="K19" s="37">
        <f>IFERROR(VLOOKUP(AB19,'01-Inventario de Activos'!$A$13:$L$62,12,FALSE),"")</f>
        <v>0</v>
      </c>
      <c r="L19" s="41" t="s">
        <v>271</v>
      </c>
      <c r="M19" s="41" t="s">
        <v>278</v>
      </c>
      <c r="N19" s="13" t="s">
        <v>200</v>
      </c>
      <c r="O19" s="55">
        <f t="shared" si="0"/>
        <v>3</v>
      </c>
      <c r="P19" s="13" t="s">
        <v>283</v>
      </c>
      <c r="Q19" s="188">
        <v>42611</v>
      </c>
      <c r="R19" s="26" t="s">
        <v>284</v>
      </c>
      <c r="S19" s="189" t="s">
        <v>285</v>
      </c>
      <c r="T19" s="13" t="s">
        <v>174</v>
      </c>
      <c r="U19" s="55">
        <f t="shared" si="1"/>
        <v>3</v>
      </c>
      <c r="V19" s="13" t="s">
        <v>293</v>
      </c>
      <c r="W19" s="26" t="s">
        <v>187</v>
      </c>
      <c r="X19" s="55">
        <f t="shared" si="2"/>
        <v>1</v>
      </c>
      <c r="Y19" s="13" t="s">
        <v>300</v>
      </c>
      <c r="Z19" s="55">
        <f t="shared" si="3"/>
        <v>9</v>
      </c>
      <c r="AA19" s="23" t="str">
        <f t="shared" si="4"/>
        <v>MEDIA</v>
      </c>
      <c r="AB19" s="34">
        <v>8</v>
      </c>
    </row>
    <row r="20" spans="1:28" s="7" customFormat="1" ht="78" x14ac:dyDescent="0.25">
      <c r="A20" s="35">
        <f>COUNTIF($AA$11:AA20,"ALTA")</f>
        <v>0</v>
      </c>
      <c r="B20" s="39">
        <f>IFERROR(VLOOKUP(AB20,'01-Inventario de Activos'!$A$13:$L$62,2,FALSE),"")</f>
        <v>13</v>
      </c>
      <c r="C20" s="37" t="str">
        <f>IFERROR(VLOOKUP(AB20,'01-Inventario de Activos'!$A$13:$L$62,3,FALSE),"")</f>
        <v>Información proveedores, garantias y usuarios externos</v>
      </c>
      <c r="D20" s="37" t="str">
        <f>IFERROR(VLOOKUP(AB20,'01-Inventario de Activos'!$A$13:$L$62,4,FALSE),"")</f>
        <v>Listados de los proveedores de la Universidad, como las garantias de los equipos, entre otros.</v>
      </c>
      <c r="E20" s="41" t="s">
        <v>267</v>
      </c>
      <c r="F20" s="43"/>
      <c r="G20" s="37" t="str">
        <f>IFERROR(VLOOKUP(AB20,'01-Inventario de Activos'!$A$13:$L$62,8,FALSE),"")</f>
        <v>Almacén General e Inventarios</v>
      </c>
      <c r="H20" s="37" t="str">
        <f>IFERROR(VLOOKUP(AB20,'01-Inventario de Activos'!$A$13:$L$62,7,FALSE),"")</f>
        <v>Almacén General e Inventarios</v>
      </c>
      <c r="I20" s="37">
        <f>IFERROR(VLOOKUP(AB20,'01-Inventario de Activos'!$A$13:$L$62,10,FALSE),"")</f>
        <v>0</v>
      </c>
      <c r="J20" s="37" t="str">
        <f>IFERROR(VLOOKUP(AB20,'01-Inventario de Activos'!$A$13:$L$62,11,FALSE),"")</f>
        <v>X</v>
      </c>
      <c r="K20" s="37">
        <f>IFERROR(VLOOKUP(AB20,'01-Inventario de Activos'!$A$13:$L$62,12,FALSE),"")</f>
        <v>0</v>
      </c>
      <c r="L20" s="41" t="s">
        <v>268</v>
      </c>
      <c r="M20" s="41" t="s">
        <v>279</v>
      </c>
      <c r="N20" s="26" t="s">
        <v>198</v>
      </c>
      <c r="O20" s="55">
        <f t="shared" si="0"/>
        <v>1</v>
      </c>
      <c r="P20" s="183" t="s">
        <v>280</v>
      </c>
      <c r="Q20" s="184">
        <v>42594</v>
      </c>
      <c r="R20" s="185" t="s">
        <v>281</v>
      </c>
      <c r="S20" s="186" t="s">
        <v>282</v>
      </c>
      <c r="T20" s="26" t="s">
        <v>174</v>
      </c>
      <c r="U20" s="55">
        <f t="shared" si="1"/>
        <v>3</v>
      </c>
      <c r="V20" s="26" t="s">
        <v>294</v>
      </c>
      <c r="W20" s="26" t="s">
        <v>174</v>
      </c>
      <c r="X20" s="55">
        <f t="shared" si="2"/>
        <v>3</v>
      </c>
      <c r="Y20" s="13" t="s">
        <v>301</v>
      </c>
      <c r="Z20" s="55">
        <f t="shared" si="3"/>
        <v>9</v>
      </c>
      <c r="AA20" s="23" t="str">
        <f t="shared" si="4"/>
        <v>MEDIA</v>
      </c>
      <c r="AB20" s="34">
        <v>9</v>
      </c>
    </row>
    <row r="21" spans="1:28" s="7" customFormat="1" ht="140.4" x14ac:dyDescent="0.25">
      <c r="A21" s="35">
        <f>COUNTIF($AA$11:AA21,"ALTA")</f>
        <v>1</v>
      </c>
      <c r="B21" s="39">
        <f>IFERROR(VLOOKUP(AB21,'01-Inventario de Activos'!$A$13:$L$62,2,FALSE),"")</f>
        <v>14</v>
      </c>
      <c r="C21" s="37" t="str">
        <f>IFERROR(VLOOKUP(AB21,'01-Inventario de Activos'!$A$13:$L$62,3,FALSE),"")</f>
        <v>Registros de seguridad Electrónica.</v>
      </c>
      <c r="D21" s="37" t="str">
        <f>IFERROR(VLOOKUP(AB21,'01-Inventario de Activos'!$A$13:$L$62,4,FALSE),"")</f>
        <v>Archivos, registros de ubicación de los equipos de seguridad electrónica, imágenes, software y videos provenientes del sistema de alarmas de intrusión, Sistema de Circuito Cerrado de televisión (CCTV) Sistema de Control de Accesos.</v>
      </c>
      <c r="E21" s="41" t="s">
        <v>267</v>
      </c>
      <c r="F21" s="43"/>
      <c r="G21" s="37" t="str">
        <f>IFERROR(VLOOKUP(AB21,'01-Inventario de Activos'!$A$13:$L$62,8,FALSE),"")</f>
        <v>Gestión de Servicios Institucionales
Administración del Mantenimiento Institucional</v>
      </c>
      <c r="H21" s="37" t="str">
        <f>IFERROR(VLOOKUP(AB21,'01-Inventario de Activos'!$A$13:$L$62,7,FALSE),"")</f>
        <v>Gestión de Servicios Institucionales</v>
      </c>
      <c r="I21" s="37">
        <f>IFERROR(VLOOKUP(AB21,'01-Inventario de Activos'!$A$13:$L$62,10,FALSE),"")</f>
        <v>0</v>
      </c>
      <c r="J21" s="37" t="str">
        <f>IFERROR(VLOOKUP(AB21,'01-Inventario de Activos'!$A$13:$L$62,11,FALSE),"")</f>
        <v>X</v>
      </c>
      <c r="K21" s="37">
        <f>IFERROR(VLOOKUP(AB21,'01-Inventario de Activos'!$A$13:$L$62,12,FALSE),"")</f>
        <v>0</v>
      </c>
      <c r="L21" s="41" t="s">
        <v>308</v>
      </c>
      <c r="M21" s="41" t="s">
        <v>273</v>
      </c>
      <c r="N21" s="13" t="s">
        <v>201</v>
      </c>
      <c r="O21" s="55">
        <f t="shared" si="0"/>
        <v>5</v>
      </c>
      <c r="P21" s="60" t="s">
        <v>309</v>
      </c>
      <c r="Q21" s="56">
        <v>45932</v>
      </c>
      <c r="R21" s="57" t="s">
        <v>310</v>
      </c>
      <c r="S21" s="57" t="s">
        <v>311</v>
      </c>
      <c r="T21" s="13" t="s">
        <v>174</v>
      </c>
      <c r="U21" s="55">
        <f t="shared" si="1"/>
        <v>3</v>
      </c>
      <c r="V21" s="26" t="s">
        <v>313</v>
      </c>
      <c r="W21" s="26" t="s">
        <v>174</v>
      </c>
      <c r="X21" s="55">
        <f t="shared" si="2"/>
        <v>3</v>
      </c>
      <c r="Y21" s="13" t="s">
        <v>312</v>
      </c>
      <c r="Z21" s="55">
        <f t="shared" si="3"/>
        <v>45</v>
      </c>
      <c r="AA21" s="23" t="str">
        <f t="shared" si="4"/>
        <v>ALTA</v>
      </c>
      <c r="AB21" s="34">
        <v>10</v>
      </c>
    </row>
    <row r="22" spans="1:28" s="7" customFormat="1" ht="15.6" x14ac:dyDescent="0.25">
      <c r="A22" s="35">
        <f>COUNTIF($AA$11:AA22,"ALTA")</f>
        <v>1</v>
      </c>
      <c r="B22" s="39" t="str">
        <f>IFERROR(VLOOKUP(AB22,'01-Inventario de Activos'!$A$13:$L$62,2,FALSE),"")</f>
        <v/>
      </c>
      <c r="C22" s="37" t="str">
        <f>IFERROR(VLOOKUP(AB22,'01-Inventario de Activos'!$A$13:$L$62,3,FALSE),"")</f>
        <v/>
      </c>
      <c r="D22" s="37" t="str">
        <f>IFERROR(VLOOKUP(AB22,'01-Inventario de Activos'!$A$13:$L$62,4,FALSE),"")</f>
        <v/>
      </c>
      <c r="E22" s="41"/>
      <c r="F22" s="43"/>
      <c r="G22" s="37" t="str">
        <f>IFERROR(VLOOKUP(AB22,'01-Inventario de Activos'!$A$13:$L$62,8,FALSE),"")</f>
        <v/>
      </c>
      <c r="H22" s="37" t="str">
        <f>IFERROR(VLOOKUP(AB22,'01-Inventario de Activos'!$A$13:$L$62,7,FALSE),"")</f>
        <v/>
      </c>
      <c r="I22" s="37" t="str">
        <f>IFERROR(VLOOKUP(AB22,'01-Inventario de Activos'!$A$13:$L$62,10,FALSE),"")</f>
        <v/>
      </c>
      <c r="J22" s="37" t="str">
        <f>IFERROR(VLOOKUP(AB22,'01-Inventario de Activos'!$A$13:$L$62,11,FALSE),"")</f>
        <v/>
      </c>
      <c r="K22" s="37" t="str">
        <f>IFERROR(VLOOKUP(AB22,'01-Inventario de Activos'!$A$13:$L$62,12,FALSE),"")</f>
        <v/>
      </c>
      <c r="L22" s="41"/>
      <c r="M22" s="59"/>
      <c r="N22" s="13"/>
      <c r="O22" s="55">
        <f t="shared" si="0"/>
        <v>0</v>
      </c>
      <c r="P22" s="60"/>
      <c r="Q22" s="56"/>
      <c r="R22" s="57"/>
      <c r="S22" s="57"/>
      <c r="T22" s="13"/>
      <c r="U22" s="55">
        <f t="shared" si="1"/>
        <v>0</v>
      </c>
      <c r="V22" s="60"/>
      <c r="W22" s="26"/>
      <c r="X22" s="55">
        <f t="shared" si="2"/>
        <v>0</v>
      </c>
      <c r="Y22" s="60"/>
      <c r="Z22" s="55">
        <f t="shared" si="3"/>
        <v>0</v>
      </c>
      <c r="AA22" s="23" t="str">
        <f t="shared" si="4"/>
        <v/>
      </c>
      <c r="AB22" s="34">
        <v>11</v>
      </c>
    </row>
    <row r="23" spans="1:28" s="7" customFormat="1" ht="15.6" x14ac:dyDescent="0.25">
      <c r="A23" s="35">
        <f>COUNTIF($AA$11:AA23,"ALTA")</f>
        <v>1</v>
      </c>
      <c r="B23" s="39" t="str">
        <f>IFERROR(VLOOKUP(AB23,'01-Inventario de Activos'!$A$13:$L$62,2,FALSE),"")</f>
        <v/>
      </c>
      <c r="C23" s="37" t="str">
        <f>IFERROR(VLOOKUP(AB23,'01-Inventario de Activos'!$A$13:$L$62,3,FALSE),"")</f>
        <v/>
      </c>
      <c r="D23" s="37" t="str">
        <f>IFERROR(VLOOKUP(AB23,'01-Inventario de Activos'!$A$13:$L$62,4,FALSE),"")</f>
        <v/>
      </c>
      <c r="E23" s="41"/>
      <c r="F23" s="43"/>
      <c r="G23" s="37" t="str">
        <f>IFERROR(VLOOKUP(AB23,'01-Inventario de Activos'!$A$13:$L$62,8,FALSE),"")</f>
        <v/>
      </c>
      <c r="H23" s="37" t="str">
        <f>IFERROR(VLOOKUP(AB23,'01-Inventario de Activos'!$A$13:$L$62,7,FALSE),"")</f>
        <v/>
      </c>
      <c r="I23" s="37" t="str">
        <f>IFERROR(VLOOKUP(AB23,'01-Inventario de Activos'!$A$13:$L$62,10,FALSE),"")</f>
        <v/>
      </c>
      <c r="J23" s="37" t="str">
        <f>IFERROR(VLOOKUP(AB23,'01-Inventario de Activos'!$A$13:$L$62,11,FALSE),"")</f>
        <v/>
      </c>
      <c r="K23" s="37" t="str">
        <f>IFERROR(VLOOKUP(AB23,'01-Inventario de Activos'!$A$13:$L$62,12,FALSE),"")</f>
        <v/>
      </c>
      <c r="L23" s="41"/>
      <c r="M23" s="59"/>
      <c r="N23" s="13"/>
      <c r="O23" s="55">
        <f t="shared" si="0"/>
        <v>0</v>
      </c>
      <c r="P23" s="60"/>
      <c r="Q23" s="56"/>
      <c r="R23" s="57"/>
      <c r="S23" s="57"/>
      <c r="T23" s="13"/>
      <c r="U23" s="55">
        <f t="shared" si="1"/>
        <v>0</v>
      </c>
      <c r="V23" s="60"/>
      <c r="W23" s="26"/>
      <c r="X23" s="55">
        <f t="shared" si="2"/>
        <v>0</v>
      </c>
      <c r="Y23" s="60"/>
      <c r="Z23" s="55">
        <f t="shared" si="3"/>
        <v>0</v>
      </c>
      <c r="AA23" s="23" t="str">
        <f t="shared" si="4"/>
        <v/>
      </c>
      <c r="AB23" s="34">
        <v>12</v>
      </c>
    </row>
    <row r="24" spans="1:28" s="7" customFormat="1" ht="15.6" x14ac:dyDescent="0.25">
      <c r="A24" s="35">
        <f>COUNTIF($AA$11:AA24,"ALTA")</f>
        <v>1</v>
      </c>
      <c r="B24" s="39" t="str">
        <f>IFERROR(VLOOKUP(AB24,'01-Inventario de Activos'!$A$13:$L$62,2,FALSE),"")</f>
        <v/>
      </c>
      <c r="C24" s="37" t="str">
        <f>IFERROR(VLOOKUP(AB24,'01-Inventario de Activos'!$A$13:$L$62,3,FALSE),"")</f>
        <v/>
      </c>
      <c r="D24" s="37" t="str">
        <f>IFERROR(VLOOKUP(AB24,'01-Inventario de Activos'!$A$13:$L$62,4,FALSE),"")</f>
        <v/>
      </c>
      <c r="E24" s="41"/>
      <c r="F24" s="43"/>
      <c r="G24" s="37" t="str">
        <f>IFERROR(VLOOKUP(AB24,'01-Inventario de Activos'!$A$13:$L$62,8,FALSE),"")</f>
        <v/>
      </c>
      <c r="H24" s="37" t="str">
        <f>IFERROR(VLOOKUP(AB24,'01-Inventario de Activos'!$A$13:$L$62,7,FALSE),"")</f>
        <v/>
      </c>
      <c r="I24" s="37" t="str">
        <f>IFERROR(VLOOKUP(AB24,'01-Inventario de Activos'!$A$13:$L$62,10,FALSE),"")</f>
        <v/>
      </c>
      <c r="J24" s="37" t="str">
        <f>IFERROR(VLOOKUP(AB24,'01-Inventario de Activos'!$A$13:$L$62,11,FALSE),"")</f>
        <v/>
      </c>
      <c r="K24" s="37" t="str">
        <f>IFERROR(VLOOKUP(AB24,'01-Inventario de Activos'!$A$13:$L$62,12,FALSE),"")</f>
        <v/>
      </c>
      <c r="L24" s="41"/>
      <c r="M24" s="59"/>
      <c r="N24" s="13"/>
      <c r="O24" s="55">
        <f t="shared" si="0"/>
        <v>0</v>
      </c>
      <c r="P24" s="60"/>
      <c r="Q24" s="56"/>
      <c r="R24" s="57"/>
      <c r="S24" s="57"/>
      <c r="T24" s="13"/>
      <c r="U24" s="55">
        <f t="shared" si="1"/>
        <v>0</v>
      </c>
      <c r="V24" s="60"/>
      <c r="W24" s="26"/>
      <c r="X24" s="55">
        <f t="shared" si="2"/>
        <v>0</v>
      </c>
      <c r="Y24" s="60"/>
      <c r="Z24" s="55">
        <f t="shared" si="3"/>
        <v>0</v>
      </c>
      <c r="AA24" s="23" t="str">
        <f t="shared" si="4"/>
        <v/>
      </c>
      <c r="AB24" s="34">
        <v>13</v>
      </c>
    </row>
    <row r="25" spans="1:28" s="7" customFormat="1" ht="15.6" x14ac:dyDescent="0.25">
      <c r="A25" s="35">
        <f>COUNTIF($AA$11:AA25,"ALTA")</f>
        <v>1</v>
      </c>
      <c r="B25" s="39" t="str">
        <f>IFERROR(VLOOKUP(AB25,'01-Inventario de Activos'!$A$13:$L$62,2,FALSE),"")</f>
        <v/>
      </c>
      <c r="C25" s="37" t="str">
        <f>IFERROR(VLOOKUP(AB25,'01-Inventario de Activos'!$A$13:$L$62,3,FALSE),"")</f>
        <v/>
      </c>
      <c r="D25" s="37" t="str">
        <f>IFERROR(VLOOKUP(AB25,'01-Inventario de Activos'!$A$13:$L$62,4,FALSE),"")</f>
        <v/>
      </c>
      <c r="E25" s="41"/>
      <c r="F25" s="43"/>
      <c r="G25" s="37" t="str">
        <f>IFERROR(VLOOKUP(AB25,'01-Inventario de Activos'!$A$13:$L$62,8,FALSE),"")</f>
        <v/>
      </c>
      <c r="H25" s="37" t="str">
        <f>IFERROR(VLOOKUP(AB25,'01-Inventario de Activos'!$A$13:$L$62,7,FALSE),"")</f>
        <v/>
      </c>
      <c r="I25" s="37" t="str">
        <f>IFERROR(VLOOKUP(AB25,'01-Inventario de Activos'!$A$13:$L$62,10,FALSE),"")</f>
        <v/>
      </c>
      <c r="J25" s="37" t="str">
        <f>IFERROR(VLOOKUP(AB25,'01-Inventario de Activos'!$A$13:$L$62,11,FALSE),"")</f>
        <v/>
      </c>
      <c r="K25" s="37" t="str">
        <f>IFERROR(VLOOKUP(AB25,'01-Inventario de Activos'!$A$13:$L$62,12,FALSE),"")</f>
        <v/>
      </c>
      <c r="L25" s="41"/>
      <c r="M25" s="59"/>
      <c r="N25" s="13"/>
      <c r="O25" s="55">
        <f t="shared" si="0"/>
        <v>0</v>
      </c>
      <c r="P25" s="60"/>
      <c r="Q25" s="56"/>
      <c r="R25" s="57"/>
      <c r="S25" s="57"/>
      <c r="T25" s="13"/>
      <c r="U25" s="55">
        <f t="shared" si="1"/>
        <v>0</v>
      </c>
      <c r="V25" s="60"/>
      <c r="W25" s="26"/>
      <c r="X25" s="55">
        <f t="shared" si="2"/>
        <v>0</v>
      </c>
      <c r="Y25" s="60"/>
      <c r="Z25" s="55">
        <f t="shared" si="3"/>
        <v>0</v>
      </c>
      <c r="AA25" s="23" t="str">
        <f t="shared" si="4"/>
        <v/>
      </c>
      <c r="AB25" s="34">
        <v>14</v>
      </c>
    </row>
    <row r="26" spans="1:28" s="7" customFormat="1" ht="15.6" x14ac:dyDescent="0.25">
      <c r="A26" s="35">
        <f>COUNTIF($AA$11:AA26,"ALTA")</f>
        <v>1</v>
      </c>
      <c r="B26" s="39" t="str">
        <f>IFERROR(VLOOKUP(AB26,'01-Inventario de Activos'!$A$13:$L$62,2,FALSE),"")</f>
        <v/>
      </c>
      <c r="C26" s="37" t="str">
        <f>IFERROR(VLOOKUP(AB26,'01-Inventario de Activos'!$A$13:$L$62,3,FALSE),"")</f>
        <v/>
      </c>
      <c r="D26" s="37" t="str">
        <f>IFERROR(VLOOKUP(AB26,'01-Inventario de Activos'!$A$13:$L$62,4,FALSE),"")</f>
        <v/>
      </c>
      <c r="E26" s="41"/>
      <c r="F26" s="43"/>
      <c r="G26" s="37" t="str">
        <f>IFERROR(VLOOKUP(AB26,'01-Inventario de Activos'!$A$13:$L$62,8,FALSE),"")</f>
        <v/>
      </c>
      <c r="H26" s="37" t="str">
        <f>IFERROR(VLOOKUP(AB26,'01-Inventario de Activos'!$A$13:$L$62,7,FALSE),"")</f>
        <v/>
      </c>
      <c r="I26" s="37" t="str">
        <f>IFERROR(VLOOKUP(AB26,'01-Inventario de Activos'!$A$13:$L$62,10,FALSE),"")</f>
        <v/>
      </c>
      <c r="J26" s="37" t="str">
        <f>IFERROR(VLOOKUP(AB26,'01-Inventario de Activos'!$A$13:$L$62,11,FALSE),"")</f>
        <v/>
      </c>
      <c r="K26" s="37" t="str">
        <f>IFERROR(VLOOKUP(AB26,'01-Inventario de Activos'!$A$13:$L$62,12,FALSE),"")</f>
        <v/>
      </c>
      <c r="L26" s="41"/>
      <c r="M26" s="59"/>
      <c r="N26" s="13"/>
      <c r="O26" s="55">
        <f t="shared" ref="O26:O58" si="5">IF(N26="RESERVADA",5,IF(N26="PÚBLICA",1,IF(N26="CLASIFICADA",3,0)))</f>
        <v>0</v>
      </c>
      <c r="P26" s="60"/>
      <c r="Q26" s="56"/>
      <c r="R26" s="57"/>
      <c r="S26" s="57"/>
      <c r="T26" s="13"/>
      <c r="U26" s="55">
        <f t="shared" ref="U26:U55" si="6">IF(T26="ALTA",3,IF(T26="MEDIA",2,IF(T26="BAJA",1,0)))</f>
        <v>0</v>
      </c>
      <c r="V26" s="60"/>
      <c r="W26" s="26"/>
      <c r="X26" s="55">
        <f t="shared" si="2"/>
        <v>0</v>
      </c>
      <c r="Y26" s="60"/>
      <c r="Z26" s="55">
        <f t="shared" ref="Z26:Z61" si="7">O26*U26*X26</f>
        <v>0</v>
      </c>
      <c r="AA26" s="23" t="str">
        <f t="shared" si="4"/>
        <v/>
      </c>
      <c r="AB26" s="34">
        <v>15</v>
      </c>
    </row>
    <row r="27" spans="1:28" s="7" customFormat="1" ht="15.6" x14ac:dyDescent="0.25">
      <c r="A27" s="35">
        <f>COUNTIF($AA$11:AA27,"ALTA")</f>
        <v>1</v>
      </c>
      <c r="B27" s="39" t="str">
        <f>IFERROR(VLOOKUP(AB27,'01-Inventario de Activos'!$A$13:$L$62,2,FALSE),"")</f>
        <v/>
      </c>
      <c r="C27" s="37" t="str">
        <f>IFERROR(VLOOKUP(AB27,'01-Inventario de Activos'!$A$13:$L$62,3,FALSE),"")</f>
        <v/>
      </c>
      <c r="D27" s="37" t="str">
        <f>IFERROR(VLOOKUP(AB27,'01-Inventario de Activos'!$A$13:$L$62,4,FALSE),"")</f>
        <v/>
      </c>
      <c r="E27" s="41"/>
      <c r="F27" s="43"/>
      <c r="G27" s="37" t="str">
        <f>IFERROR(VLOOKUP(AB27,'01-Inventario de Activos'!$A$13:$L$62,8,FALSE),"")</f>
        <v/>
      </c>
      <c r="H27" s="37" t="str">
        <f>IFERROR(VLOOKUP(AB27,'01-Inventario de Activos'!$A$13:$L$62,7,FALSE),"")</f>
        <v/>
      </c>
      <c r="I27" s="37" t="str">
        <f>IFERROR(VLOOKUP(AB27,'01-Inventario de Activos'!$A$13:$L$62,10,FALSE),"")</f>
        <v/>
      </c>
      <c r="J27" s="37" t="str">
        <f>IFERROR(VLOOKUP(AB27,'01-Inventario de Activos'!$A$13:$L$62,11,FALSE),"")</f>
        <v/>
      </c>
      <c r="K27" s="37" t="str">
        <f>IFERROR(VLOOKUP(AB27,'01-Inventario de Activos'!$A$13:$L$62,12,FALSE),"")</f>
        <v/>
      </c>
      <c r="L27" s="41"/>
      <c r="M27" s="59"/>
      <c r="N27" s="13"/>
      <c r="O27" s="55">
        <f t="shared" si="5"/>
        <v>0</v>
      </c>
      <c r="P27" s="60"/>
      <c r="Q27" s="56"/>
      <c r="R27" s="57"/>
      <c r="S27" s="57"/>
      <c r="T27" s="13"/>
      <c r="U27" s="55">
        <f t="shared" si="6"/>
        <v>0</v>
      </c>
      <c r="V27" s="60"/>
      <c r="W27" s="26"/>
      <c r="X27" s="55">
        <f t="shared" si="2"/>
        <v>0</v>
      </c>
      <c r="Y27" s="60"/>
      <c r="Z27" s="55">
        <f t="shared" si="7"/>
        <v>0</v>
      </c>
      <c r="AA27" s="23" t="str">
        <f t="shared" si="4"/>
        <v/>
      </c>
      <c r="AB27" s="34">
        <v>16</v>
      </c>
    </row>
    <row r="28" spans="1:28" s="7" customFormat="1" ht="15.6" x14ac:dyDescent="0.25">
      <c r="A28" s="35">
        <f>COUNTIF($AA$11:AA28,"ALTA")</f>
        <v>1</v>
      </c>
      <c r="B28" s="39" t="str">
        <f>IFERROR(VLOOKUP(AB28,'01-Inventario de Activos'!$A$13:$L$62,2,FALSE),"")</f>
        <v/>
      </c>
      <c r="C28" s="37" t="str">
        <f>IFERROR(VLOOKUP(AB28,'01-Inventario de Activos'!$A$13:$L$62,3,FALSE),"")</f>
        <v/>
      </c>
      <c r="D28" s="37" t="str">
        <f>IFERROR(VLOOKUP(AB28,'01-Inventario de Activos'!$A$13:$L$62,4,FALSE),"")</f>
        <v/>
      </c>
      <c r="E28" s="41"/>
      <c r="F28" s="43"/>
      <c r="G28" s="37" t="str">
        <f>IFERROR(VLOOKUP(AB28,'01-Inventario de Activos'!$A$13:$L$62,8,FALSE),"")</f>
        <v/>
      </c>
      <c r="H28" s="37" t="str">
        <f>IFERROR(VLOOKUP(AB28,'01-Inventario de Activos'!$A$13:$L$62,7,FALSE),"")</f>
        <v/>
      </c>
      <c r="I28" s="37" t="str">
        <f>IFERROR(VLOOKUP(AB28,'01-Inventario de Activos'!$A$13:$L$62,10,FALSE),"")</f>
        <v/>
      </c>
      <c r="J28" s="37" t="str">
        <f>IFERROR(VLOOKUP(AB28,'01-Inventario de Activos'!$A$13:$L$62,11,FALSE),"")</f>
        <v/>
      </c>
      <c r="K28" s="37" t="str">
        <f>IFERROR(VLOOKUP(AB28,'01-Inventario de Activos'!$A$13:$L$62,12,FALSE),"")</f>
        <v/>
      </c>
      <c r="L28" s="41"/>
      <c r="M28" s="59"/>
      <c r="N28" s="13"/>
      <c r="O28" s="55">
        <f t="shared" si="5"/>
        <v>0</v>
      </c>
      <c r="P28" s="60"/>
      <c r="Q28" s="56"/>
      <c r="R28" s="57"/>
      <c r="S28" s="57"/>
      <c r="T28" s="13"/>
      <c r="U28" s="55">
        <f t="shared" si="6"/>
        <v>0</v>
      </c>
      <c r="V28" s="60"/>
      <c r="W28" s="26"/>
      <c r="X28" s="55">
        <f t="shared" si="2"/>
        <v>0</v>
      </c>
      <c r="Y28" s="60"/>
      <c r="Z28" s="55">
        <f t="shared" si="7"/>
        <v>0</v>
      </c>
      <c r="AA28" s="23" t="str">
        <f t="shared" si="4"/>
        <v/>
      </c>
      <c r="AB28" s="34">
        <v>17</v>
      </c>
    </row>
    <row r="29" spans="1:28" s="7" customFormat="1" ht="15.6" x14ac:dyDescent="0.25">
      <c r="A29" s="35">
        <f>COUNTIF($AA$11:AA29,"ALTA")</f>
        <v>1</v>
      </c>
      <c r="B29" s="39" t="str">
        <f>IFERROR(VLOOKUP(AB29,'01-Inventario de Activos'!$A$13:$L$62,2,FALSE),"")</f>
        <v/>
      </c>
      <c r="C29" s="37" t="str">
        <f>IFERROR(VLOOKUP(AB29,'01-Inventario de Activos'!$A$13:$L$62,3,FALSE),"")</f>
        <v/>
      </c>
      <c r="D29" s="37" t="str">
        <f>IFERROR(VLOOKUP(AB29,'01-Inventario de Activos'!$A$13:$L$62,4,FALSE),"")</f>
        <v/>
      </c>
      <c r="E29" s="41"/>
      <c r="F29" s="43"/>
      <c r="G29" s="37" t="str">
        <f>IFERROR(VLOOKUP(AB29,'01-Inventario de Activos'!$A$13:$L$62,8,FALSE),"")</f>
        <v/>
      </c>
      <c r="H29" s="37" t="str">
        <f>IFERROR(VLOOKUP(AB29,'01-Inventario de Activos'!$A$13:$L$62,7,FALSE),"")</f>
        <v/>
      </c>
      <c r="I29" s="37" t="str">
        <f>IFERROR(VLOOKUP(AB29,'01-Inventario de Activos'!$A$13:$L$62,10,FALSE),"")</f>
        <v/>
      </c>
      <c r="J29" s="37" t="str">
        <f>IFERROR(VLOOKUP(AB29,'01-Inventario de Activos'!$A$13:$L$62,11,FALSE),"")</f>
        <v/>
      </c>
      <c r="K29" s="37" t="str">
        <f>IFERROR(VLOOKUP(AB29,'01-Inventario de Activos'!$A$13:$L$62,12,FALSE),"")</f>
        <v/>
      </c>
      <c r="L29" s="41"/>
      <c r="M29" s="59"/>
      <c r="N29" s="13"/>
      <c r="O29" s="55">
        <f t="shared" si="5"/>
        <v>0</v>
      </c>
      <c r="P29" s="60"/>
      <c r="Q29" s="56"/>
      <c r="R29" s="57"/>
      <c r="S29" s="57"/>
      <c r="T29" s="13"/>
      <c r="U29" s="55">
        <f t="shared" si="6"/>
        <v>0</v>
      </c>
      <c r="V29" s="60"/>
      <c r="W29" s="26"/>
      <c r="X29" s="55">
        <f t="shared" si="2"/>
        <v>0</v>
      </c>
      <c r="Y29" s="60"/>
      <c r="Z29" s="55">
        <f t="shared" si="7"/>
        <v>0</v>
      </c>
      <c r="AA29" s="23" t="str">
        <f t="shared" si="4"/>
        <v/>
      </c>
      <c r="AB29" s="34">
        <v>18</v>
      </c>
    </row>
    <row r="30" spans="1:28" s="7" customFormat="1" ht="15.6" x14ac:dyDescent="0.25">
      <c r="A30" s="35">
        <f>COUNTIF($AA$11:AA30,"ALTA")</f>
        <v>1</v>
      </c>
      <c r="B30" s="39" t="str">
        <f>IFERROR(VLOOKUP(AB30,'01-Inventario de Activos'!$A$13:$L$62,2,FALSE),"")</f>
        <v/>
      </c>
      <c r="C30" s="37" t="str">
        <f>IFERROR(VLOOKUP(AB30,'01-Inventario de Activos'!$A$13:$L$62,3,FALSE),"")</f>
        <v/>
      </c>
      <c r="D30" s="37" t="str">
        <f>IFERROR(VLOOKUP(AB30,'01-Inventario de Activos'!$A$13:$L$62,4,FALSE),"")</f>
        <v/>
      </c>
      <c r="E30" s="41"/>
      <c r="F30" s="43"/>
      <c r="G30" s="37" t="str">
        <f>IFERROR(VLOOKUP(AB30,'01-Inventario de Activos'!$A$13:$L$62,8,FALSE),"")</f>
        <v/>
      </c>
      <c r="H30" s="37" t="str">
        <f>IFERROR(VLOOKUP(AB30,'01-Inventario de Activos'!$A$13:$L$62,7,FALSE),"")</f>
        <v/>
      </c>
      <c r="I30" s="37" t="str">
        <f>IFERROR(VLOOKUP(AB30,'01-Inventario de Activos'!$A$13:$L$62,10,FALSE),"")</f>
        <v/>
      </c>
      <c r="J30" s="37" t="str">
        <f>IFERROR(VLOOKUP(AB30,'01-Inventario de Activos'!$A$13:$L$62,11,FALSE),"")</f>
        <v/>
      </c>
      <c r="K30" s="37" t="str">
        <f>IFERROR(VLOOKUP(AB30,'01-Inventario de Activos'!$A$13:$L$62,12,FALSE),"")</f>
        <v/>
      </c>
      <c r="L30" s="41"/>
      <c r="M30" s="41"/>
      <c r="N30" s="13"/>
      <c r="O30" s="55">
        <f t="shared" si="5"/>
        <v>0</v>
      </c>
      <c r="P30" s="13"/>
      <c r="Q30" s="13"/>
      <c r="R30" s="26"/>
      <c r="S30" s="13"/>
      <c r="T30" s="13"/>
      <c r="U30" s="55">
        <f t="shared" si="6"/>
        <v>0</v>
      </c>
      <c r="V30" s="13"/>
      <c r="W30" s="13"/>
      <c r="X30" s="55">
        <f t="shared" ref="X30:X55" si="8">IF(W30="ALTA",3,IF(W30="MEDIA",2,IF(W30="BAJA",1,0)))</f>
        <v>0</v>
      </c>
      <c r="Y30" s="13"/>
      <c r="Z30" s="55">
        <f t="shared" si="7"/>
        <v>0</v>
      </c>
      <c r="AA30" s="23" t="str">
        <f t="shared" si="4"/>
        <v/>
      </c>
      <c r="AB30" s="34">
        <v>19</v>
      </c>
    </row>
    <row r="31" spans="1:28" s="7" customFormat="1" ht="15.6" x14ac:dyDescent="0.25">
      <c r="A31" s="35">
        <f>COUNTIF($AA$11:AA31,"ALTA")</f>
        <v>1</v>
      </c>
      <c r="B31" s="39" t="str">
        <f>IFERROR(VLOOKUP(AB31,'01-Inventario de Activos'!$A$13:$L$62,2,FALSE),"")</f>
        <v/>
      </c>
      <c r="C31" s="37" t="str">
        <f>IFERROR(VLOOKUP(AB31,'01-Inventario de Activos'!$A$13:$L$62,3,FALSE),"")</f>
        <v/>
      </c>
      <c r="D31" s="37" t="str">
        <f>IFERROR(VLOOKUP(AB31,'01-Inventario de Activos'!$A$13:$L$62,4,FALSE),"")</f>
        <v/>
      </c>
      <c r="E31" s="41"/>
      <c r="F31" s="43"/>
      <c r="G31" s="37" t="str">
        <f>IFERROR(VLOOKUP(AB31,'01-Inventario de Activos'!$A$13:$L$62,8,FALSE),"")</f>
        <v/>
      </c>
      <c r="H31" s="37" t="str">
        <f>IFERROR(VLOOKUP(AB31,'01-Inventario de Activos'!$A$13:$L$62,7,FALSE),"")</f>
        <v/>
      </c>
      <c r="I31" s="37" t="str">
        <f>IFERROR(VLOOKUP(AB31,'01-Inventario de Activos'!$A$13:$L$62,10,FALSE),"")</f>
        <v/>
      </c>
      <c r="J31" s="37" t="str">
        <f>IFERROR(VLOOKUP(AB31,'01-Inventario de Activos'!$A$13:$L$62,11,FALSE),"")</f>
        <v/>
      </c>
      <c r="K31" s="37" t="str">
        <f>IFERROR(VLOOKUP(AB31,'01-Inventario de Activos'!$A$13:$L$62,12,FALSE),"")</f>
        <v/>
      </c>
      <c r="L31" s="41"/>
      <c r="M31" s="41"/>
      <c r="N31" s="13"/>
      <c r="O31" s="55">
        <f t="shared" si="5"/>
        <v>0</v>
      </c>
      <c r="P31" s="13"/>
      <c r="Q31" s="13"/>
      <c r="R31" s="26"/>
      <c r="S31" s="13"/>
      <c r="T31" s="13"/>
      <c r="U31" s="55">
        <f t="shared" si="6"/>
        <v>0</v>
      </c>
      <c r="V31" s="13"/>
      <c r="W31" s="13"/>
      <c r="X31" s="55">
        <f t="shared" si="8"/>
        <v>0</v>
      </c>
      <c r="Y31" s="13"/>
      <c r="Z31" s="55">
        <f t="shared" si="7"/>
        <v>0</v>
      </c>
      <c r="AA31" s="23" t="str">
        <f t="shared" si="4"/>
        <v/>
      </c>
      <c r="AB31" s="34">
        <v>20</v>
      </c>
    </row>
    <row r="32" spans="1:28" s="7" customFormat="1" ht="15.6" x14ac:dyDescent="0.25">
      <c r="A32" s="35">
        <f>COUNTIF($AA$11:AA32,"ALTA")</f>
        <v>1</v>
      </c>
      <c r="B32" s="39" t="str">
        <f>IFERROR(VLOOKUP(AB32,'01-Inventario de Activos'!$A$13:$L$62,2,FALSE),"")</f>
        <v/>
      </c>
      <c r="C32" s="37" t="str">
        <f>IFERROR(VLOOKUP(AB32,'01-Inventario de Activos'!$A$13:$L$62,3,FALSE),"")</f>
        <v/>
      </c>
      <c r="D32" s="37" t="str">
        <f>IFERROR(VLOOKUP(AB32,'01-Inventario de Activos'!$A$13:$L$62,4,FALSE),"")</f>
        <v/>
      </c>
      <c r="E32" s="41"/>
      <c r="F32" s="43"/>
      <c r="G32" s="37" t="str">
        <f>IFERROR(VLOOKUP(AB32,'01-Inventario de Activos'!$A$13:$L$62,8,FALSE),"")</f>
        <v/>
      </c>
      <c r="H32" s="37" t="str">
        <f>IFERROR(VLOOKUP(AB32,'01-Inventario de Activos'!$A$13:$L$62,7,FALSE),"")</f>
        <v/>
      </c>
      <c r="I32" s="37" t="str">
        <f>IFERROR(VLOOKUP(AB32,'01-Inventario de Activos'!$A$13:$L$62,10,FALSE),"")</f>
        <v/>
      </c>
      <c r="J32" s="37" t="str">
        <f>IFERROR(VLOOKUP(AB32,'01-Inventario de Activos'!$A$13:$L$62,11,FALSE),"")</f>
        <v/>
      </c>
      <c r="K32" s="37" t="str">
        <f>IFERROR(VLOOKUP(AB32,'01-Inventario de Activos'!$A$13:$L$62,12,FALSE),"")</f>
        <v/>
      </c>
      <c r="L32" s="41"/>
      <c r="M32" s="41"/>
      <c r="N32" s="13"/>
      <c r="O32" s="55">
        <f t="shared" si="5"/>
        <v>0</v>
      </c>
      <c r="P32" s="13"/>
      <c r="Q32" s="13"/>
      <c r="R32" s="26"/>
      <c r="S32" s="13"/>
      <c r="T32" s="13"/>
      <c r="U32" s="55">
        <f t="shared" si="6"/>
        <v>0</v>
      </c>
      <c r="V32" s="13"/>
      <c r="W32" s="13"/>
      <c r="X32" s="55">
        <f t="shared" si="8"/>
        <v>0</v>
      </c>
      <c r="Y32" s="13"/>
      <c r="Z32" s="55">
        <f t="shared" si="7"/>
        <v>0</v>
      </c>
      <c r="AA32" s="23" t="str">
        <f t="shared" si="4"/>
        <v/>
      </c>
      <c r="AB32" s="34">
        <v>21</v>
      </c>
    </row>
    <row r="33" spans="1:28" s="7" customFormat="1" ht="15.6" x14ac:dyDescent="0.25">
      <c r="A33" s="35">
        <f>COUNTIF($AA$11:AA33,"ALTA")</f>
        <v>1</v>
      </c>
      <c r="B33" s="39" t="str">
        <f>IFERROR(VLOOKUP(AB33,'01-Inventario de Activos'!$A$13:$L$62,2,FALSE),"")</f>
        <v/>
      </c>
      <c r="C33" s="37" t="str">
        <f>IFERROR(VLOOKUP(AB33,'01-Inventario de Activos'!$A$13:$L$62,3,FALSE),"")</f>
        <v/>
      </c>
      <c r="D33" s="37" t="str">
        <f>IFERROR(VLOOKUP(AB33,'01-Inventario de Activos'!$A$13:$L$62,4,FALSE),"")</f>
        <v/>
      </c>
      <c r="E33" s="41"/>
      <c r="F33" s="43"/>
      <c r="G33" s="37" t="str">
        <f>IFERROR(VLOOKUP(AB33,'01-Inventario de Activos'!$A$13:$L$62,8,FALSE),"")</f>
        <v/>
      </c>
      <c r="H33" s="37" t="str">
        <f>IFERROR(VLOOKUP(AB33,'01-Inventario de Activos'!$A$13:$L$62,7,FALSE),"")</f>
        <v/>
      </c>
      <c r="I33" s="37" t="str">
        <f>IFERROR(VLOOKUP(AB33,'01-Inventario de Activos'!$A$13:$L$62,10,FALSE),"")</f>
        <v/>
      </c>
      <c r="J33" s="37" t="str">
        <f>IFERROR(VLOOKUP(AB33,'01-Inventario de Activos'!$A$13:$L$62,11,FALSE),"")</f>
        <v/>
      </c>
      <c r="K33" s="37" t="str">
        <f>IFERROR(VLOOKUP(AB33,'01-Inventario de Activos'!$A$13:$L$62,12,FALSE),"")</f>
        <v/>
      </c>
      <c r="L33" s="41"/>
      <c r="M33" s="41"/>
      <c r="N33" s="13"/>
      <c r="O33" s="55">
        <f t="shared" si="5"/>
        <v>0</v>
      </c>
      <c r="P33" s="13"/>
      <c r="Q33" s="13"/>
      <c r="R33" s="26"/>
      <c r="S33" s="13"/>
      <c r="T33" s="13"/>
      <c r="U33" s="55">
        <f t="shared" si="6"/>
        <v>0</v>
      </c>
      <c r="V33" s="13"/>
      <c r="W33" s="13"/>
      <c r="X33" s="55">
        <f t="shared" si="8"/>
        <v>0</v>
      </c>
      <c r="Y33" s="13"/>
      <c r="Z33" s="55">
        <f t="shared" si="7"/>
        <v>0</v>
      </c>
      <c r="AA33" s="23" t="str">
        <f t="shared" si="4"/>
        <v/>
      </c>
      <c r="AB33" s="34">
        <v>22</v>
      </c>
    </row>
    <row r="34" spans="1:28" s="7" customFormat="1" ht="15.6" x14ac:dyDescent="0.25">
      <c r="A34" s="35">
        <f>COUNTIF($AA$11:AA34,"ALTA")</f>
        <v>1</v>
      </c>
      <c r="B34" s="39" t="str">
        <f>IFERROR(VLOOKUP(AB34,'01-Inventario de Activos'!$A$13:$L$62,2,FALSE),"")</f>
        <v/>
      </c>
      <c r="C34" s="37" t="str">
        <f>IFERROR(VLOOKUP(AB34,'01-Inventario de Activos'!$A$13:$L$62,3,FALSE),"")</f>
        <v/>
      </c>
      <c r="D34" s="37" t="str">
        <f>IFERROR(VLOOKUP(AB34,'01-Inventario de Activos'!$A$13:$L$62,4,FALSE),"")</f>
        <v/>
      </c>
      <c r="E34" s="41"/>
      <c r="F34" s="43"/>
      <c r="G34" s="37" t="str">
        <f>IFERROR(VLOOKUP(AB34,'01-Inventario de Activos'!$A$13:$L$62,8,FALSE),"")</f>
        <v/>
      </c>
      <c r="H34" s="37" t="str">
        <f>IFERROR(VLOOKUP(AB34,'01-Inventario de Activos'!$A$13:$L$62,7,FALSE),"")</f>
        <v/>
      </c>
      <c r="I34" s="37" t="str">
        <f>IFERROR(VLOOKUP(AB34,'01-Inventario de Activos'!$A$13:$L$62,10,FALSE),"")</f>
        <v/>
      </c>
      <c r="J34" s="37" t="str">
        <f>IFERROR(VLOOKUP(AB34,'01-Inventario de Activos'!$A$13:$L$62,11,FALSE),"")</f>
        <v/>
      </c>
      <c r="K34" s="37" t="str">
        <f>IFERROR(VLOOKUP(AB34,'01-Inventario de Activos'!$A$13:$L$62,12,FALSE),"")</f>
        <v/>
      </c>
      <c r="L34" s="41"/>
      <c r="M34" s="41"/>
      <c r="N34" s="13"/>
      <c r="O34" s="55">
        <f t="shared" si="5"/>
        <v>0</v>
      </c>
      <c r="P34" s="13"/>
      <c r="Q34" s="13"/>
      <c r="R34" s="26"/>
      <c r="S34" s="13"/>
      <c r="T34" s="13"/>
      <c r="U34" s="55">
        <f t="shared" si="6"/>
        <v>0</v>
      </c>
      <c r="V34" s="13"/>
      <c r="W34" s="13"/>
      <c r="X34" s="55">
        <f t="shared" si="8"/>
        <v>0</v>
      </c>
      <c r="Y34" s="13"/>
      <c r="Z34" s="55">
        <f t="shared" si="7"/>
        <v>0</v>
      </c>
      <c r="AA34" s="23" t="str">
        <f t="shared" si="4"/>
        <v/>
      </c>
      <c r="AB34" s="34">
        <v>23</v>
      </c>
    </row>
    <row r="35" spans="1:28" s="7" customFormat="1" ht="15.6" x14ac:dyDescent="0.25">
      <c r="A35" s="35">
        <f>COUNTIF($AA$11:AA35,"ALTA")</f>
        <v>1</v>
      </c>
      <c r="B35" s="39" t="str">
        <f>IFERROR(VLOOKUP(AB35,'01-Inventario de Activos'!$A$13:$L$62,2,FALSE),"")</f>
        <v/>
      </c>
      <c r="C35" s="37" t="str">
        <f>IFERROR(VLOOKUP(AB35,'01-Inventario de Activos'!$A$13:$L$62,3,FALSE),"")</f>
        <v/>
      </c>
      <c r="D35" s="37" t="str">
        <f>IFERROR(VLOOKUP(AB35,'01-Inventario de Activos'!$A$13:$L$62,4,FALSE),"")</f>
        <v/>
      </c>
      <c r="E35" s="41"/>
      <c r="F35" s="43"/>
      <c r="G35" s="37" t="str">
        <f>IFERROR(VLOOKUP(AB35,'01-Inventario de Activos'!$A$13:$L$62,8,FALSE),"")</f>
        <v/>
      </c>
      <c r="H35" s="37" t="str">
        <f>IFERROR(VLOOKUP(AB35,'01-Inventario de Activos'!$A$13:$L$62,7,FALSE),"")</f>
        <v/>
      </c>
      <c r="I35" s="37" t="str">
        <f>IFERROR(VLOOKUP(AB35,'01-Inventario de Activos'!$A$13:$L$62,10,FALSE),"")</f>
        <v/>
      </c>
      <c r="J35" s="37" t="str">
        <f>IFERROR(VLOOKUP(AB35,'01-Inventario de Activos'!$A$13:$L$62,11,FALSE),"")</f>
        <v/>
      </c>
      <c r="K35" s="37" t="str">
        <f>IFERROR(VLOOKUP(AB35,'01-Inventario de Activos'!$A$13:$L$62,12,FALSE),"")</f>
        <v/>
      </c>
      <c r="L35" s="41"/>
      <c r="M35" s="41"/>
      <c r="N35" s="13"/>
      <c r="O35" s="55">
        <f t="shared" si="5"/>
        <v>0</v>
      </c>
      <c r="P35" s="13"/>
      <c r="Q35" s="13"/>
      <c r="R35" s="26"/>
      <c r="S35" s="13"/>
      <c r="T35" s="13"/>
      <c r="U35" s="55">
        <f t="shared" si="6"/>
        <v>0</v>
      </c>
      <c r="V35" s="13"/>
      <c r="W35" s="13"/>
      <c r="X35" s="55">
        <f t="shared" si="8"/>
        <v>0</v>
      </c>
      <c r="Y35" s="13"/>
      <c r="Z35" s="55">
        <f t="shared" si="7"/>
        <v>0</v>
      </c>
      <c r="AA35" s="23" t="str">
        <f t="shared" si="4"/>
        <v/>
      </c>
      <c r="AB35" s="34">
        <v>24</v>
      </c>
    </row>
    <row r="36" spans="1:28" s="7" customFormat="1" ht="15.6" x14ac:dyDescent="0.25">
      <c r="A36" s="35">
        <f>COUNTIF($AA$11:AA36,"ALTA")</f>
        <v>1</v>
      </c>
      <c r="B36" s="39" t="str">
        <f>IFERROR(VLOOKUP(AB36,'01-Inventario de Activos'!$A$13:$L$62,2,FALSE),"")</f>
        <v/>
      </c>
      <c r="C36" s="37" t="str">
        <f>IFERROR(VLOOKUP(AB36,'01-Inventario de Activos'!$A$13:$L$62,3,FALSE),"")</f>
        <v/>
      </c>
      <c r="D36" s="37" t="str">
        <f>IFERROR(VLOOKUP(AB36,'01-Inventario de Activos'!$A$13:$L$62,4,FALSE),"")</f>
        <v/>
      </c>
      <c r="E36" s="41"/>
      <c r="F36" s="43"/>
      <c r="G36" s="37" t="str">
        <f>IFERROR(VLOOKUP(AB36,'01-Inventario de Activos'!$A$13:$L$62,8,FALSE),"")</f>
        <v/>
      </c>
      <c r="H36" s="37" t="str">
        <f>IFERROR(VLOOKUP(AB36,'01-Inventario de Activos'!$A$13:$L$62,7,FALSE),"")</f>
        <v/>
      </c>
      <c r="I36" s="37" t="str">
        <f>IFERROR(VLOOKUP(AB36,'01-Inventario de Activos'!$A$13:$L$62,10,FALSE),"")</f>
        <v/>
      </c>
      <c r="J36" s="37" t="str">
        <f>IFERROR(VLOOKUP(AB36,'01-Inventario de Activos'!$A$13:$L$62,11,FALSE),"")</f>
        <v/>
      </c>
      <c r="K36" s="37" t="str">
        <f>IFERROR(VLOOKUP(AB36,'01-Inventario de Activos'!$A$13:$L$62,12,FALSE),"")</f>
        <v/>
      </c>
      <c r="L36" s="41"/>
      <c r="M36" s="41"/>
      <c r="N36" s="13"/>
      <c r="O36" s="55">
        <f t="shared" si="5"/>
        <v>0</v>
      </c>
      <c r="P36" s="13"/>
      <c r="Q36" s="13"/>
      <c r="R36" s="26"/>
      <c r="S36" s="13"/>
      <c r="T36" s="13"/>
      <c r="U36" s="55">
        <f t="shared" si="6"/>
        <v>0</v>
      </c>
      <c r="V36" s="13"/>
      <c r="W36" s="13"/>
      <c r="X36" s="55">
        <f t="shared" si="8"/>
        <v>0</v>
      </c>
      <c r="Y36" s="13"/>
      <c r="Z36" s="55">
        <f t="shared" si="7"/>
        <v>0</v>
      </c>
      <c r="AA36" s="23" t="str">
        <f t="shared" si="4"/>
        <v/>
      </c>
      <c r="AB36" s="34">
        <v>25</v>
      </c>
    </row>
    <row r="37" spans="1:28" s="7" customFormat="1" ht="15.6" x14ac:dyDescent="0.25">
      <c r="A37" s="35">
        <f>COUNTIF($AA$11:AA37,"ALTA")</f>
        <v>1</v>
      </c>
      <c r="B37" s="39" t="str">
        <f>IFERROR(VLOOKUP(AB37,'01-Inventario de Activos'!$A$13:$L$62,2,FALSE),"")</f>
        <v/>
      </c>
      <c r="C37" s="37" t="str">
        <f>IFERROR(VLOOKUP(AB37,'01-Inventario de Activos'!$A$13:$L$62,3,FALSE),"")</f>
        <v/>
      </c>
      <c r="D37" s="37" t="str">
        <f>IFERROR(VLOOKUP(AB37,'01-Inventario de Activos'!$A$13:$L$62,4,FALSE),"")</f>
        <v/>
      </c>
      <c r="E37" s="41"/>
      <c r="F37" s="43"/>
      <c r="G37" s="37" t="str">
        <f>IFERROR(VLOOKUP(AB37,'01-Inventario de Activos'!$A$13:$L$62,8,FALSE),"")</f>
        <v/>
      </c>
      <c r="H37" s="37" t="str">
        <f>IFERROR(VLOOKUP(AB37,'01-Inventario de Activos'!$A$13:$L$62,7,FALSE),"")</f>
        <v/>
      </c>
      <c r="I37" s="37" t="str">
        <f>IFERROR(VLOOKUP(AB37,'01-Inventario de Activos'!$A$13:$L$62,10,FALSE),"")</f>
        <v/>
      </c>
      <c r="J37" s="37" t="str">
        <f>IFERROR(VLOOKUP(AB37,'01-Inventario de Activos'!$A$13:$L$62,11,FALSE),"")</f>
        <v/>
      </c>
      <c r="K37" s="37" t="str">
        <f>IFERROR(VLOOKUP(AB37,'01-Inventario de Activos'!$A$13:$L$62,12,FALSE),"")</f>
        <v/>
      </c>
      <c r="L37" s="41"/>
      <c r="M37" s="41"/>
      <c r="N37" s="13"/>
      <c r="O37" s="55">
        <f t="shared" si="5"/>
        <v>0</v>
      </c>
      <c r="P37" s="13"/>
      <c r="Q37" s="13"/>
      <c r="R37" s="26"/>
      <c r="S37" s="13"/>
      <c r="T37" s="13"/>
      <c r="U37" s="55">
        <f t="shared" si="6"/>
        <v>0</v>
      </c>
      <c r="V37" s="13"/>
      <c r="W37" s="13"/>
      <c r="X37" s="55">
        <f t="shared" si="8"/>
        <v>0</v>
      </c>
      <c r="Y37" s="13"/>
      <c r="Z37" s="55">
        <f t="shared" si="7"/>
        <v>0</v>
      </c>
      <c r="AA37" s="23" t="str">
        <f t="shared" si="4"/>
        <v/>
      </c>
      <c r="AB37" s="34">
        <v>26</v>
      </c>
    </row>
    <row r="38" spans="1:28" s="7" customFormat="1" ht="15.6" x14ac:dyDescent="0.25">
      <c r="A38" s="35">
        <f>COUNTIF($AA$11:AA38,"ALTA")</f>
        <v>1</v>
      </c>
      <c r="B38" s="39" t="str">
        <f>IFERROR(VLOOKUP(AB38,'01-Inventario de Activos'!$A$13:$L$62,2,FALSE),"")</f>
        <v/>
      </c>
      <c r="C38" s="37" t="str">
        <f>IFERROR(VLOOKUP(AB38,'01-Inventario de Activos'!$A$13:$L$62,3,FALSE),"")</f>
        <v/>
      </c>
      <c r="D38" s="37" t="str">
        <f>IFERROR(VLOOKUP(AB38,'01-Inventario de Activos'!$A$13:$L$62,4,FALSE),"")</f>
        <v/>
      </c>
      <c r="E38" s="41"/>
      <c r="F38" s="43"/>
      <c r="G38" s="37" t="str">
        <f>IFERROR(VLOOKUP(AB38,'01-Inventario de Activos'!$A$13:$L$62,8,FALSE),"")</f>
        <v/>
      </c>
      <c r="H38" s="37" t="str">
        <f>IFERROR(VLOOKUP(AB38,'01-Inventario de Activos'!$A$13:$L$62,7,FALSE),"")</f>
        <v/>
      </c>
      <c r="I38" s="37" t="str">
        <f>IFERROR(VLOOKUP(AB38,'01-Inventario de Activos'!$A$13:$L$62,10,FALSE),"")</f>
        <v/>
      </c>
      <c r="J38" s="37" t="str">
        <f>IFERROR(VLOOKUP(AB38,'01-Inventario de Activos'!$A$13:$L$62,11,FALSE),"")</f>
        <v/>
      </c>
      <c r="K38" s="37" t="str">
        <f>IFERROR(VLOOKUP(AB38,'01-Inventario de Activos'!$A$13:$L$62,12,FALSE),"")</f>
        <v/>
      </c>
      <c r="L38" s="41"/>
      <c r="M38" s="41"/>
      <c r="N38" s="13"/>
      <c r="O38" s="55">
        <f t="shared" si="5"/>
        <v>0</v>
      </c>
      <c r="P38" s="13"/>
      <c r="Q38" s="13"/>
      <c r="R38" s="26"/>
      <c r="S38" s="13"/>
      <c r="T38" s="13"/>
      <c r="U38" s="55">
        <f t="shared" si="6"/>
        <v>0</v>
      </c>
      <c r="V38" s="13"/>
      <c r="W38" s="13"/>
      <c r="X38" s="55">
        <f t="shared" si="8"/>
        <v>0</v>
      </c>
      <c r="Y38" s="13"/>
      <c r="Z38" s="55">
        <f t="shared" si="7"/>
        <v>0</v>
      </c>
      <c r="AA38" s="23" t="str">
        <f t="shared" si="4"/>
        <v/>
      </c>
      <c r="AB38" s="34">
        <v>27</v>
      </c>
    </row>
    <row r="39" spans="1:28" s="7" customFormat="1" ht="15.6" x14ac:dyDescent="0.25">
      <c r="A39" s="35">
        <f>COUNTIF($AA$11:AA39,"ALTA")</f>
        <v>1</v>
      </c>
      <c r="B39" s="39" t="str">
        <f>IFERROR(VLOOKUP(AB39,'01-Inventario de Activos'!$A$13:$L$62,2,FALSE),"")</f>
        <v/>
      </c>
      <c r="C39" s="37" t="str">
        <f>IFERROR(VLOOKUP(AB39,'01-Inventario de Activos'!$A$13:$L$62,3,FALSE),"")</f>
        <v/>
      </c>
      <c r="D39" s="37" t="str">
        <f>IFERROR(VLOOKUP(AB39,'01-Inventario de Activos'!$A$13:$L$62,4,FALSE),"")</f>
        <v/>
      </c>
      <c r="E39" s="41"/>
      <c r="F39" s="43"/>
      <c r="G39" s="37" t="str">
        <f>IFERROR(VLOOKUP(AB39,'01-Inventario de Activos'!$A$13:$L$62,8,FALSE),"")</f>
        <v/>
      </c>
      <c r="H39" s="37" t="str">
        <f>IFERROR(VLOOKUP(AB39,'01-Inventario de Activos'!$A$13:$L$62,7,FALSE),"")</f>
        <v/>
      </c>
      <c r="I39" s="37" t="str">
        <f>IFERROR(VLOOKUP(AB39,'01-Inventario de Activos'!$A$13:$L$62,10,FALSE),"")</f>
        <v/>
      </c>
      <c r="J39" s="37" t="str">
        <f>IFERROR(VLOOKUP(AB39,'01-Inventario de Activos'!$A$13:$L$62,11,FALSE),"")</f>
        <v/>
      </c>
      <c r="K39" s="37" t="str">
        <f>IFERROR(VLOOKUP(AB39,'01-Inventario de Activos'!$A$13:$L$62,12,FALSE),"")</f>
        <v/>
      </c>
      <c r="L39" s="41"/>
      <c r="M39" s="41"/>
      <c r="N39" s="13"/>
      <c r="O39" s="55">
        <f t="shared" si="5"/>
        <v>0</v>
      </c>
      <c r="P39" s="13"/>
      <c r="Q39" s="13"/>
      <c r="R39" s="26"/>
      <c r="S39" s="13"/>
      <c r="T39" s="13"/>
      <c r="U39" s="55">
        <f t="shared" si="6"/>
        <v>0</v>
      </c>
      <c r="V39" s="13"/>
      <c r="W39" s="13"/>
      <c r="X39" s="55">
        <f t="shared" si="8"/>
        <v>0</v>
      </c>
      <c r="Y39" s="13"/>
      <c r="Z39" s="55">
        <f t="shared" si="7"/>
        <v>0</v>
      </c>
      <c r="AA39" s="23" t="str">
        <f t="shared" si="4"/>
        <v/>
      </c>
      <c r="AB39" s="34">
        <v>28</v>
      </c>
    </row>
    <row r="40" spans="1:28" s="7" customFormat="1" ht="15.6" x14ac:dyDescent="0.25">
      <c r="A40" s="35">
        <f>COUNTIF($AA$11:AA40,"ALTA")</f>
        <v>1</v>
      </c>
      <c r="B40" s="39" t="str">
        <f>IFERROR(VLOOKUP(AB40,'01-Inventario de Activos'!$A$13:$L$62,2,FALSE),"")</f>
        <v/>
      </c>
      <c r="C40" s="37" t="str">
        <f>IFERROR(VLOOKUP(AB40,'01-Inventario de Activos'!$A$13:$L$62,3,FALSE),"")</f>
        <v/>
      </c>
      <c r="D40" s="37" t="str">
        <f>IFERROR(VLOOKUP(AB40,'01-Inventario de Activos'!$A$13:$L$62,4,FALSE),"")</f>
        <v/>
      </c>
      <c r="E40" s="41"/>
      <c r="F40" s="43"/>
      <c r="G40" s="37" t="str">
        <f>IFERROR(VLOOKUP(AB40,'01-Inventario de Activos'!$A$13:$L$62,8,FALSE),"")</f>
        <v/>
      </c>
      <c r="H40" s="37" t="str">
        <f>IFERROR(VLOOKUP(AB40,'01-Inventario de Activos'!$A$13:$L$62,7,FALSE),"")</f>
        <v/>
      </c>
      <c r="I40" s="37" t="str">
        <f>IFERROR(VLOOKUP(AB40,'01-Inventario de Activos'!$A$13:$L$62,10,FALSE),"")</f>
        <v/>
      </c>
      <c r="J40" s="37" t="str">
        <f>IFERROR(VLOOKUP(AB40,'01-Inventario de Activos'!$A$13:$L$62,11,FALSE),"")</f>
        <v/>
      </c>
      <c r="K40" s="37" t="str">
        <f>IFERROR(VLOOKUP(AB40,'01-Inventario de Activos'!$A$13:$L$62,12,FALSE),"")</f>
        <v/>
      </c>
      <c r="L40" s="41"/>
      <c r="M40" s="41"/>
      <c r="N40" s="13"/>
      <c r="O40" s="55">
        <f t="shared" si="5"/>
        <v>0</v>
      </c>
      <c r="P40" s="13"/>
      <c r="Q40" s="13"/>
      <c r="R40" s="26"/>
      <c r="S40" s="13"/>
      <c r="T40" s="13"/>
      <c r="U40" s="55">
        <f t="shared" si="6"/>
        <v>0</v>
      </c>
      <c r="V40" s="13"/>
      <c r="W40" s="13"/>
      <c r="X40" s="55">
        <f t="shared" si="8"/>
        <v>0</v>
      </c>
      <c r="Y40" s="13"/>
      <c r="Z40" s="55">
        <f t="shared" si="7"/>
        <v>0</v>
      </c>
      <c r="AA40" s="23" t="str">
        <f t="shared" si="4"/>
        <v/>
      </c>
      <c r="AB40" s="34">
        <v>29</v>
      </c>
    </row>
    <row r="41" spans="1:28" s="7" customFormat="1" ht="15.6" x14ac:dyDescent="0.25">
      <c r="A41" s="35">
        <f>COUNTIF($AA$11:AA41,"ALTA")</f>
        <v>1</v>
      </c>
      <c r="B41" s="39" t="str">
        <f>IFERROR(VLOOKUP(AB41,'01-Inventario de Activos'!$A$13:$L$62,2,FALSE),"")</f>
        <v/>
      </c>
      <c r="C41" s="37" t="str">
        <f>IFERROR(VLOOKUP(AB41,'01-Inventario de Activos'!$A$13:$L$62,3,FALSE),"")</f>
        <v/>
      </c>
      <c r="D41" s="37" t="str">
        <f>IFERROR(VLOOKUP(AB41,'01-Inventario de Activos'!$A$13:$L$62,4,FALSE),"")</f>
        <v/>
      </c>
      <c r="E41" s="41"/>
      <c r="F41" s="43"/>
      <c r="G41" s="37" t="str">
        <f>IFERROR(VLOOKUP(AB41,'01-Inventario de Activos'!$A$13:$L$62,8,FALSE),"")</f>
        <v/>
      </c>
      <c r="H41" s="37" t="str">
        <f>IFERROR(VLOOKUP(AB41,'01-Inventario de Activos'!$A$13:$L$62,7,FALSE),"")</f>
        <v/>
      </c>
      <c r="I41" s="37" t="str">
        <f>IFERROR(VLOOKUP(AB41,'01-Inventario de Activos'!$A$13:$L$62,10,FALSE),"")</f>
        <v/>
      </c>
      <c r="J41" s="37" t="str">
        <f>IFERROR(VLOOKUP(AB41,'01-Inventario de Activos'!$A$13:$L$62,11,FALSE),"")</f>
        <v/>
      </c>
      <c r="K41" s="37" t="str">
        <f>IFERROR(VLOOKUP(AB41,'01-Inventario de Activos'!$A$13:$L$62,12,FALSE),"")</f>
        <v/>
      </c>
      <c r="L41" s="41"/>
      <c r="M41" s="41"/>
      <c r="N41" s="13"/>
      <c r="O41" s="55">
        <f t="shared" si="5"/>
        <v>0</v>
      </c>
      <c r="P41" s="13"/>
      <c r="Q41" s="13"/>
      <c r="R41" s="26"/>
      <c r="S41" s="13"/>
      <c r="T41" s="13"/>
      <c r="U41" s="55">
        <f t="shared" si="6"/>
        <v>0</v>
      </c>
      <c r="V41" s="13"/>
      <c r="W41" s="13"/>
      <c r="X41" s="55">
        <f t="shared" si="8"/>
        <v>0</v>
      </c>
      <c r="Y41" s="13"/>
      <c r="Z41" s="55">
        <f t="shared" si="7"/>
        <v>0</v>
      </c>
      <c r="AA41" s="23" t="str">
        <f t="shared" si="4"/>
        <v/>
      </c>
      <c r="AB41" s="34">
        <v>30</v>
      </c>
    </row>
    <row r="42" spans="1:28" s="7" customFormat="1" ht="15.6" x14ac:dyDescent="0.25">
      <c r="A42" s="35">
        <f>COUNTIF($AA$11:AA42,"ALTA")</f>
        <v>1</v>
      </c>
      <c r="B42" s="39" t="str">
        <f>IFERROR(VLOOKUP(AB42,'01-Inventario de Activos'!$A$13:$L$62,2,FALSE),"")</f>
        <v/>
      </c>
      <c r="C42" s="37" t="str">
        <f>IFERROR(VLOOKUP(AB42,'01-Inventario de Activos'!$A$13:$L$62,3,FALSE),"")</f>
        <v/>
      </c>
      <c r="D42" s="37" t="str">
        <f>IFERROR(VLOOKUP(AB42,'01-Inventario de Activos'!$A$13:$L$62,4,FALSE),"")</f>
        <v/>
      </c>
      <c r="E42" s="41"/>
      <c r="F42" s="43"/>
      <c r="G42" s="37" t="str">
        <f>IFERROR(VLOOKUP(AB42,'01-Inventario de Activos'!$A$13:$L$62,8,FALSE),"")</f>
        <v/>
      </c>
      <c r="H42" s="37" t="str">
        <f>IFERROR(VLOOKUP(AB42,'01-Inventario de Activos'!$A$13:$L$62,7,FALSE),"")</f>
        <v/>
      </c>
      <c r="I42" s="37" t="str">
        <f>IFERROR(VLOOKUP(AB42,'01-Inventario de Activos'!$A$13:$L$62,10,FALSE),"")</f>
        <v/>
      </c>
      <c r="J42" s="37" t="str">
        <f>IFERROR(VLOOKUP(AB42,'01-Inventario de Activos'!$A$13:$L$62,11,FALSE),"")</f>
        <v/>
      </c>
      <c r="K42" s="37" t="str">
        <f>IFERROR(VLOOKUP(AB42,'01-Inventario de Activos'!$A$13:$L$62,12,FALSE),"")</f>
        <v/>
      </c>
      <c r="L42" s="41"/>
      <c r="M42" s="41"/>
      <c r="N42" s="13"/>
      <c r="O42" s="55">
        <f t="shared" si="5"/>
        <v>0</v>
      </c>
      <c r="P42" s="13"/>
      <c r="Q42" s="13"/>
      <c r="R42" s="26"/>
      <c r="S42" s="13"/>
      <c r="T42" s="13"/>
      <c r="U42" s="55">
        <f t="shared" si="6"/>
        <v>0</v>
      </c>
      <c r="V42" s="13"/>
      <c r="W42" s="13"/>
      <c r="X42" s="55">
        <f t="shared" si="8"/>
        <v>0</v>
      </c>
      <c r="Y42" s="13"/>
      <c r="Z42" s="55">
        <f t="shared" si="7"/>
        <v>0</v>
      </c>
      <c r="AA42" s="23" t="str">
        <f t="shared" si="4"/>
        <v/>
      </c>
      <c r="AB42" s="34">
        <v>31</v>
      </c>
    </row>
    <row r="43" spans="1:28" s="7" customFormat="1" ht="15.6" x14ac:dyDescent="0.25">
      <c r="A43" s="35">
        <f>COUNTIF($AA$11:AA43,"ALTA")</f>
        <v>1</v>
      </c>
      <c r="B43" s="39" t="str">
        <f>IFERROR(VLOOKUP(AB43,'01-Inventario de Activos'!$A$13:$L$62,2,FALSE),"")</f>
        <v/>
      </c>
      <c r="C43" s="37" t="str">
        <f>IFERROR(VLOOKUP(AB43,'01-Inventario de Activos'!$A$13:$L$62,3,FALSE),"")</f>
        <v/>
      </c>
      <c r="D43" s="37" t="str">
        <f>IFERROR(VLOOKUP(AB43,'01-Inventario de Activos'!$A$13:$L$62,4,FALSE),"")</f>
        <v/>
      </c>
      <c r="E43" s="41"/>
      <c r="F43" s="43"/>
      <c r="G43" s="37" t="str">
        <f>IFERROR(VLOOKUP(AB43,'01-Inventario de Activos'!$A$13:$L$62,8,FALSE),"")</f>
        <v/>
      </c>
      <c r="H43" s="37" t="str">
        <f>IFERROR(VLOOKUP(AB43,'01-Inventario de Activos'!$A$13:$L$62,7,FALSE),"")</f>
        <v/>
      </c>
      <c r="I43" s="37" t="str">
        <f>IFERROR(VLOOKUP(AB43,'01-Inventario de Activos'!$A$13:$L$62,10,FALSE),"")</f>
        <v/>
      </c>
      <c r="J43" s="37" t="str">
        <f>IFERROR(VLOOKUP(AB43,'01-Inventario de Activos'!$A$13:$L$62,11,FALSE),"")</f>
        <v/>
      </c>
      <c r="K43" s="37" t="str">
        <f>IFERROR(VLOOKUP(AB43,'01-Inventario de Activos'!$A$13:$L$62,12,FALSE),"")</f>
        <v/>
      </c>
      <c r="L43" s="41"/>
      <c r="M43" s="41"/>
      <c r="N43" s="13"/>
      <c r="O43" s="55">
        <f t="shared" si="5"/>
        <v>0</v>
      </c>
      <c r="P43" s="13"/>
      <c r="Q43" s="13"/>
      <c r="R43" s="26"/>
      <c r="S43" s="13"/>
      <c r="T43" s="13"/>
      <c r="U43" s="55">
        <f t="shared" si="6"/>
        <v>0</v>
      </c>
      <c r="V43" s="13"/>
      <c r="W43" s="13"/>
      <c r="X43" s="55">
        <f t="shared" si="8"/>
        <v>0</v>
      </c>
      <c r="Y43" s="13"/>
      <c r="Z43" s="55">
        <f t="shared" si="7"/>
        <v>0</v>
      </c>
      <c r="AA43" s="23" t="str">
        <f t="shared" si="4"/>
        <v/>
      </c>
      <c r="AB43" s="34">
        <v>32</v>
      </c>
    </row>
    <row r="44" spans="1:28" s="7" customFormat="1" ht="15.6" x14ac:dyDescent="0.25">
      <c r="A44" s="35">
        <f>COUNTIF($AA$11:AA44,"ALTA")</f>
        <v>1</v>
      </c>
      <c r="B44" s="39" t="str">
        <f>IFERROR(VLOOKUP(AB44,'01-Inventario de Activos'!$A$13:$L$62,2,FALSE),"")</f>
        <v/>
      </c>
      <c r="C44" s="37" t="str">
        <f>IFERROR(VLOOKUP(AB44,'01-Inventario de Activos'!$A$13:$L$62,3,FALSE),"")</f>
        <v/>
      </c>
      <c r="D44" s="37" t="str">
        <f>IFERROR(VLOOKUP(AB44,'01-Inventario de Activos'!$A$13:$L$62,4,FALSE),"")</f>
        <v/>
      </c>
      <c r="E44" s="41"/>
      <c r="F44" s="43"/>
      <c r="G44" s="37" t="str">
        <f>IFERROR(VLOOKUP(AB44,'01-Inventario de Activos'!$A$13:$L$62,8,FALSE),"")</f>
        <v/>
      </c>
      <c r="H44" s="37" t="str">
        <f>IFERROR(VLOOKUP(AB44,'01-Inventario de Activos'!$A$13:$L$62,7,FALSE),"")</f>
        <v/>
      </c>
      <c r="I44" s="37" t="str">
        <f>IFERROR(VLOOKUP(AB44,'01-Inventario de Activos'!$A$13:$L$62,10,FALSE),"")</f>
        <v/>
      </c>
      <c r="J44" s="37" t="str">
        <f>IFERROR(VLOOKUP(AB44,'01-Inventario de Activos'!$A$13:$L$62,11,FALSE),"")</f>
        <v/>
      </c>
      <c r="K44" s="37" t="str">
        <f>IFERROR(VLOOKUP(AB44,'01-Inventario de Activos'!$A$13:$L$62,12,FALSE),"")</f>
        <v/>
      </c>
      <c r="L44" s="41"/>
      <c r="M44" s="41"/>
      <c r="N44" s="13"/>
      <c r="O44" s="55">
        <f t="shared" si="5"/>
        <v>0</v>
      </c>
      <c r="P44" s="13"/>
      <c r="Q44" s="13"/>
      <c r="R44" s="26"/>
      <c r="S44" s="13"/>
      <c r="T44" s="13"/>
      <c r="U44" s="55">
        <f t="shared" si="6"/>
        <v>0</v>
      </c>
      <c r="V44" s="13"/>
      <c r="W44" s="13"/>
      <c r="X44" s="55">
        <f t="shared" si="8"/>
        <v>0</v>
      </c>
      <c r="Y44" s="13"/>
      <c r="Z44" s="55">
        <f t="shared" si="7"/>
        <v>0</v>
      </c>
      <c r="AA44" s="23" t="str">
        <f t="shared" si="4"/>
        <v/>
      </c>
      <c r="AB44" s="34">
        <v>33</v>
      </c>
    </row>
    <row r="45" spans="1:28" s="7" customFormat="1" ht="15.6" x14ac:dyDescent="0.25">
      <c r="A45" s="35">
        <f>COUNTIF($AA$11:AA45,"ALTA")</f>
        <v>1</v>
      </c>
      <c r="B45" s="39" t="str">
        <f>IFERROR(VLOOKUP(AB45,'01-Inventario de Activos'!$A$13:$L$62,2,FALSE),"")</f>
        <v/>
      </c>
      <c r="C45" s="37" t="str">
        <f>IFERROR(VLOOKUP(AB45,'01-Inventario de Activos'!$A$13:$L$62,3,FALSE),"")</f>
        <v/>
      </c>
      <c r="D45" s="37" t="str">
        <f>IFERROR(VLOOKUP(AB45,'01-Inventario de Activos'!$A$13:$L$62,4,FALSE),"")</f>
        <v/>
      </c>
      <c r="E45" s="41"/>
      <c r="F45" s="43"/>
      <c r="G45" s="37" t="str">
        <f>IFERROR(VLOOKUP(AB45,'01-Inventario de Activos'!$A$13:$L$62,8,FALSE),"")</f>
        <v/>
      </c>
      <c r="H45" s="37" t="str">
        <f>IFERROR(VLOOKUP(AB45,'01-Inventario de Activos'!$A$13:$L$62,7,FALSE),"")</f>
        <v/>
      </c>
      <c r="I45" s="37" t="str">
        <f>IFERROR(VLOOKUP(AB45,'01-Inventario de Activos'!$A$13:$L$62,10,FALSE),"")</f>
        <v/>
      </c>
      <c r="J45" s="37" t="str">
        <f>IFERROR(VLOOKUP(AB45,'01-Inventario de Activos'!$A$13:$L$62,11,FALSE),"")</f>
        <v/>
      </c>
      <c r="K45" s="37" t="str">
        <f>IFERROR(VLOOKUP(AB45,'01-Inventario de Activos'!$A$13:$L$62,12,FALSE),"")</f>
        <v/>
      </c>
      <c r="L45" s="41"/>
      <c r="M45" s="41"/>
      <c r="N45" s="13"/>
      <c r="O45" s="55">
        <f t="shared" si="5"/>
        <v>0</v>
      </c>
      <c r="P45" s="13"/>
      <c r="Q45" s="13"/>
      <c r="R45" s="26"/>
      <c r="S45" s="13"/>
      <c r="T45" s="13"/>
      <c r="U45" s="55">
        <f t="shared" si="6"/>
        <v>0</v>
      </c>
      <c r="V45" s="13"/>
      <c r="W45" s="13"/>
      <c r="X45" s="55">
        <f t="shared" si="8"/>
        <v>0</v>
      </c>
      <c r="Y45" s="13"/>
      <c r="Z45" s="55">
        <f t="shared" si="7"/>
        <v>0</v>
      </c>
      <c r="AA45" s="23" t="str">
        <f t="shared" si="4"/>
        <v/>
      </c>
      <c r="AB45" s="34">
        <v>34</v>
      </c>
    </row>
    <row r="46" spans="1:28" s="7" customFormat="1" ht="15.6" x14ac:dyDescent="0.25">
      <c r="A46" s="35">
        <f>COUNTIF($AA$11:AA46,"ALTA")</f>
        <v>1</v>
      </c>
      <c r="B46" s="39" t="str">
        <f>IFERROR(VLOOKUP(AB46,'01-Inventario de Activos'!$A$13:$L$62,2,FALSE),"")</f>
        <v/>
      </c>
      <c r="C46" s="37" t="str">
        <f>IFERROR(VLOOKUP(AB46,'01-Inventario de Activos'!$A$13:$L$62,3,FALSE),"")</f>
        <v/>
      </c>
      <c r="D46" s="37" t="str">
        <f>IFERROR(VLOOKUP(AB46,'01-Inventario de Activos'!$A$13:$L$62,4,FALSE),"")</f>
        <v/>
      </c>
      <c r="E46" s="41"/>
      <c r="F46" s="43"/>
      <c r="G46" s="37" t="str">
        <f>IFERROR(VLOOKUP(AB46,'01-Inventario de Activos'!$A$13:$L$62,8,FALSE),"")</f>
        <v/>
      </c>
      <c r="H46" s="37" t="str">
        <f>IFERROR(VLOOKUP(AB46,'01-Inventario de Activos'!$A$13:$L$62,7,FALSE),"")</f>
        <v/>
      </c>
      <c r="I46" s="37" t="str">
        <f>IFERROR(VLOOKUP(AB46,'01-Inventario de Activos'!$A$13:$L$62,10,FALSE),"")</f>
        <v/>
      </c>
      <c r="J46" s="37" t="str">
        <f>IFERROR(VLOOKUP(AB46,'01-Inventario de Activos'!$A$13:$L$62,11,FALSE),"")</f>
        <v/>
      </c>
      <c r="K46" s="37" t="str">
        <f>IFERROR(VLOOKUP(AB46,'01-Inventario de Activos'!$A$13:$L$62,12,FALSE),"")</f>
        <v/>
      </c>
      <c r="L46" s="41"/>
      <c r="M46" s="41"/>
      <c r="N46" s="13"/>
      <c r="O46" s="55">
        <f t="shared" si="5"/>
        <v>0</v>
      </c>
      <c r="P46" s="13"/>
      <c r="Q46" s="13"/>
      <c r="R46" s="26"/>
      <c r="S46" s="13"/>
      <c r="T46" s="13"/>
      <c r="U46" s="55">
        <f t="shared" si="6"/>
        <v>0</v>
      </c>
      <c r="V46" s="13"/>
      <c r="W46" s="13"/>
      <c r="X46" s="55">
        <f t="shared" si="8"/>
        <v>0</v>
      </c>
      <c r="Y46" s="13"/>
      <c r="Z46" s="55">
        <f t="shared" si="7"/>
        <v>0</v>
      </c>
      <c r="AA46" s="23" t="str">
        <f t="shared" si="4"/>
        <v/>
      </c>
      <c r="AB46" s="34">
        <v>35</v>
      </c>
    </row>
    <row r="47" spans="1:28" s="7" customFormat="1" ht="15.6" x14ac:dyDescent="0.25">
      <c r="A47" s="35">
        <f>COUNTIF($AA$11:AA47,"ALTA")</f>
        <v>1</v>
      </c>
      <c r="B47" s="39" t="str">
        <f>IFERROR(VLOOKUP(AB47,'01-Inventario de Activos'!$A$13:$L$62,2,FALSE),"")</f>
        <v/>
      </c>
      <c r="C47" s="37" t="str">
        <f>IFERROR(VLOOKUP(AB47,'01-Inventario de Activos'!$A$13:$L$62,3,FALSE),"")</f>
        <v/>
      </c>
      <c r="D47" s="37" t="str">
        <f>IFERROR(VLOOKUP(AB47,'01-Inventario de Activos'!$A$13:$L$62,4,FALSE),"")</f>
        <v/>
      </c>
      <c r="E47" s="41"/>
      <c r="F47" s="43"/>
      <c r="G47" s="37" t="str">
        <f>IFERROR(VLOOKUP(AB47,'01-Inventario de Activos'!$A$13:$L$62,8,FALSE),"")</f>
        <v/>
      </c>
      <c r="H47" s="37" t="str">
        <f>IFERROR(VLOOKUP(AB47,'01-Inventario de Activos'!$A$13:$L$62,7,FALSE),"")</f>
        <v/>
      </c>
      <c r="I47" s="37" t="str">
        <f>IFERROR(VLOOKUP(AB47,'01-Inventario de Activos'!$A$13:$L$62,10,FALSE),"")</f>
        <v/>
      </c>
      <c r="J47" s="37" t="str">
        <f>IFERROR(VLOOKUP(AB47,'01-Inventario de Activos'!$A$13:$L$62,11,FALSE),"")</f>
        <v/>
      </c>
      <c r="K47" s="37" t="str">
        <f>IFERROR(VLOOKUP(AB47,'01-Inventario de Activos'!$A$13:$L$62,12,FALSE),"")</f>
        <v/>
      </c>
      <c r="L47" s="41"/>
      <c r="M47" s="41"/>
      <c r="N47" s="13"/>
      <c r="O47" s="55">
        <f t="shared" si="5"/>
        <v>0</v>
      </c>
      <c r="P47" s="13"/>
      <c r="Q47" s="13"/>
      <c r="R47" s="26"/>
      <c r="S47" s="13"/>
      <c r="T47" s="13"/>
      <c r="U47" s="55">
        <f t="shared" si="6"/>
        <v>0</v>
      </c>
      <c r="V47" s="13"/>
      <c r="W47" s="13"/>
      <c r="X47" s="55">
        <f t="shared" si="8"/>
        <v>0</v>
      </c>
      <c r="Y47" s="13"/>
      <c r="Z47" s="55">
        <f t="shared" si="7"/>
        <v>0</v>
      </c>
      <c r="AA47" s="23" t="str">
        <f t="shared" si="4"/>
        <v/>
      </c>
      <c r="AB47" s="34">
        <v>36</v>
      </c>
    </row>
    <row r="48" spans="1:28" s="7" customFormat="1" ht="15.6" x14ac:dyDescent="0.25">
      <c r="A48" s="35">
        <f>COUNTIF($AA$11:AA48,"ALTA")</f>
        <v>1</v>
      </c>
      <c r="B48" s="39" t="str">
        <f>IFERROR(VLOOKUP(AB48,'01-Inventario de Activos'!$A$13:$L$62,2,FALSE),"")</f>
        <v/>
      </c>
      <c r="C48" s="37" t="str">
        <f>IFERROR(VLOOKUP(AB48,'01-Inventario de Activos'!$A$13:$L$62,3,FALSE),"")</f>
        <v/>
      </c>
      <c r="D48" s="37" t="str">
        <f>IFERROR(VLOOKUP(AB48,'01-Inventario de Activos'!$A$13:$L$62,4,FALSE),"")</f>
        <v/>
      </c>
      <c r="E48" s="41"/>
      <c r="F48" s="43"/>
      <c r="G48" s="37" t="str">
        <f>IFERROR(VLOOKUP(AB48,'01-Inventario de Activos'!$A$13:$L$62,8,FALSE),"")</f>
        <v/>
      </c>
      <c r="H48" s="37" t="str">
        <f>IFERROR(VLOOKUP(AB48,'01-Inventario de Activos'!$A$13:$L$62,7,FALSE),"")</f>
        <v/>
      </c>
      <c r="I48" s="37" t="str">
        <f>IFERROR(VLOOKUP(AB48,'01-Inventario de Activos'!$A$13:$L$62,10,FALSE),"")</f>
        <v/>
      </c>
      <c r="J48" s="37" t="str">
        <f>IFERROR(VLOOKUP(AB48,'01-Inventario de Activos'!$A$13:$L$62,11,FALSE),"")</f>
        <v/>
      </c>
      <c r="K48" s="37" t="str">
        <f>IFERROR(VLOOKUP(AB48,'01-Inventario de Activos'!$A$13:$L$62,12,FALSE),"")</f>
        <v/>
      </c>
      <c r="L48" s="41"/>
      <c r="M48" s="41"/>
      <c r="N48" s="13"/>
      <c r="O48" s="55">
        <f t="shared" si="5"/>
        <v>0</v>
      </c>
      <c r="P48" s="13"/>
      <c r="Q48" s="13"/>
      <c r="R48" s="26"/>
      <c r="S48" s="13"/>
      <c r="T48" s="13"/>
      <c r="U48" s="55">
        <f t="shared" si="6"/>
        <v>0</v>
      </c>
      <c r="V48" s="13"/>
      <c r="W48" s="13"/>
      <c r="X48" s="55">
        <f t="shared" si="8"/>
        <v>0</v>
      </c>
      <c r="Y48" s="13"/>
      <c r="Z48" s="55">
        <f t="shared" si="7"/>
        <v>0</v>
      </c>
      <c r="AA48" s="23" t="str">
        <f t="shared" si="4"/>
        <v/>
      </c>
      <c r="AB48" s="34">
        <v>37</v>
      </c>
    </row>
    <row r="49" spans="1:28" s="7" customFormat="1" ht="15.6" x14ac:dyDescent="0.25">
      <c r="A49" s="35">
        <f>COUNTIF($AA$11:AA49,"ALTA")</f>
        <v>1</v>
      </c>
      <c r="B49" s="39" t="str">
        <f>IFERROR(VLOOKUP(AB49,'01-Inventario de Activos'!$A$13:$L$62,2,FALSE),"")</f>
        <v/>
      </c>
      <c r="C49" s="37" t="str">
        <f>IFERROR(VLOOKUP(AB49,'01-Inventario de Activos'!$A$13:$L$62,3,FALSE),"")</f>
        <v/>
      </c>
      <c r="D49" s="37" t="str">
        <f>IFERROR(VLOOKUP(AB49,'01-Inventario de Activos'!$A$13:$L$62,4,FALSE),"")</f>
        <v/>
      </c>
      <c r="E49" s="41"/>
      <c r="F49" s="43"/>
      <c r="G49" s="37" t="str">
        <f>IFERROR(VLOOKUP(AB49,'01-Inventario de Activos'!$A$13:$L$62,8,FALSE),"")</f>
        <v/>
      </c>
      <c r="H49" s="37" t="str">
        <f>IFERROR(VLOOKUP(AB49,'01-Inventario de Activos'!$A$13:$L$62,7,FALSE),"")</f>
        <v/>
      </c>
      <c r="I49" s="37" t="str">
        <f>IFERROR(VLOOKUP(AB49,'01-Inventario de Activos'!$A$13:$L$62,10,FALSE),"")</f>
        <v/>
      </c>
      <c r="J49" s="37" t="str">
        <f>IFERROR(VLOOKUP(AB49,'01-Inventario de Activos'!$A$13:$L$62,11,FALSE),"")</f>
        <v/>
      </c>
      <c r="K49" s="37" t="str">
        <f>IFERROR(VLOOKUP(AB49,'01-Inventario de Activos'!$A$13:$L$62,12,FALSE),"")</f>
        <v/>
      </c>
      <c r="L49" s="41"/>
      <c r="M49" s="41"/>
      <c r="N49" s="13"/>
      <c r="O49" s="55">
        <f t="shared" si="5"/>
        <v>0</v>
      </c>
      <c r="P49" s="13"/>
      <c r="Q49" s="13"/>
      <c r="R49" s="26"/>
      <c r="S49" s="13"/>
      <c r="T49" s="13"/>
      <c r="U49" s="55">
        <f t="shared" si="6"/>
        <v>0</v>
      </c>
      <c r="V49" s="13"/>
      <c r="W49" s="13"/>
      <c r="X49" s="55">
        <f t="shared" si="8"/>
        <v>0</v>
      </c>
      <c r="Y49" s="13"/>
      <c r="Z49" s="55">
        <f t="shared" si="7"/>
        <v>0</v>
      </c>
      <c r="AA49" s="23" t="str">
        <f t="shared" si="4"/>
        <v/>
      </c>
      <c r="AB49" s="34">
        <v>38</v>
      </c>
    </row>
    <row r="50" spans="1:28" s="7" customFormat="1" ht="15.6" x14ac:dyDescent="0.25">
      <c r="A50" s="35">
        <f>COUNTIF($AA$11:AA50,"ALTA")</f>
        <v>1</v>
      </c>
      <c r="B50" s="39" t="str">
        <f>IFERROR(VLOOKUP(AB50,'01-Inventario de Activos'!$A$13:$L$62,2,FALSE),"")</f>
        <v/>
      </c>
      <c r="C50" s="37" t="str">
        <f>IFERROR(VLOOKUP(AB50,'01-Inventario de Activos'!$A$13:$L$62,3,FALSE),"")</f>
        <v/>
      </c>
      <c r="D50" s="37" t="str">
        <f>IFERROR(VLOOKUP(AB50,'01-Inventario de Activos'!$A$13:$L$62,4,FALSE),"")</f>
        <v/>
      </c>
      <c r="E50" s="41"/>
      <c r="F50" s="43"/>
      <c r="G50" s="37" t="str">
        <f>IFERROR(VLOOKUP(AB50,'01-Inventario de Activos'!$A$13:$L$62,8,FALSE),"")</f>
        <v/>
      </c>
      <c r="H50" s="37" t="str">
        <f>IFERROR(VLOOKUP(AB50,'01-Inventario de Activos'!$A$13:$L$62,7,FALSE),"")</f>
        <v/>
      </c>
      <c r="I50" s="37" t="str">
        <f>IFERROR(VLOOKUP(AB50,'01-Inventario de Activos'!$A$13:$L$62,10,FALSE),"")</f>
        <v/>
      </c>
      <c r="J50" s="37" t="str">
        <f>IFERROR(VLOOKUP(AB50,'01-Inventario de Activos'!$A$13:$L$62,11,FALSE),"")</f>
        <v/>
      </c>
      <c r="K50" s="37" t="str">
        <f>IFERROR(VLOOKUP(AB50,'01-Inventario de Activos'!$A$13:$L$62,12,FALSE),"")</f>
        <v/>
      </c>
      <c r="L50" s="41"/>
      <c r="M50" s="41"/>
      <c r="N50" s="13"/>
      <c r="O50" s="55">
        <f t="shared" si="5"/>
        <v>0</v>
      </c>
      <c r="P50" s="13"/>
      <c r="Q50" s="13"/>
      <c r="R50" s="26"/>
      <c r="S50" s="13"/>
      <c r="T50" s="13"/>
      <c r="U50" s="55">
        <f t="shared" si="6"/>
        <v>0</v>
      </c>
      <c r="V50" s="13"/>
      <c r="W50" s="13"/>
      <c r="X50" s="55">
        <f t="shared" si="8"/>
        <v>0</v>
      </c>
      <c r="Y50" s="13"/>
      <c r="Z50" s="55">
        <f t="shared" si="7"/>
        <v>0</v>
      </c>
      <c r="AA50" s="23" t="str">
        <f t="shared" si="4"/>
        <v/>
      </c>
      <c r="AB50" s="34">
        <v>39</v>
      </c>
    </row>
    <row r="51" spans="1:28" s="7" customFormat="1" ht="15.6" x14ac:dyDescent="0.25">
      <c r="A51" s="35">
        <f>COUNTIF($AA$11:AA51,"ALTA")</f>
        <v>1</v>
      </c>
      <c r="B51" s="39" t="str">
        <f>IFERROR(VLOOKUP(AB51,'01-Inventario de Activos'!$A$13:$L$62,2,FALSE),"")</f>
        <v/>
      </c>
      <c r="C51" s="37" t="str">
        <f>IFERROR(VLOOKUP(AB51,'01-Inventario de Activos'!$A$13:$L$62,3,FALSE),"")</f>
        <v/>
      </c>
      <c r="D51" s="37" t="str">
        <f>IFERROR(VLOOKUP(AB51,'01-Inventario de Activos'!$A$13:$L$62,4,FALSE),"")</f>
        <v/>
      </c>
      <c r="E51" s="41"/>
      <c r="F51" s="43"/>
      <c r="G51" s="37" t="str">
        <f>IFERROR(VLOOKUP(AB51,'01-Inventario de Activos'!$A$13:$L$62,8,FALSE),"")</f>
        <v/>
      </c>
      <c r="H51" s="37" t="str">
        <f>IFERROR(VLOOKUP(AB51,'01-Inventario de Activos'!$A$13:$L$62,7,FALSE),"")</f>
        <v/>
      </c>
      <c r="I51" s="37" t="str">
        <f>IFERROR(VLOOKUP(AB51,'01-Inventario de Activos'!$A$13:$L$62,10,FALSE),"")</f>
        <v/>
      </c>
      <c r="J51" s="37" t="str">
        <f>IFERROR(VLOOKUP(AB51,'01-Inventario de Activos'!$A$13:$L$62,11,FALSE),"")</f>
        <v/>
      </c>
      <c r="K51" s="37" t="str">
        <f>IFERROR(VLOOKUP(AB51,'01-Inventario de Activos'!$A$13:$L$62,12,FALSE),"")</f>
        <v/>
      </c>
      <c r="L51" s="41"/>
      <c r="M51" s="41"/>
      <c r="N51" s="13"/>
      <c r="O51" s="55">
        <f t="shared" si="5"/>
        <v>0</v>
      </c>
      <c r="P51" s="13"/>
      <c r="Q51" s="13"/>
      <c r="R51" s="26"/>
      <c r="S51" s="13"/>
      <c r="T51" s="13"/>
      <c r="U51" s="55">
        <f t="shared" si="6"/>
        <v>0</v>
      </c>
      <c r="V51" s="13"/>
      <c r="W51" s="13"/>
      <c r="X51" s="55">
        <f t="shared" si="8"/>
        <v>0</v>
      </c>
      <c r="Y51" s="13"/>
      <c r="Z51" s="55">
        <f t="shared" si="7"/>
        <v>0</v>
      </c>
      <c r="AA51" s="23" t="str">
        <f t="shared" si="4"/>
        <v/>
      </c>
      <c r="AB51" s="34">
        <v>40</v>
      </c>
    </row>
    <row r="52" spans="1:28" s="7" customFormat="1" ht="15.6" x14ac:dyDescent="0.25">
      <c r="A52" s="35">
        <f>COUNTIF($AA$11:AA52,"ALTA")</f>
        <v>1</v>
      </c>
      <c r="B52" s="39" t="str">
        <f>IFERROR(VLOOKUP(AB52,'01-Inventario de Activos'!$A$13:$L$62,2,FALSE),"")</f>
        <v/>
      </c>
      <c r="C52" s="37" t="str">
        <f>IFERROR(VLOOKUP(AB52,'01-Inventario de Activos'!$A$13:$L$62,3,FALSE),"")</f>
        <v/>
      </c>
      <c r="D52" s="37" t="str">
        <f>IFERROR(VLOOKUP(AB52,'01-Inventario de Activos'!$A$13:$L$62,4,FALSE),"")</f>
        <v/>
      </c>
      <c r="E52" s="41"/>
      <c r="F52" s="43"/>
      <c r="G52" s="37" t="str">
        <f>IFERROR(VLOOKUP(AB52,'01-Inventario de Activos'!$A$13:$L$62,8,FALSE),"")</f>
        <v/>
      </c>
      <c r="H52" s="37" t="str">
        <f>IFERROR(VLOOKUP(AB52,'01-Inventario de Activos'!$A$13:$L$62,7,FALSE),"")</f>
        <v/>
      </c>
      <c r="I52" s="37" t="str">
        <f>IFERROR(VLOOKUP(AB52,'01-Inventario de Activos'!$A$13:$L$62,10,FALSE),"")</f>
        <v/>
      </c>
      <c r="J52" s="37" t="str">
        <f>IFERROR(VLOOKUP(AB52,'01-Inventario de Activos'!$A$13:$L$62,11,FALSE),"")</f>
        <v/>
      </c>
      <c r="K52" s="37" t="str">
        <f>IFERROR(VLOOKUP(AB52,'01-Inventario de Activos'!$A$13:$L$62,12,FALSE),"")</f>
        <v/>
      </c>
      <c r="L52" s="41"/>
      <c r="M52" s="41"/>
      <c r="N52" s="13"/>
      <c r="O52" s="55">
        <f t="shared" si="5"/>
        <v>0</v>
      </c>
      <c r="P52" s="13"/>
      <c r="Q52" s="13"/>
      <c r="R52" s="26"/>
      <c r="S52" s="13"/>
      <c r="T52" s="13"/>
      <c r="U52" s="55">
        <f t="shared" si="6"/>
        <v>0</v>
      </c>
      <c r="V52" s="13"/>
      <c r="W52" s="13"/>
      <c r="X52" s="55">
        <f t="shared" si="8"/>
        <v>0</v>
      </c>
      <c r="Y52" s="13"/>
      <c r="Z52" s="55">
        <f t="shared" si="7"/>
        <v>0</v>
      </c>
      <c r="AA52" s="23" t="str">
        <f t="shared" si="4"/>
        <v/>
      </c>
      <c r="AB52" s="34">
        <v>41</v>
      </c>
    </row>
    <row r="53" spans="1:28" s="7" customFormat="1" ht="15.6" x14ac:dyDescent="0.25">
      <c r="A53" s="35">
        <f>COUNTIF($AA$11:AA53,"ALTA")</f>
        <v>1</v>
      </c>
      <c r="B53" s="39" t="str">
        <f>IFERROR(VLOOKUP(AB53,'01-Inventario de Activos'!$A$13:$L$62,2,FALSE),"")</f>
        <v/>
      </c>
      <c r="C53" s="37" t="str">
        <f>IFERROR(VLOOKUP(AB53,'01-Inventario de Activos'!$A$13:$L$62,3,FALSE),"")</f>
        <v/>
      </c>
      <c r="D53" s="37" t="str">
        <f>IFERROR(VLOOKUP(AB53,'01-Inventario de Activos'!$A$13:$L$62,4,FALSE),"")</f>
        <v/>
      </c>
      <c r="E53" s="41"/>
      <c r="F53" s="43"/>
      <c r="G53" s="37" t="str">
        <f>IFERROR(VLOOKUP(AB53,'01-Inventario de Activos'!$A$13:$L$62,8,FALSE),"")</f>
        <v/>
      </c>
      <c r="H53" s="37" t="str">
        <f>IFERROR(VLOOKUP(AB53,'01-Inventario de Activos'!$A$13:$L$62,7,FALSE),"")</f>
        <v/>
      </c>
      <c r="I53" s="37" t="str">
        <f>IFERROR(VLOOKUP(AB53,'01-Inventario de Activos'!$A$13:$L$62,10,FALSE),"")</f>
        <v/>
      </c>
      <c r="J53" s="37" t="str">
        <f>IFERROR(VLOOKUP(AB53,'01-Inventario de Activos'!$A$13:$L$62,11,FALSE),"")</f>
        <v/>
      </c>
      <c r="K53" s="37" t="str">
        <f>IFERROR(VLOOKUP(AB53,'01-Inventario de Activos'!$A$13:$L$62,12,FALSE),"")</f>
        <v/>
      </c>
      <c r="L53" s="41"/>
      <c r="M53" s="41"/>
      <c r="N53" s="13"/>
      <c r="O53" s="55">
        <f t="shared" si="5"/>
        <v>0</v>
      </c>
      <c r="P53" s="13"/>
      <c r="Q53" s="13"/>
      <c r="R53" s="26"/>
      <c r="S53" s="13"/>
      <c r="T53" s="13"/>
      <c r="U53" s="55">
        <f t="shared" si="6"/>
        <v>0</v>
      </c>
      <c r="V53" s="13"/>
      <c r="W53" s="13"/>
      <c r="X53" s="55">
        <f t="shared" si="8"/>
        <v>0</v>
      </c>
      <c r="Y53" s="13"/>
      <c r="Z53" s="55">
        <f t="shared" si="7"/>
        <v>0</v>
      </c>
      <c r="AA53" s="23" t="str">
        <f t="shared" si="4"/>
        <v/>
      </c>
      <c r="AB53" s="34">
        <v>42</v>
      </c>
    </row>
    <row r="54" spans="1:28" s="7" customFormat="1" ht="15.6" x14ac:dyDescent="0.25">
      <c r="A54" s="35">
        <f>COUNTIF($AA$11:AA54,"ALTA")</f>
        <v>1</v>
      </c>
      <c r="B54" s="39" t="str">
        <f>IFERROR(VLOOKUP(AB54,'01-Inventario de Activos'!$A$13:$L$62,2,FALSE),"")</f>
        <v/>
      </c>
      <c r="C54" s="37" t="str">
        <f>IFERROR(VLOOKUP(AB54,'01-Inventario de Activos'!$A$13:$L$62,3,FALSE),"")</f>
        <v/>
      </c>
      <c r="D54" s="37" t="str">
        <f>IFERROR(VLOOKUP(AB54,'01-Inventario de Activos'!$A$13:$L$62,4,FALSE),"")</f>
        <v/>
      </c>
      <c r="E54" s="41"/>
      <c r="F54" s="43"/>
      <c r="G54" s="37" t="str">
        <f>IFERROR(VLOOKUP(AB54,'01-Inventario de Activos'!$A$13:$L$62,8,FALSE),"")</f>
        <v/>
      </c>
      <c r="H54" s="37" t="str">
        <f>IFERROR(VLOOKUP(AB54,'01-Inventario de Activos'!$A$13:$L$62,7,FALSE),"")</f>
        <v/>
      </c>
      <c r="I54" s="37" t="str">
        <f>IFERROR(VLOOKUP(AB54,'01-Inventario de Activos'!$A$13:$L$62,10,FALSE),"")</f>
        <v/>
      </c>
      <c r="J54" s="37" t="str">
        <f>IFERROR(VLOOKUP(AB54,'01-Inventario de Activos'!$A$13:$L$62,11,FALSE),"")</f>
        <v/>
      </c>
      <c r="K54" s="37" t="str">
        <f>IFERROR(VLOOKUP(AB54,'01-Inventario de Activos'!$A$13:$L$62,12,FALSE),"")</f>
        <v/>
      </c>
      <c r="L54" s="41"/>
      <c r="M54" s="41"/>
      <c r="N54" s="13"/>
      <c r="O54" s="55">
        <f t="shared" si="5"/>
        <v>0</v>
      </c>
      <c r="P54" s="13"/>
      <c r="Q54" s="13"/>
      <c r="R54" s="26"/>
      <c r="S54" s="13"/>
      <c r="T54" s="13"/>
      <c r="U54" s="55">
        <f t="shared" si="6"/>
        <v>0</v>
      </c>
      <c r="V54" s="13"/>
      <c r="W54" s="13"/>
      <c r="X54" s="55">
        <f t="shared" si="8"/>
        <v>0</v>
      </c>
      <c r="Y54" s="13"/>
      <c r="Z54" s="55">
        <f t="shared" si="7"/>
        <v>0</v>
      </c>
      <c r="AA54" s="23" t="str">
        <f t="shared" si="4"/>
        <v/>
      </c>
      <c r="AB54" s="34">
        <v>43</v>
      </c>
    </row>
    <row r="55" spans="1:28" s="7" customFormat="1" ht="15.6" x14ac:dyDescent="0.25">
      <c r="A55" s="35">
        <f>COUNTIF($AA$11:AA55,"ALTA")</f>
        <v>1</v>
      </c>
      <c r="B55" s="39" t="str">
        <f>IFERROR(VLOOKUP(AB55,'01-Inventario de Activos'!$A$13:$L$62,2,FALSE),"")</f>
        <v/>
      </c>
      <c r="C55" s="37" t="str">
        <f>IFERROR(VLOOKUP(AB55,'01-Inventario de Activos'!$A$13:$L$62,3,FALSE),"")</f>
        <v/>
      </c>
      <c r="D55" s="37" t="str">
        <f>IFERROR(VLOOKUP(AB55,'01-Inventario de Activos'!$A$13:$L$62,4,FALSE),"")</f>
        <v/>
      </c>
      <c r="E55" s="41"/>
      <c r="F55" s="43"/>
      <c r="G55" s="37" t="str">
        <f>IFERROR(VLOOKUP(AB55,'01-Inventario de Activos'!$A$13:$L$62,8,FALSE),"")</f>
        <v/>
      </c>
      <c r="H55" s="37" t="str">
        <f>IFERROR(VLOOKUP(AB55,'01-Inventario de Activos'!$A$13:$L$62,7,FALSE),"")</f>
        <v/>
      </c>
      <c r="I55" s="37" t="str">
        <f>IFERROR(VLOOKUP(AB55,'01-Inventario de Activos'!$A$13:$L$62,10,FALSE),"")</f>
        <v/>
      </c>
      <c r="J55" s="37" t="str">
        <f>IFERROR(VLOOKUP(AB55,'01-Inventario de Activos'!$A$13:$L$62,11,FALSE),"")</f>
        <v/>
      </c>
      <c r="K55" s="37" t="str">
        <f>IFERROR(VLOOKUP(AB55,'01-Inventario de Activos'!$A$13:$L$62,12,FALSE),"")</f>
        <v/>
      </c>
      <c r="L55" s="41"/>
      <c r="M55" s="41"/>
      <c r="N55" s="13"/>
      <c r="O55" s="55">
        <f t="shared" si="5"/>
        <v>0</v>
      </c>
      <c r="P55" s="13"/>
      <c r="Q55" s="13"/>
      <c r="R55" s="26"/>
      <c r="S55" s="13"/>
      <c r="T55" s="13"/>
      <c r="U55" s="55">
        <f t="shared" si="6"/>
        <v>0</v>
      </c>
      <c r="V55" s="13"/>
      <c r="W55" s="13"/>
      <c r="X55" s="55">
        <f t="shared" si="8"/>
        <v>0</v>
      </c>
      <c r="Y55" s="13"/>
      <c r="Z55" s="55">
        <f t="shared" si="7"/>
        <v>0</v>
      </c>
      <c r="AA55" s="23" t="str">
        <f t="shared" si="4"/>
        <v/>
      </c>
      <c r="AB55" s="34">
        <v>44</v>
      </c>
    </row>
    <row r="56" spans="1:28" s="7" customFormat="1" ht="15.6" x14ac:dyDescent="0.25">
      <c r="A56" s="35">
        <f>COUNTIF($AA$11:AA56,"ALTA")</f>
        <v>1</v>
      </c>
      <c r="B56" s="39" t="str">
        <f>IFERROR(VLOOKUP(AB56,'01-Inventario de Activos'!$A$13:$L$62,2,FALSE),"")</f>
        <v/>
      </c>
      <c r="C56" s="37" t="str">
        <f>IFERROR(VLOOKUP(AB56,'01-Inventario de Activos'!$A$13:$L$62,3,FALSE),"")</f>
        <v/>
      </c>
      <c r="D56" s="37" t="str">
        <f>IFERROR(VLOOKUP(AB56,'01-Inventario de Activos'!$A$13:$L$62,4,FALSE),"")</f>
        <v/>
      </c>
      <c r="E56" s="41"/>
      <c r="F56" s="43"/>
      <c r="G56" s="37" t="str">
        <f>IFERROR(VLOOKUP(AB56,'01-Inventario de Activos'!$A$13:$L$62,8,FALSE),"")</f>
        <v/>
      </c>
      <c r="H56" s="37" t="str">
        <f>IFERROR(VLOOKUP(AB56,'01-Inventario de Activos'!$A$13:$L$62,7,FALSE),"")</f>
        <v/>
      </c>
      <c r="I56" s="37" t="str">
        <f>IFERROR(VLOOKUP(AB56,'01-Inventario de Activos'!$A$13:$L$62,10,FALSE),"")</f>
        <v/>
      </c>
      <c r="J56" s="37" t="str">
        <f>IFERROR(VLOOKUP(AB56,'01-Inventario de Activos'!$A$13:$L$62,11,FALSE),"")</f>
        <v/>
      </c>
      <c r="K56" s="37" t="str">
        <f>IFERROR(VLOOKUP(AB56,'01-Inventario de Activos'!$A$13:$L$62,12,FALSE),"")</f>
        <v/>
      </c>
      <c r="L56" s="41"/>
      <c r="M56" s="41"/>
      <c r="N56" s="17"/>
      <c r="O56" s="55">
        <f t="shared" si="5"/>
        <v>0</v>
      </c>
      <c r="P56" s="17"/>
      <c r="Q56" s="17"/>
      <c r="R56" s="26"/>
      <c r="S56" s="17"/>
      <c r="T56" s="17"/>
      <c r="U56" s="55">
        <f t="shared" ref="U56:U61" si="9">IF(T56="ALTA",3,IF(T56="MEDIA",2,IF(T56="BAJA",1,0)))</f>
        <v>0</v>
      </c>
      <c r="V56" s="17"/>
      <c r="W56" s="17"/>
      <c r="X56" s="55">
        <f t="shared" ref="X56:X61" si="10">IF(W56="ALTA",3,IF(W56="MEDIA",2,IF(W56="BAJA",1,0)))</f>
        <v>0</v>
      </c>
      <c r="Y56" s="17"/>
      <c r="Z56" s="55">
        <f t="shared" si="7"/>
        <v>0</v>
      </c>
      <c r="AA56" s="23" t="str">
        <f t="shared" si="4"/>
        <v/>
      </c>
      <c r="AB56" s="34">
        <v>45</v>
      </c>
    </row>
    <row r="57" spans="1:28" s="7" customFormat="1" ht="15.6" x14ac:dyDescent="0.25">
      <c r="A57" s="35">
        <f>COUNTIF($AA$11:AA57,"ALTA")</f>
        <v>1</v>
      </c>
      <c r="B57" s="39" t="str">
        <f>IFERROR(VLOOKUP(AB57,'01-Inventario de Activos'!$A$13:$L$62,2,FALSE),"")</f>
        <v/>
      </c>
      <c r="C57" s="37" t="str">
        <f>IFERROR(VLOOKUP(AB57,'01-Inventario de Activos'!$A$13:$L$62,3,FALSE),"")</f>
        <v/>
      </c>
      <c r="D57" s="37" t="str">
        <f>IFERROR(VLOOKUP(AB57,'01-Inventario de Activos'!$A$13:$L$62,4,FALSE),"")</f>
        <v/>
      </c>
      <c r="E57" s="41"/>
      <c r="F57" s="43"/>
      <c r="G57" s="37" t="str">
        <f>IFERROR(VLOOKUP(AB57,'01-Inventario de Activos'!$A$13:$L$62,8,FALSE),"")</f>
        <v/>
      </c>
      <c r="H57" s="37" t="str">
        <f>IFERROR(VLOOKUP(AB57,'01-Inventario de Activos'!$A$13:$L$62,7,FALSE),"")</f>
        <v/>
      </c>
      <c r="I57" s="37" t="str">
        <f>IFERROR(VLOOKUP(AB57,'01-Inventario de Activos'!$A$13:$L$62,10,FALSE),"")</f>
        <v/>
      </c>
      <c r="J57" s="37" t="str">
        <f>IFERROR(VLOOKUP(AB57,'01-Inventario de Activos'!$A$13:$L$62,11,FALSE),"")</f>
        <v/>
      </c>
      <c r="K57" s="37" t="str">
        <f>IFERROR(VLOOKUP(AB57,'01-Inventario de Activos'!$A$13:$L$62,12,FALSE),"")</f>
        <v/>
      </c>
      <c r="L57" s="41"/>
      <c r="M57" s="41"/>
      <c r="N57" s="17"/>
      <c r="O57" s="55">
        <f t="shared" si="5"/>
        <v>0</v>
      </c>
      <c r="P57" s="17"/>
      <c r="Q57" s="17"/>
      <c r="R57" s="26"/>
      <c r="S57" s="17"/>
      <c r="T57" s="17"/>
      <c r="U57" s="55">
        <f t="shared" si="9"/>
        <v>0</v>
      </c>
      <c r="V57" s="17"/>
      <c r="W57" s="17"/>
      <c r="X57" s="55">
        <f t="shared" si="10"/>
        <v>0</v>
      </c>
      <c r="Y57" s="17"/>
      <c r="Z57" s="55">
        <f t="shared" si="7"/>
        <v>0</v>
      </c>
      <c r="AA57" s="23" t="str">
        <f t="shared" si="4"/>
        <v/>
      </c>
      <c r="AB57" s="34">
        <v>46</v>
      </c>
    </row>
    <row r="58" spans="1:28" s="7" customFormat="1" ht="15.6" x14ac:dyDescent="0.25">
      <c r="A58" s="35">
        <f>COUNTIF($AA$11:AA58,"ALTA")</f>
        <v>1</v>
      </c>
      <c r="B58" s="39" t="str">
        <f>IFERROR(VLOOKUP(AB58,'01-Inventario de Activos'!$A$13:$L$62,2,FALSE),"")</f>
        <v/>
      </c>
      <c r="C58" s="37" t="str">
        <f>IFERROR(VLOOKUP(AB58,'01-Inventario de Activos'!$A$13:$L$62,3,FALSE),"")</f>
        <v/>
      </c>
      <c r="D58" s="37" t="str">
        <f>IFERROR(VLOOKUP(AB58,'01-Inventario de Activos'!$A$13:$L$62,4,FALSE),"")</f>
        <v/>
      </c>
      <c r="E58" s="41"/>
      <c r="F58" s="43"/>
      <c r="G58" s="37" t="str">
        <f>IFERROR(VLOOKUP(AB58,'01-Inventario de Activos'!$A$13:$L$62,8,FALSE),"")</f>
        <v/>
      </c>
      <c r="H58" s="37" t="str">
        <f>IFERROR(VLOOKUP(AB58,'01-Inventario de Activos'!$A$13:$L$62,7,FALSE),"")</f>
        <v/>
      </c>
      <c r="I58" s="37" t="str">
        <f>IFERROR(VLOOKUP(AB58,'01-Inventario de Activos'!$A$13:$L$62,10,FALSE),"")</f>
        <v/>
      </c>
      <c r="J58" s="37" t="str">
        <f>IFERROR(VLOOKUP(AB58,'01-Inventario de Activos'!$A$13:$L$62,11,FALSE),"")</f>
        <v/>
      </c>
      <c r="K58" s="37" t="str">
        <f>IFERROR(VLOOKUP(AB58,'01-Inventario de Activos'!$A$13:$L$62,12,FALSE),"")</f>
        <v/>
      </c>
      <c r="L58" s="41"/>
      <c r="M58" s="41"/>
      <c r="N58" s="17"/>
      <c r="O58" s="55">
        <f t="shared" si="5"/>
        <v>0</v>
      </c>
      <c r="P58" s="17"/>
      <c r="Q58" s="17"/>
      <c r="R58" s="26"/>
      <c r="S58" s="17"/>
      <c r="T58" s="17"/>
      <c r="U58" s="55">
        <f t="shared" si="9"/>
        <v>0</v>
      </c>
      <c r="V58" s="17"/>
      <c r="W58" s="17"/>
      <c r="X58" s="55">
        <f t="shared" si="10"/>
        <v>0</v>
      </c>
      <c r="Y58" s="17"/>
      <c r="Z58" s="55">
        <f t="shared" si="7"/>
        <v>0</v>
      </c>
      <c r="AA58" s="23" t="str">
        <f t="shared" si="4"/>
        <v/>
      </c>
      <c r="AB58" s="34">
        <v>47</v>
      </c>
    </row>
    <row r="59" spans="1:28" s="7" customFormat="1" ht="15.6" x14ac:dyDescent="0.25">
      <c r="A59" s="35">
        <f>COUNTIF($AA$11:AA59,"ALTA")</f>
        <v>1</v>
      </c>
      <c r="B59" s="39" t="str">
        <f>IFERROR(VLOOKUP(AB59,'01-Inventario de Activos'!$A$13:$L$62,2,FALSE),"")</f>
        <v/>
      </c>
      <c r="C59" s="37" t="str">
        <f>IFERROR(VLOOKUP(AB59,'01-Inventario de Activos'!$A$13:$L$62,3,FALSE),"")</f>
        <v/>
      </c>
      <c r="D59" s="37" t="str">
        <f>IFERROR(VLOOKUP(AB59,'01-Inventario de Activos'!$A$13:$L$62,4,FALSE),"")</f>
        <v/>
      </c>
      <c r="E59" s="41"/>
      <c r="F59" s="43"/>
      <c r="G59" s="37" t="str">
        <f>IFERROR(VLOOKUP(AB59,'01-Inventario de Activos'!$A$13:$L$62,8,FALSE),"")</f>
        <v/>
      </c>
      <c r="H59" s="37" t="str">
        <f>IFERROR(VLOOKUP(AB59,'01-Inventario de Activos'!$A$13:$L$62,7,FALSE),"")</f>
        <v/>
      </c>
      <c r="I59" s="37" t="str">
        <f>IFERROR(VLOOKUP(AB59,'01-Inventario de Activos'!$A$13:$L$62,10,FALSE),"")</f>
        <v/>
      </c>
      <c r="J59" s="37" t="str">
        <f>IFERROR(VLOOKUP(AB59,'01-Inventario de Activos'!$A$13:$L$62,11,FALSE),"")</f>
        <v/>
      </c>
      <c r="K59" s="37" t="str">
        <f>IFERROR(VLOOKUP(AB59,'01-Inventario de Activos'!$A$13:$L$62,12,FALSE),"")</f>
        <v/>
      </c>
      <c r="L59" s="41"/>
      <c r="M59" s="41"/>
      <c r="N59" s="17"/>
      <c r="O59" s="55">
        <f>IF(N59="RESERVADA",5,IF(N59="PÚBLICA",1,IF(N59="CLASIFICADA",3,0)))</f>
        <v>0</v>
      </c>
      <c r="P59" s="17"/>
      <c r="Q59" s="17"/>
      <c r="R59" s="26"/>
      <c r="S59" s="17"/>
      <c r="T59" s="17"/>
      <c r="U59" s="55">
        <f t="shared" si="9"/>
        <v>0</v>
      </c>
      <c r="V59" s="17"/>
      <c r="W59" s="17"/>
      <c r="X59" s="55">
        <f t="shared" si="10"/>
        <v>0</v>
      </c>
      <c r="Y59" s="17"/>
      <c r="Z59" s="55">
        <f t="shared" si="7"/>
        <v>0</v>
      </c>
      <c r="AA59" s="23" t="str">
        <f t="shared" si="4"/>
        <v/>
      </c>
      <c r="AB59" s="34">
        <v>48</v>
      </c>
    </row>
    <row r="60" spans="1:28" s="7" customFormat="1" ht="15.6" x14ac:dyDescent="0.25">
      <c r="A60" s="35">
        <f>COUNTIF($AA$11:AA60,"ALTA")</f>
        <v>1</v>
      </c>
      <c r="B60" s="39" t="str">
        <f>IFERROR(VLOOKUP(AB60,'01-Inventario de Activos'!$A$13:$L$62,2,FALSE),"")</f>
        <v/>
      </c>
      <c r="C60" s="37" t="str">
        <f>IFERROR(VLOOKUP(AB60,'01-Inventario de Activos'!$A$13:$L$62,3,FALSE),"")</f>
        <v/>
      </c>
      <c r="D60" s="37" t="str">
        <f>IFERROR(VLOOKUP(AB60,'01-Inventario de Activos'!$A$13:$L$62,4,FALSE),"")</f>
        <v/>
      </c>
      <c r="E60" s="41"/>
      <c r="F60" s="43"/>
      <c r="G60" s="37" t="str">
        <f>IFERROR(VLOOKUP(AB60,'01-Inventario de Activos'!$A$13:$L$62,8,FALSE),"")</f>
        <v/>
      </c>
      <c r="H60" s="37" t="str">
        <f>IFERROR(VLOOKUP(AB60,'01-Inventario de Activos'!$A$13:$L$62,7,FALSE),"")</f>
        <v/>
      </c>
      <c r="I60" s="37" t="str">
        <f>IFERROR(VLOOKUP(AB60,'01-Inventario de Activos'!$A$13:$L$62,10,FALSE),"")</f>
        <v/>
      </c>
      <c r="J60" s="37" t="str">
        <f>IFERROR(VLOOKUP(AB60,'01-Inventario de Activos'!$A$13:$L$62,11,FALSE),"")</f>
        <v/>
      </c>
      <c r="K60" s="37" t="str">
        <f>IFERROR(VLOOKUP(AB60,'01-Inventario de Activos'!$A$13:$L$62,12,FALSE),"")</f>
        <v/>
      </c>
      <c r="L60" s="41"/>
      <c r="M60" s="41"/>
      <c r="N60" s="17"/>
      <c r="O60" s="55">
        <f>IF(N60="RESERVADA",5,IF(N60="PÚBLICA",1,IF(N60="CLASIFICADA",3,0)))</f>
        <v>0</v>
      </c>
      <c r="P60" s="17"/>
      <c r="Q60" s="17"/>
      <c r="R60" s="26"/>
      <c r="S60" s="17"/>
      <c r="T60" s="17"/>
      <c r="U60" s="55">
        <f t="shared" si="9"/>
        <v>0</v>
      </c>
      <c r="V60" s="17"/>
      <c r="W60" s="17"/>
      <c r="X60" s="55">
        <f t="shared" si="10"/>
        <v>0</v>
      </c>
      <c r="Y60" s="17"/>
      <c r="Z60" s="55">
        <f t="shared" si="7"/>
        <v>0</v>
      </c>
      <c r="AA60" s="23" t="str">
        <f t="shared" si="4"/>
        <v/>
      </c>
      <c r="AB60" s="34">
        <v>49</v>
      </c>
    </row>
    <row r="61" spans="1:28" s="7" customFormat="1" ht="16.2" thickBot="1" x14ac:dyDescent="0.3">
      <c r="A61" s="35">
        <f>COUNTIF($AA$11:AA61,"ALTA")</f>
        <v>1</v>
      </c>
      <c r="B61" s="40" t="str">
        <f>IFERROR(VLOOKUP(AB61,'01-Inventario de Activos'!$A$13:$L$62,2,FALSE),"")</f>
        <v/>
      </c>
      <c r="C61" s="38" t="str">
        <f>IFERROR(VLOOKUP(AB61,'01-Inventario de Activos'!$A$13:$L$62,3,FALSE),"")</f>
        <v/>
      </c>
      <c r="D61" s="38" t="str">
        <f>IFERROR(VLOOKUP(AB61,'01-Inventario de Activos'!$A$13:$L$62,4,FALSE),"")</f>
        <v/>
      </c>
      <c r="E61" s="42"/>
      <c r="F61" s="50"/>
      <c r="G61" s="38" t="str">
        <f>IFERROR(VLOOKUP(AB61,'01-Inventario de Activos'!$A$13:$L$62,8,FALSE),"")</f>
        <v/>
      </c>
      <c r="H61" s="38" t="str">
        <f>IFERROR(VLOOKUP(AB61,'01-Inventario de Activos'!$A$13:$L$62,7,FALSE),"")</f>
        <v/>
      </c>
      <c r="I61" s="38" t="str">
        <f>IFERROR(VLOOKUP(AB61,'01-Inventario de Activos'!$A$13:$L$62,10,FALSE),"")</f>
        <v/>
      </c>
      <c r="J61" s="38" t="str">
        <f>IFERROR(VLOOKUP(AB61,'01-Inventario de Activos'!$A$13:$L$62,11,FALSE),"")</f>
        <v/>
      </c>
      <c r="K61" s="38" t="str">
        <f>IFERROR(VLOOKUP(AB61,'01-Inventario de Activos'!$A$13:$L$62,12,FALSE),"")</f>
        <v/>
      </c>
      <c r="L61" s="42"/>
      <c r="M61" s="42"/>
      <c r="N61" s="21"/>
      <c r="O61" s="44">
        <f>IF(N61="RESERVADA",5,IF(N61="PÚBLICA",1,IF(N61="CLASIFICADA",3,0)))</f>
        <v>0</v>
      </c>
      <c r="P61" s="21"/>
      <c r="Q61" s="21"/>
      <c r="R61" s="51"/>
      <c r="S61" s="21"/>
      <c r="T61" s="21"/>
      <c r="U61" s="44">
        <f t="shared" si="9"/>
        <v>0</v>
      </c>
      <c r="V61" s="21"/>
      <c r="W61" s="21"/>
      <c r="X61" s="44">
        <f t="shared" si="10"/>
        <v>0</v>
      </c>
      <c r="Y61" s="21"/>
      <c r="Z61" s="44">
        <f t="shared" si="7"/>
        <v>0</v>
      </c>
      <c r="AA61" s="23" t="str">
        <f t="shared" si="4"/>
        <v/>
      </c>
      <c r="AB61" s="34">
        <v>50</v>
      </c>
    </row>
    <row r="62" spans="1:28" s="7" customFormat="1" ht="15.6" x14ac:dyDescent="0.25"/>
    <row r="63" spans="1:28" s="7" customFormat="1" ht="15.6" x14ac:dyDescent="0.25"/>
    <row r="64" spans="1:28" s="7" customFormat="1" ht="15.6" x14ac:dyDescent="0.25">
      <c r="A64" s="7">
        <f>+COUNT(A12:A61)</f>
        <v>50</v>
      </c>
    </row>
    <row r="65" spans="1:1" s="7" customFormat="1" ht="15.6" x14ac:dyDescent="0.25"/>
    <row r="66" spans="1:1" s="7" customFormat="1" ht="15.6" x14ac:dyDescent="0.25"/>
    <row r="67" spans="1:1" s="7" customFormat="1" ht="15.6" x14ac:dyDescent="0.25"/>
    <row r="68" spans="1:1" s="7" customFormat="1" ht="15.6" x14ac:dyDescent="0.25"/>
    <row r="69" spans="1:1" s="7" customFormat="1" ht="15.6" x14ac:dyDescent="0.25"/>
    <row r="70" spans="1:1" s="7" customFormat="1" ht="15.6" x14ac:dyDescent="0.25"/>
    <row r="71" spans="1:1" s="7" customFormat="1" ht="15.6" x14ac:dyDescent="0.25"/>
    <row r="72" spans="1:1" ht="15.6" x14ac:dyDescent="0.25">
      <c r="A72" s="7"/>
    </row>
    <row r="73" spans="1:1" ht="15.6" x14ac:dyDescent="0.25">
      <c r="A73" s="7"/>
    </row>
  </sheetData>
  <sheetProtection password="EAB1" sheet="1" objects="1" scenarios="1" formatCells="0" formatColumns="0" formatRows="0" insertColumns="0"/>
  <dataConsolidate/>
  <mergeCells count="26">
    <mergeCell ref="W10:Y10"/>
    <mergeCell ref="H10:H11"/>
    <mergeCell ref="N9:AA9"/>
    <mergeCell ref="W7:AA7"/>
    <mergeCell ref="C10:C11"/>
    <mergeCell ref="I10:K10"/>
    <mergeCell ref="Z10:AA10"/>
    <mergeCell ref="B9:F9"/>
    <mergeCell ref="G9:H9"/>
    <mergeCell ref="M10:M11"/>
    <mergeCell ref="B2:W2"/>
    <mergeCell ref="B4:W4"/>
    <mergeCell ref="F10:F11"/>
    <mergeCell ref="G10:G11"/>
    <mergeCell ref="B7:C7"/>
    <mergeCell ref="D7:I7"/>
    <mergeCell ref="J7:L7"/>
    <mergeCell ref="D10:D11"/>
    <mergeCell ref="L10:L11"/>
    <mergeCell ref="I9:M9"/>
    <mergeCell ref="N10:S10"/>
    <mergeCell ref="E10:E11"/>
    <mergeCell ref="M7:R7"/>
    <mergeCell ref="S7:V7"/>
    <mergeCell ref="B10:B11"/>
    <mergeCell ref="T10:V10"/>
  </mergeCells>
  <phoneticPr fontId="18" type="noConversion"/>
  <conditionalFormatting sqref="N13:N61">
    <cfRule type="containsText" dxfId="31" priority="1062" operator="containsText" text="CLASIFICADA">
      <formula>NOT(ISERROR(SEARCH("CLASIFICADA",N13)))</formula>
    </cfRule>
    <cfRule type="containsText" dxfId="30" priority="1066" operator="containsText" text="RESERVADA">
      <formula>NOT(ISERROR(SEARCH("RESERVADA",N13)))</formula>
    </cfRule>
    <cfRule type="containsText" dxfId="29" priority="1068" operator="containsText" text="PÚBLICA">
      <formula>NOT(ISERROR(SEARCH("PÚBLICA",N13)))</formula>
    </cfRule>
  </conditionalFormatting>
  <conditionalFormatting sqref="U12:U61 X12:X61">
    <cfRule type="cellIs" dxfId="28" priority="1056" operator="equal">
      <formula>1</formula>
    </cfRule>
    <cfRule type="cellIs" dxfId="27" priority="1057" operator="equal">
      <formula>2</formula>
    </cfRule>
    <cfRule type="cellIs" dxfId="26" priority="1058" operator="equal">
      <formula>3</formula>
    </cfRule>
  </conditionalFormatting>
  <conditionalFormatting sqref="Z12:Z61">
    <cfRule type="cellIs" dxfId="25" priority="1044" operator="between">
      <formula>5</formula>
      <formula>10</formula>
    </cfRule>
    <cfRule type="cellIs" dxfId="24" priority="1045" operator="greaterThanOrEqual">
      <formula>12</formula>
    </cfRule>
    <cfRule type="cellIs" dxfId="23" priority="1046" operator="between">
      <formula>1</formula>
      <formula>4</formula>
    </cfRule>
  </conditionalFormatting>
  <conditionalFormatting sqref="O61">
    <cfRule type="containsText" dxfId="22" priority="29" operator="containsText" text="ALTA">
      <formula>NOT(ISERROR(SEARCH("ALTA",O61)))</formula>
    </cfRule>
    <cfRule type="containsText" dxfId="21" priority="30" operator="containsText" text="BAJA">
      <formula>NOT(ISERROR(SEARCH("BAJA",O61)))</formula>
    </cfRule>
  </conditionalFormatting>
  <conditionalFormatting sqref="O61">
    <cfRule type="cellIs" dxfId="20" priority="26" operator="equal">
      <formula>1</formula>
    </cfRule>
    <cfRule type="cellIs" dxfId="19" priority="27" operator="equal">
      <formula>2</formula>
    </cfRule>
    <cfRule type="cellIs" dxfId="18" priority="28" operator="equal">
      <formula>3</formula>
    </cfRule>
  </conditionalFormatting>
  <conditionalFormatting sqref="O12:O61">
    <cfRule type="cellIs" dxfId="17" priority="25" operator="equal">
      <formula>3</formula>
    </cfRule>
    <cfRule type="cellIs" dxfId="16" priority="1060" operator="equal">
      <formula>1</formula>
    </cfRule>
    <cfRule type="cellIs" dxfId="15" priority="1061" operator="equal">
      <formula>5</formula>
    </cfRule>
  </conditionalFormatting>
  <conditionalFormatting sqref="W13 W15 T13:T61 W17:W61">
    <cfRule type="containsText" dxfId="14" priority="1055" operator="containsText" text="MEDIA">
      <formula>NOT(ISERROR(SEARCH("MEDIA",T13)))</formula>
    </cfRule>
    <cfRule type="containsText" dxfId="13" priority="1073" operator="containsText" text="ALTA">
      <formula>NOT(ISERROR(SEARCH("ALTA",T13)))</formula>
    </cfRule>
    <cfRule type="containsText" dxfId="12" priority="1074" operator="containsText" text="BAJA">
      <formula>NOT(ISERROR(SEARCH("BAJA",T13)))</formula>
    </cfRule>
  </conditionalFormatting>
  <conditionalFormatting sqref="AA12:AA61">
    <cfRule type="containsText" dxfId="11" priority="14" operator="containsText" text="MEDIA">
      <formula>NOT(ISERROR(SEARCH("MEDIA",AA12)))</formula>
    </cfRule>
    <cfRule type="containsText" dxfId="10" priority="23" operator="containsText" text="ALTA">
      <formula>NOT(ISERROR(SEARCH("ALTA",AA12)))</formula>
    </cfRule>
    <cfRule type="containsText" dxfId="9" priority="24" operator="containsText" text="BAJA">
      <formula>NOT(ISERROR(SEARCH("BAJA",AA12)))</formula>
    </cfRule>
  </conditionalFormatting>
  <conditionalFormatting sqref="N12">
    <cfRule type="containsText" dxfId="8" priority="7" operator="containsText" text="CLASIFICADA">
      <formula>NOT(ISERROR(SEARCH("CLASIFICADA",N12)))</formula>
    </cfRule>
    <cfRule type="containsText" dxfId="7" priority="8" operator="containsText" text="RESERVADA">
      <formula>NOT(ISERROR(SEARCH("RESERVADA",N12)))</formula>
    </cfRule>
    <cfRule type="containsText" dxfId="6" priority="9" operator="containsText" text="PÚBLICA">
      <formula>NOT(ISERROR(SEARCH("PÚBLICA",N12)))</formula>
    </cfRule>
  </conditionalFormatting>
  <conditionalFormatting sqref="T12">
    <cfRule type="containsText" dxfId="5" priority="4" operator="containsText" text="MEDIA">
      <formula>NOT(ISERROR(SEARCH("MEDIA",T12)))</formula>
    </cfRule>
    <cfRule type="containsText" dxfId="4" priority="5" operator="containsText" text="ALTA">
      <formula>NOT(ISERROR(SEARCH("ALTA",T12)))</formula>
    </cfRule>
    <cfRule type="containsText" dxfId="3" priority="6" operator="containsText" text="BAJA">
      <formula>NOT(ISERROR(SEARCH("BAJA",T12)))</formula>
    </cfRule>
  </conditionalFormatting>
  <conditionalFormatting sqref="W12 W14 W16">
    <cfRule type="containsText" dxfId="2" priority="1" operator="containsText" text="MEDIA">
      <formula>NOT(ISERROR(SEARCH("MEDIA",W12)))</formula>
    </cfRule>
    <cfRule type="containsText" dxfId="1" priority="2" operator="containsText" text="ALTA">
      <formula>NOT(ISERROR(SEARCH("ALTA",W12)))</formula>
    </cfRule>
    <cfRule type="containsText" dxfId="0" priority="3" operator="containsText" text="BAJA">
      <formula>NOT(ISERROR(SEARCH("BAJA",W12)))</formula>
    </cfRule>
  </conditionalFormatting>
  <dataValidations xWindow="1186" yWindow="204" count="24">
    <dataValidation allowBlank="1" showInputMessage="1" showErrorMessage="1" promptTitle="DESCRIPCIÓN INTEGRIDAD" prompt="Define porque el activo es catalogado en el respectivo nivel de integridad_x000a_." sqref="Y32:Y33 Y36:Y37 V12:V61" xr:uid="{00000000-0002-0000-0100-000000000000}"/>
    <dataValidation allowBlank="1" showInputMessage="1" showErrorMessage="1" promptTitle="DESCRIPCIÓN DISPONIBILIDAD" prompt="Define porque el activo es catalogado en el respectivo nivel de disponibilidad." sqref="Y38:Y61 Y34:Y35 Y12:Y31" xr:uid="{00000000-0002-0000-0100-000001000000}"/>
    <dataValidation allowBlank="1" showInputMessage="1" showErrorMessage="1" promptTitle="DESCRIPCIÓN CONFIDENCIALIDAD" prompt="Indicar porque el activo es Reservado o Clasificado.Teniendo encuenta: _x000a_* OBJETIVO LEGÍTIMO: Art. 18 y 19 Ley 1712/2014._x000a_* FUNDAMENTO CONSTITUCIONAL O LEGAL: Norma, Art., Inciso o parrafo que la ampara_x000a_* FUNDAMENTO JURÍDICO: Norma o fundamento jurídico_x000a_ " sqref="P12:P61" xr:uid="{00000000-0002-0000-0100-000002000000}"/>
    <dataValidation type="list" allowBlank="1" showInputMessage="1" showErrorMessage="1" errorTitle="CELDA DE SELECCIÓN" error="Seleccione una opción de la lista desplegable" promptTitle="NIVEL DE INTEGRIDAD" prompt="INTEGRIDAD: propiedad de salvaguardar la exactitud y estado completo de los activos de información._x000a__x000a_Determine el Nivel: Alta, Media y Baja" sqref="T12:T61" xr:uid="{00000000-0002-0000-0100-000003000000}">
      <formula1>"ALTA, MEDIA, BAJA"</formula1>
    </dataValidation>
    <dataValidation allowBlank="1" showInputMessage="1" showErrorMessage="1" promptTitle="VALOR" prompt="Corresponde a la calificación dada al activo de información, luego de evaluar sus propiedades." sqref="Z12:Z61" xr:uid="{00000000-0002-0000-0100-000004000000}"/>
    <dataValidation type="list" allowBlank="1" showInputMessage="1" showErrorMessage="1" errorTitle="CELDA DE SELECCIÓN" error="Seleccione una opción de la lista desplegable" promptTitle="NIVEL DE CONFIDENCIALIDAD" prompt="CONFIDENCIALIDAD: determina que la información no esté disponible ni sea revelada a individuos o procesos no autorizados._x000a__x000a_Determine el nivel:Reservada, Clasificada, Pública" sqref="N12:N61" xr:uid="{00000000-0002-0000-0100-000005000000}">
      <formula1>"RESERVADA, CLASIFICADA, PÚBLICA"</formula1>
    </dataValidation>
    <dataValidation allowBlank="1" showInputMessage="1" showErrorMessage="1" errorTitle="CELDA FORMULA" error="No modificar" promptTitle="CRITICIDAD DEL ACTIVO" prompt="Corresponde a la calificación dada al activo de información, luego de evaluar sus propiedades._x000a__x000a_Determine el Nivel de Criticidad: Alta, Media y Baja" sqref="AA12:AA61" xr:uid="{00000000-0002-0000-0100-000006000000}"/>
    <dataValidation type="list" allowBlank="1" showInputMessage="1" showErrorMessage="1" errorTitle="CELDA DE SELECCIÓN" error="Seleccione una opción de la lista desplegable" promptTitle="NIVEL DE DISPONIBILIDAD" prompt="DISPONIBILIDAD: Propiedad de que la información sea accesible y utilizable por solicitud de una entidad autorizado._x000a__x000a_Determine el Nivel: Alta, Media y Baja" sqref="W12:W61" xr:uid="{00000000-0002-0000-0100-000007000000}">
      <formula1>"ALTA, MEDIA, BAJA"</formula1>
    </dataValidation>
    <dataValidation allowBlank="1" showInputMessage="1" showErrorMessage="1" errorTitle="CELDA DE SELECCIÓN" error="Seleccione una opción de la lista desplegable." promptTitle="TIPO" prompt="Defina el Tipo de activo: Software, Conocimiento,  Servicio, Hardware, Otros." sqref="A12:A61" xr:uid="{00000000-0002-0000-0100-000008000000}"/>
    <dataValidation allowBlank="1" showInputMessage="1" showErrorMessage="1" promptTitle="ID" prompt="No. consecutivo" sqref="B12:B61" xr:uid="{00000000-0002-0000-0100-000009000000}"/>
    <dataValidation allowBlank="1" showInputMessage="1" showErrorMessage="1" promptTitle="NOMBRE DEL ACTIVO DE INFORMACIÓN" prompt="Nombre de identificación dado por el proceso  al activo de información." sqref="C12:C61" xr:uid="{00000000-0002-0000-0100-00000A000000}"/>
    <dataValidation allowBlank="1" showInputMessage="1" showErrorMessage="1" promptTitle="DESCRIPCIÓN DEL ACTIVO" prompt="Detallar el activo de información. Puede incluir observaciones que se requieran para dar mayor claridad sobre el mismo." sqref="D12:D61" xr:uid="{00000000-0002-0000-0100-00000B000000}"/>
    <dataValidation allowBlank="1" showInputMessage="1" showErrorMessage="1" promptTitle="IDIOMA DEL ACTIVO DE INFORAMCIÓN" prompt="Establece el idioma, lengua o dialecto en se encuentra la información" sqref="E12:E61" xr:uid="{00000000-0002-0000-0100-00000C000000}"/>
    <dataValidation allowBlank="1" showInputMessage="1" showErrorMessage="1" promptTitle="CUSTODIO" prompt="Corresponde al cargo que salvaguarda el activo de infromación en su Confidencialidad, Integridad y Disponibilidad" sqref="G12:G61" xr:uid="{00000000-0002-0000-0100-00000D000000}"/>
    <dataValidation allowBlank="1" showInputMessage="1" showErrorMessage="1" promptTitle="PROPIETARIO" prompt="Nombre del Área que tiene la responsabilidad de definir los accesos, permisos,  requisitos de salvaguarda y demás  controles que debe tener el activo de información._x000a_" sqref="H12:H61" xr:uid="{00000000-0002-0000-0100-00000E000000}"/>
    <dataValidation allowBlank="1" showInputMessage="1" showErrorMessage="1" promptTitle="UBICACIÓN FISICA" prompt="Determina el lugar físico donde se almacena el activo de información" sqref="I12:I61" xr:uid="{00000000-0002-0000-0100-00000F000000}"/>
    <dataValidation allowBlank="1" showInputMessage="1" showErrorMessage="1" promptTitle="UBICACIÓN DIGITAL" prompt="Determina la infraestructura tecnológica donde se almacena el activo de información" sqref="J12:J61" xr:uid="{00000000-0002-0000-0100-000010000000}"/>
    <dataValidation allowBlank="1" showInputMessage="1" showErrorMessage="1" promptTitle="UBICACIÓN CONOCIMIENTO" prompt="Determina el Nombre del Cargo que conoce el activo de información" sqref="K12:K61" xr:uid="{00000000-0002-0000-0100-000011000000}"/>
    <dataValidation allowBlank="1" showInputMessage="1" showErrorMessage="1" promptTitle="FORMATO" prompt="Identifica la forma, tamaño o modo en la que e presenta la inforamción o se permite su visualización o consulta, ejemplo: Hoja de cálculo (Excel), imagen (jpg), video (MPEG,AVI), Documento de Texto (Word), Aobe Acrobat (PDF), entre otros." sqref="L12:L61" xr:uid="{00000000-0002-0000-0100-000012000000}"/>
    <dataValidation allowBlank="1" showInputMessage="1" showErrorMessage="1" promptTitle="INF. PUBLICADA O DISPONIBLE" prompt="Indica si la información está publicada o disponible para ser solicitada, señalando donde está publicada o donde se puede consultar o solicitar." sqref="M12:M61" xr:uid="{00000000-0002-0000-0100-000013000000}"/>
    <dataValidation allowBlank="1" showInputMessage="1" showErrorMessage="1" promptTitle="FECHA DE CALIFICACIÓN" prompt="La fecha de calificación de la información como Reservada o Clasificada. (Fecha que se hace la clasificación)_x000a__x000a_" sqref="Q12:Q61" xr:uid="{00000000-0002-0000-0100-000014000000}"/>
    <dataValidation allowBlank="1" showInputMessage="1" showErrorMessage="1" promptTitle="TIEMPO DE CLASIFICACIÓN" prompt="Tiempo que cobija la clasificación de la información como Reservada o Clasificada._x000a__x000a_El tiempo se cuenta a partir de la fecha de generación._x000a_Tiempo Máximo: 15 años" sqref="S12:S61" xr:uid="{00000000-0002-0000-0100-000015000000}"/>
    <dataValidation allowBlank="1" showInputMessage="1" showErrorMessage="1" promptTitle="FECHA DE GENERACIÓN DEL ACTIVO" prompt="Identifica el momento de la creación de la información._x000a__x000a_* Fecha de identificación del activo de información en la Tabla de Retención._x000a__x000a_* Fecha desde que se inicio a generar el activo de información." sqref="F12:F61" xr:uid="{00000000-0002-0000-0100-000016000000}"/>
    <dataValidation allowBlank="1" showInputMessage="1" showErrorMessage="1" promptTitle="EXCEPCIÓN TOTAL O PARCIAL" prompt="Define la protección completa del activo de información o parcial de la información contenida, la cual genera una versión pública que mantenga la reserva o clasificación únicamente de la parte a proteger." sqref="R12:R61" xr:uid="{00000000-0002-0000-0100-000017000000}"/>
  </dataValidations>
  <pageMargins left="0.75" right="0.75" top="1" bottom="1" header="0.5" footer="0.5"/>
  <pageSetup paperSize="9" fitToWidth="0" orientation="landscape" horizontalDpi="300" verticalDpi="300" r:id="rId1"/>
  <headerFooter alignWithMargins="0"/>
  <ignoredErrors>
    <ignoredError sqref="U56:U61 X56:X61 O59:O61 Z26:Z6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2"/>
  <sheetViews>
    <sheetView showGridLines="0" workbookViewId="0">
      <selection activeCell="F14" sqref="F14:L14"/>
    </sheetView>
  </sheetViews>
  <sheetFormatPr baseColWidth="10" defaultColWidth="11.44140625" defaultRowHeight="13.2" x14ac:dyDescent="0.25"/>
  <cols>
    <col min="1" max="2" width="2.88671875" style="89" customWidth="1"/>
    <col min="3" max="3" width="15.44140625" style="118" customWidth="1"/>
    <col min="4" max="5" width="13.33203125" style="118" customWidth="1"/>
    <col min="6" max="6" width="13.44140625" style="89" customWidth="1"/>
    <col min="7" max="7" width="16.88671875" style="89" customWidth="1"/>
    <col min="8" max="12" width="13.44140625" style="89" customWidth="1"/>
    <col min="13" max="16384" width="11.44140625" style="89"/>
  </cols>
  <sheetData>
    <row r="1" spans="1:12" ht="13.8" x14ac:dyDescent="0.25">
      <c r="A1" s="86"/>
      <c r="B1" s="86"/>
      <c r="C1" s="87"/>
      <c r="D1" s="87"/>
      <c r="E1" s="87"/>
      <c r="F1" s="87"/>
      <c r="G1" s="87"/>
      <c r="H1" s="87"/>
      <c r="I1" s="87"/>
      <c r="J1" s="87"/>
      <c r="K1" s="88" t="s">
        <v>34</v>
      </c>
      <c r="L1" s="172" t="s">
        <v>42</v>
      </c>
    </row>
    <row r="2" spans="1:12" ht="15.75" customHeight="1" x14ac:dyDescent="0.25">
      <c r="B2" s="90"/>
      <c r="C2" s="259" t="s">
        <v>3</v>
      </c>
      <c r="D2" s="259"/>
      <c r="E2" s="259"/>
      <c r="F2" s="259"/>
      <c r="G2" s="259"/>
      <c r="H2" s="259"/>
      <c r="I2" s="259"/>
      <c r="J2" s="260"/>
      <c r="K2" s="88" t="s">
        <v>35</v>
      </c>
      <c r="L2" s="172">
        <v>3</v>
      </c>
    </row>
    <row r="3" spans="1:12" ht="13.8" x14ac:dyDescent="0.25">
      <c r="A3" s="86"/>
      <c r="B3" s="86"/>
      <c r="C3" s="87"/>
      <c r="D3" s="87"/>
      <c r="E3" s="87"/>
      <c r="F3" s="87"/>
      <c r="G3" s="87"/>
      <c r="H3" s="87"/>
      <c r="I3" s="87"/>
      <c r="J3" s="87"/>
      <c r="K3" s="88" t="s">
        <v>36</v>
      </c>
      <c r="L3" s="168">
        <v>43944</v>
      </c>
    </row>
    <row r="4" spans="1:12" ht="18" x14ac:dyDescent="0.25">
      <c r="B4" s="90"/>
      <c r="C4" s="259" t="s">
        <v>104</v>
      </c>
      <c r="D4" s="259"/>
      <c r="E4" s="259"/>
      <c r="F4" s="259"/>
      <c r="G4" s="259"/>
      <c r="H4" s="259"/>
      <c r="I4" s="259"/>
      <c r="J4" s="260"/>
      <c r="K4" s="88" t="s">
        <v>37</v>
      </c>
      <c r="L4" s="172" t="s">
        <v>105</v>
      </c>
    </row>
    <row r="5" spans="1:12" ht="14.4" x14ac:dyDescent="0.25">
      <c r="A5" s="91"/>
      <c r="B5" s="91"/>
      <c r="C5" s="92"/>
      <c r="D5" s="92"/>
      <c r="E5" s="92"/>
      <c r="F5" s="91"/>
      <c r="G5" s="91"/>
      <c r="H5" s="91"/>
      <c r="I5" s="91"/>
      <c r="J5" s="91"/>
      <c r="K5" s="91"/>
      <c r="L5" s="91"/>
    </row>
    <row r="6" spans="1:12" ht="14.4" x14ac:dyDescent="0.25">
      <c r="A6" s="91"/>
      <c r="B6" s="91"/>
      <c r="C6" s="92"/>
      <c r="D6" s="92"/>
      <c r="E6" s="92"/>
      <c r="F6" s="91"/>
      <c r="G6" s="91"/>
      <c r="H6" s="91"/>
      <c r="I6" s="91"/>
      <c r="J6" s="91"/>
      <c r="K6" s="91"/>
      <c r="L6" s="91"/>
    </row>
    <row r="7" spans="1:12" ht="18" x14ac:dyDescent="0.25">
      <c r="A7" s="261" t="s">
        <v>9</v>
      </c>
      <c r="B7" s="262"/>
      <c r="C7" s="263" t="s">
        <v>106</v>
      </c>
      <c r="D7" s="264"/>
      <c r="E7" s="265"/>
      <c r="F7" s="266" t="s">
        <v>107</v>
      </c>
      <c r="G7" s="267"/>
      <c r="H7" s="267"/>
      <c r="I7" s="267"/>
      <c r="J7" s="267"/>
      <c r="K7" s="267"/>
      <c r="L7" s="268"/>
    </row>
    <row r="8" spans="1:12" ht="34.5" customHeight="1" x14ac:dyDescent="0.25">
      <c r="A8" s="251">
        <v>0</v>
      </c>
      <c r="B8" s="252"/>
      <c r="C8" s="253" t="s">
        <v>205</v>
      </c>
      <c r="D8" s="254"/>
      <c r="E8" s="255"/>
      <c r="F8" s="256" t="s">
        <v>206</v>
      </c>
      <c r="G8" s="257"/>
      <c r="H8" s="257"/>
      <c r="I8" s="257"/>
      <c r="J8" s="257"/>
      <c r="K8" s="257"/>
      <c r="L8" s="258"/>
    </row>
    <row r="9" spans="1:12" ht="15.6" x14ac:dyDescent="0.25">
      <c r="A9" s="251">
        <v>0</v>
      </c>
      <c r="B9" s="252"/>
      <c r="C9" s="253" t="s">
        <v>204</v>
      </c>
      <c r="D9" s="254"/>
      <c r="E9" s="255"/>
      <c r="F9" s="256" t="s">
        <v>207</v>
      </c>
      <c r="G9" s="257"/>
      <c r="H9" s="257"/>
      <c r="I9" s="257"/>
      <c r="J9" s="257"/>
      <c r="K9" s="257"/>
      <c r="L9" s="258"/>
    </row>
    <row r="10" spans="1:12" ht="15.6" x14ac:dyDescent="0.25">
      <c r="A10" s="251">
        <v>0</v>
      </c>
      <c r="B10" s="252"/>
      <c r="C10" s="253" t="s">
        <v>108</v>
      </c>
      <c r="D10" s="254"/>
      <c r="E10" s="255"/>
      <c r="F10" s="256" t="s">
        <v>109</v>
      </c>
      <c r="G10" s="257"/>
      <c r="H10" s="257"/>
      <c r="I10" s="257"/>
      <c r="J10" s="257"/>
      <c r="K10" s="257"/>
      <c r="L10" s="258"/>
    </row>
    <row r="11" spans="1:12" ht="36" customHeight="1" x14ac:dyDescent="0.25">
      <c r="A11" s="277">
        <v>1</v>
      </c>
      <c r="B11" s="278"/>
      <c r="C11" s="279" t="s">
        <v>12</v>
      </c>
      <c r="D11" s="280"/>
      <c r="E11" s="281"/>
      <c r="F11" s="282" t="s">
        <v>208</v>
      </c>
      <c r="G11" s="283"/>
      <c r="H11" s="283"/>
      <c r="I11" s="283"/>
      <c r="J11" s="283"/>
      <c r="K11" s="283"/>
      <c r="L11" s="284"/>
    </row>
    <row r="12" spans="1:12" ht="15.6" x14ac:dyDescent="0.25">
      <c r="A12" s="269">
        <v>1.1000000000000001</v>
      </c>
      <c r="B12" s="270"/>
      <c r="C12" s="271" t="s">
        <v>110</v>
      </c>
      <c r="D12" s="272"/>
      <c r="E12" s="273"/>
      <c r="F12" s="274" t="s">
        <v>111</v>
      </c>
      <c r="G12" s="275"/>
      <c r="H12" s="275"/>
      <c r="I12" s="275"/>
      <c r="J12" s="275"/>
      <c r="K12" s="275"/>
      <c r="L12" s="276"/>
    </row>
    <row r="13" spans="1:12" ht="18" customHeight="1" x14ac:dyDescent="0.25">
      <c r="A13" s="269">
        <v>1.2</v>
      </c>
      <c r="B13" s="270"/>
      <c r="C13" s="271" t="s">
        <v>112</v>
      </c>
      <c r="D13" s="272"/>
      <c r="E13" s="273"/>
      <c r="F13" s="274" t="s">
        <v>209</v>
      </c>
      <c r="G13" s="275"/>
      <c r="H13" s="275"/>
      <c r="I13" s="275"/>
      <c r="J13" s="275"/>
      <c r="K13" s="275"/>
      <c r="L13" s="276"/>
    </row>
    <row r="14" spans="1:12" ht="54.75" customHeight="1" x14ac:dyDescent="0.25">
      <c r="A14" s="269">
        <v>1.3</v>
      </c>
      <c r="B14" s="270"/>
      <c r="C14" s="271" t="s">
        <v>113</v>
      </c>
      <c r="D14" s="272"/>
      <c r="E14" s="273"/>
      <c r="F14" s="274" t="s">
        <v>210</v>
      </c>
      <c r="G14" s="275"/>
      <c r="H14" s="275"/>
      <c r="I14" s="275"/>
      <c r="J14" s="275"/>
      <c r="K14" s="275"/>
      <c r="L14" s="276"/>
    </row>
    <row r="15" spans="1:12" ht="41.25" customHeight="1" x14ac:dyDescent="0.25">
      <c r="A15" s="291">
        <v>1.4</v>
      </c>
      <c r="B15" s="292"/>
      <c r="C15" s="297" t="s">
        <v>114</v>
      </c>
      <c r="D15" s="297"/>
      <c r="E15" s="297"/>
      <c r="F15" s="286" t="s">
        <v>115</v>
      </c>
      <c r="G15" s="286"/>
      <c r="H15" s="286"/>
      <c r="I15" s="286"/>
      <c r="J15" s="286"/>
      <c r="K15" s="286"/>
      <c r="L15" s="286"/>
    </row>
    <row r="16" spans="1:12" ht="93" customHeight="1" x14ac:dyDescent="0.25">
      <c r="A16" s="293"/>
      <c r="B16" s="294"/>
      <c r="C16" s="287" t="s">
        <v>116</v>
      </c>
      <c r="D16" s="288"/>
      <c r="E16" s="288"/>
      <c r="F16" s="286" t="s">
        <v>117</v>
      </c>
      <c r="G16" s="286"/>
      <c r="H16" s="286"/>
      <c r="I16" s="286"/>
      <c r="J16" s="286"/>
      <c r="K16" s="286"/>
      <c r="L16" s="286"/>
    </row>
    <row r="17" spans="1:12" ht="35.25" customHeight="1" x14ac:dyDescent="0.25">
      <c r="A17" s="293"/>
      <c r="B17" s="294"/>
      <c r="C17" s="287" t="s">
        <v>118</v>
      </c>
      <c r="D17" s="288"/>
      <c r="E17" s="288"/>
      <c r="F17" s="286" t="s">
        <v>119</v>
      </c>
      <c r="G17" s="286"/>
      <c r="H17" s="286"/>
      <c r="I17" s="286"/>
      <c r="J17" s="286"/>
      <c r="K17" s="286"/>
      <c r="L17" s="286"/>
    </row>
    <row r="18" spans="1:12" ht="29.25" customHeight="1" x14ac:dyDescent="0.25">
      <c r="A18" s="293"/>
      <c r="B18" s="294"/>
      <c r="C18" s="287" t="s">
        <v>120</v>
      </c>
      <c r="D18" s="288"/>
      <c r="E18" s="288"/>
      <c r="F18" s="286" t="s">
        <v>211</v>
      </c>
      <c r="G18" s="286"/>
      <c r="H18" s="286"/>
      <c r="I18" s="286"/>
      <c r="J18" s="286"/>
      <c r="K18" s="286"/>
      <c r="L18" s="286"/>
    </row>
    <row r="19" spans="1:12" ht="40.5" customHeight="1" x14ac:dyDescent="0.25">
      <c r="A19" s="293"/>
      <c r="B19" s="294"/>
      <c r="C19" s="287" t="s">
        <v>121</v>
      </c>
      <c r="D19" s="288"/>
      <c r="E19" s="288"/>
      <c r="F19" s="286" t="s">
        <v>122</v>
      </c>
      <c r="G19" s="286"/>
      <c r="H19" s="286"/>
      <c r="I19" s="286"/>
      <c r="J19" s="286"/>
      <c r="K19" s="286"/>
      <c r="L19" s="286"/>
    </row>
    <row r="20" spans="1:12" ht="36" customHeight="1" x14ac:dyDescent="0.25">
      <c r="A20" s="293"/>
      <c r="B20" s="294"/>
      <c r="C20" s="287" t="s">
        <v>123</v>
      </c>
      <c r="D20" s="288"/>
      <c r="E20" s="288"/>
      <c r="F20" s="286" t="s">
        <v>124</v>
      </c>
      <c r="G20" s="286"/>
      <c r="H20" s="286"/>
      <c r="I20" s="286"/>
      <c r="J20" s="286"/>
      <c r="K20" s="286"/>
      <c r="L20" s="286"/>
    </row>
    <row r="21" spans="1:12" ht="20.25" customHeight="1" x14ac:dyDescent="0.25">
      <c r="A21" s="295"/>
      <c r="B21" s="296"/>
      <c r="C21" s="289" t="s">
        <v>125</v>
      </c>
      <c r="D21" s="290"/>
      <c r="E21" s="290"/>
      <c r="F21" s="286" t="s">
        <v>126</v>
      </c>
      <c r="G21" s="286"/>
      <c r="H21" s="286"/>
      <c r="I21" s="286"/>
      <c r="J21" s="286"/>
      <c r="K21" s="286"/>
      <c r="L21" s="286"/>
    </row>
    <row r="22" spans="1:12" ht="15.6" x14ac:dyDescent="0.25">
      <c r="A22" s="285">
        <v>1.5</v>
      </c>
      <c r="B22" s="270"/>
      <c r="C22" s="271" t="s">
        <v>205</v>
      </c>
      <c r="D22" s="272"/>
      <c r="E22" s="273"/>
      <c r="F22" s="274" t="s">
        <v>212</v>
      </c>
      <c r="G22" s="275"/>
      <c r="H22" s="275"/>
      <c r="I22" s="275"/>
      <c r="J22" s="275"/>
      <c r="K22" s="275"/>
      <c r="L22" s="276"/>
    </row>
    <row r="23" spans="1:12" ht="15.6" x14ac:dyDescent="0.25">
      <c r="A23" s="285">
        <v>1.6</v>
      </c>
      <c r="B23" s="270"/>
      <c r="C23" s="271" t="s">
        <v>127</v>
      </c>
      <c r="D23" s="272"/>
      <c r="E23" s="273"/>
      <c r="F23" s="274" t="s">
        <v>128</v>
      </c>
      <c r="G23" s="275"/>
      <c r="H23" s="275"/>
      <c r="I23" s="275"/>
      <c r="J23" s="275"/>
      <c r="K23" s="275"/>
      <c r="L23" s="276"/>
    </row>
    <row r="24" spans="1:12" ht="15.6" x14ac:dyDescent="0.25">
      <c r="A24" s="285">
        <v>1.7</v>
      </c>
      <c r="B24" s="270"/>
      <c r="C24" s="271" t="s">
        <v>129</v>
      </c>
      <c r="D24" s="272"/>
      <c r="E24" s="273"/>
      <c r="F24" s="274" t="s">
        <v>130</v>
      </c>
      <c r="G24" s="275"/>
      <c r="H24" s="275"/>
      <c r="I24" s="275"/>
      <c r="J24" s="275"/>
      <c r="K24" s="275"/>
      <c r="L24" s="276"/>
    </row>
    <row r="25" spans="1:12" ht="30.75" customHeight="1" x14ac:dyDescent="0.25">
      <c r="A25" s="277">
        <v>2</v>
      </c>
      <c r="B25" s="278"/>
      <c r="C25" s="279" t="s">
        <v>18</v>
      </c>
      <c r="D25" s="280"/>
      <c r="E25" s="281"/>
      <c r="F25" s="282" t="s">
        <v>131</v>
      </c>
      <c r="G25" s="283"/>
      <c r="H25" s="283"/>
      <c r="I25" s="283"/>
      <c r="J25" s="283"/>
      <c r="K25" s="283"/>
      <c r="L25" s="284"/>
    </row>
    <row r="26" spans="1:12" ht="88.5" customHeight="1" x14ac:dyDescent="0.25">
      <c r="A26" s="251">
        <v>2.1</v>
      </c>
      <c r="B26" s="252"/>
      <c r="C26" s="253" t="s">
        <v>132</v>
      </c>
      <c r="D26" s="254"/>
      <c r="E26" s="255"/>
      <c r="F26" s="256" t="s">
        <v>133</v>
      </c>
      <c r="G26" s="257"/>
      <c r="H26" s="257"/>
      <c r="I26" s="257"/>
      <c r="J26" s="257"/>
      <c r="K26" s="257"/>
      <c r="L26" s="258"/>
    </row>
    <row r="27" spans="1:12" ht="33.75" customHeight="1" x14ac:dyDescent="0.25">
      <c r="A27" s="251">
        <v>2.2000000000000002</v>
      </c>
      <c r="B27" s="252"/>
      <c r="C27" s="253" t="s">
        <v>134</v>
      </c>
      <c r="D27" s="254"/>
      <c r="E27" s="255"/>
      <c r="F27" s="256" t="s">
        <v>213</v>
      </c>
      <c r="G27" s="257"/>
      <c r="H27" s="257"/>
      <c r="I27" s="257"/>
      <c r="J27" s="257"/>
      <c r="K27" s="257"/>
      <c r="L27" s="258"/>
    </row>
    <row r="28" spans="1:12" ht="15.6" x14ac:dyDescent="0.25">
      <c r="A28" s="251">
        <v>2.2999999999999998</v>
      </c>
      <c r="B28" s="252"/>
      <c r="C28" s="253" t="s">
        <v>135</v>
      </c>
      <c r="D28" s="254"/>
      <c r="E28" s="255"/>
      <c r="F28" s="256" t="s">
        <v>136</v>
      </c>
      <c r="G28" s="257"/>
      <c r="H28" s="257"/>
      <c r="I28" s="257"/>
      <c r="J28" s="257"/>
      <c r="K28" s="257"/>
      <c r="L28" s="258"/>
    </row>
    <row r="29" spans="1:12" ht="41.25" customHeight="1" x14ac:dyDescent="0.25">
      <c r="A29" s="277">
        <v>3</v>
      </c>
      <c r="B29" s="278"/>
      <c r="C29" s="298" t="s">
        <v>8</v>
      </c>
      <c r="D29" s="299"/>
      <c r="E29" s="300"/>
      <c r="F29" s="282" t="s">
        <v>137</v>
      </c>
      <c r="G29" s="283"/>
      <c r="H29" s="283"/>
      <c r="I29" s="283"/>
      <c r="J29" s="283"/>
      <c r="K29" s="283"/>
      <c r="L29" s="284"/>
    </row>
    <row r="30" spans="1:12" ht="15.6" x14ac:dyDescent="0.25">
      <c r="A30" s="301">
        <v>3.1</v>
      </c>
      <c r="B30" s="302"/>
      <c r="C30" s="307" t="s">
        <v>138</v>
      </c>
      <c r="D30" s="308"/>
      <c r="E30" s="309"/>
      <c r="F30" s="257" t="s">
        <v>139</v>
      </c>
      <c r="G30" s="257"/>
      <c r="H30" s="257"/>
      <c r="I30" s="257"/>
      <c r="J30" s="257"/>
      <c r="K30" s="257"/>
      <c r="L30" s="258"/>
    </row>
    <row r="31" spans="1:12" ht="34.5" customHeight="1" x14ac:dyDescent="0.25">
      <c r="A31" s="303"/>
      <c r="B31" s="304"/>
      <c r="C31" s="287" t="s">
        <v>140</v>
      </c>
      <c r="D31" s="288"/>
      <c r="E31" s="310"/>
      <c r="F31" s="257" t="s">
        <v>141</v>
      </c>
      <c r="G31" s="257"/>
      <c r="H31" s="257"/>
      <c r="I31" s="257"/>
      <c r="J31" s="257"/>
      <c r="K31" s="257"/>
      <c r="L31" s="258"/>
    </row>
    <row r="32" spans="1:12" ht="38.25" customHeight="1" x14ac:dyDescent="0.25">
      <c r="A32" s="303"/>
      <c r="B32" s="304"/>
      <c r="C32" s="287" t="s">
        <v>142</v>
      </c>
      <c r="D32" s="288"/>
      <c r="E32" s="310"/>
      <c r="F32" s="257" t="s">
        <v>143</v>
      </c>
      <c r="G32" s="257"/>
      <c r="H32" s="257"/>
      <c r="I32" s="257"/>
      <c r="J32" s="257"/>
      <c r="K32" s="257"/>
      <c r="L32" s="258"/>
    </row>
    <row r="33" spans="1:12" ht="55.5" customHeight="1" x14ac:dyDescent="0.25">
      <c r="A33" s="305"/>
      <c r="B33" s="306"/>
      <c r="C33" s="289" t="s">
        <v>120</v>
      </c>
      <c r="D33" s="290"/>
      <c r="E33" s="315"/>
      <c r="F33" s="257" t="s">
        <v>144</v>
      </c>
      <c r="G33" s="257"/>
      <c r="H33" s="257"/>
      <c r="I33" s="257"/>
      <c r="J33" s="257"/>
      <c r="K33" s="257"/>
      <c r="L33" s="258"/>
    </row>
    <row r="34" spans="1:12" ht="51.75" customHeight="1" x14ac:dyDescent="0.25">
      <c r="A34" s="316">
        <v>3.2</v>
      </c>
      <c r="B34" s="317"/>
      <c r="C34" s="318" t="s">
        <v>145</v>
      </c>
      <c r="D34" s="319"/>
      <c r="E34" s="320"/>
      <c r="F34" s="256" t="s">
        <v>146</v>
      </c>
      <c r="G34" s="257"/>
      <c r="H34" s="257"/>
      <c r="I34" s="257"/>
      <c r="J34" s="257"/>
      <c r="K34" s="257"/>
      <c r="L34" s="258"/>
    </row>
    <row r="35" spans="1:12" ht="36" customHeight="1" x14ac:dyDescent="0.25">
      <c r="A35" s="316">
        <v>3.3</v>
      </c>
      <c r="B35" s="317"/>
      <c r="C35" s="253" t="s">
        <v>147</v>
      </c>
      <c r="D35" s="254"/>
      <c r="E35" s="255"/>
      <c r="F35" s="256" t="s">
        <v>148</v>
      </c>
      <c r="G35" s="257"/>
      <c r="H35" s="257"/>
      <c r="I35" s="257"/>
      <c r="J35" s="257"/>
      <c r="K35" s="257"/>
      <c r="L35" s="258"/>
    </row>
    <row r="36" spans="1:12" ht="39" customHeight="1" x14ac:dyDescent="0.25">
      <c r="A36" s="277">
        <v>4</v>
      </c>
      <c r="B36" s="278"/>
      <c r="C36" s="298" t="s">
        <v>149</v>
      </c>
      <c r="D36" s="299"/>
      <c r="E36" s="300"/>
      <c r="F36" s="311" t="s">
        <v>150</v>
      </c>
      <c r="G36" s="312"/>
      <c r="H36" s="312"/>
      <c r="I36" s="312"/>
      <c r="J36" s="312"/>
      <c r="K36" s="312"/>
      <c r="L36" s="313"/>
    </row>
    <row r="37" spans="1:12" ht="33" customHeight="1" x14ac:dyDescent="0.25">
      <c r="A37" s="291">
        <v>4.0999999999999996</v>
      </c>
      <c r="B37" s="314"/>
      <c r="C37" s="307" t="s">
        <v>151</v>
      </c>
      <c r="D37" s="308"/>
      <c r="E37" s="309"/>
      <c r="F37" s="286" t="s">
        <v>152</v>
      </c>
      <c r="G37" s="286"/>
      <c r="H37" s="286"/>
      <c r="I37" s="286"/>
      <c r="J37" s="286"/>
      <c r="K37" s="286"/>
      <c r="L37" s="286"/>
    </row>
    <row r="38" spans="1:12" ht="34.5" customHeight="1" x14ac:dyDescent="0.25">
      <c r="A38" s="93"/>
      <c r="B38" s="94"/>
      <c r="C38" s="287" t="s">
        <v>153</v>
      </c>
      <c r="D38" s="288"/>
      <c r="E38" s="310"/>
      <c r="F38" s="286" t="s">
        <v>154</v>
      </c>
      <c r="G38" s="286"/>
      <c r="H38" s="286"/>
      <c r="I38" s="286"/>
      <c r="J38" s="286"/>
      <c r="K38" s="286"/>
      <c r="L38" s="286"/>
    </row>
    <row r="39" spans="1:12" ht="36.75" customHeight="1" x14ac:dyDescent="0.25">
      <c r="A39" s="93"/>
      <c r="B39" s="94"/>
      <c r="C39" s="287" t="s">
        <v>155</v>
      </c>
      <c r="D39" s="288"/>
      <c r="E39" s="310"/>
      <c r="F39" s="324" t="s">
        <v>156</v>
      </c>
      <c r="G39" s="325"/>
      <c r="H39" s="325"/>
      <c r="I39" s="325"/>
      <c r="J39" s="325"/>
      <c r="K39" s="325"/>
      <c r="L39" s="326"/>
    </row>
    <row r="40" spans="1:12" ht="39.75" customHeight="1" x14ac:dyDescent="0.25">
      <c r="A40" s="93"/>
      <c r="B40" s="94"/>
      <c r="C40" s="287" t="s">
        <v>157</v>
      </c>
      <c r="D40" s="288"/>
      <c r="E40" s="310"/>
      <c r="F40" s="274" t="s">
        <v>158</v>
      </c>
      <c r="G40" s="275"/>
      <c r="H40" s="275"/>
      <c r="I40" s="275"/>
      <c r="J40" s="275"/>
      <c r="K40" s="275"/>
      <c r="L40" s="276"/>
    </row>
    <row r="41" spans="1:12" ht="34.5" customHeight="1" x14ac:dyDescent="0.25">
      <c r="A41" s="95"/>
      <c r="B41" s="96"/>
      <c r="C41" s="287" t="s">
        <v>159</v>
      </c>
      <c r="D41" s="288"/>
      <c r="E41" s="310"/>
      <c r="F41" s="286" t="s">
        <v>160</v>
      </c>
      <c r="G41" s="286"/>
      <c r="H41" s="286"/>
      <c r="I41" s="286"/>
      <c r="J41" s="286"/>
      <c r="K41" s="286"/>
      <c r="L41" s="286"/>
    </row>
    <row r="42" spans="1:12" ht="15.6" x14ac:dyDescent="0.25">
      <c r="A42" s="95"/>
      <c r="B42" s="96"/>
      <c r="C42" s="289" t="s">
        <v>161</v>
      </c>
      <c r="D42" s="290"/>
      <c r="E42" s="315"/>
      <c r="F42" s="286" t="s">
        <v>162</v>
      </c>
      <c r="G42" s="286"/>
      <c r="H42" s="286"/>
      <c r="I42" s="286"/>
      <c r="J42" s="286"/>
      <c r="K42" s="286"/>
      <c r="L42" s="286"/>
    </row>
    <row r="43" spans="1:12" ht="15.6" x14ac:dyDescent="0.25">
      <c r="A43" s="291">
        <v>4.2</v>
      </c>
      <c r="B43" s="292"/>
      <c r="C43" s="288" t="s">
        <v>163</v>
      </c>
      <c r="D43" s="288"/>
      <c r="E43" s="288"/>
      <c r="F43" s="321" t="s">
        <v>164</v>
      </c>
      <c r="G43" s="322"/>
      <c r="H43" s="322"/>
      <c r="I43" s="322"/>
      <c r="J43" s="322"/>
      <c r="K43" s="322"/>
      <c r="L43" s="323"/>
    </row>
    <row r="44" spans="1:12" ht="15.6" x14ac:dyDescent="0.25">
      <c r="A44" s="95"/>
      <c r="B44" s="97"/>
      <c r="C44" s="288" t="s">
        <v>153</v>
      </c>
      <c r="D44" s="288"/>
      <c r="E44" s="288"/>
      <c r="F44" s="327" t="s">
        <v>165</v>
      </c>
      <c r="G44" s="323"/>
      <c r="H44" s="323"/>
      <c r="I44" s="323"/>
      <c r="J44" s="323"/>
      <c r="K44" s="323"/>
      <c r="L44" s="323"/>
    </row>
    <row r="45" spans="1:12" ht="15.6" x14ac:dyDescent="0.25">
      <c r="A45" s="98"/>
      <c r="B45" s="99"/>
      <c r="C45" s="290" t="s">
        <v>155</v>
      </c>
      <c r="D45" s="290"/>
      <c r="E45" s="290"/>
      <c r="F45" s="328" t="s">
        <v>166</v>
      </c>
      <c r="G45" s="329"/>
      <c r="H45" s="329"/>
      <c r="I45" s="329"/>
      <c r="J45" s="329"/>
      <c r="K45" s="329"/>
      <c r="L45" s="330"/>
    </row>
    <row r="46" spans="1:12" ht="15.6" x14ac:dyDescent="0.25">
      <c r="A46" s="291">
        <v>4.3</v>
      </c>
      <c r="B46" s="292"/>
      <c r="C46" s="307" t="s">
        <v>167</v>
      </c>
      <c r="D46" s="308"/>
      <c r="E46" s="308"/>
      <c r="F46" s="332" t="s">
        <v>168</v>
      </c>
      <c r="G46" s="333"/>
      <c r="H46" s="333"/>
      <c r="I46" s="333"/>
      <c r="J46" s="333"/>
      <c r="K46" s="333"/>
      <c r="L46" s="334"/>
    </row>
    <row r="47" spans="1:12" ht="15.6" x14ac:dyDescent="0.25">
      <c r="A47" s="95"/>
      <c r="B47" s="97"/>
      <c r="C47" s="287" t="s">
        <v>153</v>
      </c>
      <c r="D47" s="288"/>
      <c r="E47" s="288"/>
      <c r="F47" s="327" t="s">
        <v>169</v>
      </c>
      <c r="G47" s="323"/>
      <c r="H47" s="323"/>
      <c r="I47" s="323"/>
      <c r="J47" s="323"/>
      <c r="K47" s="323"/>
      <c r="L47" s="323"/>
    </row>
    <row r="48" spans="1:12" ht="15.6" x14ac:dyDescent="0.25">
      <c r="A48" s="95"/>
      <c r="B48" s="97"/>
      <c r="C48" s="289" t="s">
        <v>155</v>
      </c>
      <c r="D48" s="290"/>
      <c r="E48" s="290"/>
      <c r="F48" s="328" t="s">
        <v>170</v>
      </c>
      <c r="G48" s="329"/>
      <c r="H48" s="329"/>
      <c r="I48" s="329"/>
      <c r="J48" s="329"/>
      <c r="K48" s="329"/>
      <c r="L48" s="330"/>
    </row>
    <row r="49" spans="1:12" ht="57" customHeight="1" x14ac:dyDescent="0.25">
      <c r="A49" s="331">
        <v>4.4000000000000004</v>
      </c>
      <c r="B49" s="331"/>
      <c r="C49" s="297" t="s">
        <v>171</v>
      </c>
      <c r="D49" s="297"/>
      <c r="E49" s="297"/>
      <c r="F49" s="286" t="s">
        <v>172</v>
      </c>
      <c r="G49" s="286"/>
      <c r="H49" s="286"/>
      <c r="I49" s="286"/>
      <c r="J49" s="286"/>
      <c r="K49" s="286"/>
      <c r="L49" s="286"/>
    </row>
    <row r="50" spans="1:12" ht="15.6" x14ac:dyDescent="0.25">
      <c r="A50" s="101"/>
      <c r="B50" s="102"/>
      <c r="C50" s="103"/>
      <c r="D50" s="103"/>
      <c r="E50" s="103"/>
      <c r="F50" s="104"/>
      <c r="G50" s="104"/>
      <c r="H50" s="104"/>
      <c r="I50" s="105"/>
      <c r="J50" s="105"/>
      <c r="K50" s="105"/>
      <c r="L50" s="105"/>
    </row>
    <row r="51" spans="1:12" ht="15.6" x14ac:dyDescent="0.25">
      <c r="A51" s="101"/>
      <c r="B51" s="102"/>
      <c r="C51" s="103"/>
      <c r="D51" s="103"/>
      <c r="E51" s="103"/>
      <c r="F51" s="104"/>
      <c r="G51" s="104"/>
      <c r="H51" s="104"/>
      <c r="I51" s="105"/>
      <c r="J51" s="105"/>
      <c r="K51" s="105"/>
      <c r="L51" s="105"/>
    </row>
    <row r="52" spans="1:12" ht="15.6" x14ac:dyDescent="0.25">
      <c r="A52" s="101"/>
      <c r="B52" s="102"/>
      <c r="C52" s="106"/>
      <c r="D52" s="106"/>
      <c r="E52" s="106"/>
      <c r="F52" s="107"/>
      <c r="G52" s="107"/>
      <c r="H52" s="107"/>
      <c r="I52" s="100"/>
      <c r="J52" s="100"/>
      <c r="K52" s="100"/>
      <c r="L52" s="100"/>
    </row>
    <row r="53" spans="1:12" ht="18" x14ac:dyDescent="0.25">
      <c r="A53" s="108"/>
      <c r="B53" s="109"/>
      <c r="C53" s="335" t="s">
        <v>173</v>
      </c>
      <c r="D53" s="336"/>
      <c r="E53" s="336"/>
      <c r="F53" s="336"/>
      <c r="G53" s="336"/>
      <c r="H53" s="336"/>
      <c r="I53" s="336"/>
      <c r="J53" s="336"/>
      <c r="K53" s="336"/>
      <c r="L53" s="337"/>
    </row>
    <row r="54" spans="1:12" ht="15.6" x14ac:dyDescent="0.25">
      <c r="A54" s="108"/>
      <c r="B54" s="110"/>
      <c r="C54" s="111" t="s">
        <v>153</v>
      </c>
      <c r="D54" s="338" t="s">
        <v>0</v>
      </c>
      <c r="E54" s="338"/>
      <c r="F54" s="338"/>
      <c r="G54" s="339" t="s">
        <v>1</v>
      </c>
      <c r="H54" s="340"/>
      <c r="I54" s="341"/>
      <c r="J54" s="338" t="s">
        <v>2</v>
      </c>
      <c r="K54" s="338"/>
      <c r="L54" s="338"/>
    </row>
    <row r="55" spans="1:12" ht="46.8" x14ac:dyDescent="0.25">
      <c r="A55" s="108"/>
      <c r="B55" s="110"/>
      <c r="C55" s="119" t="s">
        <v>174</v>
      </c>
      <c r="D55" s="120" t="s">
        <v>175</v>
      </c>
      <c r="E55" s="342" t="s">
        <v>176</v>
      </c>
      <c r="F55" s="343"/>
      <c r="G55" s="120" t="s">
        <v>177</v>
      </c>
      <c r="H55" s="344" t="s">
        <v>178</v>
      </c>
      <c r="I55" s="345"/>
      <c r="J55" s="120" t="s">
        <v>179</v>
      </c>
      <c r="K55" s="344" t="s">
        <v>180</v>
      </c>
      <c r="L55" s="345"/>
    </row>
    <row r="56" spans="1:12" ht="46.8" x14ac:dyDescent="0.25">
      <c r="A56" s="108"/>
      <c r="B56" s="110"/>
      <c r="C56" s="121" t="s">
        <v>181</v>
      </c>
      <c r="D56" s="122" t="s">
        <v>182</v>
      </c>
      <c r="E56" s="358" t="s">
        <v>183</v>
      </c>
      <c r="F56" s="359"/>
      <c r="G56" s="123" t="s">
        <v>184</v>
      </c>
      <c r="H56" s="344" t="s">
        <v>185</v>
      </c>
      <c r="I56" s="345"/>
      <c r="J56" s="123" t="s">
        <v>186</v>
      </c>
      <c r="K56" s="344" t="s">
        <v>185</v>
      </c>
      <c r="L56" s="345"/>
    </row>
    <row r="57" spans="1:12" ht="79.5" customHeight="1" x14ac:dyDescent="0.25">
      <c r="A57" s="86"/>
      <c r="B57" s="86"/>
      <c r="C57" s="124" t="s">
        <v>187</v>
      </c>
      <c r="D57" s="125" t="s">
        <v>188</v>
      </c>
      <c r="E57" s="360" t="s">
        <v>189</v>
      </c>
      <c r="F57" s="360"/>
      <c r="G57" s="125" t="s">
        <v>190</v>
      </c>
      <c r="H57" s="360" t="s">
        <v>191</v>
      </c>
      <c r="I57" s="360"/>
      <c r="J57" s="125" t="s">
        <v>192</v>
      </c>
      <c r="K57" s="360" t="s">
        <v>193</v>
      </c>
      <c r="L57" s="360"/>
    </row>
    <row r="58" spans="1:12" ht="13.8" x14ac:dyDescent="0.25">
      <c r="A58" s="86"/>
      <c r="B58" s="86"/>
      <c r="C58" s="87"/>
      <c r="D58" s="87"/>
      <c r="E58" s="87"/>
      <c r="F58" s="87"/>
      <c r="G58" s="87"/>
      <c r="H58" s="87"/>
      <c r="I58" s="87"/>
      <c r="J58" s="87"/>
      <c r="K58" s="86"/>
      <c r="L58" s="86"/>
    </row>
    <row r="59" spans="1:12" ht="14.4" thickBot="1" x14ac:dyDescent="0.3">
      <c r="A59" s="86"/>
      <c r="B59" s="86"/>
      <c r="C59" s="87"/>
      <c r="D59" s="87"/>
      <c r="E59" s="87"/>
      <c r="F59" s="87"/>
      <c r="G59" s="87"/>
      <c r="H59" s="87"/>
      <c r="I59" s="87"/>
      <c r="J59" s="87"/>
      <c r="K59" s="86"/>
      <c r="L59" s="86"/>
    </row>
    <row r="60" spans="1:12" ht="16.2" thickBot="1" x14ac:dyDescent="0.3">
      <c r="A60" s="86"/>
      <c r="B60" s="86"/>
      <c r="C60" s="346" t="s">
        <v>194</v>
      </c>
      <c r="D60" s="347"/>
      <c r="E60" s="347"/>
      <c r="F60" s="347"/>
      <c r="G60" s="347"/>
      <c r="H60" s="347"/>
      <c r="I60" s="347"/>
      <c r="J60" s="348"/>
      <c r="K60" s="86"/>
      <c r="L60" s="86"/>
    </row>
    <row r="61" spans="1:12" s="114" customFormat="1" ht="16.2" thickBot="1" x14ac:dyDescent="0.3">
      <c r="A61" s="112"/>
      <c r="B61" s="112"/>
      <c r="C61" s="163" t="s">
        <v>195</v>
      </c>
      <c r="D61" s="164" t="s">
        <v>196</v>
      </c>
      <c r="E61" s="164" t="s">
        <v>1</v>
      </c>
      <c r="F61" s="164" t="s">
        <v>14</v>
      </c>
      <c r="G61" s="164" t="s">
        <v>2</v>
      </c>
      <c r="H61" s="164" t="s">
        <v>14</v>
      </c>
      <c r="I61" s="349" t="s">
        <v>197</v>
      </c>
      <c r="J61" s="350"/>
      <c r="K61" s="113"/>
      <c r="L61" s="112"/>
    </row>
    <row r="62" spans="1:12" ht="15.6" x14ac:dyDescent="0.25">
      <c r="A62" s="86"/>
      <c r="B62" s="86"/>
      <c r="C62" s="126" t="s">
        <v>198</v>
      </c>
      <c r="D62" s="127">
        <v>1</v>
      </c>
      <c r="E62" s="128" t="s">
        <v>187</v>
      </c>
      <c r="F62" s="127">
        <v>1</v>
      </c>
      <c r="G62" s="128" t="s">
        <v>187</v>
      </c>
      <c r="H62" s="127">
        <v>1</v>
      </c>
      <c r="I62" s="129">
        <v>1</v>
      </c>
      <c r="J62" s="351" t="s">
        <v>187</v>
      </c>
      <c r="K62" s="86"/>
      <c r="L62" s="86"/>
    </row>
    <row r="63" spans="1:12" ht="15.6" x14ac:dyDescent="0.25">
      <c r="A63" s="86"/>
      <c r="B63" s="86"/>
      <c r="C63" s="130" t="s">
        <v>198</v>
      </c>
      <c r="D63" s="131">
        <v>1</v>
      </c>
      <c r="E63" s="132" t="s">
        <v>187</v>
      </c>
      <c r="F63" s="131">
        <v>1</v>
      </c>
      <c r="G63" s="133" t="s">
        <v>181</v>
      </c>
      <c r="H63" s="134">
        <v>2</v>
      </c>
      <c r="I63" s="135">
        <v>2</v>
      </c>
      <c r="J63" s="352"/>
      <c r="K63" s="86"/>
      <c r="L63" s="86"/>
    </row>
    <row r="64" spans="1:12" ht="15.6" x14ac:dyDescent="0.25">
      <c r="A64" s="86"/>
      <c r="B64" s="86"/>
      <c r="C64" s="130" t="s">
        <v>198</v>
      </c>
      <c r="D64" s="131">
        <v>1</v>
      </c>
      <c r="E64" s="132" t="s">
        <v>187</v>
      </c>
      <c r="F64" s="131">
        <v>1</v>
      </c>
      <c r="G64" s="136" t="s">
        <v>174</v>
      </c>
      <c r="H64" s="137">
        <v>3</v>
      </c>
      <c r="I64" s="135">
        <v>3</v>
      </c>
      <c r="J64" s="352"/>
      <c r="K64" s="86"/>
      <c r="L64" s="86"/>
    </row>
    <row r="65" spans="1:12" ht="15.6" x14ac:dyDescent="0.25">
      <c r="A65" s="86"/>
      <c r="B65" s="86"/>
      <c r="C65" s="130" t="s">
        <v>198</v>
      </c>
      <c r="D65" s="131">
        <v>1</v>
      </c>
      <c r="E65" s="133" t="s">
        <v>199</v>
      </c>
      <c r="F65" s="134">
        <v>2</v>
      </c>
      <c r="G65" s="132" t="s">
        <v>187</v>
      </c>
      <c r="H65" s="131">
        <v>1</v>
      </c>
      <c r="I65" s="135">
        <v>2</v>
      </c>
      <c r="J65" s="352"/>
      <c r="K65" s="86"/>
      <c r="L65" s="86"/>
    </row>
    <row r="66" spans="1:12" ht="15.6" x14ac:dyDescent="0.25">
      <c r="A66" s="86"/>
      <c r="B66" s="86"/>
      <c r="C66" s="130" t="s">
        <v>198</v>
      </c>
      <c r="D66" s="131">
        <v>1</v>
      </c>
      <c r="E66" s="136" t="s">
        <v>174</v>
      </c>
      <c r="F66" s="137">
        <v>3</v>
      </c>
      <c r="G66" s="132" t="s">
        <v>187</v>
      </c>
      <c r="H66" s="131">
        <v>1</v>
      </c>
      <c r="I66" s="135">
        <v>3</v>
      </c>
      <c r="J66" s="352"/>
      <c r="K66" s="86"/>
      <c r="L66" s="86"/>
    </row>
    <row r="67" spans="1:12" ht="15.6" x14ac:dyDescent="0.25">
      <c r="A67" s="86"/>
      <c r="B67" s="86"/>
      <c r="C67" s="138" t="s">
        <v>200</v>
      </c>
      <c r="D67" s="134">
        <v>3</v>
      </c>
      <c r="E67" s="132" t="s">
        <v>187</v>
      </c>
      <c r="F67" s="131">
        <v>1</v>
      </c>
      <c r="G67" s="132" t="s">
        <v>187</v>
      </c>
      <c r="H67" s="131">
        <v>1</v>
      </c>
      <c r="I67" s="135">
        <v>3</v>
      </c>
      <c r="J67" s="352"/>
      <c r="K67" s="86"/>
      <c r="L67" s="86"/>
    </row>
    <row r="68" spans="1:12" ht="16.2" thickBot="1" x14ac:dyDescent="0.3">
      <c r="A68" s="86"/>
      <c r="B68" s="86"/>
      <c r="C68" s="139" t="s">
        <v>198</v>
      </c>
      <c r="D68" s="140">
        <v>1</v>
      </c>
      <c r="E68" s="141" t="s">
        <v>181</v>
      </c>
      <c r="F68" s="142">
        <v>2</v>
      </c>
      <c r="G68" s="141" t="s">
        <v>181</v>
      </c>
      <c r="H68" s="142">
        <v>2</v>
      </c>
      <c r="I68" s="143">
        <v>4</v>
      </c>
      <c r="J68" s="353"/>
      <c r="K68" s="86"/>
      <c r="L68" s="86"/>
    </row>
    <row r="69" spans="1:12" ht="15.6" x14ac:dyDescent="0.25">
      <c r="A69" s="86"/>
      <c r="B69" s="86"/>
      <c r="C69" s="144" t="s">
        <v>200</v>
      </c>
      <c r="D69" s="145">
        <v>3</v>
      </c>
      <c r="E69" s="146" t="s">
        <v>187</v>
      </c>
      <c r="F69" s="147">
        <v>1</v>
      </c>
      <c r="G69" s="148" t="s">
        <v>181</v>
      </c>
      <c r="H69" s="145">
        <v>2</v>
      </c>
      <c r="I69" s="149">
        <v>6</v>
      </c>
      <c r="J69" s="354" t="s">
        <v>181</v>
      </c>
      <c r="K69" s="86"/>
      <c r="L69" s="86"/>
    </row>
    <row r="70" spans="1:12" ht="15.6" x14ac:dyDescent="0.25">
      <c r="A70" s="86"/>
      <c r="B70" s="86"/>
      <c r="C70" s="138" t="s">
        <v>200</v>
      </c>
      <c r="D70" s="134">
        <v>3</v>
      </c>
      <c r="E70" s="132" t="s">
        <v>187</v>
      </c>
      <c r="F70" s="131">
        <v>1</v>
      </c>
      <c r="G70" s="136" t="s">
        <v>174</v>
      </c>
      <c r="H70" s="137">
        <v>3</v>
      </c>
      <c r="I70" s="150">
        <v>9</v>
      </c>
      <c r="J70" s="354"/>
      <c r="K70" s="86"/>
      <c r="L70" s="86"/>
    </row>
    <row r="71" spans="1:12" ht="15.6" x14ac:dyDescent="0.25">
      <c r="A71" s="86"/>
      <c r="B71" s="86"/>
      <c r="C71" s="138" t="s">
        <v>200</v>
      </c>
      <c r="D71" s="134">
        <v>3</v>
      </c>
      <c r="E71" s="133" t="s">
        <v>199</v>
      </c>
      <c r="F71" s="134">
        <v>2</v>
      </c>
      <c r="G71" s="132" t="s">
        <v>187</v>
      </c>
      <c r="H71" s="131">
        <v>1</v>
      </c>
      <c r="I71" s="150">
        <v>6</v>
      </c>
      <c r="J71" s="354"/>
      <c r="K71" s="86"/>
      <c r="L71" s="86"/>
    </row>
    <row r="72" spans="1:12" ht="15.6" x14ac:dyDescent="0.25">
      <c r="A72" s="86"/>
      <c r="B72" s="86"/>
      <c r="C72" s="138" t="s">
        <v>200</v>
      </c>
      <c r="D72" s="134">
        <v>3</v>
      </c>
      <c r="E72" s="136" t="s">
        <v>174</v>
      </c>
      <c r="F72" s="137">
        <v>3</v>
      </c>
      <c r="G72" s="132" t="s">
        <v>187</v>
      </c>
      <c r="H72" s="131">
        <v>1</v>
      </c>
      <c r="I72" s="150">
        <v>9</v>
      </c>
      <c r="J72" s="354"/>
      <c r="K72" s="86"/>
      <c r="L72" s="86"/>
    </row>
    <row r="73" spans="1:12" ht="15.6" x14ac:dyDescent="0.25">
      <c r="A73" s="86"/>
      <c r="B73" s="86"/>
      <c r="C73" s="151" t="s">
        <v>201</v>
      </c>
      <c r="D73" s="137">
        <v>5</v>
      </c>
      <c r="E73" s="132" t="s">
        <v>187</v>
      </c>
      <c r="F73" s="131">
        <v>1</v>
      </c>
      <c r="G73" s="132" t="s">
        <v>187</v>
      </c>
      <c r="H73" s="131">
        <v>1</v>
      </c>
      <c r="I73" s="150">
        <v>5</v>
      </c>
      <c r="J73" s="354"/>
      <c r="K73" s="86"/>
      <c r="L73" s="86"/>
    </row>
    <row r="74" spans="1:12" ht="15.6" x14ac:dyDescent="0.25">
      <c r="A74" s="86"/>
      <c r="B74" s="86"/>
      <c r="C74" s="130" t="s">
        <v>198</v>
      </c>
      <c r="D74" s="131">
        <v>1</v>
      </c>
      <c r="E74" s="133" t="s">
        <v>181</v>
      </c>
      <c r="F74" s="134">
        <v>2</v>
      </c>
      <c r="G74" s="136" t="s">
        <v>174</v>
      </c>
      <c r="H74" s="137">
        <v>3</v>
      </c>
      <c r="I74" s="150">
        <v>6</v>
      </c>
      <c r="J74" s="354"/>
      <c r="K74" s="86"/>
      <c r="L74" s="86"/>
    </row>
    <row r="75" spans="1:12" ht="15.6" x14ac:dyDescent="0.25">
      <c r="A75" s="86"/>
      <c r="B75" s="86"/>
      <c r="C75" s="130" t="s">
        <v>198</v>
      </c>
      <c r="D75" s="131">
        <v>1</v>
      </c>
      <c r="E75" s="136" t="s">
        <v>174</v>
      </c>
      <c r="F75" s="137">
        <v>3</v>
      </c>
      <c r="G75" s="133" t="s">
        <v>181</v>
      </c>
      <c r="H75" s="134">
        <v>2</v>
      </c>
      <c r="I75" s="150">
        <v>6</v>
      </c>
      <c r="J75" s="354"/>
      <c r="K75" s="86"/>
      <c r="L75" s="86"/>
    </row>
    <row r="76" spans="1:12" ht="15.6" x14ac:dyDescent="0.25">
      <c r="A76" s="86"/>
      <c r="B76" s="86"/>
      <c r="C76" s="130" t="s">
        <v>198</v>
      </c>
      <c r="D76" s="131">
        <v>1</v>
      </c>
      <c r="E76" s="136" t="s">
        <v>174</v>
      </c>
      <c r="F76" s="137">
        <v>3</v>
      </c>
      <c r="G76" s="136" t="s">
        <v>174</v>
      </c>
      <c r="H76" s="137">
        <v>3</v>
      </c>
      <c r="I76" s="150">
        <v>9</v>
      </c>
      <c r="J76" s="354"/>
      <c r="K76" s="86"/>
      <c r="L76" s="86"/>
    </row>
    <row r="77" spans="1:12" ht="15.6" x14ac:dyDescent="0.25">
      <c r="A77" s="86"/>
      <c r="B77" s="86"/>
      <c r="C77" s="151" t="s">
        <v>201</v>
      </c>
      <c r="D77" s="137">
        <v>5</v>
      </c>
      <c r="E77" s="132" t="s">
        <v>187</v>
      </c>
      <c r="F77" s="131">
        <v>1</v>
      </c>
      <c r="G77" s="133" t="s">
        <v>181</v>
      </c>
      <c r="H77" s="134">
        <v>2</v>
      </c>
      <c r="I77" s="150">
        <v>10</v>
      </c>
      <c r="J77" s="354"/>
      <c r="K77" s="86"/>
      <c r="L77" s="86"/>
    </row>
    <row r="78" spans="1:12" ht="16.2" thickBot="1" x14ac:dyDescent="0.3">
      <c r="A78" s="86"/>
      <c r="B78" s="86"/>
      <c r="C78" s="152" t="s">
        <v>201</v>
      </c>
      <c r="D78" s="153">
        <v>5</v>
      </c>
      <c r="E78" s="141" t="s">
        <v>199</v>
      </c>
      <c r="F78" s="142">
        <v>2</v>
      </c>
      <c r="G78" s="154" t="s">
        <v>187</v>
      </c>
      <c r="H78" s="140">
        <v>1</v>
      </c>
      <c r="I78" s="155">
        <v>10</v>
      </c>
      <c r="J78" s="355"/>
      <c r="K78" s="86"/>
      <c r="L78" s="86"/>
    </row>
    <row r="79" spans="1:12" ht="15.6" x14ac:dyDescent="0.25">
      <c r="A79" s="86"/>
      <c r="B79" s="86"/>
      <c r="C79" s="156" t="s">
        <v>200</v>
      </c>
      <c r="D79" s="157">
        <v>3</v>
      </c>
      <c r="E79" s="158" t="s">
        <v>181</v>
      </c>
      <c r="F79" s="157">
        <v>2</v>
      </c>
      <c r="G79" s="158" t="s">
        <v>181</v>
      </c>
      <c r="H79" s="157">
        <v>2</v>
      </c>
      <c r="I79" s="159">
        <v>12</v>
      </c>
      <c r="J79" s="356" t="s">
        <v>174</v>
      </c>
      <c r="K79" s="86"/>
      <c r="L79" s="86"/>
    </row>
    <row r="80" spans="1:12" ht="15.6" x14ac:dyDescent="0.25">
      <c r="A80" s="86"/>
      <c r="B80" s="86"/>
      <c r="C80" s="138" t="s">
        <v>200</v>
      </c>
      <c r="D80" s="134">
        <v>3</v>
      </c>
      <c r="E80" s="133" t="s">
        <v>181</v>
      </c>
      <c r="F80" s="134">
        <v>2</v>
      </c>
      <c r="G80" s="136" t="s">
        <v>174</v>
      </c>
      <c r="H80" s="137">
        <v>3</v>
      </c>
      <c r="I80" s="160">
        <v>18</v>
      </c>
      <c r="J80" s="354"/>
      <c r="K80" s="86"/>
      <c r="L80" s="86"/>
    </row>
    <row r="81" spans="1:12" ht="15.6" x14ac:dyDescent="0.25">
      <c r="A81" s="86"/>
      <c r="B81" s="86"/>
      <c r="C81" s="138" t="s">
        <v>200</v>
      </c>
      <c r="D81" s="134">
        <v>3</v>
      </c>
      <c r="E81" s="136" t="s">
        <v>174</v>
      </c>
      <c r="F81" s="137">
        <v>3</v>
      </c>
      <c r="G81" s="133" t="s">
        <v>181</v>
      </c>
      <c r="H81" s="134">
        <v>2</v>
      </c>
      <c r="I81" s="160">
        <v>18</v>
      </c>
      <c r="J81" s="354"/>
      <c r="K81" s="86"/>
      <c r="L81" s="86"/>
    </row>
    <row r="82" spans="1:12" ht="15.6" x14ac:dyDescent="0.25">
      <c r="A82" s="86"/>
      <c r="B82" s="86"/>
      <c r="C82" s="138" t="s">
        <v>200</v>
      </c>
      <c r="D82" s="134">
        <v>3</v>
      </c>
      <c r="E82" s="136" t="s">
        <v>174</v>
      </c>
      <c r="F82" s="137">
        <v>3</v>
      </c>
      <c r="G82" s="136" t="s">
        <v>174</v>
      </c>
      <c r="H82" s="137">
        <v>3</v>
      </c>
      <c r="I82" s="160">
        <v>27</v>
      </c>
      <c r="J82" s="354"/>
      <c r="K82" s="86"/>
      <c r="L82" s="86"/>
    </row>
    <row r="83" spans="1:12" ht="15.6" x14ac:dyDescent="0.25">
      <c r="A83" s="86"/>
      <c r="B83" s="86"/>
      <c r="C83" s="151" t="s">
        <v>201</v>
      </c>
      <c r="D83" s="137">
        <v>5</v>
      </c>
      <c r="E83" s="132" t="s">
        <v>187</v>
      </c>
      <c r="F83" s="131">
        <v>1</v>
      </c>
      <c r="G83" s="136" t="s">
        <v>174</v>
      </c>
      <c r="H83" s="137">
        <v>3</v>
      </c>
      <c r="I83" s="160">
        <v>15</v>
      </c>
      <c r="J83" s="354"/>
      <c r="K83" s="86"/>
      <c r="L83" s="86"/>
    </row>
    <row r="84" spans="1:12" ht="15.6" x14ac:dyDescent="0.25">
      <c r="A84" s="86"/>
      <c r="B84" s="86"/>
      <c r="C84" s="151" t="s">
        <v>201</v>
      </c>
      <c r="D84" s="137">
        <v>5</v>
      </c>
      <c r="E84" s="136" t="s">
        <v>174</v>
      </c>
      <c r="F84" s="137">
        <v>3</v>
      </c>
      <c r="G84" s="132" t="s">
        <v>187</v>
      </c>
      <c r="H84" s="131">
        <v>1</v>
      </c>
      <c r="I84" s="160">
        <v>15</v>
      </c>
      <c r="J84" s="354"/>
      <c r="K84" s="86"/>
      <c r="L84" s="86"/>
    </row>
    <row r="85" spans="1:12" ht="15.6" x14ac:dyDescent="0.25">
      <c r="A85" s="86"/>
      <c r="B85" s="86"/>
      <c r="C85" s="151" t="s">
        <v>201</v>
      </c>
      <c r="D85" s="137">
        <v>5</v>
      </c>
      <c r="E85" s="133" t="s">
        <v>181</v>
      </c>
      <c r="F85" s="134">
        <v>2</v>
      </c>
      <c r="G85" s="133" t="s">
        <v>181</v>
      </c>
      <c r="H85" s="134">
        <v>2</v>
      </c>
      <c r="I85" s="160">
        <v>20</v>
      </c>
      <c r="J85" s="354"/>
      <c r="K85" s="86"/>
      <c r="L85" s="86"/>
    </row>
    <row r="86" spans="1:12" ht="15.6" x14ac:dyDescent="0.25">
      <c r="A86" s="86"/>
      <c r="B86" s="86"/>
      <c r="C86" s="151" t="s">
        <v>201</v>
      </c>
      <c r="D86" s="137">
        <v>5</v>
      </c>
      <c r="E86" s="133" t="s">
        <v>181</v>
      </c>
      <c r="F86" s="134">
        <v>2</v>
      </c>
      <c r="G86" s="136" t="s">
        <v>174</v>
      </c>
      <c r="H86" s="137">
        <v>3</v>
      </c>
      <c r="I86" s="160">
        <v>30</v>
      </c>
      <c r="J86" s="354"/>
      <c r="K86" s="86"/>
      <c r="L86" s="86"/>
    </row>
    <row r="87" spans="1:12" ht="15.6" x14ac:dyDescent="0.25">
      <c r="A87" s="86"/>
      <c r="B87" s="86"/>
      <c r="C87" s="151" t="s">
        <v>201</v>
      </c>
      <c r="D87" s="137">
        <v>5</v>
      </c>
      <c r="E87" s="136" t="s">
        <v>174</v>
      </c>
      <c r="F87" s="137">
        <v>3</v>
      </c>
      <c r="G87" s="133" t="s">
        <v>181</v>
      </c>
      <c r="H87" s="134">
        <v>2</v>
      </c>
      <c r="I87" s="160">
        <v>30</v>
      </c>
      <c r="J87" s="354"/>
      <c r="K87" s="86"/>
      <c r="L87" s="86"/>
    </row>
    <row r="88" spans="1:12" ht="16.2" thickBot="1" x14ac:dyDescent="0.3">
      <c r="A88" s="86"/>
      <c r="B88" s="86"/>
      <c r="C88" s="152" t="s">
        <v>201</v>
      </c>
      <c r="D88" s="153">
        <v>5</v>
      </c>
      <c r="E88" s="161" t="s">
        <v>174</v>
      </c>
      <c r="F88" s="153">
        <v>3</v>
      </c>
      <c r="G88" s="161" t="s">
        <v>174</v>
      </c>
      <c r="H88" s="153">
        <v>3</v>
      </c>
      <c r="I88" s="162">
        <v>45</v>
      </c>
      <c r="J88" s="355"/>
      <c r="K88" s="86"/>
      <c r="L88" s="86"/>
    </row>
    <row r="89" spans="1:12" ht="13.8" x14ac:dyDescent="0.25">
      <c r="A89" s="86"/>
      <c r="B89" s="86"/>
      <c r="C89" s="87"/>
      <c r="D89" s="87"/>
      <c r="E89" s="87"/>
      <c r="F89" s="87"/>
      <c r="G89" s="87"/>
      <c r="H89" s="87"/>
      <c r="I89" s="87"/>
      <c r="J89" s="87"/>
      <c r="K89" s="86"/>
      <c r="L89" s="86"/>
    </row>
    <row r="90" spans="1:12" ht="13.8" x14ac:dyDescent="0.25">
      <c r="A90" s="86"/>
      <c r="B90" s="115"/>
      <c r="C90" s="115"/>
      <c r="D90" s="115"/>
      <c r="E90" s="115"/>
      <c r="F90" s="115"/>
      <c r="G90" s="115"/>
      <c r="H90" s="115"/>
      <c r="I90" s="87"/>
      <c r="J90" s="87"/>
      <c r="K90" s="86"/>
      <c r="L90" s="86"/>
    </row>
    <row r="91" spans="1:12" ht="13.8" x14ac:dyDescent="0.25">
      <c r="A91" s="86"/>
      <c r="B91" s="115"/>
      <c r="C91" s="115"/>
      <c r="D91" s="115"/>
      <c r="E91" s="115"/>
      <c r="F91" s="115"/>
      <c r="G91" s="115"/>
      <c r="H91" s="115"/>
      <c r="I91" s="87"/>
      <c r="J91" s="87"/>
      <c r="K91" s="86"/>
      <c r="L91" s="86"/>
    </row>
    <row r="92" spans="1:12" ht="15.6" x14ac:dyDescent="0.25">
      <c r="A92" s="86"/>
      <c r="B92" s="115"/>
      <c r="C92" s="357"/>
      <c r="D92" s="357"/>
      <c r="E92" s="357"/>
      <c r="F92" s="357"/>
      <c r="G92" s="357"/>
      <c r="H92" s="357"/>
      <c r="I92" s="116"/>
      <c r="J92" s="116"/>
      <c r="K92" s="117"/>
      <c r="L92" s="117"/>
    </row>
    <row r="93" spans="1:12" ht="13.8" x14ac:dyDescent="0.25">
      <c r="A93" s="86"/>
      <c r="B93" s="115"/>
      <c r="C93" s="115"/>
      <c r="D93" s="115"/>
      <c r="E93" s="115"/>
      <c r="F93" s="115"/>
      <c r="G93" s="115"/>
      <c r="H93" s="357"/>
      <c r="I93" s="87"/>
      <c r="J93" s="87"/>
      <c r="K93" s="86"/>
      <c r="L93" s="86"/>
    </row>
    <row r="94" spans="1:12" ht="13.8" x14ac:dyDescent="0.25">
      <c r="A94" s="86"/>
      <c r="B94" s="115"/>
      <c r="C94" s="115"/>
      <c r="D94" s="115"/>
      <c r="E94" s="115"/>
      <c r="F94" s="115"/>
      <c r="G94" s="115"/>
      <c r="H94" s="357"/>
      <c r="I94" s="87"/>
      <c r="J94" s="87"/>
      <c r="K94" s="86"/>
      <c r="L94" s="86"/>
    </row>
    <row r="95" spans="1:12" ht="13.8" x14ac:dyDescent="0.25">
      <c r="A95" s="86"/>
      <c r="B95" s="115"/>
      <c r="C95" s="115"/>
      <c r="D95" s="115"/>
      <c r="E95" s="115"/>
      <c r="F95" s="115"/>
      <c r="G95" s="115"/>
      <c r="H95" s="357"/>
      <c r="I95" s="87"/>
      <c r="J95" s="87"/>
      <c r="K95" s="86"/>
      <c r="L95" s="86"/>
    </row>
    <row r="96" spans="1:12" ht="13.8" x14ac:dyDescent="0.25">
      <c r="A96" s="86"/>
      <c r="B96" s="115"/>
      <c r="C96" s="115"/>
      <c r="D96" s="115"/>
      <c r="E96" s="115"/>
      <c r="F96" s="115"/>
      <c r="G96" s="115"/>
      <c r="H96" s="115"/>
      <c r="I96" s="87"/>
      <c r="J96" s="87"/>
      <c r="K96" s="86"/>
      <c r="L96" s="86"/>
    </row>
    <row r="97" spans="1:12" ht="13.8" x14ac:dyDescent="0.25">
      <c r="A97" s="86"/>
      <c r="B97" s="115"/>
      <c r="C97" s="115"/>
      <c r="D97" s="115"/>
      <c r="E97" s="115"/>
      <c r="F97" s="115"/>
      <c r="G97" s="115"/>
      <c r="H97" s="115"/>
      <c r="I97" s="87"/>
      <c r="J97" s="86"/>
      <c r="K97" s="87"/>
      <c r="L97" s="86"/>
    </row>
    <row r="98" spans="1:12" ht="13.8" x14ac:dyDescent="0.25">
      <c r="A98" s="86"/>
      <c r="B98" s="115"/>
      <c r="C98" s="357"/>
      <c r="D98" s="357"/>
      <c r="E98" s="357"/>
      <c r="F98" s="115"/>
      <c r="G98" s="115"/>
      <c r="H98" s="115"/>
      <c r="I98" s="87"/>
      <c r="J98" s="87"/>
      <c r="K98" s="86"/>
      <c r="L98" s="86"/>
    </row>
    <row r="99" spans="1:12" ht="13.8" x14ac:dyDescent="0.25">
      <c r="A99" s="86"/>
      <c r="B99" s="115"/>
      <c r="C99" s="115"/>
      <c r="D99" s="115"/>
      <c r="E99" s="115"/>
      <c r="F99" s="115"/>
      <c r="G99" s="115"/>
      <c r="H99" s="115"/>
      <c r="I99" s="87"/>
      <c r="J99" s="87"/>
      <c r="K99" s="86"/>
      <c r="L99" s="86"/>
    </row>
    <row r="100" spans="1:12" ht="13.8" x14ac:dyDescent="0.25">
      <c r="A100" s="86"/>
      <c r="B100" s="86"/>
      <c r="C100" s="87"/>
      <c r="D100" s="87"/>
      <c r="E100" s="87"/>
      <c r="F100" s="87"/>
      <c r="G100" s="87"/>
      <c r="H100" s="87"/>
      <c r="I100" s="87"/>
      <c r="J100" s="87"/>
      <c r="K100" s="86"/>
      <c r="L100" s="86"/>
    </row>
    <row r="101" spans="1:12" ht="13.8" x14ac:dyDescent="0.25">
      <c r="A101" s="86"/>
      <c r="B101" s="115"/>
      <c r="C101" s="115"/>
      <c r="D101" s="115"/>
      <c r="E101" s="115"/>
      <c r="F101" s="115"/>
      <c r="G101" s="115"/>
      <c r="H101" s="115"/>
      <c r="I101" s="115"/>
      <c r="J101" s="115"/>
      <c r="K101" s="86"/>
      <c r="L101" s="86"/>
    </row>
    <row r="102" spans="1:12" ht="13.8" x14ac:dyDescent="0.25">
      <c r="A102" s="86"/>
      <c r="B102" s="115"/>
      <c r="C102" s="357"/>
      <c r="D102" s="357"/>
      <c r="E102" s="357"/>
      <c r="F102" s="357"/>
      <c r="G102" s="357"/>
      <c r="H102" s="357"/>
      <c r="I102" s="115"/>
      <c r="J102" s="115"/>
      <c r="K102" s="86"/>
      <c r="L102" s="86"/>
    </row>
    <row r="103" spans="1:12" ht="13.8" x14ac:dyDescent="0.25">
      <c r="A103" s="86"/>
      <c r="B103" s="115"/>
      <c r="C103" s="115"/>
      <c r="D103" s="115"/>
      <c r="E103" s="115"/>
      <c r="F103" s="115"/>
      <c r="G103" s="115"/>
      <c r="H103" s="357"/>
      <c r="I103" s="115"/>
      <c r="J103" s="115"/>
      <c r="K103" s="86"/>
      <c r="L103" s="86"/>
    </row>
    <row r="104" spans="1:12" ht="13.8" x14ac:dyDescent="0.25">
      <c r="A104" s="86"/>
      <c r="B104" s="115"/>
      <c r="C104" s="115"/>
      <c r="D104" s="115"/>
      <c r="E104" s="115"/>
      <c r="F104" s="115"/>
      <c r="G104" s="115"/>
      <c r="H104" s="357"/>
      <c r="I104" s="115"/>
      <c r="J104" s="115"/>
      <c r="K104" s="86"/>
      <c r="L104" s="86"/>
    </row>
    <row r="105" spans="1:12" ht="13.8" x14ac:dyDescent="0.25">
      <c r="A105" s="86"/>
      <c r="B105" s="115"/>
      <c r="C105" s="115"/>
      <c r="D105" s="115"/>
      <c r="E105" s="115"/>
      <c r="F105" s="115"/>
      <c r="G105" s="115"/>
      <c r="H105" s="357"/>
      <c r="I105" s="115"/>
      <c r="J105" s="115"/>
      <c r="K105" s="86"/>
      <c r="L105" s="86"/>
    </row>
    <row r="106" spans="1:12" ht="13.8" x14ac:dyDescent="0.25">
      <c r="A106" s="86"/>
      <c r="B106" s="115"/>
      <c r="C106" s="115"/>
      <c r="D106" s="115"/>
      <c r="E106" s="115"/>
      <c r="F106" s="115"/>
      <c r="G106" s="115"/>
      <c r="H106" s="115"/>
      <c r="I106" s="115"/>
      <c r="J106" s="115"/>
      <c r="K106" s="86"/>
      <c r="L106" s="86"/>
    </row>
    <row r="107" spans="1:12" ht="13.8" x14ac:dyDescent="0.25">
      <c r="A107" s="86"/>
      <c r="B107" s="115"/>
      <c r="C107" s="115"/>
      <c r="D107" s="115"/>
      <c r="E107" s="115"/>
      <c r="F107" s="115"/>
      <c r="G107" s="115"/>
      <c r="H107" s="115"/>
      <c r="I107" s="115"/>
      <c r="J107" s="115"/>
      <c r="K107" s="86"/>
      <c r="L107" s="86"/>
    </row>
    <row r="108" spans="1:12" ht="13.8" x14ac:dyDescent="0.25">
      <c r="A108" s="86"/>
      <c r="B108" s="115"/>
      <c r="C108" s="357"/>
      <c r="D108" s="357"/>
      <c r="E108" s="357"/>
      <c r="F108" s="115"/>
      <c r="G108" s="115"/>
      <c r="H108" s="115"/>
      <c r="I108" s="115"/>
      <c r="J108" s="115"/>
      <c r="K108" s="86"/>
      <c r="L108" s="86"/>
    </row>
    <row r="109" spans="1:12" ht="13.8" x14ac:dyDescent="0.25">
      <c r="A109" s="86"/>
      <c r="B109" s="115"/>
      <c r="C109" s="115"/>
      <c r="D109" s="115"/>
      <c r="E109" s="115"/>
      <c r="F109" s="115"/>
      <c r="G109" s="115"/>
      <c r="H109" s="115"/>
      <c r="I109" s="115"/>
      <c r="J109" s="115"/>
      <c r="K109" s="86"/>
      <c r="L109" s="86"/>
    </row>
    <row r="110" spans="1:12" ht="13.8" x14ac:dyDescent="0.25">
      <c r="A110" s="86"/>
      <c r="B110" s="115"/>
      <c r="C110" s="357"/>
      <c r="D110" s="357"/>
      <c r="E110" s="357"/>
      <c r="F110" s="357"/>
      <c r="G110" s="357"/>
      <c r="H110" s="357"/>
      <c r="I110" s="115"/>
      <c r="J110" s="115"/>
      <c r="K110" s="86"/>
      <c r="L110" s="86"/>
    </row>
    <row r="111" spans="1:12" ht="13.8" x14ac:dyDescent="0.25">
      <c r="A111" s="86"/>
      <c r="B111" s="115"/>
      <c r="C111" s="115"/>
      <c r="D111" s="115"/>
      <c r="E111" s="115"/>
      <c r="F111" s="115"/>
      <c r="G111" s="115"/>
      <c r="H111" s="115"/>
      <c r="I111" s="115"/>
      <c r="J111" s="115"/>
      <c r="K111" s="86"/>
      <c r="L111" s="86"/>
    </row>
    <row r="112" spans="1:12" ht="13.8" x14ac:dyDescent="0.25">
      <c r="A112" s="86"/>
      <c r="B112" s="115"/>
      <c r="C112" s="357"/>
      <c r="D112" s="357"/>
      <c r="E112" s="357"/>
      <c r="F112" s="357"/>
      <c r="G112" s="357"/>
      <c r="H112" s="357"/>
      <c r="I112" s="357"/>
      <c r="J112" s="115"/>
      <c r="K112" s="86"/>
      <c r="L112" s="86"/>
    </row>
    <row r="113" spans="1:12" ht="13.8" x14ac:dyDescent="0.25">
      <c r="A113" s="86"/>
      <c r="B113" s="115"/>
      <c r="C113" s="115"/>
      <c r="D113" s="115"/>
      <c r="E113" s="115"/>
      <c r="F113" s="115"/>
      <c r="G113" s="115"/>
      <c r="H113" s="115"/>
      <c r="I113" s="357"/>
      <c r="J113" s="115"/>
      <c r="K113" s="86"/>
      <c r="L113" s="86"/>
    </row>
    <row r="114" spans="1:12" ht="13.8" x14ac:dyDescent="0.25">
      <c r="A114" s="86"/>
      <c r="B114" s="115"/>
      <c r="C114" s="115"/>
      <c r="D114" s="115"/>
      <c r="E114" s="115"/>
      <c r="F114" s="115"/>
      <c r="G114" s="115"/>
      <c r="H114" s="115"/>
      <c r="I114" s="357"/>
      <c r="J114" s="115"/>
      <c r="K114" s="86"/>
      <c r="L114" s="86"/>
    </row>
    <row r="115" spans="1:12" ht="13.8" x14ac:dyDescent="0.25">
      <c r="A115" s="86"/>
      <c r="B115" s="115"/>
      <c r="C115" s="115"/>
      <c r="D115" s="115"/>
      <c r="E115" s="115"/>
      <c r="F115" s="115"/>
      <c r="G115" s="115"/>
      <c r="H115" s="115"/>
      <c r="I115" s="357"/>
      <c r="J115" s="115"/>
      <c r="K115" s="86"/>
      <c r="L115" s="86"/>
    </row>
    <row r="116" spans="1:12" ht="13.8" x14ac:dyDescent="0.25">
      <c r="A116" s="86"/>
      <c r="B116" s="115"/>
      <c r="C116" s="115"/>
      <c r="D116" s="115"/>
      <c r="E116" s="115"/>
      <c r="F116" s="115"/>
      <c r="G116" s="115"/>
      <c r="H116" s="115"/>
      <c r="I116" s="357"/>
      <c r="J116" s="115"/>
      <c r="K116" s="86"/>
      <c r="L116" s="86"/>
    </row>
    <row r="117" spans="1:12" ht="13.8" x14ac:dyDescent="0.25">
      <c r="A117" s="86"/>
      <c r="B117" s="115"/>
      <c r="C117" s="115"/>
      <c r="D117" s="115"/>
      <c r="E117" s="115"/>
      <c r="F117" s="115"/>
      <c r="G117" s="115"/>
      <c r="H117" s="115"/>
      <c r="I117" s="357"/>
      <c r="J117" s="115"/>
      <c r="K117" s="86"/>
      <c r="L117" s="86"/>
    </row>
    <row r="118" spans="1:12" ht="13.8" x14ac:dyDescent="0.25">
      <c r="A118" s="86"/>
      <c r="B118" s="115"/>
      <c r="C118" s="115"/>
      <c r="D118" s="115"/>
      <c r="E118" s="115"/>
      <c r="F118" s="115"/>
      <c r="G118" s="115"/>
      <c r="H118" s="115"/>
      <c r="I118" s="357"/>
      <c r="J118" s="115"/>
      <c r="K118" s="86"/>
      <c r="L118" s="86"/>
    </row>
    <row r="119" spans="1:12" ht="13.8" x14ac:dyDescent="0.25">
      <c r="A119" s="86"/>
      <c r="B119" s="115"/>
      <c r="C119" s="115"/>
      <c r="D119" s="115"/>
      <c r="E119" s="115"/>
      <c r="F119" s="115"/>
      <c r="G119" s="115"/>
      <c r="H119" s="115"/>
      <c r="I119" s="115"/>
      <c r="J119" s="115"/>
      <c r="K119" s="86"/>
      <c r="L119" s="86"/>
    </row>
    <row r="120" spans="1:12" ht="13.8" x14ac:dyDescent="0.25">
      <c r="A120" s="86"/>
      <c r="B120" s="115"/>
      <c r="C120" s="115"/>
      <c r="D120" s="115"/>
      <c r="E120" s="115"/>
      <c r="F120" s="115"/>
      <c r="G120" s="115"/>
      <c r="H120" s="115"/>
      <c r="I120" s="115"/>
      <c r="J120" s="115"/>
      <c r="K120" s="86"/>
      <c r="L120" s="86"/>
    </row>
    <row r="121" spans="1:12" ht="13.8" x14ac:dyDescent="0.25">
      <c r="A121" s="86"/>
      <c r="B121" s="115"/>
      <c r="C121" s="115"/>
      <c r="D121" s="357"/>
      <c r="E121" s="357"/>
      <c r="F121" s="357"/>
      <c r="G121" s="357"/>
      <c r="H121" s="357"/>
      <c r="I121" s="115"/>
      <c r="J121" s="115"/>
      <c r="K121" s="86"/>
      <c r="L121" s="86"/>
    </row>
    <row r="122" spans="1:12" ht="13.8" x14ac:dyDescent="0.25">
      <c r="A122" s="86"/>
      <c r="B122" s="115"/>
      <c r="C122" s="115"/>
      <c r="D122" s="115"/>
      <c r="E122" s="115"/>
      <c r="F122" s="115"/>
      <c r="G122" s="115"/>
      <c r="H122" s="115"/>
      <c r="I122" s="115"/>
      <c r="J122" s="115"/>
      <c r="K122" s="86"/>
      <c r="L122" s="86"/>
    </row>
    <row r="123" spans="1:12" ht="13.8" x14ac:dyDescent="0.25">
      <c r="A123" s="86"/>
      <c r="B123" s="115"/>
      <c r="C123" s="115"/>
      <c r="D123" s="115"/>
      <c r="E123" s="115"/>
      <c r="F123" s="115"/>
      <c r="G123" s="115"/>
      <c r="H123" s="115"/>
      <c r="I123" s="115"/>
      <c r="J123" s="115"/>
      <c r="K123" s="86"/>
      <c r="L123" s="86"/>
    </row>
    <row r="124" spans="1:12" ht="13.8" x14ac:dyDescent="0.25">
      <c r="A124" s="86"/>
      <c r="B124" s="115"/>
      <c r="C124" s="357"/>
      <c r="D124" s="357"/>
      <c r="E124" s="357"/>
      <c r="F124" s="357"/>
      <c r="G124" s="357"/>
      <c r="H124" s="357"/>
      <c r="I124" s="357"/>
      <c r="J124" s="115"/>
      <c r="K124" s="86"/>
      <c r="L124" s="86"/>
    </row>
    <row r="125" spans="1:12" ht="13.8" x14ac:dyDescent="0.25">
      <c r="A125" s="86"/>
      <c r="B125" s="115"/>
      <c r="C125" s="357"/>
      <c r="D125" s="357"/>
      <c r="E125" s="357"/>
      <c r="F125" s="357"/>
      <c r="G125" s="357"/>
      <c r="H125" s="357"/>
      <c r="I125" s="357"/>
      <c r="J125" s="115"/>
      <c r="K125" s="86"/>
      <c r="L125" s="86"/>
    </row>
    <row r="126" spans="1:12" ht="13.8" x14ac:dyDescent="0.25">
      <c r="A126" s="86"/>
      <c r="B126" s="115"/>
      <c r="C126" s="357"/>
      <c r="D126" s="357"/>
      <c r="E126" s="357"/>
      <c r="F126" s="357"/>
      <c r="G126" s="357"/>
      <c r="H126" s="357"/>
      <c r="I126" s="357"/>
      <c r="J126" s="115"/>
      <c r="K126" s="86"/>
      <c r="L126" s="86"/>
    </row>
    <row r="127" spans="1:12" ht="13.8" x14ac:dyDescent="0.25">
      <c r="A127" s="86"/>
      <c r="B127" s="115"/>
      <c r="C127" s="357"/>
      <c r="D127" s="357"/>
      <c r="E127" s="357"/>
      <c r="F127" s="357"/>
      <c r="G127" s="357"/>
      <c r="H127" s="357"/>
      <c r="I127" s="357"/>
      <c r="J127" s="115"/>
      <c r="K127" s="86"/>
      <c r="L127" s="86"/>
    </row>
    <row r="128" spans="1:12" ht="13.8" x14ac:dyDescent="0.25">
      <c r="A128" s="86"/>
      <c r="B128" s="115"/>
      <c r="C128" s="357"/>
      <c r="D128" s="357"/>
      <c r="E128" s="357"/>
      <c r="F128" s="357"/>
      <c r="G128" s="357"/>
      <c r="H128" s="357"/>
      <c r="I128" s="357"/>
      <c r="J128" s="115"/>
      <c r="K128" s="86"/>
      <c r="L128" s="86"/>
    </row>
    <row r="129" spans="1:12" ht="13.8" x14ac:dyDescent="0.25">
      <c r="A129" s="86"/>
      <c r="B129" s="115"/>
      <c r="C129" s="357"/>
      <c r="D129" s="357"/>
      <c r="E129" s="357"/>
      <c r="F129" s="357"/>
      <c r="G129" s="357"/>
      <c r="H129" s="357"/>
      <c r="I129" s="357"/>
      <c r="J129" s="115"/>
      <c r="K129" s="86"/>
      <c r="L129" s="86"/>
    </row>
    <row r="130" spans="1:12" ht="13.8" x14ac:dyDescent="0.25">
      <c r="A130" s="86"/>
      <c r="B130" s="115"/>
      <c r="C130" s="357"/>
      <c r="D130" s="357"/>
      <c r="E130" s="357"/>
      <c r="F130" s="357"/>
      <c r="G130" s="357"/>
      <c r="H130" s="357"/>
      <c r="I130" s="357"/>
      <c r="J130" s="115"/>
      <c r="K130" s="86"/>
      <c r="L130" s="86"/>
    </row>
    <row r="131" spans="1:12" ht="13.8" x14ac:dyDescent="0.25">
      <c r="A131" s="86"/>
      <c r="B131" s="115"/>
      <c r="C131" s="357"/>
      <c r="D131" s="357"/>
      <c r="E131" s="357"/>
      <c r="F131" s="357"/>
      <c r="G131" s="357"/>
      <c r="H131" s="357"/>
      <c r="I131" s="357"/>
      <c r="J131" s="115"/>
      <c r="K131" s="86"/>
      <c r="L131" s="86"/>
    </row>
    <row r="132" spans="1:12" ht="13.8" x14ac:dyDescent="0.25">
      <c r="A132" s="86"/>
      <c r="B132" s="115"/>
      <c r="C132" s="357"/>
      <c r="D132" s="357"/>
      <c r="E132" s="357"/>
      <c r="F132" s="357"/>
      <c r="G132" s="357"/>
      <c r="H132" s="357"/>
      <c r="I132" s="357"/>
      <c r="J132" s="115"/>
      <c r="K132" s="86"/>
      <c r="L132" s="86"/>
    </row>
    <row r="133" spans="1:12" ht="13.8" x14ac:dyDescent="0.25">
      <c r="A133" s="86"/>
      <c r="B133" s="115"/>
      <c r="C133" s="357"/>
      <c r="D133" s="357"/>
      <c r="E133" s="357"/>
      <c r="F133" s="357"/>
      <c r="G133" s="357"/>
      <c r="H133" s="357"/>
      <c r="I133" s="357"/>
      <c r="J133" s="115"/>
      <c r="K133" s="86"/>
      <c r="L133" s="86"/>
    </row>
    <row r="134" spans="1:12" ht="13.8" x14ac:dyDescent="0.25">
      <c r="A134" s="86"/>
      <c r="B134" s="115"/>
      <c r="C134" s="357"/>
      <c r="D134" s="357"/>
      <c r="E134" s="357"/>
      <c r="F134" s="357"/>
      <c r="G134" s="357"/>
      <c r="H134" s="357"/>
      <c r="I134" s="357"/>
      <c r="J134" s="115"/>
      <c r="K134" s="86"/>
      <c r="L134" s="86"/>
    </row>
    <row r="135" spans="1:12" ht="13.8" x14ac:dyDescent="0.25">
      <c r="A135" s="86"/>
      <c r="B135" s="115"/>
      <c r="C135" s="357"/>
      <c r="D135" s="357"/>
      <c r="E135" s="357"/>
      <c r="F135" s="357"/>
      <c r="G135" s="357"/>
      <c r="H135" s="357"/>
      <c r="I135" s="357"/>
      <c r="J135" s="115"/>
      <c r="K135" s="86"/>
      <c r="L135" s="86"/>
    </row>
    <row r="136" spans="1:12" ht="13.8" x14ac:dyDescent="0.25">
      <c r="A136" s="86"/>
      <c r="B136" s="115"/>
      <c r="C136" s="357"/>
      <c r="D136" s="357"/>
      <c r="E136" s="357"/>
      <c r="F136" s="357"/>
      <c r="G136" s="357"/>
      <c r="H136" s="357"/>
      <c r="I136" s="357"/>
      <c r="J136" s="115"/>
      <c r="K136" s="86"/>
      <c r="L136" s="86"/>
    </row>
    <row r="137" spans="1:12" ht="13.8" x14ac:dyDescent="0.25">
      <c r="A137" s="86"/>
      <c r="B137" s="115"/>
      <c r="C137" s="357"/>
      <c r="D137" s="357"/>
      <c r="E137" s="357"/>
      <c r="F137" s="357"/>
      <c r="G137" s="357"/>
      <c r="H137" s="357"/>
      <c r="I137" s="357"/>
      <c r="J137" s="115"/>
      <c r="K137" s="86"/>
      <c r="L137" s="86"/>
    </row>
    <row r="138" spans="1:12" ht="13.8" x14ac:dyDescent="0.25">
      <c r="A138" s="86"/>
      <c r="B138" s="115"/>
      <c r="C138" s="357"/>
      <c r="D138" s="357"/>
      <c r="E138" s="357"/>
      <c r="F138" s="357"/>
      <c r="G138" s="357"/>
      <c r="H138" s="357"/>
      <c r="I138" s="357"/>
      <c r="J138" s="115"/>
      <c r="K138" s="86"/>
      <c r="L138" s="86"/>
    </row>
    <row r="139" spans="1:12" ht="13.8" x14ac:dyDescent="0.25">
      <c r="A139" s="86"/>
      <c r="B139" s="115"/>
      <c r="C139" s="357"/>
      <c r="D139" s="357"/>
      <c r="E139" s="357"/>
      <c r="F139" s="357"/>
      <c r="G139" s="357"/>
      <c r="H139" s="357"/>
      <c r="I139" s="357"/>
      <c r="J139" s="115"/>
      <c r="K139" s="86"/>
      <c r="L139" s="86"/>
    </row>
    <row r="140" spans="1:12" ht="13.8" x14ac:dyDescent="0.25">
      <c r="A140" s="86"/>
      <c r="B140" s="115"/>
      <c r="C140" s="357"/>
      <c r="D140" s="357"/>
      <c r="E140" s="357"/>
      <c r="F140" s="357"/>
      <c r="G140" s="357"/>
      <c r="H140" s="357"/>
      <c r="I140" s="357"/>
      <c r="J140" s="115"/>
      <c r="K140" s="86"/>
      <c r="L140" s="86"/>
    </row>
    <row r="141" spans="1:12" ht="13.8" x14ac:dyDescent="0.25">
      <c r="A141" s="86"/>
      <c r="B141" s="115"/>
      <c r="C141" s="357"/>
      <c r="D141" s="357"/>
      <c r="E141" s="357"/>
      <c r="F141" s="357"/>
      <c r="G141" s="357"/>
      <c r="H141" s="357"/>
      <c r="I141" s="357"/>
      <c r="J141" s="115"/>
      <c r="K141" s="86"/>
      <c r="L141" s="86"/>
    </row>
    <row r="142" spans="1:12" ht="13.8" x14ac:dyDescent="0.25">
      <c r="A142" s="86"/>
      <c r="B142" s="115"/>
      <c r="C142" s="357"/>
      <c r="D142" s="357"/>
      <c r="E142" s="357"/>
      <c r="F142" s="357"/>
      <c r="G142" s="357"/>
      <c r="H142" s="357"/>
      <c r="I142" s="357"/>
      <c r="J142" s="115"/>
      <c r="K142" s="86"/>
      <c r="L142" s="86"/>
    </row>
    <row r="143" spans="1:12" ht="13.8" x14ac:dyDescent="0.25">
      <c r="A143" s="86"/>
      <c r="B143" s="115"/>
      <c r="C143" s="357"/>
      <c r="D143" s="357"/>
      <c r="E143" s="357"/>
      <c r="F143" s="357"/>
      <c r="G143" s="357"/>
      <c r="H143" s="357"/>
      <c r="I143" s="357"/>
      <c r="J143" s="115"/>
      <c r="K143" s="86"/>
      <c r="L143" s="86"/>
    </row>
    <row r="144" spans="1:12" ht="13.8" x14ac:dyDescent="0.25">
      <c r="A144" s="86"/>
      <c r="B144" s="115"/>
      <c r="C144" s="357"/>
      <c r="D144" s="357"/>
      <c r="E144" s="357"/>
      <c r="F144" s="357"/>
      <c r="G144" s="357"/>
      <c r="H144" s="357"/>
      <c r="I144" s="357"/>
      <c r="J144" s="115"/>
      <c r="K144" s="86"/>
      <c r="L144" s="86"/>
    </row>
    <row r="145" spans="1:12" ht="13.8" x14ac:dyDescent="0.25">
      <c r="A145" s="86"/>
      <c r="B145" s="115"/>
      <c r="C145" s="115"/>
      <c r="D145" s="115"/>
      <c r="E145" s="115"/>
      <c r="F145" s="115"/>
      <c r="G145" s="115"/>
      <c r="H145" s="115"/>
      <c r="I145" s="115"/>
      <c r="J145" s="115"/>
      <c r="K145" s="86"/>
      <c r="L145" s="86"/>
    </row>
    <row r="146" spans="1:12" ht="13.8" x14ac:dyDescent="0.25">
      <c r="A146" s="86"/>
      <c r="B146" s="115"/>
      <c r="C146" s="115"/>
      <c r="D146" s="115"/>
      <c r="E146" s="115"/>
      <c r="F146" s="115"/>
      <c r="G146" s="115"/>
      <c r="H146" s="115"/>
      <c r="I146" s="115"/>
      <c r="J146" s="115"/>
      <c r="K146" s="86"/>
      <c r="L146" s="86"/>
    </row>
    <row r="147" spans="1:12" ht="13.8" x14ac:dyDescent="0.25">
      <c r="A147" s="86"/>
      <c r="B147" s="86"/>
      <c r="C147" s="87"/>
      <c r="D147" s="87"/>
      <c r="E147" s="87"/>
      <c r="F147" s="87"/>
      <c r="G147" s="87"/>
      <c r="H147" s="87"/>
      <c r="I147" s="87"/>
      <c r="J147" s="87"/>
      <c r="K147" s="86"/>
      <c r="L147" s="86"/>
    </row>
    <row r="148" spans="1:12" ht="13.8" x14ac:dyDescent="0.25">
      <c r="A148" s="86"/>
      <c r="B148" s="86"/>
      <c r="C148" s="87"/>
      <c r="D148" s="87"/>
      <c r="E148" s="87"/>
      <c r="F148" s="87"/>
      <c r="G148" s="87"/>
      <c r="H148" s="87"/>
      <c r="I148" s="87"/>
      <c r="J148" s="87"/>
      <c r="K148" s="86"/>
      <c r="L148" s="86"/>
    </row>
    <row r="149" spans="1:12" ht="13.8" x14ac:dyDescent="0.25">
      <c r="A149" s="86"/>
      <c r="B149" s="86"/>
      <c r="C149" s="87"/>
      <c r="D149" s="87"/>
      <c r="E149" s="87"/>
      <c r="F149" s="87"/>
      <c r="G149" s="87"/>
      <c r="H149" s="87"/>
      <c r="I149" s="87"/>
      <c r="J149" s="87"/>
      <c r="K149" s="86"/>
      <c r="L149" s="86"/>
    </row>
    <row r="150" spans="1:12" ht="13.8" x14ac:dyDescent="0.25">
      <c r="A150" s="86"/>
      <c r="B150" s="86"/>
      <c r="C150" s="87"/>
      <c r="D150" s="87"/>
      <c r="E150" s="87"/>
      <c r="F150" s="87"/>
      <c r="G150" s="87"/>
      <c r="H150" s="87"/>
      <c r="I150" s="87"/>
      <c r="J150" s="87"/>
      <c r="K150" s="86"/>
      <c r="L150" s="86"/>
    </row>
    <row r="151" spans="1:12" ht="13.8" x14ac:dyDescent="0.25">
      <c r="A151" s="86"/>
      <c r="B151" s="86"/>
      <c r="C151" s="87"/>
      <c r="D151" s="87"/>
      <c r="E151" s="87"/>
      <c r="F151" s="87"/>
      <c r="G151" s="87"/>
      <c r="H151" s="87"/>
      <c r="I151" s="87"/>
      <c r="J151" s="87"/>
      <c r="K151" s="86"/>
      <c r="L151" s="86"/>
    </row>
    <row r="152" spans="1:12" ht="13.8" x14ac:dyDescent="0.25">
      <c r="A152" s="86"/>
      <c r="B152" s="86"/>
      <c r="C152" s="87"/>
      <c r="D152" s="87"/>
      <c r="E152" s="87"/>
      <c r="F152" s="87"/>
      <c r="G152" s="87"/>
      <c r="H152" s="87"/>
      <c r="I152" s="87"/>
      <c r="J152" s="87"/>
      <c r="K152" s="86"/>
      <c r="L152" s="86"/>
    </row>
    <row r="153" spans="1:12" ht="13.8" x14ac:dyDescent="0.25">
      <c r="A153" s="86"/>
      <c r="B153" s="86"/>
      <c r="C153" s="87"/>
      <c r="D153" s="87"/>
      <c r="E153" s="87"/>
      <c r="F153" s="87"/>
      <c r="G153" s="87"/>
      <c r="H153" s="87"/>
      <c r="I153" s="87"/>
      <c r="J153" s="87"/>
      <c r="K153" s="86"/>
      <c r="L153" s="86"/>
    </row>
    <row r="154" spans="1:12" ht="13.8" x14ac:dyDescent="0.25">
      <c r="A154" s="86"/>
      <c r="B154" s="86"/>
      <c r="C154" s="87"/>
      <c r="D154" s="87"/>
      <c r="E154" s="87"/>
      <c r="F154" s="87"/>
      <c r="G154" s="87"/>
      <c r="H154" s="87"/>
      <c r="I154" s="87"/>
      <c r="J154" s="87"/>
      <c r="K154" s="86"/>
      <c r="L154" s="86"/>
    </row>
    <row r="155" spans="1:12" ht="13.8" x14ac:dyDescent="0.25">
      <c r="A155" s="86"/>
      <c r="B155" s="86"/>
      <c r="C155" s="87"/>
      <c r="D155" s="87"/>
      <c r="E155" s="87"/>
      <c r="F155" s="87"/>
      <c r="G155" s="87"/>
      <c r="H155" s="87"/>
      <c r="I155" s="87"/>
      <c r="J155" s="87"/>
      <c r="K155" s="86"/>
      <c r="L155" s="86"/>
    </row>
    <row r="156" spans="1:12" ht="13.8" x14ac:dyDescent="0.25">
      <c r="A156" s="86"/>
      <c r="B156" s="86"/>
      <c r="C156" s="87"/>
      <c r="D156" s="87"/>
      <c r="E156" s="87"/>
      <c r="F156" s="87"/>
      <c r="G156" s="87"/>
      <c r="H156" s="87"/>
      <c r="I156" s="87"/>
      <c r="J156" s="87"/>
      <c r="K156" s="86"/>
      <c r="L156" s="86"/>
    </row>
    <row r="157" spans="1:12" ht="13.8" x14ac:dyDescent="0.25">
      <c r="A157" s="86"/>
      <c r="B157" s="86"/>
      <c r="C157" s="87"/>
      <c r="D157" s="87"/>
      <c r="E157" s="87"/>
      <c r="F157" s="87"/>
      <c r="G157" s="87"/>
      <c r="H157" s="87"/>
      <c r="I157" s="87"/>
      <c r="J157" s="87"/>
      <c r="K157" s="86"/>
      <c r="L157" s="86"/>
    </row>
    <row r="158" spans="1:12" ht="13.8" x14ac:dyDescent="0.25">
      <c r="A158" s="86"/>
      <c r="B158" s="86"/>
      <c r="C158" s="87"/>
      <c r="D158" s="87"/>
      <c r="E158" s="87"/>
      <c r="F158" s="87"/>
      <c r="G158" s="87"/>
      <c r="H158" s="87"/>
      <c r="I158" s="87"/>
      <c r="J158" s="87"/>
      <c r="K158" s="86"/>
      <c r="L158" s="86"/>
    </row>
    <row r="159" spans="1:12" ht="13.8" x14ac:dyDescent="0.25">
      <c r="A159" s="86"/>
      <c r="B159" s="86"/>
      <c r="C159" s="87"/>
      <c r="D159" s="87"/>
      <c r="E159" s="87"/>
      <c r="F159" s="87"/>
      <c r="G159" s="87"/>
      <c r="H159" s="87"/>
      <c r="I159" s="87"/>
      <c r="J159" s="87"/>
      <c r="K159" s="86"/>
      <c r="L159" s="86"/>
    </row>
    <row r="160" spans="1:12" ht="13.8" x14ac:dyDescent="0.25">
      <c r="A160" s="86"/>
      <c r="B160" s="86"/>
      <c r="C160" s="87"/>
      <c r="D160" s="87"/>
      <c r="E160" s="87"/>
      <c r="F160" s="87"/>
      <c r="G160" s="87"/>
      <c r="H160" s="87"/>
      <c r="I160" s="87"/>
      <c r="J160" s="87"/>
      <c r="K160" s="86"/>
      <c r="L160" s="86"/>
    </row>
    <row r="161" spans="1:12" ht="13.8" x14ac:dyDescent="0.25">
      <c r="A161" s="86"/>
      <c r="B161" s="86"/>
      <c r="C161" s="87"/>
      <c r="D161" s="87"/>
      <c r="E161" s="87"/>
      <c r="F161" s="87"/>
      <c r="G161" s="87"/>
      <c r="H161" s="87"/>
      <c r="I161" s="87"/>
      <c r="J161" s="87"/>
      <c r="K161" s="86"/>
      <c r="L161" s="86"/>
    </row>
    <row r="162" spans="1:12" ht="13.8" x14ac:dyDescent="0.25">
      <c r="A162" s="86"/>
      <c r="B162" s="86"/>
      <c r="C162" s="87"/>
      <c r="D162" s="87"/>
      <c r="E162" s="87"/>
      <c r="F162" s="87"/>
      <c r="G162" s="87"/>
      <c r="H162" s="87"/>
      <c r="I162" s="87"/>
      <c r="J162" s="87"/>
      <c r="K162" s="86"/>
      <c r="L162" s="86"/>
    </row>
    <row r="163" spans="1:12" ht="13.8" x14ac:dyDescent="0.25">
      <c r="A163" s="86"/>
      <c r="B163" s="86"/>
      <c r="C163" s="87"/>
      <c r="D163" s="87"/>
      <c r="E163" s="87"/>
      <c r="F163" s="87"/>
      <c r="G163" s="87"/>
      <c r="H163" s="87"/>
      <c r="I163" s="87"/>
      <c r="J163" s="87"/>
      <c r="K163" s="86"/>
      <c r="L163" s="86"/>
    </row>
    <row r="164" spans="1:12" ht="13.8" x14ac:dyDescent="0.25">
      <c r="A164" s="86"/>
      <c r="B164" s="86"/>
      <c r="C164" s="87"/>
      <c r="D164" s="87"/>
      <c r="E164" s="87"/>
      <c r="F164" s="87"/>
      <c r="G164" s="87"/>
      <c r="H164" s="87"/>
      <c r="I164" s="87"/>
      <c r="J164" s="87"/>
      <c r="K164" s="86"/>
      <c r="L164" s="86"/>
    </row>
    <row r="165" spans="1:12" ht="13.8" x14ac:dyDescent="0.25">
      <c r="A165" s="86"/>
      <c r="B165" s="86"/>
      <c r="C165" s="87"/>
      <c r="D165" s="87"/>
      <c r="E165" s="87"/>
      <c r="F165" s="87"/>
      <c r="G165" s="87"/>
      <c r="H165" s="87"/>
      <c r="I165" s="87"/>
      <c r="J165" s="87"/>
      <c r="K165" s="86"/>
      <c r="L165" s="86"/>
    </row>
    <row r="166" spans="1:12" ht="13.8" x14ac:dyDescent="0.25">
      <c r="A166" s="86"/>
      <c r="B166" s="86"/>
      <c r="C166" s="87"/>
      <c r="D166" s="87"/>
      <c r="E166" s="87"/>
      <c r="F166" s="87"/>
      <c r="G166" s="87"/>
      <c r="H166" s="87"/>
      <c r="I166" s="87"/>
      <c r="J166" s="87"/>
      <c r="K166" s="86"/>
      <c r="L166" s="86"/>
    </row>
    <row r="167" spans="1:12" ht="13.8" x14ac:dyDescent="0.25">
      <c r="A167" s="86"/>
      <c r="B167" s="86"/>
      <c r="C167" s="87"/>
      <c r="D167" s="87"/>
      <c r="E167" s="87"/>
      <c r="F167" s="87"/>
      <c r="G167" s="87"/>
      <c r="H167" s="87"/>
      <c r="I167" s="87"/>
      <c r="J167" s="87"/>
      <c r="K167" s="86"/>
      <c r="L167" s="86"/>
    </row>
    <row r="168" spans="1:12" ht="13.8" x14ac:dyDescent="0.25">
      <c r="A168" s="86"/>
      <c r="B168" s="86"/>
      <c r="C168" s="87"/>
      <c r="D168" s="87"/>
      <c r="E168" s="87"/>
      <c r="F168" s="87"/>
      <c r="G168" s="87"/>
      <c r="H168" s="87"/>
      <c r="I168" s="87"/>
      <c r="J168" s="87"/>
      <c r="K168" s="86"/>
      <c r="L168" s="86"/>
    </row>
    <row r="169" spans="1:12" ht="13.8" x14ac:dyDescent="0.25">
      <c r="A169" s="86"/>
      <c r="B169" s="86"/>
      <c r="C169" s="87"/>
      <c r="D169" s="87"/>
      <c r="E169" s="87"/>
      <c r="F169" s="87"/>
      <c r="G169" s="87"/>
      <c r="H169" s="87"/>
      <c r="I169" s="87"/>
      <c r="J169" s="87"/>
      <c r="K169" s="86"/>
      <c r="L169" s="86"/>
    </row>
    <row r="170" spans="1:12" ht="13.8" x14ac:dyDescent="0.25">
      <c r="A170" s="86"/>
      <c r="B170" s="86"/>
      <c r="C170" s="87"/>
      <c r="D170" s="87"/>
      <c r="E170" s="87"/>
      <c r="F170" s="87"/>
      <c r="G170" s="87"/>
      <c r="H170" s="87"/>
      <c r="I170" s="87"/>
      <c r="J170" s="87"/>
      <c r="K170" s="86"/>
      <c r="L170" s="86"/>
    </row>
    <row r="171" spans="1:12" ht="13.8" x14ac:dyDescent="0.25">
      <c r="A171" s="86"/>
      <c r="B171" s="86"/>
      <c r="C171" s="87"/>
      <c r="D171" s="87"/>
      <c r="E171" s="87"/>
      <c r="F171" s="87"/>
      <c r="G171" s="87"/>
      <c r="H171" s="87"/>
      <c r="I171" s="87"/>
      <c r="J171" s="87"/>
      <c r="K171" s="86"/>
      <c r="L171" s="86"/>
    </row>
    <row r="172" spans="1:12" ht="13.8" x14ac:dyDescent="0.25">
      <c r="A172" s="86"/>
      <c r="B172" s="86"/>
      <c r="C172" s="87"/>
      <c r="D172" s="87"/>
      <c r="E172" s="87"/>
      <c r="F172" s="87"/>
      <c r="G172" s="87"/>
      <c r="H172" s="87"/>
      <c r="I172" s="87"/>
      <c r="J172" s="87"/>
      <c r="K172" s="86"/>
      <c r="L172" s="86"/>
    </row>
    <row r="173" spans="1:12" ht="13.8" x14ac:dyDescent="0.25">
      <c r="A173" s="86"/>
      <c r="B173" s="86"/>
      <c r="C173" s="87"/>
      <c r="D173" s="87"/>
      <c r="E173" s="87"/>
      <c r="F173" s="87"/>
      <c r="G173" s="87"/>
      <c r="H173" s="87"/>
      <c r="I173" s="87"/>
      <c r="J173" s="87"/>
      <c r="K173" s="86"/>
      <c r="L173" s="86"/>
    </row>
    <row r="174" spans="1:12" ht="13.8" x14ac:dyDescent="0.25">
      <c r="A174" s="86"/>
      <c r="B174" s="86"/>
      <c r="C174" s="87"/>
      <c r="D174" s="87"/>
      <c r="E174" s="87"/>
      <c r="F174" s="87"/>
      <c r="G174" s="87"/>
      <c r="H174" s="87"/>
      <c r="I174" s="87"/>
      <c r="J174" s="87"/>
      <c r="K174" s="86"/>
      <c r="L174" s="86"/>
    </row>
    <row r="175" spans="1:12" ht="13.8" x14ac:dyDescent="0.25">
      <c r="A175" s="86"/>
      <c r="B175" s="86"/>
      <c r="C175" s="87"/>
      <c r="D175" s="87"/>
      <c r="E175" s="87"/>
      <c r="F175" s="87"/>
      <c r="G175" s="87"/>
      <c r="H175" s="87"/>
      <c r="I175" s="87"/>
      <c r="J175" s="87"/>
      <c r="K175" s="86"/>
      <c r="L175" s="86"/>
    </row>
    <row r="176" spans="1:12" ht="13.8" x14ac:dyDescent="0.25">
      <c r="A176" s="86"/>
      <c r="B176" s="86"/>
      <c r="C176" s="87"/>
      <c r="D176" s="87"/>
      <c r="E176" s="87"/>
      <c r="F176" s="87"/>
      <c r="G176" s="87"/>
      <c r="H176" s="87"/>
      <c r="I176" s="87"/>
      <c r="J176" s="87"/>
      <c r="K176" s="86"/>
      <c r="L176" s="86"/>
    </row>
    <row r="177" spans="1:12" ht="13.8" x14ac:dyDescent="0.25">
      <c r="A177" s="86"/>
      <c r="B177" s="86"/>
      <c r="C177" s="87"/>
      <c r="D177" s="87"/>
      <c r="E177" s="87"/>
      <c r="F177" s="87"/>
      <c r="G177" s="87"/>
      <c r="H177" s="87"/>
      <c r="I177" s="87"/>
      <c r="J177" s="87"/>
      <c r="K177" s="86"/>
      <c r="L177" s="86"/>
    </row>
    <row r="178" spans="1:12" ht="13.8" x14ac:dyDescent="0.25">
      <c r="A178" s="86"/>
      <c r="B178" s="86"/>
      <c r="C178" s="87"/>
      <c r="D178" s="87"/>
      <c r="E178" s="87"/>
      <c r="F178" s="87"/>
      <c r="G178" s="87"/>
      <c r="H178" s="87"/>
      <c r="I178" s="87"/>
      <c r="J178" s="87"/>
      <c r="K178" s="86"/>
      <c r="L178" s="86"/>
    </row>
    <row r="179" spans="1:12" ht="13.8" x14ac:dyDescent="0.25">
      <c r="A179" s="86"/>
      <c r="B179" s="86"/>
      <c r="C179" s="87"/>
      <c r="D179" s="87"/>
      <c r="E179" s="87"/>
      <c r="F179" s="87"/>
      <c r="G179" s="87"/>
      <c r="H179" s="87"/>
      <c r="I179" s="87"/>
      <c r="J179" s="87"/>
      <c r="K179" s="86"/>
      <c r="L179" s="86"/>
    </row>
    <row r="180" spans="1:12" ht="13.8" x14ac:dyDescent="0.25">
      <c r="A180" s="86"/>
      <c r="B180" s="86"/>
      <c r="C180" s="87"/>
      <c r="D180" s="87"/>
      <c r="E180" s="87"/>
      <c r="F180" s="87"/>
      <c r="G180" s="87"/>
      <c r="H180" s="87"/>
      <c r="I180" s="87"/>
      <c r="J180" s="87"/>
      <c r="K180" s="86"/>
      <c r="L180" s="86"/>
    </row>
    <row r="181" spans="1:12" ht="13.8" x14ac:dyDescent="0.25">
      <c r="A181" s="86"/>
      <c r="B181" s="86"/>
      <c r="C181" s="87"/>
      <c r="D181" s="87"/>
      <c r="E181" s="87"/>
      <c r="F181" s="87"/>
      <c r="G181" s="87"/>
      <c r="H181" s="87"/>
      <c r="I181" s="87"/>
      <c r="J181" s="87"/>
      <c r="K181" s="86"/>
      <c r="L181" s="86"/>
    </row>
    <row r="182" spans="1:12" ht="13.8" x14ac:dyDescent="0.25">
      <c r="A182" s="86"/>
      <c r="B182" s="86"/>
      <c r="C182" s="87"/>
      <c r="D182" s="87"/>
      <c r="E182" s="87"/>
      <c r="F182" s="87"/>
      <c r="G182" s="87"/>
      <c r="H182" s="87"/>
      <c r="I182" s="87"/>
      <c r="J182" s="87"/>
      <c r="K182" s="86"/>
      <c r="L182" s="86"/>
    </row>
  </sheetData>
  <sheetProtection password="EAB1" sheet="1" objects="1" scenarios="1" formatCells="0" formatColumns="0" formatRows="0" insertColumns="0" insertRows="0"/>
  <mergeCells count="154">
    <mergeCell ref="C139:D144"/>
    <mergeCell ref="E139:E144"/>
    <mergeCell ref="F139:I144"/>
    <mergeCell ref="C127:D132"/>
    <mergeCell ref="E127:E132"/>
    <mergeCell ref="F127:I132"/>
    <mergeCell ref="C133:D138"/>
    <mergeCell ref="E133:E138"/>
    <mergeCell ref="F133:I138"/>
    <mergeCell ref="C112:I112"/>
    <mergeCell ref="I113:I118"/>
    <mergeCell ref="D121:H121"/>
    <mergeCell ref="C124:I124"/>
    <mergeCell ref="C125:D126"/>
    <mergeCell ref="E125:E126"/>
    <mergeCell ref="F125:I126"/>
    <mergeCell ref="H93:H95"/>
    <mergeCell ref="C98:E98"/>
    <mergeCell ref="C102:H102"/>
    <mergeCell ref="H103:H105"/>
    <mergeCell ref="C108:E108"/>
    <mergeCell ref="C110:H110"/>
    <mergeCell ref="J62:J68"/>
    <mergeCell ref="J69:J78"/>
    <mergeCell ref="J79:J88"/>
    <mergeCell ref="C92:H92"/>
    <mergeCell ref="E56:F56"/>
    <mergeCell ref="H56:I56"/>
    <mergeCell ref="K56:L56"/>
    <mergeCell ref="E57:F57"/>
    <mergeCell ref="H57:I57"/>
    <mergeCell ref="K57:L57"/>
    <mergeCell ref="C53:L53"/>
    <mergeCell ref="D54:F54"/>
    <mergeCell ref="G54:I54"/>
    <mergeCell ref="J54:L54"/>
    <mergeCell ref="E55:F55"/>
    <mergeCell ref="H55:I55"/>
    <mergeCell ref="K55:L55"/>
    <mergeCell ref="C60:J60"/>
    <mergeCell ref="I61:J61"/>
    <mergeCell ref="C47:E47"/>
    <mergeCell ref="F47:L47"/>
    <mergeCell ref="C48:E48"/>
    <mergeCell ref="F48:L48"/>
    <mergeCell ref="A49:B49"/>
    <mergeCell ref="C49:E49"/>
    <mergeCell ref="F49:L49"/>
    <mergeCell ref="C44:E44"/>
    <mergeCell ref="F44:L44"/>
    <mergeCell ref="C45:E45"/>
    <mergeCell ref="F45:L45"/>
    <mergeCell ref="A46:B46"/>
    <mergeCell ref="C46:E46"/>
    <mergeCell ref="F46:L46"/>
    <mergeCell ref="C41:E41"/>
    <mergeCell ref="F41:L41"/>
    <mergeCell ref="C42:E42"/>
    <mergeCell ref="F42:L42"/>
    <mergeCell ref="A43:B43"/>
    <mergeCell ref="C43:E43"/>
    <mergeCell ref="F43:L43"/>
    <mergeCell ref="C38:E38"/>
    <mergeCell ref="F38:L38"/>
    <mergeCell ref="C39:E39"/>
    <mergeCell ref="F39:L39"/>
    <mergeCell ref="C40:E40"/>
    <mergeCell ref="F40:L40"/>
    <mergeCell ref="A36:B36"/>
    <mergeCell ref="C36:E36"/>
    <mergeCell ref="F36:L36"/>
    <mergeCell ref="A37:B37"/>
    <mergeCell ref="C37:E37"/>
    <mergeCell ref="F37:L37"/>
    <mergeCell ref="C33:E33"/>
    <mergeCell ref="F33:L33"/>
    <mergeCell ref="A34:B34"/>
    <mergeCell ref="C34:E34"/>
    <mergeCell ref="F34:L34"/>
    <mergeCell ref="A35:B35"/>
    <mergeCell ref="C35:E35"/>
    <mergeCell ref="F35:L35"/>
    <mergeCell ref="A29:B29"/>
    <mergeCell ref="C29:E29"/>
    <mergeCell ref="F29:L29"/>
    <mergeCell ref="A30:B33"/>
    <mergeCell ref="C30:E30"/>
    <mergeCell ref="F30:L30"/>
    <mergeCell ref="C31:E31"/>
    <mergeCell ref="F31:L31"/>
    <mergeCell ref="C32:E32"/>
    <mergeCell ref="F32:L32"/>
    <mergeCell ref="A27:B27"/>
    <mergeCell ref="C27:E27"/>
    <mergeCell ref="F27:L27"/>
    <mergeCell ref="A28:B28"/>
    <mergeCell ref="C28:E28"/>
    <mergeCell ref="F28:L28"/>
    <mergeCell ref="A25:B25"/>
    <mergeCell ref="C25:E25"/>
    <mergeCell ref="F25:L25"/>
    <mergeCell ref="A26:B26"/>
    <mergeCell ref="C26:E26"/>
    <mergeCell ref="F26:L26"/>
    <mergeCell ref="A23:B23"/>
    <mergeCell ref="C23:E23"/>
    <mergeCell ref="F23:L23"/>
    <mergeCell ref="A24:B24"/>
    <mergeCell ref="C24:E24"/>
    <mergeCell ref="F24:L24"/>
    <mergeCell ref="F19:L19"/>
    <mergeCell ref="C20:E20"/>
    <mergeCell ref="F20:L20"/>
    <mergeCell ref="C21:E21"/>
    <mergeCell ref="F21:L21"/>
    <mergeCell ref="A22:B22"/>
    <mergeCell ref="C22:E22"/>
    <mergeCell ref="F22:L22"/>
    <mergeCell ref="A15:B21"/>
    <mergeCell ref="C15:E15"/>
    <mergeCell ref="F15:L15"/>
    <mergeCell ref="C16:E16"/>
    <mergeCell ref="F16:L16"/>
    <mergeCell ref="C17:E17"/>
    <mergeCell ref="F17:L17"/>
    <mergeCell ref="C18:E18"/>
    <mergeCell ref="F18:L18"/>
    <mergeCell ref="C19:E19"/>
    <mergeCell ref="A13:B13"/>
    <mergeCell ref="C13:E13"/>
    <mergeCell ref="F13:L13"/>
    <mergeCell ref="A14:B14"/>
    <mergeCell ref="C14:E14"/>
    <mergeCell ref="F14:L14"/>
    <mergeCell ref="A11:B11"/>
    <mergeCell ref="C11:E11"/>
    <mergeCell ref="F11:L11"/>
    <mergeCell ref="A12:B12"/>
    <mergeCell ref="C12:E12"/>
    <mergeCell ref="F12:L12"/>
    <mergeCell ref="A9:B9"/>
    <mergeCell ref="C9:E9"/>
    <mergeCell ref="F9:L9"/>
    <mergeCell ref="A10:B10"/>
    <mergeCell ref="C10:E10"/>
    <mergeCell ref="F10:L10"/>
    <mergeCell ref="C2:J2"/>
    <mergeCell ref="C4:J4"/>
    <mergeCell ref="A7:B7"/>
    <mergeCell ref="C7:E7"/>
    <mergeCell ref="F7:L7"/>
    <mergeCell ref="A8:B8"/>
    <mergeCell ref="C8:E8"/>
    <mergeCell ref="F8:L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01-Inventario de Activos</vt:lpstr>
      <vt:lpstr>02-Clasific. Activos Inform. </vt:lpstr>
      <vt:lpstr>Instructivo</vt:lpstr>
      <vt:lpstr>OEC</vt:lpstr>
      <vt:lpstr>procesos1</vt:lpstr>
      <vt:lpstr>TABLA</vt:lpstr>
      <vt:lpstr>TABLA1</vt:lpstr>
      <vt:lpstr>TABLA2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Jhonnier</dc:creator>
  <cp:lastModifiedBy>Orlando Cañas Moreno</cp:lastModifiedBy>
  <cp:lastPrinted>2015-03-03T21:06:59Z</cp:lastPrinted>
  <dcterms:created xsi:type="dcterms:W3CDTF">2012-08-09T21:00:51Z</dcterms:created>
  <dcterms:modified xsi:type="dcterms:W3CDTF">2025-10-02T14:03:01Z</dcterms:modified>
</cp:coreProperties>
</file>