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Mi unidad\1. RIESGOS\Equipo de Riesgos 2025\CONSOLIDADO DE RIESGOS\"/>
    </mc:Choice>
  </mc:AlternateContent>
  <bookViews>
    <workbookView xWindow="0" yWindow="0" windowWidth="15360" windowHeight="7620"/>
  </bookViews>
  <sheets>
    <sheet name="01-Mapa de riesgo-UO" sheetId="12" r:id="rId1"/>
    <sheet name="02-Plan Mitigación" sheetId="8" r:id="rId2"/>
    <sheet name="03-Seguimiento 1 de 2" sheetId="14" state="hidden" r:id="rId3"/>
    <sheet name="Hoja1" sheetId="9" state="hidden" r:id="rId4"/>
    <sheet name="03-Seguimiento 2 de 2" sheetId="15" state="hidden" r:id="rId5"/>
    <sheet name="INSTRUCTIVO" sheetId="10" r:id="rId6"/>
    <sheet name="ESCALA" sheetId="11" r:id="rId7"/>
    <sheet name="FACTORES" sheetId="13" r:id="rId8"/>
  </sheets>
  <externalReferences>
    <externalReference r:id="rId9"/>
  </externalReferences>
  <definedNames>
    <definedName name="_xlnm._FilterDatabase" localSheetId="0" hidden="1">'01-Mapa de riesgo-UO'!$A$10:$DC$568</definedName>
    <definedName name="_VICERRECTORÍA_RESPONSABILIDAD_SOCIAL_Y_BIENESTAR_UNIVERSITARIO_">'01-Mapa de riesgo-UO'!$BE$665</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riesgo-UO'!$BY$662</definedName>
    <definedName name="ALIANZAS_ESTRATÉGICAS" localSheetId="0">'01-Mapa de riesgo-UO'!#REF!</definedName>
    <definedName name="ALIANZAS_ESTRATÉGICAS">#REF!</definedName>
    <definedName name="Ambiental" localSheetId="0">'01-Mapa de riesgo-UO'!$AG$669:$AG$673</definedName>
    <definedName name="Aplicados_efectivos_No_Documentados">'01-Mapa de riesgo-UO'!#REF!</definedName>
    <definedName name="Aplicados_No_efectivos">'01-Mapa de riesgo-UO'!#REF!</definedName>
    <definedName name="_xlnm.Print_Area" localSheetId="6">ESCALA!$A$1:$O$22</definedName>
    <definedName name="ASEGURAMIENTO_DE_LA_CALIDAD_INSTITUCIONAL" localSheetId="0">'01-Mapa de riesgo-UO'!$AY$670:$AY$672</definedName>
    <definedName name="ASEGURAMIENTO_DE_LA_CALIDAD_INSTITUCIONAL">#REF!</definedName>
    <definedName name="ASUMIR">#REF!</definedName>
    <definedName name="BIBLIOTECA_E_INFORMACIÓN_CIENTIFICA" localSheetId="0">'01-Mapa de riesgo-UO'!$BZ$662</definedName>
    <definedName name="BIBLIOTECA_E_INFORMACIÓN_CIENTIFICA">#REF!</definedName>
    <definedName name="BIENESTAR_INSTITUCIONAL" localSheetId="0">'01-Mapa de riesgo-UO'!#REF!</definedName>
    <definedName name="BIENESTAR_INSTITUCIONAL">#REF!</definedName>
    <definedName name="CLASE_RIESGO">'01-Mapa de riesgo-UO'!$J$661:$J$677</definedName>
    <definedName name="COBERTURA_CON_CALIDAD" localSheetId="0">'01-Mapa de riesgo-UO'!#REF!</definedName>
    <definedName name="COBERTURA_CON_CALIDAD">#REF!</definedName>
    <definedName name="COMPARTIR">'03-Seguimiento 1 de 2'!$X$570:$X$572</definedName>
    <definedName name="COMUNICACIONES" localSheetId="0">'01-Mapa de riesgo-UO'!#REF!</definedName>
    <definedName name="COMUNICACIONES">#REF!</definedName>
    <definedName name="Conflicto_de_Intereses">'01-Mapa de riesgo-UO'!$AT$669:$AT$671</definedName>
    <definedName name="Contable" localSheetId="0">'01-Mapa de riesgo-UO'!$P$669:$P$673</definedName>
    <definedName name="Contagio">'01-Mapa de riesgo-UO'!$AL$669:$AL$673</definedName>
    <definedName name="CONTROL_INTERNO" localSheetId="0">'01-Mapa de riesgo-UO'!$BQ$662</definedName>
    <definedName name="CONTROL_INTERNO">#REF!</definedName>
    <definedName name="CONTROL_INTERNO_DISCIPLINARIO" localSheetId="0">'01-Mapa de riesgo-UO'!$BR$662</definedName>
    <definedName name="CONTROL_INTERNO_DISCIPLINARIO">#REF!</definedName>
    <definedName name="CONTROL_SEGUIMIENTO" localSheetId="0">'01-Mapa de riesgo-UO'!$AY$674:$AY$681</definedName>
    <definedName name="CONTROL_SEGUIMIENTO">#REF!</definedName>
    <definedName name="CONTROLES">'01-Mapa de riesgo-UO'!$S$661:$S$665</definedName>
    <definedName name="Corrupción" localSheetId="0">'01-Mapa de riesgo-UO'!$AB$669:$AB$671</definedName>
    <definedName name="Cumplimiento" localSheetId="0">'01-Mapa de riesgo-UO'!$S$669:$S$673</definedName>
    <definedName name="CUMPLIMIENTO">#REF!</definedName>
    <definedName name="CUMPLIMIENTO_PARCIAL">'03-Seguimiento 1 de 2'!$W$578</definedName>
    <definedName name="CUMPLIMIENTO_TOTAL">'03-Seguimiento 1 de 2'!$Y$578:$Y$579</definedName>
    <definedName name="DEMAS" localSheetId="0">'01-Mapa de riesgo-UO'!#REF!</definedName>
    <definedName name="DEMAS">#REF!</definedName>
    <definedName name="Derechos_Humanos" localSheetId="0">'01-Mapa de riesgo-UO'!$AK$669:$AK$671</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riesgo-UO'!$K$669:$K$673</definedName>
    <definedName name="EVAL_PERIODICIDAD">'01-Mapa de riesgo-UO'!$AP$661:$AP$662</definedName>
    <definedName name="EVITAR">'03-Seguimiento 1 de 2'!$AA$570:$AA$572</definedName>
    <definedName name="EXTENSIÓN_PROYECCIÓN_SOCIAL" localSheetId="0">'01-Mapa de riesgo-UO'!#REF!</definedName>
    <definedName name="EXTENSIÓN_PROYECCIÓN_SOCIAL">#REF!</definedName>
    <definedName name="EXTERNO">'01-Mapa de riesgo-UO'!$I$661:$I$667</definedName>
    <definedName name="FACTOR">'01-Mapa de riesgo-UO'!$H$660:$I$660</definedName>
    <definedName name="FACULTAD_BELLAS_ARTES_HUMANIDADES" localSheetId="0">'01-Mapa de riesgo-UO'!$CC$662:$CC$665</definedName>
    <definedName name="FACULTAD_CIENCIAS_AGRARIAS_AGROINDUSTRIA" localSheetId="0">'01-Mapa de riesgo-UO'!$CD$662:$CD$665</definedName>
    <definedName name="FACULTAD_CIENCIAS_AMBIENTALES" localSheetId="0">'01-Mapa de riesgo-UO'!$CE$662:$CE$665</definedName>
    <definedName name="FACULTAD_CIENCIAS_BÁSICAS" localSheetId="0">'01-Mapa de riesgo-UO'!$CF$662:$CF$665</definedName>
    <definedName name="FACULTAD_CIENCIAS_DE_LA_EDUCACIÓN" localSheetId="0">'01-Mapa de riesgo-UO'!$CG$662:$CG$665</definedName>
    <definedName name="FACULTAD_CIENCIAS_DE_LA_SALUD" localSheetId="0">'01-Mapa de riesgo-UO'!$CH$662:$CH$665</definedName>
    <definedName name="FACULTAD_DE_CIENCIAS_EMPRESARIALES">'01-Mapa de riesgo-UO'!$CI$662:$CI$665</definedName>
    <definedName name="FACULTAD_INGENIERÍAS" localSheetId="0">'01-Mapa de riesgo-UO'!$CK$662:$CK$665</definedName>
    <definedName name="FACULTAD_MECÁNICA_APLICADA">'01-Mapa de riesgo-UO'!$CJ$662:$CJ$665</definedName>
    <definedName name="FACULTAD_TECNOLOGÍA">'01-Mapa de riesgo-UO'!$CL$662:$CL$665</definedName>
    <definedName name="Financiero" localSheetId="0">'01-Mapa de riesgo-UO'!$N$669:$N$673</definedName>
    <definedName name="Fiscal">'01-Mapa de riesgo-UO'!$AP$669:$AP$673</definedName>
    <definedName name="Fraude">'01-Mapa de riesgo-UO'!$AU$669:$AU$671</definedName>
    <definedName name="GESTIÓN_DE_DOCUMENTOS" localSheetId="0">'01-Mapa de riesgo-UO'!#REF!</definedName>
    <definedName name="GESTIÓN_DE_DOCUMENTOS">#REF!</definedName>
    <definedName name="GESTIÓN_DE_SERVICIOS_INSTITUCIONALES" localSheetId="0">'01-Mapa de riesgo-UO'!$BW$662:$BW$663</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riesgo-UO'!$BU$662</definedName>
    <definedName name="GESTIÓN_DEL_TALENTO_HUMANO">'01-Mapa de riesgo-UO'!$BV$662:$BV$663</definedName>
    <definedName name="GESTIÓN_FINANCIERA" localSheetId="0">'01-Mapa de riesgo-UO'!$BT$662</definedName>
    <definedName name="GESTIÓN_FINANCIERA">#REF!</definedName>
    <definedName name="GRAVE" localSheetId="0">'01-Mapa de riesgo-UO'!$BA$662:$BA$665</definedName>
    <definedName name="GRAVE">#REF!</definedName>
    <definedName name="GRUPO_INVESTIGACIÓN_AGUAS_SANEAMIENTO" localSheetId="0">'01-Mapa de riesgo-UO'!$CS$662</definedName>
    <definedName name="GRUPO_INVESTIGACIÓN_AGUAS_SANEAMIENTO">#REF!</definedName>
    <definedName name="Imagen" localSheetId="0">'01-Mapa de riesgo-UO'!$L$669:$L$673</definedName>
    <definedName name="IMPACTO">'01-Mapa de riesgo-UO'!$K$669:$K$673</definedName>
    <definedName name="Información" localSheetId="0">'01-Mapa de riesgo-UO'!$AA$669:$AA$671</definedName>
    <definedName name="INSTITUCIONAL">'01-Mapa de riesgo-UO'!$L$661:$L$662</definedName>
    <definedName name="INTERNACIONALIZACIÓN" localSheetId="0">'01-Mapa de riesgo-UO'!#REF!</definedName>
    <definedName name="INTERNACIONALIZACIÓN">#REF!</definedName>
    <definedName name="INTERNO">'01-Mapa de riesgo-UO'!$H$661:$H$669</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riesgo-UO'!$BJ$662</definedName>
    <definedName name="JURIDICA">#REF!</definedName>
    <definedName name="Laborales" localSheetId="0">'01-Mapa de riesgo-UO'!#REF!</definedName>
    <definedName name="Laborales">#REF!</definedName>
    <definedName name="LABORATORIO_AGUAS_ALIMENTOS" localSheetId="0">'01-Mapa de riesgo-UO'!$CO$662</definedName>
    <definedName name="LABORATORIO_AGUAS_ALIMENTOS">#REF!</definedName>
    <definedName name="LABORATORIO_BIOLOGÍA_MOLECULAR">'01-Mapa de riesgo-UO'!$CV$662</definedName>
    <definedName name="LABORATORIO_DE_METROOLOGIA_DE_VARIABLES_ELECTRICAS" localSheetId="0">'01-Mapa de riesgo-UO'!$CP$662</definedName>
    <definedName name="LABORATORIO_DE_METROOLOGIA_DE_VARIABLES_ELECTRICAS">#REF!</definedName>
    <definedName name="LABORATORIO_ENSAYOS_NO_DESTRUCTIVOS_DESTRUCTIVOS" localSheetId="0">'01-Mapa de riesgo-UO'!$CQ$662</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riesgo-UO'!$CN$662</definedName>
    <definedName name="LABORATORIO_GENÉTICA_MÉDICA" localSheetId="0">'01-Mapa de riesgo-UO'!$CR$662</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riesgo-UO'!$AY$662</definedName>
    <definedName name="LEVE">#REF!</definedName>
    <definedName name="MAPA" localSheetId="0">'01-Mapa de riesgo-UO'!$A$661:$A$663</definedName>
    <definedName name="MAPA">#REF!</definedName>
    <definedName name="MODERADO" localSheetId="0">'01-Mapa de riesgo-UO'!$AZ$662:$AZ$664</definedName>
    <definedName name="MODERADO">#REF!</definedName>
    <definedName name="NIVEL_AUTOMAT">'01-Mapa de riesgo-UO'!$AA$661:$AA$663</definedName>
    <definedName name="NIVEL_EXPOSICION">'01-Mapa de riesgo-UO'!$AW$661:$AW$663</definedName>
    <definedName name="nnnn" localSheetId="0">'01-Mapa de riesgo-UO'!#REF!</definedName>
    <definedName name="nnnn">#REF!</definedName>
    <definedName name="No_aplicados">'01-Mapa de riesgo-UO'!#REF!</definedName>
    <definedName name="NO_CUMPLIDA">'03-Seguimiento 1 de 2'!$X$578</definedName>
    <definedName name="No_existen">'01-Mapa de riesgo-UO'!#REF!</definedName>
    <definedName name="OBJETIVOS" localSheetId="0">'01-Mapa de riesgo-UO'!#REF!</definedName>
    <definedName name="OBJETIVOS">#REF!</definedName>
    <definedName name="OEC">'01-Mapa de riesgo-UO'!$BC$670:$BC$675</definedName>
    <definedName name="Operacional" localSheetId="0">'01-Mapa de riesgo-UO'!$M$669:$M$673</definedName>
    <definedName name="ORGANISMO_CERTIFICADOR_DE_SISTEMAS_DE_GESTIÓN_QLCT" localSheetId="0">'01-Mapa de riesgo-UO'!$CT$662</definedName>
    <definedName name="ORGANISMO_CERTIFICADOR_DE_SISTEMAS_DE_GESTIÓN_QLCT">#REF!</definedName>
    <definedName name="PDI" localSheetId="0">'01-Mapa de riesgo-UO'!$BC$661:$BC$665</definedName>
    <definedName name="PDI">#REF!</definedName>
    <definedName name="PERIODICIDAD">'01-Mapa de riesgo-UO'!$AV$661:$AV$670</definedName>
    <definedName name="PLANEACIÓN" localSheetId="0">'01-Mapa de riesgo-UO'!$BO$662:$BO$664</definedName>
    <definedName name="PLANEACIÓN">#REF!</definedName>
    <definedName name="PLANEACIÓN_">'01-Mapa de riesgo-UO'!$BE$663</definedName>
    <definedName name="PLANEACIÓN_PDI">'01-Mapa de riesgo-UO'!$DA$662</definedName>
    <definedName name="Presupuestal" localSheetId="0">'01-Mapa de riesgo-UO'!#REF!</definedName>
    <definedName name="Presupuestal">#REF!</definedName>
    <definedName name="PROBABILIDAD" localSheetId="0">'01-Mapa de riesgo-UO'!$N$661:$N$665</definedName>
    <definedName name="PROBABILIDAD">#REF!</definedName>
    <definedName name="PROCESOS" localSheetId="0">'01-Mapa de riesgo-UO'!$BG$661:$BG$688</definedName>
    <definedName name="PROCESOS">#REF!</definedName>
    <definedName name="PROCESOSA">'01-Mapa de riesgo-UO'!#REF!</definedName>
    <definedName name="RECTORÍA" localSheetId="0">'01-Mapa de riesgo-UO'!$BI$662:$BI$663</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riesgo-UO'!$BX$662</definedName>
    <definedName name="REDUCIR">'03-Seguimiento 1 de 2'!$Y$570:$Y$572</definedName>
    <definedName name="RELACIONES_INTERNACIONALES" localSheetId="0">'01-Mapa de riesgo-UO'!$BP$662</definedName>
    <definedName name="RELACIONES_INTERNACIONALES">#REF!</definedName>
    <definedName name="RELACIONES_INTERNACIONALES_">'01-Mapa de riesgo-UO'!#REF!</definedName>
    <definedName name="RESPONSABILIDAD">'01-Mapa de riesgo-UO'!$AK$661:$AK$662</definedName>
    <definedName name="RESPONSABLES_PDI" localSheetId="0">'01-Mapa de riesgo-UO'!#REF!</definedName>
    <definedName name="RESPONSABLES_PDI">#REF!</definedName>
    <definedName name="SECRETARIA_GENERAL" localSheetId="0">'01-Mapa de riesgo-UO'!$BS$662</definedName>
    <definedName name="SECRETARIA_GENERAL">#REF!</definedName>
    <definedName name="SECRETARIA_GENERAL_Gestión_de_Documentos">'01-Mapa de riesgo-UO'!#REF!</definedName>
    <definedName name="Seguridad_y_Salud_en_el_trabajo" localSheetId="0">'01-Mapa de riesgo-UO'!$AF$669:$AF$673</definedName>
    <definedName name="SISTEMA_INTEGRAL_DE_GESTIÓN" localSheetId="0">'01-Mapa de riesgo-UO'!#REF!</definedName>
    <definedName name="SISTEMA_INTEGRAL_DE_GESTIÓN">#REF!</definedName>
    <definedName name="Soborno">'01-Mapa de riesgo-UO'!$AS$669:$AS$671</definedName>
    <definedName name="Tecnología" localSheetId="0">'01-Mapa de riesgo-UO'!$W$669:$W$673</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TRANSFERIR">'03-Seguimiento 1 de 2'!$Z$570:$Z$572</definedName>
    <definedName name="Transparencia" localSheetId="0">'01-Mapa de riesgo-UO'!#REF!</definedName>
    <definedName name="Transparencia">#REF!</definedName>
    <definedName name="UNIDAD_ORGANIZACIONAL">'01-Mapa de riesgo-UO'!$BB$661:$BB$695</definedName>
    <definedName name="UNIVIRTUAL" localSheetId="0">'01-Mapa de riesgo-UO'!#REF!</definedName>
    <definedName name="UNIVIRTUAL">#REF!</definedName>
    <definedName name="VICERRECTORÍA_ACADÉMICA" localSheetId="0">'01-Mapa de riesgo-UO'!$BM$662:$BM$666</definedName>
    <definedName name="VICERRECTORÍA_ACADÉMICA">#REF!</definedName>
    <definedName name="VICERRECTORÍA_ACADÉMICA_">'01-Mapa de riesgo-UO'!$BE$661</definedName>
    <definedName name="VICERRECTORÍA_ACADÉMICA_PDI">'01-Mapa de riesgo-UO'!$CY$662</definedName>
    <definedName name="VICERRECTORÍA_ACADÉMICA_Univirtual">'01-Mapa de riesgo-UO'!#REF!</definedName>
    <definedName name="VICERRECTORIA_ADMINISTRATIVA_FINANCIERA" localSheetId="0">'01-Mapa de riesgo-UO'!$BK$662:$BK$667</definedName>
    <definedName name="VICERRECTORIA_ADMINISTRATIVA_FINANCIERA">#REF!</definedName>
    <definedName name="VICERRECTORIA_ADMINISTRATIVA_FINANCIERA_">'01-Mapa de riesgo-UO'!#REF!</definedName>
    <definedName name="VICERRECTORÍA_ADMINISTRATIVA_FINANCIERA_">'01-Mapa de riesgo-UO'!$BE$664</definedName>
    <definedName name="VICERRECTORÍA_ADMINISTRATIVA_FINANCIERA_PDI">'01-Mapa de riesgo-UO'!$DB$662</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riesgo-UO'!$BL$662:$BL$665</definedName>
    <definedName name="VICERRECTORÍA_INVESTIGACIONES_INNOVACIÓN_Y_EXTENSIÓN_PDI">'01-Mapa de riesgo-UO'!$CZ$662</definedName>
    <definedName name="VICERRECTORÍA_RESPONSABILIDAD_SOCIAL_Y_BIENESTAR_UNIVERSITARIO">'01-Mapa de riesgo-UO'!$BN$662:$BN$663</definedName>
    <definedName name="VICERRECTORÍA_RESPONSABILIDAD_SOCIAL_Y_BIENESTAR_UNIVERSITARIO_PDI">'01-Mapa de riesgo-UO'!$DC$662</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458" i="12" l="1"/>
  <c r="Y458" i="12" s="1"/>
  <c r="X458" i="12" s="1"/>
  <c r="Z459" i="12"/>
  <c r="Z460" i="12"/>
  <c r="Z461" i="12"/>
  <c r="Y461" i="12" s="1"/>
  <c r="X461" i="12" s="1"/>
  <c r="Z462" i="12"/>
  <c r="Z463" i="12"/>
  <c r="Z464" i="12"/>
  <c r="Z465" i="12"/>
  <c r="Z466" i="12"/>
  <c r="Z467" i="12"/>
  <c r="Z468" i="12"/>
  <c r="Z469" i="12"/>
  <c r="Z470" i="12"/>
  <c r="Z471" i="12"/>
  <c r="Z472" i="12"/>
  <c r="Y464" i="12" l="1"/>
  <c r="X464" i="12" s="1"/>
  <c r="Y470" i="12"/>
  <c r="X470" i="12" s="1"/>
  <c r="Y467" i="12"/>
  <c r="X467" i="12" s="1"/>
  <c r="J13" i="15" l="1"/>
  <c r="W567" i="15"/>
  <c r="V567" i="15"/>
  <c r="U567" i="15"/>
  <c r="Q567" i="15"/>
  <c r="P567" i="15"/>
  <c r="O567" i="15"/>
  <c r="N567" i="15"/>
  <c r="M567" i="15"/>
  <c r="G567" i="15"/>
  <c r="W566" i="15"/>
  <c r="V566" i="15"/>
  <c r="U566" i="15"/>
  <c r="Q566" i="15"/>
  <c r="P566" i="15"/>
  <c r="O566" i="15"/>
  <c r="N566" i="15"/>
  <c r="M566" i="15"/>
  <c r="G566" i="15"/>
  <c r="W565" i="15"/>
  <c r="V565" i="15"/>
  <c r="U565" i="15"/>
  <c r="Q565" i="15"/>
  <c r="P565" i="15"/>
  <c r="O565" i="15"/>
  <c r="N565" i="15"/>
  <c r="M565" i="15"/>
  <c r="J565" i="15"/>
  <c r="H565" i="15"/>
  <c r="G565" i="15"/>
  <c r="F565" i="15"/>
  <c r="E565" i="15"/>
  <c r="D565" i="15"/>
  <c r="C565" i="15"/>
  <c r="B565" i="15"/>
  <c r="W564" i="15"/>
  <c r="V564" i="15"/>
  <c r="U564" i="15"/>
  <c r="Q564" i="15"/>
  <c r="P564" i="15"/>
  <c r="O564" i="15"/>
  <c r="N564" i="15"/>
  <c r="M564" i="15"/>
  <c r="G564" i="15"/>
  <c r="W563" i="15"/>
  <c r="V563" i="15"/>
  <c r="U563" i="15"/>
  <c r="Q563" i="15"/>
  <c r="P563" i="15"/>
  <c r="O563" i="15"/>
  <c r="N563" i="15"/>
  <c r="M563" i="15"/>
  <c r="G563" i="15"/>
  <c r="W562" i="15"/>
  <c r="V562" i="15"/>
  <c r="U562" i="15"/>
  <c r="Q562" i="15"/>
  <c r="P562" i="15"/>
  <c r="O562" i="15"/>
  <c r="N562" i="15"/>
  <c r="M562" i="15"/>
  <c r="J562" i="15"/>
  <c r="H562" i="15"/>
  <c r="G562" i="15"/>
  <c r="F562" i="15"/>
  <c r="E562" i="15"/>
  <c r="D562" i="15"/>
  <c r="C562" i="15"/>
  <c r="B562" i="15"/>
  <c r="W561" i="15"/>
  <c r="V561" i="15"/>
  <c r="U561" i="15"/>
  <c r="Q561" i="15"/>
  <c r="P561" i="15"/>
  <c r="O561" i="15"/>
  <c r="N561" i="15"/>
  <c r="M561" i="15"/>
  <c r="G561" i="15"/>
  <c r="W560" i="15"/>
  <c r="V560" i="15"/>
  <c r="U560" i="15"/>
  <c r="Q560" i="15"/>
  <c r="P560" i="15"/>
  <c r="O560" i="15"/>
  <c r="N560" i="15"/>
  <c r="M560" i="15"/>
  <c r="G560" i="15"/>
  <c r="W559" i="15"/>
  <c r="V559" i="15"/>
  <c r="U559" i="15"/>
  <c r="Q559" i="15"/>
  <c r="P559" i="15"/>
  <c r="O559" i="15"/>
  <c r="N559" i="15"/>
  <c r="M559" i="15"/>
  <c r="J559" i="15"/>
  <c r="H559" i="15"/>
  <c r="G559" i="15"/>
  <c r="F559" i="15"/>
  <c r="E559" i="15"/>
  <c r="D559" i="15"/>
  <c r="C559" i="15"/>
  <c r="B559" i="15"/>
  <c r="W558" i="15"/>
  <c r="V558" i="15"/>
  <c r="U558" i="15"/>
  <c r="Q558" i="15"/>
  <c r="P558" i="15"/>
  <c r="O558" i="15"/>
  <c r="N558" i="15"/>
  <c r="M558" i="15"/>
  <c r="G558" i="15"/>
  <c r="W557" i="15"/>
  <c r="V557" i="15"/>
  <c r="U557" i="15"/>
  <c r="Q557" i="15"/>
  <c r="P557" i="15"/>
  <c r="O557" i="15"/>
  <c r="N557" i="15"/>
  <c r="M557" i="15"/>
  <c r="G557" i="15"/>
  <c r="W556" i="15"/>
  <c r="V556" i="15"/>
  <c r="U556" i="15"/>
  <c r="Q556" i="15"/>
  <c r="P556" i="15"/>
  <c r="O556" i="15"/>
  <c r="N556" i="15"/>
  <c r="M556" i="15"/>
  <c r="J556" i="15"/>
  <c r="H556" i="15"/>
  <c r="G556" i="15"/>
  <c r="F556" i="15"/>
  <c r="E556" i="15"/>
  <c r="D556" i="15"/>
  <c r="C556" i="15"/>
  <c r="B556" i="15"/>
  <c r="W555" i="15"/>
  <c r="V555" i="15"/>
  <c r="U555" i="15"/>
  <c r="Q555" i="15"/>
  <c r="P555" i="15"/>
  <c r="O555" i="15"/>
  <c r="N555" i="15"/>
  <c r="M555" i="15"/>
  <c r="G555" i="15"/>
  <c r="W554" i="15"/>
  <c r="V554" i="15"/>
  <c r="U554" i="15"/>
  <c r="Q554" i="15"/>
  <c r="P554" i="15"/>
  <c r="O554" i="15"/>
  <c r="N554" i="15"/>
  <c r="M554" i="15"/>
  <c r="G554" i="15"/>
  <c r="W553" i="15"/>
  <c r="V553" i="15"/>
  <c r="U553" i="15"/>
  <c r="Q553" i="15"/>
  <c r="P553" i="15"/>
  <c r="O553" i="15"/>
  <c r="N553" i="15"/>
  <c r="M553" i="15"/>
  <c r="J553" i="15"/>
  <c r="H553" i="15"/>
  <c r="G553" i="15"/>
  <c r="F553" i="15"/>
  <c r="E553" i="15"/>
  <c r="D553" i="15"/>
  <c r="C553" i="15"/>
  <c r="B553" i="15"/>
  <c r="W552" i="15"/>
  <c r="V552" i="15"/>
  <c r="U552" i="15"/>
  <c r="Q552" i="15"/>
  <c r="P552" i="15"/>
  <c r="O552" i="15"/>
  <c r="N552" i="15"/>
  <c r="M552" i="15"/>
  <c r="G552" i="15"/>
  <c r="W551" i="15"/>
  <c r="V551" i="15"/>
  <c r="U551" i="15"/>
  <c r="Q551" i="15"/>
  <c r="P551" i="15"/>
  <c r="O551" i="15"/>
  <c r="N551" i="15"/>
  <c r="M551" i="15"/>
  <c r="G551" i="15"/>
  <c r="W550" i="15"/>
  <c r="V550" i="15"/>
  <c r="U550" i="15"/>
  <c r="Q550" i="15"/>
  <c r="P550" i="15"/>
  <c r="O550" i="15"/>
  <c r="N550" i="15"/>
  <c r="M550" i="15"/>
  <c r="J550" i="15"/>
  <c r="H550" i="15"/>
  <c r="G550" i="15"/>
  <c r="F550" i="15"/>
  <c r="E550" i="15"/>
  <c r="D550" i="15"/>
  <c r="C550" i="15"/>
  <c r="B550" i="15"/>
  <c r="W549" i="15"/>
  <c r="V549" i="15"/>
  <c r="U549" i="15"/>
  <c r="Q549" i="15"/>
  <c r="P549" i="15"/>
  <c r="O549" i="15"/>
  <c r="N549" i="15"/>
  <c r="M549" i="15"/>
  <c r="G549" i="15"/>
  <c r="W548" i="15"/>
  <c r="V548" i="15"/>
  <c r="U548" i="15"/>
  <c r="Q548" i="15"/>
  <c r="P548" i="15"/>
  <c r="O548" i="15"/>
  <c r="N548" i="15"/>
  <c r="M548" i="15"/>
  <c r="G548" i="15"/>
  <c r="W547" i="15"/>
  <c r="V547" i="15"/>
  <c r="U547" i="15"/>
  <c r="Q547" i="15"/>
  <c r="P547" i="15"/>
  <c r="O547" i="15"/>
  <c r="N547" i="15"/>
  <c r="M547" i="15"/>
  <c r="J547" i="15"/>
  <c r="H547" i="15"/>
  <c r="G547" i="15"/>
  <c r="F547" i="15"/>
  <c r="E547" i="15"/>
  <c r="D547" i="15"/>
  <c r="C547" i="15"/>
  <c r="B547" i="15"/>
  <c r="W546" i="15"/>
  <c r="V546" i="15"/>
  <c r="U546" i="15"/>
  <c r="Q546" i="15"/>
  <c r="P546" i="15"/>
  <c r="O546" i="15"/>
  <c r="N546" i="15"/>
  <c r="M546" i="15"/>
  <c r="G546" i="15"/>
  <c r="W545" i="15"/>
  <c r="V545" i="15"/>
  <c r="U545" i="15"/>
  <c r="Q545" i="15"/>
  <c r="P545" i="15"/>
  <c r="O545" i="15"/>
  <c r="N545" i="15"/>
  <c r="M545" i="15"/>
  <c r="G545" i="15"/>
  <c r="W544" i="15"/>
  <c r="V544" i="15"/>
  <c r="U544" i="15"/>
  <c r="Q544" i="15"/>
  <c r="P544" i="15"/>
  <c r="O544" i="15"/>
  <c r="N544" i="15"/>
  <c r="M544" i="15"/>
  <c r="J544" i="15"/>
  <c r="H544" i="15"/>
  <c r="G544" i="15"/>
  <c r="F544" i="15"/>
  <c r="E544" i="15"/>
  <c r="D544" i="15"/>
  <c r="C544" i="15"/>
  <c r="B544" i="15"/>
  <c r="W543" i="15"/>
  <c r="V543" i="15"/>
  <c r="U543" i="15"/>
  <c r="Q543" i="15"/>
  <c r="P543" i="15"/>
  <c r="O543" i="15"/>
  <c r="N543" i="15"/>
  <c r="M543" i="15"/>
  <c r="G543" i="15"/>
  <c r="W542" i="15"/>
  <c r="V542" i="15"/>
  <c r="U542" i="15"/>
  <c r="Q542" i="15"/>
  <c r="P542" i="15"/>
  <c r="O542" i="15"/>
  <c r="N542" i="15"/>
  <c r="M542" i="15"/>
  <c r="G542" i="15"/>
  <c r="W541" i="15"/>
  <c r="V541" i="15"/>
  <c r="U541" i="15"/>
  <c r="Q541" i="15"/>
  <c r="P541" i="15"/>
  <c r="O541" i="15"/>
  <c r="N541" i="15"/>
  <c r="M541" i="15"/>
  <c r="J541" i="15"/>
  <c r="H541" i="15"/>
  <c r="G541" i="15"/>
  <c r="F541" i="15"/>
  <c r="E541" i="15"/>
  <c r="D541" i="15"/>
  <c r="C541" i="15"/>
  <c r="B541" i="15"/>
  <c r="W540" i="15"/>
  <c r="V540" i="15"/>
  <c r="U540" i="15"/>
  <c r="Q540" i="15"/>
  <c r="P540" i="15"/>
  <c r="O540" i="15"/>
  <c r="N540" i="15"/>
  <c r="M540" i="15"/>
  <c r="G540" i="15"/>
  <c r="W539" i="15"/>
  <c r="V539" i="15"/>
  <c r="U539" i="15"/>
  <c r="Q539" i="15"/>
  <c r="P539" i="15"/>
  <c r="O539" i="15"/>
  <c r="N539" i="15"/>
  <c r="M539" i="15"/>
  <c r="G539" i="15"/>
  <c r="W538" i="15"/>
  <c r="V538" i="15"/>
  <c r="U538" i="15"/>
  <c r="Q538" i="15"/>
  <c r="P538" i="15"/>
  <c r="O538" i="15"/>
  <c r="N538" i="15"/>
  <c r="M538" i="15"/>
  <c r="J538" i="15"/>
  <c r="H538" i="15"/>
  <c r="G538" i="15"/>
  <c r="F538" i="15"/>
  <c r="E538" i="15"/>
  <c r="D538" i="15"/>
  <c r="C538" i="15"/>
  <c r="B538" i="15"/>
  <c r="W537" i="15"/>
  <c r="V537" i="15"/>
  <c r="U537" i="15"/>
  <c r="Q537" i="15"/>
  <c r="P537" i="15"/>
  <c r="O537" i="15"/>
  <c r="N537" i="15"/>
  <c r="M537" i="15"/>
  <c r="G537" i="15"/>
  <c r="W536" i="15"/>
  <c r="V536" i="15"/>
  <c r="U536" i="15"/>
  <c r="Q536" i="15"/>
  <c r="P536" i="15"/>
  <c r="O536" i="15"/>
  <c r="N536" i="15"/>
  <c r="M536" i="15"/>
  <c r="G536" i="15"/>
  <c r="W535" i="15"/>
  <c r="V535" i="15"/>
  <c r="U535" i="15"/>
  <c r="Q535" i="15"/>
  <c r="P535" i="15"/>
  <c r="O535" i="15"/>
  <c r="N535" i="15"/>
  <c r="M535" i="15"/>
  <c r="J535" i="15"/>
  <c r="H535" i="15"/>
  <c r="G535" i="15"/>
  <c r="F535" i="15"/>
  <c r="E535" i="15"/>
  <c r="D535" i="15"/>
  <c r="C535" i="15"/>
  <c r="B535" i="15"/>
  <c r="W534" i="15"/>
  <c r="V534" i="15"/>
  <c r="U534" i="15"/>
  <c r="Q534" i="15"/>
  <c r="P534" i="15"/>
  <c r="O534" i="15"/>
  <c r="N534" i="15"/>
  <c r="M534" i="15"/>
  <c r="G534" i="15"/>
  <c r="W533" i="15"/>
  <c r="V533" i="15"/>
  <c r="U533" i="15"/>
  <c r="Q533" i="15"/>
  <c r="P533" i="15"/>
  <c r="O533" i="15"/>
  <c r="N533" i="15"/>
  <c r="M533" i="15"/>
  <c r="G533" i="15"/>
  <c r="W532" i="15"/>
  <c r="V532" i="15"/>
  <c r="U532" i="15"/>
  <c r="Q532" i="15"/>
  <c r="P532" i="15"/>
  <c r="O532" i="15"/>
  <c r="N532" i="15"/>
  <c r="M532" i="15"/>
  <c r="J532" i="15"/>
  <c r="H532" i="15"/>
  <c r="G532" i="15"/>
  <c r="F532" i="15"/>
  <c r="E532" i="15"/>
  <c r="D532" i="15"/>
  <c r="C532" i="15"/>
  <c r="B532" i="15"/>
  <c r="W531" i="15"/>
  <c r="V531" i="15"/>
  <c r="U531" i="15"/>
  <c r="Q531" i="15"/>
  <c r="P531" i="15"/>
  <c r="O531" i="15"/>
  <c r="N531" i="15"/>
  <c r="M531" i="15"/>
  <c r="G531" i="15"/>
  <c r="W530" i="15"/>
  <c r="V530" i="15"/>
  <c r="U530" i="15"/>
  <c r="Q530" i="15"/>
  <c r="P530" i="15"/>
  <c r="O530" i="15"/>
  <c r="N530" i="15"/>
  <c r="M530" i="15"/>
  <c r="G530" i="15"/>
  <c r="W529" i="15"/>
  <c r="V529" i="15"/>
  <c r="U529" i="15"/>
  <c r="Q529" i="15"/>
  <c r="P529" i="15"/>
  <c r="O529" i="15"/>
  <c r="N529" i="15"/>
  <c r="M529" i="15"/>
  <c r="J529" i="15"/>
  <c r="H529" i="15"/>
  <c r="G529" i="15"/>
  <c r="F529" i="15"/>
  <c r="E529" i="15"/>
  <c r="D529" i="15"/>
  <c r="C529" i="15"/>
  <c r="B529" i="15"/>
  <c r="W528" i="15"/>
  <c r="V528" i="15"/>
  <c r="U528" i="15"/>
  <c r="Q528" i="15"/>
  <c r="P528" i="15"/>
  <c r="O528" i="15"/>
  <c r="N528" i="15"/>
  <c r="M528" i="15"/>
  <c r="G528" i="15"/>
  <c r="W527" i="15"/>
  <c r="V527" i="15"/>
  <c r="U527" i="15"/>
  <c r="Q527" i="15"/>
  <c r="P527" i="15"/>
  <c r="O527" i="15"/>
  <c r="N527" i="15"/>
  <c r="M527" i="15"/>
  <c r="G527" i="15"/>
  <c r="W526" i="15"/>
  <c r="V526" i="15"/>
  <c r="U526" i="15"/>
  <c r="Q526" i="15"/>
  <c r="P526" i="15"/>
  <c r="O526" i="15"/>
  <c r="N526" i="15"/>
  <c r="M526" i="15"/>
  <c r="J526" i="15"/>
  <c r="H526" i="15"/>
  <c r="G526" i="15"/>
  <c r="F526" i="15"/>
  <c r="E526" i="15"/>
  <c r="D526" i="15"/>
  <c r="C526" i="15"/>
  <c r="B526" i="15"/>
  <c r="W525" i="15"/>
  <c r="V525" i="15"/>
  <c r="U525" i="15"/>
  <c r="Q525" i="15"/>
  <c r="P525" i="15"/>
  <c r="O525" i="15"/>
  <c r="N525" i="15"/>
  <c r="M525" i="15"/>
  <c r="G525" i="15"/>
  <c r="W524" i="15"/>
  <c r="V524" i="15"/>
  <c r="U524" i="15"/>
  <c r="Q524" i="15"/>
  <c r="P524" i="15"/>
  <c r="O524" i="15"/>
  <c r="N524" i="15"/>
  <c r="M524" i="15"/>
  <c r="G524" i="15"/>
  <c r="W523" i="15"/>
  <c r="V523" i="15"/>
  <c r="U523" i="15"/>
  <c r="Q523" i="15"/>
  <c r="P523" i="15"/>
  <c r="O523" i="15"/>
  <c r="N523" i="15"/>
  <c r="M523" i="15"/>
  <c r="J523" i="15"/>
  <c r="H523" i="15"/>
  <c r="G523" i="15"/>
  <c r="F523" i="15"/>
  <c r="E523" i="15"/>
  <c r="D523" i="15"/>
  <c r="C523" i="15"/>
  <c r="B523" i="15"/>
  <c r="W522" i="15"/>
  <c r="V522" i="15"/>
  <c r="U522" i="15"/>
  <c r="Q522" i="15"/>
  <c r="P522" i="15"/>
  <c r="O522" i="15"/>
  <c r="N522" i="15"/>
  <c r="M522" i="15"/>
  <c r="G522" i="15"/>
  <c r="W521" i="15"/>
  <c r="V521" i="15"/>
  <c r="U521" i="15"/>
  <c r="Q521" i="15"/>
  <c r="P521" i="15"/>
  <c r="O521" i="15"/>
  <c r="N521" i="15"/>
  <c r="M521" i="15"/>
  <c r="G521" i="15"/>
  <c r="W520" i="15"/>
  <c r="V520" i="15"/>
  <c r="U520" i="15"/>
  <c r="Q520" i="15"/>
  <c r="P520" i="15"/>
  <c r="O520" i="15"/>
  <c r="N520" i="15"/>
  <c r="M520" i="15"/>
  <c r="J520" i="15"/>
  <c r="H520" i="15"/>
  <c r="G520" i="15"/>
  <c r="F520" i="15"/>
  <c r="E520" i="15"/>
  <c r="D520" i="15"/>
  <c r="C520" i="15"/>
  <c r="B520" i="15"/>
  <c r="W519" i="15"/>
  <c r="V519" i="15"/>
  <c r="U519" i="15"/>
  <c r="Q519" i="15"/>
  <c r="P519" i="15"/>
  <c r="O519" i="15"/>
  <c r="N519" i="15"/>
  <c r="M519" i="15"/>
  <c r="G519" i="15"/>
  <c r="W518" i="15"/>
  <c r="V518" i="15"/>
  <c r="U518" i="15"/>
  <c r="Q518" i="15"/>
  <c r="P518" i="15"/>
  <c r="O518" i="15"/>
  <c r="N518" i="15"/>
  <c r="M518" i="15"/>
  <c r="G518" i="15"/>
  <c r="W517" i="15"/>
  <c r="V517" i="15"/>
  <c r="U517" i="15"/>
  <c r="Q517" i="15"/>
  <c r="P517" i="15"/>
  <c r="O517" i="15"/>
  <c r="N517" i="15"/>
  <c r="M517" i="15"/>
  <c r="J517" i="15"/>
  <c r="H517" i="15"/>
  <c r="G517" i="15"/>
  <c r="F517" i="15"/>
  <c r="E517" i="15"/>
  <c r="D517" i="15"/>
  <c r="C517" i="15"/>
  <c r="B517" i="15"/>
  <c r="W516" i="15"/>
  <c r="V516" i="15"/>
  <c r="U516" i="15"/>
  <c r="Q516" i="15"/>
  <c r="P516" i="15"/>
  <c r="O516" i="15"/>
  <c r="N516" i="15"/>
  <c r="M516" i="15"/>
  <c r="G516" i="15"/>
  <c r="W515" i="15"/>
  <c r="V515" i="15"/>
  <c r="U515" i="15"/>
  <c r="Q515" i="15"/>
  <c r="P515" i="15"/>
  <c r="O515" i="15"/>
  <c r="N515" i="15"/>
  <c r="M515" i="15"/>
  <c r="G515" i="15"/>
  <c r="W514" i="15"/>
  <c r="V514" i="15"/>
  <c r="U514" i="15"/>
  <c r="Q514" i="15"/>
  <c r="P514" i="15"/>
  <c r="O514" i="15"/>
  <c r="N514" i="15"/>
  <c r="M514" i="15"/>
  <c r="J514" i="15"/>
  <c r="H514" i="15"/>
  <c r="G514" i="15"/>
  <c r="F514" i="15"/>
  <c r="E514" i="15"/>
  <c r="D514" i="15"/>
  <c r="C514" i="15"/>
  <c r="B514" i="15"/>
  <c r="W513" i="15"/>
  <c r="V513" i="15"/>
  <c r="U513" i="15"/>
  <c r="Q513" i="15"/>
  <c r="P513" i="15"/>
  <c r="O513" i="15"/>
  <c r="N513" i="15"/>
  <c r="M513" i="15"/>
  <c r="G513" i="15"/>
  <c r="W512" i="15"/>
  <c r="V512" i="15"/>
  <c r="U512" i="15"/>
  <c r="Q512" i="15"/>
  <c r="P512" i="15"/>
  <c r="O512" i="15"/>
  <c r="N512" i="15"/>
  <c r="M512" i="15"/>
  <c r="G512" i="15"/>
  <c r="W511" i="15"/>
  <c r="V511" i="15"/>
  <c r="U511" i="15"/>
  <c r="Q511" i="15"/>
  <c r="P511" i="15"/>
  <c r="O511" i="15"/>
  <c r="N511" i="15"/>
  <c r="M511" i="15"/>
  <c r="J511" i="15"/>
  <c r="H511" i="15"/>
  <c r="G511" i="15"/>
  <c r="F511" i="15"/>
  <c r="E511" i="15"/>
  <c r="D511" i="15"/>
  <c r="C511" i="15"/>
  <c r="B511" i="15"/>
  <c r="W510" i="15"/>
  <c r="V510" i="15"/>
  <c r="U510" i="15"/>
  <c r="Q510" i="15"/>
  <c r="P510" i="15"/>
  <c r="O510" i="15"/>
  <c r="N510" i="15"/>
  <c r="M510" i="15"/>
  <c r="G510" i="15"/>
  <c r="W509" i="15"/>
  <c r="V509" i="15"/>
  <c r="U509" i="15"/>
  <c r="Q509" i="15"/>
  <c r="P509" i="15"/>
  <c r="O509" i="15"/>
  <c r="N509" i="15"/>
  <c r="M509" i="15"/>
  <c r="G509" i="15"/>
  <c r="W508" i="15"/>
  <c r="V508" i="15"/>
  <c r="U508" i="15"/>
  <c r="Q508" i="15"/>
  <c r="P508" i="15"/>
  <c r="O508" i="15"/>
  <c r="N508" i="15"/>
  <c r="M508" i="15"/>
  <c r="J508" i="15"/>
  <c r="H508" i="15"/>
  <c r="G508" i="15"/>
  <c r="F508" i="15"/>
  <c r="E508" i="15"/>
  <c r="D508" i="15"/>
  <c r="C508" i="15"/>
  <c r="B508" i="15"/>
  <c r="W507" i="15"/>
  <c r="V507" i="15"/>
  <c r="U507" i="15"/>
  <c r="Q507" i="15"/>
  <c r="P507" i="15"/>
  <c r="O507" i="15"/>
  <c r="N507" i="15"/>
  <c r="M507" i="15"/>
  <c r="G507" i="15"/>
  <c r="W506" i="15"/>
  <c r="V506" i="15"/>
  <c r="U506" i="15"/>
  <c r="Q506" i="15"/>
  <c r="P506" i="15"/>
  <c r="O506" i="15"/>
  <c r="N506" i="15"/>
  <c r="M506" i="15"/>
  <c r="G506" i="15"/>
  <c r="W505" i="15"/>
  <c r="V505" i="15"/>
  <c r="U505" i="15"/>
  <c r="Q505" i="15"/>
  <c r="P505" i="15"/>
  <c r="O505" i="15"/>
  <c r="N505" i="15"/>
  <c r="M505" i="15"/>
  <c r="J505" i="15"/>
  <c r="H505" i="15"/>
  <c r="G505" i="15"/>
  <c r="F505" i="15"/>
  <c r="E505" i="15"/>
  <c r="D505" i="15"/>
  <c r="C505" i="15"/>
  <c r="B505" i="15"/>
  <c r="W504" i="15"/>
  <c r="V504" i="15"/>
  <c r="U504" i="15"/>
  <c r="Q504" i="15"/>
  <c r="P504" i="15"/>
  <c r="O504" i="15"/>
  <c r="N504" i="15"/>
  <c r="M504" i="15"/>
  <c r="G504" i="15"/>
  <c r="W503" i="15"/>
  <c r="V503" i="15"/>
  <c r="U503" i="15"/>
  <c r="Q503" i="15"/>
  <c r="P503" i="15"/>
  <c r="O503" i="15"/>
  <c r="N503" i="15"/>
  <c r="M503" i="15"/>
  <c r="G503" i="15"/>
  <c r="W502" i="15"/>
  <c r="V502" i="15"/>
  <c r="U502" i="15"/>
  <c r="Q502" i="15"/>
  <c r="P502" i="15"/>
  <c r="O502" i="15"/>
  <c r="N502" i="15"/>
  <c r="M502" i="15"/>
  <c r="J502" i="15"/>
  <c r="H502" i="15"/>
  <c r="G502" i="15"/>
  <c r="F502" i="15"/>
  <c r="E502" i="15"/>
  <c r="D502" i="15"/>
  <c r="C502" i="15"/>
  <c r="B502" i="15"/>
  <c r="W501" i="15"/>
  <c r="V501" i="15"/>
  <c r="U501" i="15"/>
  <c r="Q501" i="15"/>
  <c r="P501" i="15"/>
  <c r="O501" i="15"/>
  <c r="N501" i="15"/>
  <c r="M501" i="15"/>
  <c r="G501" i="15"/>
  <c r="W500" i="15"/>
  <c r="V500" i="15"/>
  <c r="U500" i="15"/>
  <c r="Q500" i="15"/>
  <c r="P500" i="15"/>
  <c r="O500" i="15"/>
  <c r="N500" i="15"/>
  <c r="M500" i="15"/>
  <c r="G500" i="15"/>
  <c r="W499" i="15"/>
  <c r="V499" i="15"/>
  <c r="U499" i="15"/>
  <c r="Q499" i="15"/>
  <c r="P499" i="15"/>
  <c r="O499" i="15"/>
  <c r="N499" i="15"/>
  <c r="M499" i="15"/>
  <c r="J499" i="15"/>
  <c r="H499" i="15"/>
  <c r="G499" i="15"/>
  <c r="F499" i="15"/>
  <c r="E499" i="15"/>
  <c r="D499" i="15"/>
  <c r="C499" i="15"/>
  <c r="B499" i="15"/>
  <c r="W498" i="15"/>
  <c r="V498" i="15"/>
  <c r="U498" i="15"/>
  <c r="Q498" i="15"/>
  <c r="P498" i="15"/>
  <c r="O498" i="15"/>
  <c r="N498" i="15"/>
  <c r="M498" i="15"/>
  <c r="G498" i="15"/>
  <c r="W497" i="15"/>
  <c r="V497" i="15"/>
  <c r="U497" i="15"/>
  <c r="Q497" i="15"/>
  <c r="P497" i="15"/>
  <c r="O497" i="15"/>
  <c r="N497" i="15"/>
  <c r="M497" i="15"/>
  <c r="G497" i="15"/>
  <c r="W496" i="15"/>
  <c r="V496" i="15"/>
  <c r="U496" i="15"/>
  <c r="Q496" i="15"/>
  <c r="P496" i="15"/>
  <c r="O496" i="15"/>
  <c r="N496" i="15"/>
  <c r="M496" i="15"/>
  <c r="J496" i="15"/>
  <c r="H496" i="15"/>
  <c r="G496" i="15"/>
  <c r="F496" i="15"/>
  <c r="E496" i="15"/>
  <c r="D496" i="15"/>
  <c r="C496" i="15"/>
  <c r="B496" i="15"/>
  <c r="W495" i="15"/>
  <c r="V495" i="15"/>
  <c r="U495" i="15"/>
  <c r="Q495" i="15"/>
  <c r="P495" i="15"/>
  <c r="O495" i="15"/>
  <c r="N495" i="15"/>
  <c r="M495" i="15"/>
  <c r="G495" i="15"/>
  <c r="W494" i="15"/>
  <c r="V494" i="15"/>
  <c r="U494" i="15"/>
  <c r="Q494" i="15"/>
  <c r="P494" i="15"/>
  <c r="O494" i="15"/>
  <c r="N494" i="15"/>
  <c r="M494" i="15"/>
  <c r="G494" i="15"/>
  <c r="W493" i="15"/>
  <c r="V493" i="15"/>
  <c r="U493" i="15"/>
  <c r="Q493" i="15"/>
  <c r="P493" i="15"/>
  <c r="O493" i="15"/>
  <c r="N493" i="15"/>
  <c r="M493" i="15"/>
  <c r="J493" i="15"/>
  <c r="H493" i="15"/>
  <c r="G493" i="15"/>
  <c r="F493" i="15"/>
  <c r="E493" i="15"/>
  <c r="D493" i="15"/>
  <c r="C493" i="15"/>
  <c r="B493" i="15"/>
  <c r="W492" i="15"/>
  <c r="V492" i="15"/>
  <c r="U492" i="15"/>
  <c r="Q492" i="15"/>
  <c r="P492" i="15"/>
  <c r="O492" i="15"/>
  <c r="N492" i="15"/>
  <c r="M492" i="15"/>
  <c r="G492" i="15"/>
  <c r="W491" i="15"/>
  <c r="V491" i="15"/>
  <c r="U491" i="15"/>
  <c r="Q491" i="15"/>
  <c r="P491" i="15"/>
  <c r="O491" i="15"/>
  <c r="N491" i="15"/>
  <c r="M491" i="15"/>
  <c r="G491" i="15"/>
  <c r="W490" i="15"/>
  <c r="V490" i="15"/>
  <c r="U490" i="15"/>
  <c r="Q490" i="15"/>
  <c r="P490" i="15"/>
  <c r="O490" i="15"/>
  <c r="N490" i="15"/>
  <c r="M490" i="15"/>
  <c r="J490" i="15"/>
  <c r="H490" i="15"/>
  <c r="G490" i="15"/>
  <c r="F490" i="15"/>
  <c r="E490" i="15"/>
  <c r="D490" i="15"/>
  <c r="C490" i="15"/>
  <c r="B490" i="15"/>
  <c r="W489" i="15"/>
  <c r="V489" i="15"/>
  <c r="U489" i="15"/>
  <c r="Q489" i="15"/>
  <c r="P489" i="15"/>
  <c r="O489" i="15"/>
  <c r="N489" i="15"/>
  <c r="M489" i="15"/>
  <c r="G489" i="15"/>
  <c r="W488" i="15"/>
  <c r="V488" i="15"/>
  <c r="U488" i="15"/>
  <c r="Q488" i="15"/>
  <c r="P488" i="15"/>
  <c r="O488" i="15"/>
  <c r="N488" i="15"/>
  <c r="M488" i="15"/>
  <c r="G488" i="15"/>
  <c r="W487" i="15"/>
  <c r="V487" i="15"/>
  <c r="U487" i="15"/>
  <c r="Q487" i="15"/>
  <c r="P487" i="15"/>
  <c r="O487" i="15"/>
  <c r="N487" i="15"/>
  <c r="M487" i="15"/>
  <c r="J487" i="15"/>
  <c r="H487" i="15"/>
  <c r="G487" i="15"/>
  <c r="F487" i="15"/>
  <c r="E487" i="15"/>
  <c r="D487" i="15"/>
  <c r="C487" i="15"/>
  <c r="B487" i="15"/>
  <c r="W486" i="15"/>
  <c r="V486" i="15"/>
  <c r="U486" i="15"/>
  <c r="Q486" i="15"/>
  <c r="P486" i="15"/>
  <c r="O486" i="15"/>
  <c r="N486" i="15"/>
  <c r="M486" i="15"/>
  <c r="G486" i="15"/>
  <c r="W485" i="15"/>
  <c r="V485" i="15"/>
  <c r="U485" i="15"/>
  <c r="Q485" i="15"/>
  <c r="P485" i="15"/>
  <c r="O485" i="15"/>
  <c r="N485" i="15"/>
  <c r="M485" i="15"/>
  <c r="G485" i="15"/>
  <c r="W484" i="15"/>
  <c r="V484" i="15"/>
  <c r="U484" i="15"/>
  <c r="Q484" i="15"/>
  <c r="P484" i="15"/>
  <c r="O484" i="15"/>
  <c r="N484" i="15"/>
  <c r="M484" i="15"/>
  <c r="J484" i="15"/>
  <c r="H484" i="15"/>
  <c r="G484" i="15"/>
  <c r="F484" i="15"/>
  <c r="E484" i="15"/>
  <c r="D484" i="15"/>
  <c r="C484" i="15"/>
  <c r="B484" i="15"/>
  <c r="W483" i="15"/>
  <c r="V483" i="15"/>
  <c r="U483" i="15"/>
  <c r="Q483" i="15"/>
  <c r="P483" i="15"/>
  <c r="O483" i="15"/>
  <c r="N483" i="15"/>
  <c r="M483" i="15"/>
  <c r="G483" i="15"/>
  <c r="W482" i="15"/>
  <c r="V482" i="15"/>
  <c r="U482" i="15"/>
  <c r="Q482" i="15"/>
  <c r="P482" i="15"/>
  <c r="O482" i="15"/>
  <c r="N482" i="15"/>
  <c r="M482" i="15"/>
  <c r="G482" i="15"/>
  <c r="W481" i="15"/>
  <c r="V481" i="15"/>
  <c r="U481" i="15"/>
  <c r="Q481" i="15"/>
  <c r="P481" i="15"/>
  <c r="O481" i="15"/>
  <c r="N481" i="15"/>
  <c r="M481" i="15"/>
  <c r="J481" i="15"/>
  <c r="H481" i="15"/>
  <c r="G481" i="15"/>
  <c r="F481" i="15"/>
  <c r="E481" i="15"/>
  <c r="D481" i="15"/>
  <c r="C481" i="15"/>
  <c r="B481" i="15"/>
  <c r="W480" i="15"/>
  <c r="V480" i="15"/>
  <c r="U480" i="15"/>
  <c r="Q480" i="15"/>
  <c r="P480" i="15"/>
  <c r="O480" i="15"/>
  <c r="N480" i="15"/>
  <c r="M480" i="15"/>
  <c r="G480" i="15"/>
  <c r="W479" i="15"/>
  <c r="V479" i="15"/>
  <c r="U479" i="15"/>
  <c r="Q479" i="15"/>
  <c r="P479" i="15"/>
  <c r="O479" i="15"/>
  <c r="N479" i="15"/>
  <c r="M479" i="15"/>
  <c r="G479" i="15"/>
  <c r="W478" i="15"/>
  <c r="V478" i="15"/>
  <c r="U478" i="15"/>
  <c r="Q478" i="15"/>
  <c r="P478" i="15"/>
  <c r="O478" i="15"/>
  <c r="N478" i="15"/>
  <c r="M478" i="15"/>
  <c r="J478" i="15"/>
  <c r="H478" i="15"/>
  <c r="G478" i="15"/>
  <c r="F478" i="15"/>
  <c r="E478" i="15"/>
  <c r="D478" i="15"/>
  <c r="C478" i="15"/>
  <c r="B478" i="15"/>
  <c r="W477" i="15"/>
  <c r="V477" i="15"/>
  <c r="U477" i="15"/>
  <c r="Q477" i="15"/>
  <c r="P477" i="15"/>
  <c r="O477" i="15"/>
  <c r="N477" i="15"/>
  <c r="M477" i="15"/>
  <c r="G477" i="15"/>
  <c r="W476" i="15"/>
  <c r="V476" i="15"/>
  <c r="U476" i="15"/>
  <c r="Q476" i="15"/>
  <c r="P476" i="15"/>
  <c r="O476" i="15"/>
  <c r="N476" i="15"/>
  <c r="M476" i="15"/>
  <c r="G476" i="15"/>
  <c r="W475" i="15"/>
  <c r="V475" i="15"/>
  <c r="U475" i="15"/>
  <c r="Q475" i="15"/>
  <c r="P475" i="15"/>
  <c r="O475" i="15"/>
  <c r="N475" i="15"/>
  <c r="M475" i="15"/>
  <c r="J475" i="15"/>
  <c r="H475" i="15"/>
  <c r="G475" i="15"/>
  <c r="F475" i="15"/>
  <c r="E475" i="15"/>
  <c r="D475" i="15"/>
  <c r="C475" i="15"/>
  <c r="B475" i="15"/>
  <c r="W474" i="15"/>
  <c r="V474" i="15"/>
  <c r="U474" i="15"/>
  <c r="Q474" i="15"/>
  <c r="P474" i="15"/>
  <c r="O474" i="15"/>
  <c r="N474" i="15"/>
  <c r="M474" i="15"/>
  <c r="G474" i="15"/>
  <c r="W473" i="15"/>
  <c r="V473" i="15"/>
  <c r="U473" i="15"/>
  <c r="Q473" i="15"/>
  <c r="P473" i="15"/>
  <c r="O473" i="15"/>
  <c r="N473" i="15"/>
  <c r="M473" i="15"/>
  <c r="G473" i="15"/>
  <c r="W472" i="15"/>
  <c r="V472" i="15"/>
  <c r="U472" i="15"/>
  <c r="Q472" i="15"/>
  <c r="P472" i="15"/>
  <c r="O472" i="15"/>
  <c r="N472" i="15"/>
  <c r="M472" i="15"/>
  <c r="J472" i="15"/>
  <c r="H472" i="15"/>
  <c r="G472" i="15"/>
  <c r="F472" i="15"/>
  <c r="E472" i="15"/>
  <c r="D472" i="15"/>
  <c r="C472" i="15"/>
  <c r="B472" i="15"/>
  <c r="W471" i="15"/>
  <c r="V471" i="15"/>
  <c r="U471" i="15"/>
  <c r="Q471" i="15"/>
  <c r="P471" i="15"/>
  <c r="O471" i="15"/>
  <c r="N471" i="15"/>
  <c r="M471" i="15"/>
  <c r="G471" i="15"/>
  <c r="W470" i="15"/>
  <c r="V470" i="15"/>
  <c r="U470" i="15"/>
  <c r="Q470" i="15"/>
  <c r="P470" i="15"/>
  <c r="O470" i="15"/>
  <c r="N470" i="15"/>
  <c r="M470" i="15"/>
  <c r="G470" i="15"/>
  <c r="W469" i="15"/>
  <c r="V469" i="15"/>
  <c r="U469" i="15"/>
  <c r="Q469" i="15"/>
  <c r="P469" i="15"/>
  <c r="O469" i="15"/>
  <c r="N469" i="15"/>
  <c r="M469" i="15"/>
  <c r="J469" i="15"/>
  <c r="H469" i="15"/>
  <c r="G469" i="15"/>
  <c r="F469" i="15"/>
  <c r="E469" i="15"/>
  <c r="D469" i="15"/>
  <c r="C469" i="15"/>
  <c r="B469" i="15"/>
  <c r="W468" i="15"/>
  <c r="V468" i="15"/>
  <c r="U468" i="15"/>
  <c r="Q468" i="15"/>
  <c r="P468" i="15"/>
  <c r="O468" i="15"/>
  <c r="N468" i="15"/>
  <c r="M468" i="15"/>
  <c r="G468" i="15"/>
  <c r="W467" i="15"/>
  <c r="V467" i="15"/>
  <c r="U467" i="15"/>
  <c r="Q467" i="15"/>
  <c r="P467" i="15"/>
  <c r="O467" i="15"/>
  <c r="N467" i="15"/>
  <c r="M467" i="15"/>
  <c r="G467" i="15"/>
  <c r="W466" i="15"/>
  <c r="V466" i="15"/>
  <c r="U466" i="15"/>
  <c r="Q466" i="15"/>
  <c r="P466" i="15"/>
  <c r="O466" i="15"/>
  <c r="N466" i="15"/>
  <c r="M466" i="15"/>
  <c r="J466" i="15"/>
  <c r="H466" i="15"/>
  <c r="G466" i="15"/>
  <c r="F466" i="15"/>
  <c r="E466" i="15"/>
  <c r="D466" i="15"/>
  <c r="C466" i="15"/>
  <c r="B466" i="15"/>
  <c r="W465" i="15"/>
  <c r="V465" i="15"/>
  <c r="U465" i="15"/>
  <c r="Q465" i="15"/>
  <c r="P465" i="15"/>
  <c r="O465" i="15"/>
  <c r="N465" i="15"/>
  <c r="M465" i="15"/>
  <c r="G465" i="15"/>
  <c r="W464" i="15"/>
  <c r="V464" i="15"/>
  <c r="U464" i="15"/>
  <c r="Q464" i="15"/>
  <c r="P464" i="15"/>
  <c r="O464" i="15"/>
  <c r="N464" i="15"/>
  <c r="M464" i="15"/>
  <c r="G464" i="15"/>
  <c r="W463" i="15"/>
  <c r="V463" i="15"/>
  <c r="U463" i="15"/>
  <c r="Q463" i="15"/>
  <c r="P463" i="15"/>
  <c r="O463" i="15"/>
  <c r="N463" i="15"/>
  <c r="M463" i="15"/>
  <c r="J463" i="15"/>
  <c r="H463" i="15"/>
  <c r="G463" i="15"/>
  <c r="F463" i="15"/>
  <c r="E463" i="15"/>
  <c r="D463" i="15"/>
  <c r="C463" i="15"/>
  <c r="B463" i="15"/>
  <c r="W462" i="15"/>
  <c r="V462" i="15"/>
  <c r="U462" i="15"/>
  <c r="Q462" i="15"/>
  <c r="P462" i="15"/>
  <c r="O462" i="15"/>
  <c r="N462" i="15"/>
  <c r="M462" i="15"/>
  <c r="G462" i="15"/>
  <c r="W461" i="15"/>
  <c r="V461" i="15"/>
  <c r="U461" i="15"/>
  <c r="Q461" i="15"/>
  <c r="P461" i="15"/>
  <c r="O461" i="15"/>
  <c r="N461" i="15"/>
  <c r="M461" i="15"/>
  <c r="G461" i="15"/>
  <c r="W460" i="15"/>
  <c r="V460" i="15"/>
  <c r="U460" i="15"/>
  <c r="Q460" i="15"/>
  <c r="P460" i="15"/>
  <c r="O460" i="15"/>
  <c r="N460" i="15"/>
  <c r="M460" i="15"/>
  <c r="J460" i="15"/>
  <c r="H460" i="15"/>
  <c r="G460" i="15"/>
  <c r="F460" i="15"/>
  <c r="E460" i="15"/>
  <c r="D460" i="15"/>
  <c r="C460" i="15"/>
  <c r="B460" i="15"/>
  <c r="W459" i="15"/>
  <c r="V459" i="15"/>
  <c r="U459" i="15"/>
  <c r="Q459" i="15"/>
  <c r="P459" i="15"/>
  <c r="O459" i="15"/>
  <c r="N459" i="15"/>
  <c r="M459" i="15"/>
  <c r="G459" i="15"/>
  <c r="W458" i="15"/>
  <c r="V458" i="15"/>
  <c r="U458" i="15"/>
  <c r="Q458" i="15"/>
  <c r="P458" i="15"/>
  <c r="O458" i="15"/>
  <c r="N458" i="15"/>
  <c r="M458" i="15"/>
  <c r="G458" i="15"/>
  <c r="W457" i="15"/>
  <c r="V457" i="15"/>
  <c r="U457" i="15"/>
  <c r="Q457" i="15"/>
  <c r="P457" i="15"/>
  <c r="O457" i="15"/>
  <c r="N457" i="15"/>
  <c r="M457" i="15"/>
  <c r="J457" i="15"/>
  <c r="H457" i="15"/>
  <c r="G457" i="15"/>
  <c r="F457" i="15"/>
  <c r="E457" i="15"/>
  <c r="D457" i="15"/>
  <c r="C457" i="15"/>
  <c r="B457" i="15"/>
  <c r="W456" i="15"/>
  <c r="V456" i="15"/>
  <c r="U456" i="15"/>
  <c r="Q456" i="15"/>
  <c r="P456" i="15"/>
  <c r="O456" i="15"/>
  <c r="N456" i="15"/>
  <c r="M456" i="15"/>
  <c r="G456" i="15"/>
  <c r="W455" i="15"/>
  <c r="V455" i="15"/>
  <c r="U455" i="15"/>
  <c r="Q455" i="15"/>
  <c r="P455" i="15"/>
  <c r="O455" i="15"/>
  <c r="N455" i="15"/>
  <c r="M455" i="15"/>
  <c r="G455" i="15"/>
  <c r="W454" i="15"/>
  <c r="V454" i="15"/>
  <c r="U454" i="15"/>
  <c r="Q454" i="15"/>
  <c r="P454" i="15"/>
  <c r="O454" i="15"/>
  <c r="N454" i="15"/>
  <c r="M454" i="15"/>
  <c r="J454" i="15"/>
  <c r="H454" i="15"/>
  <c r="G454" i="15"/>
  <c r="F454" i="15"/>
  <c r="E454" i="15"/>
  <c r="D454" i="15"/>
  <c r="C454" i="15"/>
  <c r="B454" i="15"/>
  <c r="W453" i="15"/>
  <c r="V453" i="15"/>
  <c r="U453" i="15"/>
  <c r="Q453" i="15"/>
  <c r="P453" i="15"/>
  <c r="O453" i="15"/>
  <c r="N453" i="15"/>
  <c r="M453" i="15"/>
  <c r="G453" i="15"/>
  <c r="W452" i="15"/>
  <c r="V452" i="15"/>
  <c r="U452" i="15"/>
  <c r="Q452" i="15"/>
  <c r="P452" i="15"/>
  <c r="O452" i="15"/>
  <c r="N452" i="15"/>
  <c r="M452" i="15"/>
  <c r="G452" i="15"/>
  <c r="W451" i="15"/>
  <c r="V451" i="15"/>
  <c r="U451" i="15"/>
  <c r="Q451" i="15"/>
  <c r="P451" i="15"/>
  <c r="O451" i="15"/>
  <c r="N451" i="15"/>
  <c r="M451" i="15"/>
  <c r="J451" i="15"/>
  <c r="H451" i="15"/>
  <c r="G451" i="15"/>
  <c r="F451" i="15"/>
  <c r="E451" i="15"/>
  <c r="D451" i="15"/>
  <c r="C451" i="15"/>
  <c r="B451" i="15"/>
  <c r="W450" i="15"/>
  <c r="V450" i="15"/>
  <c r="U450" i="15"/>
  <c r="Q450" i="15"/>
  <c r="P450" i="15"/>
  <c r="O450" i="15"/>
  <c r="N450" i="15"/>
  <c r="M450" i="15"/>
  <c r="G450" i="15"/>
  <c r="W449" i="15"/>
  <c r="V449" i="15"/>
  <c r="U449" i="15"/>
  <c r="Q449" i="15"/>
  <c r="P449" i="15"/>
  <c r="O449" i="15"/>
  <c r="N449" i="15"/>
  <c r="M449" i="15"/>
  <c r="G449" i="15"/>
  <c r="W448" i="15"/>
  <c r="V448" i="15"/>
  <c r="U448" i="15"/>
  <c r="Q448" i="15"/>
  <c r="P448" i="15"/>
  <c r="O448" i="15"/>
  <c r="N448" i="15"/>
  <c r="M448" i="15"/>
  <c r="J448" i="15"/>
  <c r="H448" i="15"/>
  <c r="G448" i="15"/>
  <c r="F448" i="15"/>
  <c r="E448" i="15"/>
  <c r="D448" i="15"/>
  <c r="C448" i="15"/>
  <c r="B448" i="15"/>
  <c r="W447" i="15"/>
  <c r="V447" i="15"/>
  <c r="U447" i="15"/>
  <c r="Q447" i="15"/>
  <c r="P447" i="15"/>
  <c r="O447" i="15"/>
  <c r="N447" i="15"/>
  <c r="M447" i="15"/>
  <c r="G447" i="15"/>
  <c r="W446" i="15"/>
  <c r="V446" i="15"/>
  <c r="U446" i="15"/>
  <c r="Q446" i="15"/>
  <c r="P446" i="15"/>
  <c r="O446" i="15"/>
  <c r="N446" i="15"/>
  <c r="M446" i="15"/>
  <c r="G446" i="15"/>
  <c r="W445" i="15"/>
  <c r="V445" i="15"/>
  <c r="U445" i="15"/>
  <c r="Q445" i="15"/>
  <c r="P445" i="15"/>
  <c r="O445" i="15"/>
  <c r="N445" i="15"/>
  <c r="M445" i="15"/>
  <c r="J445" i="15"/>
  <c r="H445" i="15"/>
  <c r="G445" i="15"/>
  <c r="F445" i="15"/>
  <c r="E445" i="15"/>
  <c r="D445" i="15"/>
  <c r="C445" i="15"/>
  <c r="B445" i="15"/>
  <c r="W444" i="15"/>
  <c r="V444" i="15"/>
  <c r="U444" i="15"/>
  <c r="Q444" i="15"/>
  <c r="P444" i="15"/>
  <c r="O444" i="15"/>
  <c r="N444" i="15"/>
  <c r="M444" i="15"/>
  <c r="G444" i="15"/>
  <c r="W443" i="15"/>
  <c r="V443" i="15"/>
  <c r="U443" i="15"/>
  <c r="Q443" i="15"/>
  <c r="P443" i="15"/>
  <c r="O443" i="15"/>
  <c r="N443" i="15"/>
  <c r="M443" i="15"/>
  <c r="G443" i="15"/>
  <c r="W442" i="15"/>
  <c r="V442" i="15"/>
  <c r="U442" i="15"/>
  <c r="Q442" i="15"/>
  <c r="P442" i="15"/>
  <c r="O442" i="15"/>
  <c r="N442" i="15"/>
  <c r="M442" i="15"/>
  <c r="J442" i="15"/>
  <c r="H442" i="15"/>
  <c r="G442" i="15"/>
  <c r="F442" i="15"/>
  <c r="E442" i="15"/>
  <c r="D442" i="15"/>
  <c r="C442" i="15"/>
  <c r="B442" i="15"/>
  <c r="W441" i="15"/>
  <c r="V441" i="15"/>
  <c r="U441" i="15"/>
  <c r="Q441" i="15"/>
  <c r="P441" i="15"/>
  <c r="O441" i="15"/>
  <c r="N441" i="15"/>
  <c r="M441" i="15"/>
  <c r="G441" i="15"/>
  <c r="W440" i="15"/>
  <c r="V440" i="15"/>
  <c r="U440" i="15"/>
  <c r="Q440" i="15"/>
  <c r="P440" i="15"/>
  <c r="O440" i="15"/>
  <c r="N440" i="15"/>
  <c r="M440" i="15"/>
  <c r="G440" i="15"/>
  <c r="W439" i="15"/>
  <c r="V439" i="15"/>
  <c r="U439" i="15"/>
  <c r="Q439" i="15"/>
  <c r="P439" i="15"/>
  <c r="O439" i="15"/>
  <c r="N439" i="15"/>
  <c r="M439" i="15"/>
  <c r="J439" i="15"/>
  <c r="H439" i="15"/>
  <c r="G439" i="15"/>
  <c r="F439" i="15"/>
  <c r="E439" i="15"/>
  <c r="D439" i="15"/>
  <c r="C439" i="15"/>
  <c r="B439" i="15"/>
  <c r="W438" i="15"/>
  <c r="V438" i="15"/>
  <c r="U438" i="15"/>
  <c r="Q438" i="15"/>
  <c r="P438" i="15"/>
  <c r="O438" i="15"/>
  <c r="N438" i="15"/>
  <c r="M438" i="15"/>
  <c r="G438" i="15"/>
  <c r="W437" i="15"/>
  <c r="V437" i="15"/>
  <c r="U437" i="15"/>
  <c r="Q437" i="15"/>
  <c r="P437" i="15"/>
  <c r="O437" i="15"/>
  <c r="N437" i="15"/>
  <c r="M437" i="15"/>
  <c r="G437" i="15"/>
  <c r="W436" i="15"/>
  <c r="V436" i="15"/>
  <c r="U436" i="15"/>
  <c r="Q436" i="15"/>
  <c r="P436" i="15"/>
  <c r="O436" i="15"/>
  <c r="N436" i="15"/>
  <c r="M436" i="15"/>
  <c r="J436" i="15"/>
  <c r="H436" i="15"/>
  <c r="G436" i="15"/>
  <c r="F436" i="15"/>
  <c r="E436" i="15"/>
  <c r="D436" i="15"/>
  <c r="C436" i="15"/>
  <c r="B436" i="15"/>
  <c r="W435" i="15"/>
  <c r="V435" i="15"/>
  <c r="U435" i="15"/>
  <c r="Q435" i="15"/>
  <c r="P435" i="15"/>
  <c r="O435" i="15"/>
  <c r="N435" i="15"/>
  <c r="M435" i="15"/>
  <c r="G435" i="15"/>
  <c r="W434" i="15"/>
  <c r="V434" i="15"/>
  <c r="U434" i="15"/>
  <c r="Q434" i="15"/>
  <c r="P434" i="15"/>
  <c r="O434" i="15"/>
  <c r="N434" i="15"/>
  <c r="M434" i="15"/>
  <c r="G434" i="15"/>
  <c r="W433" i="15"/>
  <c r="V433" i="15"/>
  <c r="U433" i="15"/>
  <c r="Q433" i="15"/>
  <c r="P433" i="15"/>
  <c r="O433" i="15"/>
  <c r="N433" i="15"/>
  <c r="M433" i="15"/>
  <c r="J433" i="15"/>
  <c r="H433" i="15"/>
  <c r="G433" i="15"/>
  <c r="F433" i="15"/>
  <c r="E433" i="15"/>
  <c r="D433" i="15"/>
  <c r="C433" i="15"/>
  <c r="B433" i="15"/>
  <c r="W432" i="15"/>
  <c r="V432" i="15"/>
  <c r="U432" i="15"/>
  <c r="Q432" i="15"/>
  <c r="P432" i="15"/>
  <c r="O432" i="15"/>
  <c r="N432" i="15"/>
  <c r="M432" i="15"/>
  <c r="G432" i="15"/>
  <c r="W431" i="15"/>
  <c r="V431" i="15"/>
  <c r="U431" i="15"/>
  <c r="Q431" i="15"/>
  <c r="P431" i="15"/>
  <c r="O431" i="15"/>
  <c r="N431" i="15"/>
  <c r="M431" i="15"/>
  <c r="G431" i="15"/>
  <c r="W430" i="15"/>
  <c r="V430" i="15"/>
  <c r="U430" i="15"/>
  <c r="Q430" i="15"/>
  <c r="P430" i="15"/>
  <c r="O430" i="15"/>
  <c r="N430" i="15"/>
  <c r="M430" i="15"/>
  <c r="J430" i="15"/>
  <c r="H430" i="15"/>
  <c r="G430" i="15"/>
  <c r="F430" i="15"/>
  <c r="E430" i="15"/>
  <c r="D430" i="15"/>
  <c r="C430" i="15"/>
  <c r="B430" i="15"/>
  <c r="W429" i="15"/>
  <c r="V429" i="15"/>
  <c r="U429" i="15"/>
  <c r="Q429" i="15"/>
  <c r="P429" i="15"/>
  <c r="O429" i="15"/>
  <c r="N429" i="15"/>
  <c r="M429" i="15"/>
  <c r="G429" i="15"/>
  <c r="W428" i="15"/>
  <c r="V428" i="15"/>
  <c r="U428" i="15"/>
  <c r="Q428" i="15"/>
  <c r="P428" i="15"/>
  <c r="O428" i="15"/>
  <c r="N428" i="15"/>
  <c r="M428" i="15"/>
  <c r="G428" i="15"/>
  <c r="W427" i="15"/>
  <c r="V427" i="15"/>
  <c r="U427" i="15"/>
  <c r="Q427" i="15"/>
  <c r="P427" i="15"/>
  <c r="O427" i="15"/>
  <c r="N427" i="15"/>
  <c r="M427" i="15"/>
  <c r="J427" i="15"/>
  <c r="H427" i="15"/>
  <c r="G427" i="15"/>
  <c r="F427" i="15"/>
  <c r="E427" i="15"/>
  <c r="D427" i="15"/>
  <c r="C427" i="15"/>
  <c r="B427" i="15"/>
  <c r="W426" i="15"/>
  <c r="V426" i="15"/>
  <c r="U426" i="15"/>
  <c r="Q426" i="15"/>
  <c r="P426" i="15"/>
  <c r="O426" i="15"/>
  <c r="N426" i="15"/>
  <c r="M426" i="15"/>
  <c r="G426" i="15"/>
  <c r="W425" i="15"/>
  <c r="V425" i="15"/>
  <c r="U425" i="15"/>
  <c r="Q425" i="15"/>
  <c r="P425" i="15"/>
  <c r="O425" i="15"/>
  <c r="N425" i="15"/>
  <c r="M425" i="15"/>
  <c r="G425" i="15"/>
  <c r="W424" i="15"/>
  <c r="V424" i="15"/>
  <c r="U424" i="15"/>
  <c r="Q424" i="15"/>
  <c r="P424" i="15"/>
  <c r="O424" i="15"/>
  <c r="N424" i="15"/>
  <c r="M424" i="15"/>
  <c r="J424" i="15"/>
  <c r="H424" i="15"/>
  <c r="G424" i="15"/>
  <c r="F424" i="15"/>
  <c r="E424" i="15"/>
  <c r="D424" i="15"/>
  <c r="C424" i="15"/>
  <c r="B424" i="15"/>
  <c r="W423" i="15"/>
  <c r="V423" i="15"/>
  <c r="U423" i="15"/>
  <c r="Q423" i="15"/>
  <c r="P423" i="15"/>
  <c r="O423" i="15"/>
  <c r="N423" i="15"/>
  <c r="M423" i="15"/>
  <c r="G423" i="15"/>
  <c r="W422" i="15"/>
  <c r="V422" i="15"/>
  <c r="U422" i="15"/>
  <c r="Q422" i="15"/>
  <c r="P422" i="15"/>
  <c r="O422" i="15"/>
  <c r="N422" i="15"/>
  <c r="M422" i="15"/>
  <c r="G422" i="15"/>
  <c r="W421" i="15"/>
  <c r="V421" i="15"/>
  <c r="U421" i="15"/>
  <c r="Q421" i="15"/>
  <c r="P421" i="15"/>
  <c r="O421" i="15"/>
  <c r="N421" i="15"/>
  <c r="M421" i="15"/>
  <c r="J421" i="15"/>
  <c r="H421" i="15"/>
  <c r="G421" i="15"/>
  <c r="F421" i="15"/>
  <c r="E421" i="15"/>
  <c r="D421" i="15"/>
  <c r="C421" i="15"/>
  <c r="B421" i="15"/>
  <c r="W420" i="15"/>
  <c r="V420" i="15"/>
  <c r="U420" i="15"/>
  <c r="Q420" i="15"/>
  <c r="P420" i="15"/>
  <c r="O420" i="15"/>
  <c r="N420" i="15"/>
  <c r="M420" i="15"/>
  <c r="G420" i="15"/>
  <c r="W419" i="15"/>
  <c r="V419" i="15"/>
  <c r="U419" i="15"/>
  <c r="Q419" i="15"/>
  <c r="P419" i="15"/>
  <c r="O419" i="15"/>
  <c r="N419" i="15"/>
  <c r="M419" i="15"/>
  <c r="G419" i="15"/>
  <c r="W418" i="15"/>
  <c r="V418" i="15"/>
  <c r="U418" i="15"/>
  <c r="Q418" i="15"/>
  <c r="P418" i="15"/>
  <c r="O418" i="15"/>
  <c r="N418" i="15"/>
  <c r="M418" i="15"/>
  <c r="J418" i="15"/>
  <c r="H418" i="15"/>
  <c r="G418" i="15"/>
  <c r="F418" i="15"/>
  <c r="E418" i="15"/>
  <c r="D418" i="15"/>
  <c r="C418" i="15"/>
  <c r="B418" i="15"/>
  <c r="W417" i="15"/>
  <c r="V417" i="15"/>
  <c r="U417" i="15"/>
  <c r="Q417" i="15"/>
  <c r="P417" i="15"/>
  <c r="O417" i="15"/>
  <c r="N417" i="15"/>
  <c r="M417" i="15"/>
  <c r="G417" i="15"/>
  <c r="W416" i="15"/>
  <c r="V416" i="15"/>
  <c r="U416" i="15"/>
  <c r="Q416" i="15"/>
  <c r="P416" i="15"/>
  <c r="O416" i="15"/>
  <c r="N416" i="15"/>
  <c r="M416" i="15"/>
  <c r="G416" i="15"/>
  <c r="W415" i="15"/>
  <c r="V415" i="15"/>
  <c r="U415" i="15"/>
  <c r="Q415" i="15"/>
  <c r="P415" i="15"/>
  <c r="O415" i="15"/>
  <c r="N415" i="15"/>
  <c r="M415" i="15"/>
  <c r="J415" i="15"/>
  <c r="H415" i="15"/>
  <c r="G415" i="15"/>
  <c r="F415" i="15"/>
  <c r="E415" i="15"/>
  <c r="D415" i="15"/>
  <c r="C415" i="15"/>
  <c r="B415" i="15"/>
  <c r="W414" i="15"/>
  <c r="V414" i="15"/>
  <c r="U414" i="15"/>
  <c r="Q414" i="15"/>
  <c r="P414" i="15"/>
  <c r="O414" i="15"/>
  <c r="N414" i="15"/>
  <c r="M414" i="15"/>
  <c r="G414" i="15"/>
  <c r="W413" i="15"/>
  <c r="V413" i="15"/>
  <c r="U413" i="15"/>
  <c r="Q413" i="15"/>
  <c r="P413" i="15"/>
  <c r="O413" i="15"/>
  <c r="N413" i="15"/>
  <c r="M413" i="15"/>
  <c r="G413" i="15"/>
  <c r="W412" i="15"/>
  <c r="V412" i="15"/>
  <c r="U412" i="15"/>
  <c r="Q412" i="15"/>
  <c r="P412" i="15"/>
  <c r="O412" i="15"/>
  <c r="N412" i="15"/>
  <c r="M412" i="15"/>
  <c r="J412" i="15"/>
  <c r="H412" i="15"/>
  <c r="G412" i="15"/>
  <c r="F412" i="15"/>
  <c r="E412" i="15"/>
  <c r="D412" i="15"/>
  <c r="C412" i="15"/>
  <c r="B412" i="15"/>
  <c r="W411" i="15"/>
  <c r="V411" i="15"/>
  <c r="U411" i="15"/>
  <c r="Q411" i="15"/>
  <c r="P411" i="15"/>
  <c r="O411" i="15"/>
  <c r="N411" i="15"/>
  <c r="M411" i="15"/>
  <c r="G411" i="15"/>
  <c r="W410" i="15"/>
  <c r="V410" i="15"/>
  <c r="U410" i="15"/>
  <c r="Q410" i="15"/>
  <c r="P410" i="15"/>
  <c r="O410" i="15"/>
  <c r="N410" i="15"/>
  <c r="M410" i="15"/>
  <c r="G410" i="15"/>
  <c r="W409" i="15"/>
  <c r="V409" i="15"/>
  <c r="U409" i="15"/>
  <c r="Q409" i="15"/>
  <c r="P409" i="15"/>
  <c r="O409" i="15"/>
  <c r="N409" i="15"/>
  <c r="M409" i="15"/>
  <c r="J409" i="15"/>
  <c r="H409" i="15"/>
  <c r="G409" i="15"/>
  <c r="F409" i="15"/>
  <c r="E409" i="15"/>
  <c r="D409" i="15"/>
  <c r="C409" i="15"/>
  <c r="B409" i="15"/>
  <c r="W408" i="15"/>
  <c r="V408" i="15"/>
  <c r="U408" i="15"/>
  <c r="Q408" i="15"/>
  <c r="P408" i="15"/>
  <c r="O408" i="15"/>
  <c r="N408" i="15"/>
  <c r="M408" i="15"/>
  <c r="G408" i="15"/>
  <c r="W407" i="15"/>
  <c r="V407" i="15"/>
  <c r="U407" i="15"/>
  <c r="Q407" i="15"/>
  <c r="P407" i="15"/>
  <c r="O407" i="15"/>
  <c r="N407" i="15"/>
  <c r="M407" i="15"/>
  <c r="G407" i="15"/>
  <c r="W406" i="15"/>
  <c r="V406" i="15"/>
  <c r="U406" i="15"/>
  <c r="Q406" i="15"/>
  <c r="P406" i="15"/>
  <c r="O406" i="15"/>
  <c r="N406" i="15"/>
  <c r="M406" i="15"/>
  <c r="J406" i="15"/>
  <c r="H406" i="15"/>
  <c r="G406" i="15"/>
  <c r="F406" i="15"/>
  <c r="E406" i="15"/>
  <c r="D406" i="15"/>
  <c r="C406" i="15"/>
  <c r="B406" i="15"/>
  <c r="W405" i="15"/>
  <c r="V405" i="15"/>
  <c r="U405" i="15"/>
  <c r="Q405" i="15"/>
  <c r="P405" i="15"/>
  <c r="O405" i="15"/>
  <c r="N405" i="15"/>
  <c r="M405" i="15"/>
  <c r="G405" i="15"/>
  <c r="W404" i="15"/>
  <c r="V404" i="15"/>
  <c r="U404" i="15"/>
  <c r="Q404" i="15"/>
  <c r="P404" i="15"/>
  <c r="O404" i="15"/>
  <c r="N404" i="15"/>
  <c r="M404" i="15"/>
  <c r="G404" i="15"/>
  <c r="W403" i="15"/>
  <c r="V403" i="15"/>
  <c r="U403" i="15"/>
  <c r="Q403" i="15"/>
  <c r="P403" i="15"/>
  <c r="O403" i="15"/>
  <c r="N403" i="15"/>
  <c r="M403" i="15"/>
  <c r="J403" i="15"/>
  <c r="H403" i="15"/>
  <c r="G403" i="15"/>
  <c r="F403" i="15"/>
  <c r="E403" i="15"/>
  <c r="D403" i="15"/>
  <c r="C403" i="15"/>
  <c r="B403" i="15"/>
  <c r="W402" i="15"/>
  <c r="V402" i="15"/>
  <c r="U402" i="15"/>
  <c r="Q402" i="15"/>
  <c r="P402" i="15"/>
  <c r="O402" i="15"/>
  <c r="N402" i="15"/>
  <c r="M402" i="15"/>
  <c r="G402" i="15"/>
  <c r="W401" i="15"/>
  <c r="V401" i="15"/>
  <c r="U401" i="15"/>
  <c r="Q401" i="15"/>
  <c r="P401" i="15"/>
  <c r="O401" i="15"/>
  <c r="N401" i="15"/>
  <c r="M401" i="15"/>
  <c r="G401" i="15"/>
  <c r="W400" i="15"/>
  <c r="V400" i="15"/>
  <c r="U400" i="15"/>
  <c r="Q400" i="15"/>
  <c r="P400" i="15"/>
  <c r="O400" i="15"/>
  <c r="N400" i="15"/>
  <c r="M400" i="15"/>
  <c r="J400" i="15"/>
  <c r="H400" i="15"/>
  <c r="G400" i="15"/>
  <c r="F400" i="15"/>
  <c r="E400" i="15"/>
  <c r="D400" i="15"/>
  <c r="C400" i="15"/>
  <c r="B400" i="15"/>
  <c r="W399" i="15"/>
  <c r="V399" i="15"/>
  <c r="U399" i="15"/>
  <c r="Q399" i="15"/>
  <c r="P399" i="15"/>
  <c r="O399" i="15"/>
  <c r="N399" i="15"/>
  <c r="M399" i="15"/>
  <c r="G399" i="15"/>
  <c r="W398" i="15"/>
  <c r="V398" i="15"/>
  <c r="U398" i="15"/>
  <c r="Q398" i="15"/>
  <c r="P398" i="15"/>
  <c r="O398" i="15"/>
  <c r="N398" i="15"/>
  <c r="M398" i="15"/>
  <c r="G398" i="15"/>
  <c r="W397" i="15"/>
  <c r="V397" i="15"/>
  <c r="U397" i="15"/>
  <c r="Q397" i="15"/>
  <c r="P397" i="15"/>
  <c r="O397" i="15"/>
  <c r="N397" i="15"/>
  <c r="M397" i="15"/>
  <c r="J397" i="15"/>
  <c r="H397" i="15"/>
  <c r="G397" i="15"/>
  <c r="F397" i="15"/>
  <c r="E397" i="15"/>
  <c r="D397" i="15"/>
  <c r="C397" i="15"/>
  <c r="B397" i="15"/>
  <c r="W396" i="15"/>
  <c r="V396" i="15"/>
  <c r="U396" i="15"/>
  <c r="Q396" i="15"/>
  <c r="P396" i="15"/>
  <c r="O396" i="15"/>
  <c r="N396" i="15"/>
  <c r="M396" i="15"/>
  <c r="G396" i="15"/>
  <c r="W395" i="15"/>
  <c r="V395" i="15"/>
  <c r="U395" i="15"/>
  <c r="Q395" i="15"/>
  <c r="P395" i="15"/>
  <c r="O395" i="15"/>
  <c r="N395" i="15"/>
  <c r="M395" i="15"/>
  <c r="G395" i="15"/>
  <c r="W394" i="15"/>
  <c r="V394" i="15"/>
  <c r="U394" i="15"/>
  <c r="Q394" i="15"/>
  <c r="P394" i="15"/>
  <c r="O394" i="15"/>
  <c r="N394" i="15"/>
  <c r="M394" i="15"/>
  <c r="J394" i="15"/>
  <c r="H394" i="15"/>
  <c r="G394" i="15"/>
  <c r="F394" i="15"/>
  <c r="E394" i="15"/>
  <c r="D394" i="15"/>
  <c r="C394" i="15"/>
  <c r="B394" i="15"/>
  <c r="W393" i="15"/>
  <c r="V393" i="15"/>
  <c r="U393" i="15"/>
  <c r="Q393" i="15"/>
  <c r="P393" i="15"/>
  <c r="O393" i="15"/>
  <c r="N393" i="15"/>
  <c r="M393" i="15"/>
  <c r="G393" i="15"/>
  <c r="W392" i="15"/>
  <c r="V392" i="15"/>
  <c r="U392" i="15"/>
  <c r="Q392" i="15"/>
  <c r="P392" i="15"/>
  <c r="O392" i="15"/>
  <c r="N392" i="15"/>
  <c r="M392" i="15"/>
  <c r="G392" i="15"/>
  <c r="W391" i="15"/>
  <c r="V391" i="15"/>
  <c r="U391" i="15"/>
  <c r="Q391" i="15"/>
  <c r="P391" i="15"/>
  <c r="O391" i="15"/>
  <c r="N391" i="15"/>
  <c r="M391" i="15"/>
  <c r="J391" i="15"/>
  <c r="H391" i="15"/>
  <c r="G391" i="15"/>
  <c r="F391" i="15"/>
  <c r="E391" i="15"/>
  <c r="D391" i="15"/>
  <c r="C391" i="15"/>
  <c r="B391" i="15"/>
  <c r="W390" i="15"/>
  <c r="V390" i="15"/>
  <c r="U390" i="15"/>
  <c r="Q390" i="15"/>
  <c r="P390" i="15"/>
  <c r="O390" i="15"/>
  <c r="N390" i="15"/>
  <c r="M390" i="15"/>
  <c r="G390" i="15"/>
  <c r="W389" i="15"/>
  <c r="V389" i="15"/>
  <c r="U389" i="15"/>
  <c r="Q389" i="15"/>
  <c r="P389" i="15"/>
  <c r="O389" i="15"/>
  <c r="N389" i="15"/>
  <c r="M389" i="15"/>
  <c r="G389" i="15"/>
  <c r="W388" i="15"/>
  <c r="V388" i="15"/>
  <c r="U388" i="15"/>
  <c r="Q388" i="15"/>
  <c r="P388" i="15"/>
  <c r="O388" i="15"/>
  <c r="N388" i="15"/>
  <c r="M388" i="15"/>
  <c r="J388" i="15"/>
  <c r="H388" i="15"/>
  <c r="G388" i="15"/>
  <c r="F388" i="15"/>
  <c r="E388" i="15"/>
  <c r="D388" i="15"/>
  <c r="C388" i="15"/>
  <c r="B388" i="15"/>
  <c r="W387" i="15"/>
  <c r="V387" i="15"/>
  <c r="U387" i="15"/>
  <c r="Q387" i="15"/>
  <c r="P387" i="15"/>
  <c r="O387" i="15"/>
  <c r="N387" i="15"/>
  <c r="M387" i="15"/>
  <c r="G387" i="15"/>
  <c r="W386" i="15"/>
  <c r="V386" i="15"/>
  <c r="U386" i="15"/>
  <c r="Q386" i="15"/>
  <c r="P386" i="15"/>
  <c r="O386" i="15"/>
  <c r="N386" i="15"/>
  <c r="M386" i="15"/>
  <c r="G386" i="15"/>
  <c r="W385" i="15"/>
  <c r="V385" i="15"/>
  <c r="U385" i="15"/>
  <c r="Q385" i="15"/>
  <c r="P385" i="15"/>
  <c r="O385" i="15"/>
  <c r="N385" i="15"/>
  <c r="M385" i="15"/>
  <c r="J385" i="15"/>
  <c r="H385" i="15"/>
  <c r="G385" i="15"/>
  <c r="F385" i="15"/>
  <c r="E385" i="15"/>
  <c r="D385" i="15"/>
  <c r="C385" i="15"/>
  <c r="B385" i="15"/>
  <c r="W384" i="15"/>
  <c r="V384" i="15"/>
  <c r="U384" i="15"/>
  <c r="Q384" i="15"/>
  <c r="P384" i="15"/>
  <c r="O384" i="15"/>
  <c r="N384" i="15"/>
  <c r="M384" i="15"/>
  <c r="G384" i="15"/>
  <c r="W383" i="15"/>
  <c r="V383" i="15"/>
  <c r="U383" i="15"/>
  <c r="Q383" i="15"/>
  <c r="P383" i="15"/>
  <c r="O383" i="15"/>
  <c r="N383" i="15"/>
  <c r="M383" i="15"/>
  <c r="G383" i="15"/>
  <c r="W382" i="15"/>
  <c r="V382" i="15"/>
  <c r="U382" i="15"/>
  <c r="Q382" i="15"/>
  <c r="P382" i="15"/>
  <c r="O382" i="15"/>
  <c r="N382" i="15"/>
  <c r="M382" i="15"/>
  <c r="J382" i="15"/>
  <c r="H382" i="15"/>
  <c r="G382" i="15"/>
  <c r="F382" i="15"/>
  <c r="E382" i="15"/>
  <c r="D382" i="15"/>
  <c r="C382" i="15"/>
  <c r="B382" i="15"/>
  <c r="W381" i="15"/>
  <c r="V381" i="15"/>
  <c r="U381" i="15"/>
  <c r="Q381" i="15"/>
  <c r="P381" i="15"/>
  <c r="O381" i="15"/>
  <c r="N381" i="15"/>
  <c r="M381" i="15"/>
  <c r="G381" i="15"/>
  <c r="W380" i="15"/>
  <c r="V380" i="15"/>
  <c r="U380" i="15"/>
  <c r="Q380" i="15"/>
  <c r="P380" i="15"/>
  <c r="O380" i="15"/>
  <c r="N380" i="15"/>
  <c r="M380" i="15"/>
  <c r="G380" i="15"/>
  <c r="W379" i="15"/>
  <c r="V379" i="15"/>
  <c r="U379" i="15"/>
  <c r="Q379" i="15"/>
  <c r="P379" i="15"/>
  <c r="O379" i="15"/>
  <c r="N379" i="15"/>
  <c r="M379" i="15"/>
  <c r="J379" i="15"/>
  <c r="H379" i="15"/>
  <c r="G379" i="15"/>
  <c r="F379" i="15"/>
  <c r="E379" i="15"/>
  <c r="D379" i="15"/>
  <c r="C379" i="15"/>
  <c r="B379" i="15"/>
  <c r="W378" i="15"/>
  <c r="V378" i="15"/>
  <c r="U378" i="15"/>
  <c r="Q378" i="15"/>
  <c r="P378" i="15"/>
  <c r="O378" i="15"/>
  <c r="N378" i="15"/>
  <c r="M378" i="15"/>
  <c r="G378" i="15"/>
  <c r="W377" i="15"/>
  <c r="V377" i="15"/>
  <c r="U377" i="15"/>
  <c r="Q377" i="15"/>
  <c r="P377" i="15"/>
  <c r="O377" i="15"/>
  <c r="N377" i="15"/>
  <c r="M377" i="15"/>
  <c r="G377" i="15"/>
  <c r="W376" i="15"/>
  <c r="V376" i="15"/>
  <c r="U376" i="15"/>
  <c r="Q376" i="15"/>
  <c r="P376" i="15"/>
  <c r="O376" i="15"/>
  <c r="N376" i="15"/>
  <c r="M376" i="15"/>
  <c r="J376" i="15"/>
  <c r="H376" i="15"/>
  <c r="G376" i="15"/>
  <c r="F376" i="15"/>
  <c r="E376" i="15"/>
  <c r="D376" i="15"/>
  <c r="C376" i="15"/>
  <c r="B376" i="15"/>
  <c r="W375" i="15"/>
  <c r="V375" i="15"/>
  <c r="U375" i="15"/>
  <c r="Q375" i="15"/>
  <c r="P375" i="15"/>
  <c r="O375" i="15"/>
  <c r="N375" i="15"/>
  <c r="M375" i="15"/>
  <c r="G375" i="15"/>
  <c r="W374" i="15"/>
  <c r="V374" i="15"/>
  <c r="U374" i="15"/>
  <c r="Q374" i="15"/>
  <c r="P374" i="15"/>
  <c r="O374" i="15"/>
  <c r="N374" i="15"/>
  <c r="M374" i="15"/>
  <c r="G374" i="15"/>
  <c r="W373" i="15"/>
  <c r="V373" i="15"/>
  <c r="U373" i="15"/>
  <c r="Q373" i="15"/>
  <c r="P373" i="15"/>
  <c r="O373" i="15"/>
  <c r="N373" i="15"/>
  <c r="M373" i="15"/>
  <c r="J373" i="15"/>
  <c r="H373" i="15"/>
  <c r="G373" i="15"/>
  <c r="F373" i="15"/>
  <c r="E373" i="15"/>
  <c r="D373" i="15"/>
  <c r="C373" i="15"/>
  <c r="B373" i="15"/>
  <c r="W372" i="15"/>
  <c r="V372" i="15"/>
  <c r="U372" i="15"/>
  <c r="Q372" i="15"/>
  <c r="P372" i="15"/>
  <c r="O372" i="15"/>
  <c r="N372" i="15"/>
  <c r="M372" i="15"/>
  <c r="G372" i="15"/>
  <c r="W371" i="15"/>
  <c r="V371" i="15"/>
  <c r="U371" i="15"/>
  <c r="Q371" i="15"/>
  <c r="P371" i="15"/>
  <c r="O371" i="15"/>
  <c r="N371" i="15"/>
  <c r="M371" i="15"/>
  <c r="G371" i="15"/>
  <c r="W370" i="15"/>
  <c r="V370" i="15"/>
  <c r="U370" i="15"/>
  <c r="Q370" i="15"/>
  <c r="P370" i="15"/>
  <c r="O370" i="15"/>
  <c r="N370" i="15"/>
  <c r="M370" i="15"/>
  <c r="J370" i="15"/>
  <c r="H370" i="15"/>
  <c r="G370" i="15"/>
  <c r="F370" i="15"/>
  <c r="E370" i="15"/>
  <c r="D370" i="15"/>
  <c r="C370" i="15"/>
  <c r="B370" i="15"/>
  <c r="W369" i="15"/>
  <c r="V369" i="15"/>
  <c r="U369" i="15"/>
  <c r="Q369" i="15"/>
  <c r="P369" i="15"/>
  <c r="O369" i="15"/>
  <c r="N369" i="15"/>
  <c r="M369" i="15"/>
  <c r="G369" i="15"/>
  <c r="W368" i="15"/>
  <c r="V368" i="15"/>
  <c r="U368" i="15"/>
  <c r="Q368" i="15"/>
  <c r="P368" i="15"/>
  <c r="O368" i="15"/>
  <c r="N368" i="15"/>
  <c r="M368" i="15"/>
  <c r="G368" i="15"/>
  <c r="W367" i="15"/>
  <c r="V367" i="15"/>
  <c r="U367" i="15"/>
  <c r="Q367" i="15"/>
  <c r="P367" i="15"/>
  <c r="O367" i="15"/>
  <c r="N367" i="15"/>
  <c r="M367" i="15"/>
  <c r="J367" i="15"/>
  <c r="H367" i="15"/>
  <c r="G367" i="15"/>
  <c r="F367" i="15"/>
  <c r="E367" i="15"/>
  <c r="D367" i="15"/>
  <c r="C367" i="15"/>
  <c r="B367" i="15"/>
  <c r="W366" i="15"/>
  <c r="V366" i="15"/>
  <c r="U366" i="15"/>
  <c r="Q366" i="15"/>
  <c r="P366" i="15"/>
  <c r="O366" i="15"/>
  <c r="N366" i="15"/>
  <c r="M366" i="15"/>
  <c r="G366" i="15"/>
  <c r="W365" i="15"/>
  <c r="V365" i="15"/>
  <c r="U365" i="15"/>
  <c r="Q365" i="15"/>
  <c r="P365" i="15"/>
  <c r="O365" i="15"/>
  <c r="N365" i="15"/>
  <c r="M365" i="15"/>
  <c r="G365" i="15"/>
  <c r="W364" i="15"/>
  <c r="V364" i="15"/>
  <c r="U364" i="15"/>
  <c r="Q364" i="15"/>
  <c r="P364" i="15"/>
  <c r="O364" i="15"/>
  <c r="N364" i="15"/>
  <c r="M364" i="15"/>
  <c r="J364" i="15"/>
  <c r="H364" i="15"/>
  <c r="G364" i="15"/>
  <c r="F364" i="15"/>
  <c r="E364" i="15"/>
  <c r="D364" i="15"/>
  <c r="C364" i="15"/>
  <c r="B364" i="15"/>
  <c r="W363" i="15"/>
  <c r="V363" i="15"/>
  <c r="U363" i="15"/>
  <c r="Q363" i="15"/>
  <c r="P363" i="15"/>
  <c r="O363" i="15"/>
  <c r="N363" i="15"/>
  <c r="M363" i="15"/>
  <c r="G363" i="15"/>
  <c r="W362" i="15"/>
  <c r="V362" i="15"/>
  <c r="U362" i="15"/>
  <c r="Q362" i="15"/>
  <c r="P362" i="15"/>
  <c r="O362" i="15"/>
  <c r="N362" i="15"/>
  <c r="M362" i="15"/>
  <c r="G362" i="15"/>
  <c r="W361" i="15"/>
  <c r="V361" i="15"/>
  <c r="U361" i="15"/>
  <c r="Q361" i="15"/>
  <c r="P361" i="15"/>
  <c r="O361" i="15"/>
  <c r="N361" i="15"/>
  <c r="M361" i="15"/>
  <c r="J361" i="15"/>
  <c r="H361" i="15"/>
  <c r="G361" i="15"/>
  <c r="F361" i="15"/>
  <c r="E361" i="15"/>
  <c r="D361" i="15"/>
  <c r="C361" i="15"/>
  <c r="B361" i="15"/>
  <c r="W360" i="15"/>
  <c r="V360" i="15"/>
  <c r="U360" i="15"/>
  <c r="Q360" i="15"/>
  <c r="P360" i="15"/>
  <c r="O360" i="15"/>
  <c r="N360" i="15"/>
  <c r="M360" i="15"/>
  <c r="G360" i="15"/>
  <c r="W359" i="15"/>
  <c r="V359" i="15"/>
  <c r="U359" i="15"/>
  <c r="Q359" i="15"/>
  <c r="P359" i="15"/>
  <c r="O359" i="15"/>
  <c r="N359" i="15"/>
  <c r="M359" i="15"/>
  <c r="G359" i="15"/>
  <c r="W358" i="15"/>
  <c r="V358" i="15"/>
  <c r="U358" i="15"/>
  <c r="Q358" i="15"/>
  <c r="P358" i="15"/>
  <c r="O358" i="15"/>
  <c r="N358" i="15"/>
  <c r="M358" i="15"/>
  <c r="J358" i="15"/>
  <c r="H358" i="15"/>
  <c r="G358" i="15"/>
  <c r="F358" i="15"/>
  <c r="E358" i="15"/>
  <c r="D358" i="15"/>
  <c r="C358" i="15"/>
  <c r="B358" i="15"/>
  <c r="W357" i="15"/>
  <c r="V357" i="15"/>
  <c r="U357" i="15"/>
  <c r="Q357" i="15"/>
  <c r="P357" i="15"/>
  <c r="O357" i="15"/>
  <c r="N357" i="15"/>
  <c r="M357" i="15"/>
  <c r="G357" i="15"/>
  <c r="W356" i="15"/>
  <c r="V356" i="15"/>
  <c r="U356" i="15"/>
  <c r="Q356" i="15"/>
  <c r="P356" i="15"/>
  <c r="O356" i="15"/>
  <c r="N356" i="15"/>
  <c r="M356" i="15"/>
  <c r="G356" i="15"/>
  <c r="W355" i="15"/>
  <c r="V355" i="15"/>
  <c r="U355" i="15"/>
  <c r="Q355" i="15"/>
  <c r="P355" i="15"/>
  <c r="O355" i="15"/>
  <c r="N355" i="15"/>
  <c r="M355" i="15"/>
  <c r="J355" i="15"/>
  <c r="H355" i="15"/>
  <c r="G355" i="15"/>
  <c r="F355" i="15"/>
  <c r="E355" i="15"/>
  <c r="D355" i="15"/>
  <c r="C355" i="15"/>
  <c r="B355" i="15"/>
  <c r="W354" i="15"/>
  <c r="V354" i="15"/>
  <c r="U354" i="15"/>
  <c r="Q354" i="15"/>
  <c r="P354" i="15"/>
  <c r="O354" i="15"/>
  <c r="N354" i="15"/>
  <c r="M354" i="15"/>
  <c r="G354" i="15"/>
  <c r="W353" i="15"/>
  <c r="V353" i="15"/>
  <c r="U353" i="15"/>
  <c r="Q353" i="15"/>
  <c r="P353" i="15"/>
  <c r="O353" i="15"/>
  <c r="N353" i="15"/>
  <c r="M353" i="15"/>
  <c r="G353" i="15"/>
  <c r="W352" i="15"/>
  <c r="V352" i="15"/>
  <c r="U352" i="15"/>
  <c r="Q352" i="15"/>
  <c r="P352" i="15"/>
  <c r="O352" i="15"/>
  <c r="N352" i="15"/>
  <c r="M352" i="15"/>
  <c r="J352" i="15"/>
  <c r="H352" i="15"/>
  <c r="G352" i="15"/>
  <c r="F352" i="15"/>
  <c r="E352" i="15"/>
  <c r="D352" i="15"/>
  <c r="C352" i="15"/>
  <c r="B352" i="15"/>
  <c r="W351" i="15"/>
  <c r="V351" i="15"/>
  <c r="U351" i="15"/>
  <c r="Q351" i="15"/>
  <c r="P351" i="15"/>
  <c r="O351" i="15"/>
  <c r="N351" i="15"/>
  <c r="M351" i="15"/>
  <c r="G351" i="15"/>
  <c r="W350" i="15"/>
  <c r="V350" i="15"/>
  <c r="U350" i="15"/>
  <c r="Q350" i="15"/>
  <c r="P350" i="15"/>
  <c r="O350" i="15"/>
  <c r="N350" i="15"/>
  <c r="M350" i="15"/>
  <c r="G350" i="15"/>
  <c r="W349" i="15"/>
  <c r="V349" i="15"/>
  <c r="U349" i="15"/>
  <c r="Q349" i="15"/>
  <c r="P349" i="15"/>
  <c r="O349" i="15"/>
  <c r="N349" i="15"/>
  <c r="M349" i="15"/>
  <c r="J349" i="15"/>
  <c r="H349" i="15"/>
  <c r="G349" i="15"/>
  <c r="F349" i="15"/>
  <c r="E349" i="15"/>
  <c r="D349" i="15"/>
  <c r="C349" i="15"/>
  <c r="B349" i="15"/>
  <c r="W348" i="15"/>
  <c r="V348" i="15"/>
  <c r="U348" i="15"/>
  <c r="Q348" i="15"/>
  <c r="P348" i="15"/>
  <c r="O348" i="15"/>
  <c r="N348" i="15"/>
  <c r="M348" i="15"/>
  <c r="G348" i="15"/>
  <c r="W347" i="15"/>
  <c r="V347" i="15"/>
  <c r="U347" i="15"/>
  <c r="Q347" i="15"/>
  <c r="P347" i="15"/>
  <c r="O347" i="15"/>
  <c r="N347" i="15"/>
  <c r="M347" i="15"/>
  <c r="G347" i="15"/>
  <c r="W346" i="15"/>
  <c r="V346" i="15"/>
  <c r="U346" i="15"/>
  <c r="Q346" i="15"/>
  <c r="P346" i="15"/>
  <c r="O346" i="15"/>
  <c r="N346" i="15"/>
  <c r="M346" i="15"/>
  <c r="J346" i="15"/>
  <c r="H346" i="15"/>
  <c r="G346" i="15"/>
  <c r="F346" i="15"/>
  <c r="E346" i="15"/>
  <c r="D346" i="15"/>
  <c r="C346" i="15"/>
  <c r="B346" i="15"/>
  <c r="W345" i="15"/>
  <c r="V345" i="15"/>
  <c r="U345" i="15"/>
  <c r="Q345" i="15"/>
  <c r="P345" i="15"/>
  <c r="O345" i="15"/>
  <c r="N345" i="15"/>
  <c r="M345" i="15"/>
  <c r="G345" i="15"/>
  <c r="W344" i="15"/>
  <c r="V344" i="15"/>
  <c r="U344" i="15"/>
  <c r="Q344" i="15"/>
  <c r="P344" i="15"/>
  <c r="O344" i="15"/>
  <c r="N344" i="15"/>
  <c r="M344" i="15"/>
  <c r="G344" i="15"/>
  <c r="W343" i="15"/>
  <c r="V343" i="15"/>
  <c r="U343" i="15"/>
  <c r="Q343" i="15"/>
  <c r="P343" i="15"/>
  <c r="O343" i="15"/>
  <c r="N343" i="15"/>
  <c r="M343" i="15"/>
  <c r="J343" i="15"/>
  <c r="H343" i="15"/>
  <c r="G343" i="15"/>
  <c r="F343" i="15"/>
  <c r="E343" i="15"/>
  <c r="D343" i="15"/>
  <c r="C343" i="15"/>
  <c r="B343" i="15"/>
  <c r="W342" i="15"/>
  <c r="V342" i="15"/>
  <c r="U342" i="15"/>
  <c r="Q342" i="15"/>
  <c r="P342" i="15"/>
  <c r="O342" i="15"/>
  <c r="N342" i="15"/>
  <c r="M342" i="15"/>
  <c r="G342" i="15"/>
  <c r="W341" i="15"/>
  <c r="V341" i="15"/>
  <c r="U341" i="15"/>
  <c r="Q341" i="15"/>
  <c r="P341" i="15"/>
  <c r="O341" i="15"/>
  <c r="N341" i="15"/>
  <c r="M341" i="15"/>
  <c r="G341" i="15"/>
  <c r="W340" i="15"/>
  <c r="V340" i="15"/>
  <c r="U340" i="15"/>
  <c r="Q340" i="15"/>
  <c r="P340" i="15"/>
  <c r="O340" i="15"/>
  <c r="N340" i="15"/>
  <c r="M340" i="15"/>
  <c r="J340" i="15"/>
  <c r="H340" i="15"/>
  <c r="G340" i="15"/>
  <c r="F340" i="15"/>
  <c r="E340" i="15"/>
  <c r="D340" i="15"/>
  <c r="C340" i="15"/>
  <c r="B340" i="15"/>
  <c r="W339" i="15"/>
  <c r="V339" i="15"/>
  <c r="U339" i="15"/>
  <c r="Q339" i="15"/>
  <c r="P339" i="15"/>
  <c r="O339" i="15"/>
  <c r="N339" i="15"/>
  <c r="M339" i="15"/>
  <c r="G339" i="15"/>
  <c r="W338" i="15"/>
  <c r="V338" i="15"/>
  <c r="U338" i="15"/>
  <c r="Q338" i="15"/>
  <c r="P338" i="15"/>
  <c r="O338" i="15"/>
  <c r="N338" i="15"/>
  <c r="M338" i="15"/>
  <c r="G338" i="15"/>
  <c r="W337" i="15"/>
  <c r="V337" i="15"/>
  <c r="U337" i="15"/>
  <c r="Q337" i="15"/>
  <c r="P337" i="15"/>
  <c r="O337" i="15"/>
  <c r="N337" i="15"/>
  <c r="M337" i="15"/>
  <c r="J337" i="15"/>
  <c r="H337" i="15"/>
  <c r="G337" i="15"/>
  <c r="F337" i="15"/>
  <c r="E337" i="15"/>
  <c r="D337" i="15"/>
  <c r="C337" i="15"/>
  <c r="B337" i="15"/>
  <c r="W336" i="15"/>
  <c r="V336" i="15"/>
  <c r="U336" i="15"/>
  <c r="Q336" i="15"/>
  <c r="P336" i="15"/>
  <c r="O336" i="15"/>
  <c r="N336" i="15"/>
  <c r="M336" i="15"/>
  <c r="G336" i="15"/>
  <c r="W335" i="15"/>
  <c r="V335" i="15"/>
  <c r="U335" i="15"/>
  <c r="Q335" i="15"/>
  <c r="P335" i="15"/>
  <c r="O335" i="15"/>
  <c r="N335" i="15"/>
  <c r="M335" i="15"/>
  <c r="G335" i="15"/>
  <c r="W334" i="15"/>
  <c r="V334" i="15"/>
  <c r="U334" i="15"/>
  <c r="Q334" i="15"/>
  <c r="P334" i="15"/>
  <c r="O334" i="15"/>
  <c r="N334" i="15"/>
  <c r="M334" i="15"/>
  <c r="J334" i="15"/>
  <c r="H334" i="15"/>
  <c r="G334" i="15"/>
  <c r="F334" i="15"/>
  <c r="E334" i="15"/>
  <c r="D334" i="15"/>
  <c r="C334" i="15"/>
  <c r="B334" i="15"/>
  <c r="W333" i="15"/>
  <c r="V333" i="15"/>
  <c r="U333" i="15"/>
  <c r="Q333" i="15"/>
  <c r="P333" i="15"/>
  <c r="O333" i="15"/>
  <c r="N333" i="15"/>
  <c r="M333" i="15"/>
  <c r="G333" i="15"/>
  <c r="W332" i="15"/>
  <c r="V332" i="15"/>
  <c r="U332" i="15"/>
  <c r="Q332" i="15"/>
  <c r="P332" i="15"/>
  <c r="O332" i="15"/>
  <c r="N332" i="15"/>
  <c r="M332" i="15"/>
  <c r="G332" i="15"/>
  <c r="W331" i="15"/>
  <c r="V331" i="15"/>
  <c r="U331" i="15"/>
  <c r="Q331" i="15"/>
  <c r="P331" i="15"/>
  <c r="O331" i="15"/>
  <c r="N331" i="15"/>
  <c r="M331" i="15"/>
  <c r="J331" i="15"/>
  <c r="H331" i="15"/>
  <c r="G331" i="15"/>
  <c r="F331" i="15"/>
  <c r="E331" i="15"/>
  <c r="D331" i="15"/>
  <c r="C331" i="15"/>
  <c r="B331" i="15"/>
  <c r="W330" i="15"/>
  <c r="V330" i="15"/>
  <c r="U330" i="15"/>
  <c r="Q330" i="15"/>
  <c r="P330" i="15"/>
  <c r="O330" i="15"/>
  <c r="N330" i="15"/>
  <c r="M330" i="15"/>
  <c r="G330" i="15"/>
  <c r="W329" i="15"/>
  <c r="V329" i="15"/>
  <c r="U329" i="15"/>
  <c r="Q329" i="15"/>
  <c r="P329" i="15"/>
  <c r="O329" i="15"/>
  <c r="N329" i="15"/>
  <c r="M329" i="15"/>
  <c r="G329" i="15"/>
  <c r="W328" i="15"/>
  <c r="V328" i="15"/>
  <c r="U328" i="15"/>
  <c r="Q328" i="15"/>
  <c r="P328" i="15"/>
  <c r="O328" i="15"/>
  <c r="N328" i="15"/>
  <c r="M328" i="15"/>
  <c r="J328" i="15"/>
  <c r="H328" i="15"/>
  <c r="G328" i="15"/>
  <c r="F328" i="15"/>
  <c r="E328" i="15"/>
  <c r="D328" i="15"/>
  <c r="C328" i="15"/>
  <c r="B328" i="15"/>
  <c r="W327" i="15"/>
  <c r="V327" i="15"/>
  <c r="U327" i="15"/>
  <c r="Q327" i="15"/>
  <c r="P327" i="15"/>
  <c r="O327" i="15"/>
  <c r="N327" i="15"/>
  <c r="M327" i="15"/>
  <c r="G327" i="15"/>
  <c r="W326" i="15"/>
  <c r="V326" i="15"/>
  <c r="U326" i="15"/>
  <c r="Q326" i="15"/>
  <c r="P326" i="15"/>
  <c r="O326" i="15"/>
  <c r="N326" i="15"/>
  <c r="M326" i="15"/>
  <c r="G326" i="15"/>
  <c r="W325" i="15"/>
  <c r="V325" i="15"/>
  <c r="U325" i="15"/>
  <c r="Q325" i="15"/>
  <c r="P325" i="15"/>
  <c r="O325" i="15"/>
  <c r="N325" i="15"/>
  <c r="M325" i="15"/>
  <c r="J325" i="15"/>
  <c r="H325" i="15"/>
  <c r="G325" i="15"/>
  <c r="F325" i="15"/>
  <c r="E325" i="15"/>
  <c r="D325" i="15"/>
  <c r="C325" i="15"/>
  <c r="B325" i="15"/>
  <c r="W324" i="15"/>
  <c r="V324" i="15"/>
  <c r="U324" i="15"/>
  <c r="Q324" i="15"/>
  <c r="P324" i="15"/>
  <c r="O324" i="15"/>
  <c r="N324" i="15"/>
  <c r="M324" i="15"/>
  <c r="G324" i="15"/>
  <c r="W323" i="15"/>
  <c r="V323" i="15"/>
  <c r="U323" i="15"/>
  <c r="Q323" i="15"/>
  <c r="P323" i="15"/>
  <c r="O323" i="15"/>
  <c r="N323" i="15"/>
  <c r="M323" i="15"/>
  <c r="G323" i="15"/>
  <c r="W322" i="15"/>
  <c r="V322" i="15"/>
  <c r="U322" i="15"/>
  <c r="Q322" i="15"/>
  <c r="P322" i="15"/>
  <c r="O322" i="15"/>
  <c r="N322" i="15"/>
  <c r="M322" i="15"/>
  <c r="J322" i="15"/>
  <c r="H322" i="15"/>
  <c r="G322" i="15"/>
  <c r="F322" i="15"/>
  <c r="E322" i="15"/>
  <c r="D322" i="15"/>
  <c r="C322" i="15"/>
  <c r="B322" i="15"/>
  <c r="W321" i="15"/>
  <c r="V321" i="15"/>
  <c r="U321" i="15"/>
  <c r="Q321" i="15"/>
  <c r="P321" i="15"/>
  <c r="O321" i="15"/>
  <c r="N321" i="15"/>
  <c r="M321" i="15"/>
  <c r="G321" i="15"/>
  <c r="W320" i="15"/>
  <c r="V320" i="15"/>
  <c r="U320" i="15"/>
  <c r="Q320" i="15"/>
  <c r="P320" i="15"/>
  <c r="O320" i="15"/>
  <c r="N320" i="15"/>
  <c r="M320" i="15"/>
  <c r="G320" i="15"/>
  <c r="W319" i="15"/>
  <c r="V319" i="15"/>
  <c r="U319" i="15"/>
  <c r="Q319" i="15"/>
  <c r="P319" i="15"/>
  <c r="O319" i="15"/>
  <c r="N319" i="15"/>
  <c r="M319" i="15"/>
  <c r="J319" i="15"/>
  <c r="H319" i="15"/>
  <c r="G319" i="15"/>
  <c r="F319" i="15"/>
  <c r="E319" i="15"/>
  <c r="D319" i="15"/>
  <c r="C319" i="15"/>
  <c r="B319" i="15"/>
  <c r="W318" i="15"/>
  <c r="V318" i="15"/>
  <c r="U318" i="15"/>
  <c r="Q318" i="15"/>
  <c r="P318" i="15"/>
  <c r="O318" i="15"/>
  <c r="N318" i="15"/>
  <c r="M318" i="15"/>
  <c r="G318" i="15"/>
  <c r="W317" i="15"/>
  <c r="V317" i="15"/>
  <c r="U317" i="15"/>
  <c r="Q317" i="15"/>
  <c r="P317" i="15"/>
  <c r="O317" i="15"/>
  <c r="N317" i="15"/>
  <c r="M317" i="15"/>
  <c r="G317" i="15"/>
  <c r="W316" i="15"/>
  <c r="V316" i="15"/>
  <c r="U316" i="15"/>
  <c r="Q316" i="15"/>
  <c r="P316" i="15"/>
  <c r="O316" i="15"/>
  <c r="N316" i="15"/>
  <c r="M316" i="15"/>
  <c r="J316" i="15"/>
  <c r="H316" i="15"/>
  <c r="G316" i="15"/>
  <c r="F316" i="15"/>
  <c r="E316" i="15"/>
  <c r="D316" i="15"/>
  <c r="C316" i="15"/>
  <c r="B316" i="15"/>
  <c r="W315" i="15"/>
  <c r="V315" i="15"/>
  <c r="U315" i="15"/>
  <c r="Q315" i="15"/>
  <c r="P315" i="15"/>
  <c r="O315" i="15"/>
  <c r="N315" i="15"/>
  <c r="M315" i="15"/>
  <c r="G315" i="15"/>
  <c r="W314" i="15"/>
  <c r="V314" i="15"/>
  <c r="U314" i="15"/>
  <c r="Q314" i="15"/>
  <c r="P314" i="15"/>
  <c r="O314" i="15"/>
  <c r="N314" i="15"/>
  <c r="M314" i="15"/>
  <c r="G314" i="15"/>
  <c r="W313" i="15"/>
  <c r="V313" i="15"/>
  <c r="U313" i="15"/>
  <c r="Q313" i="15"/>
  <c r="P313" i="15"/>
  <c r="O313" i="15"/>
  <c r="N313" i="15"/>
  <c r="M313" i="15"/>
  <c r="J313" i="15"/>
  <c r="H313" i="15"/>
  <c r="G313" i="15"/>
  <c r="F313" i="15"/>
  <c r="E313" i="15"/>
  <c r="D313" i="15"/>
  <c r="C313" i="15"/>
  <c r="B313" i="15"/>
  <c r="W312" i="15"/>
  <c r="V312" i="15"/>
  <c r="U312" i="15"/>
  <c r="Q312" i="15"/>
  <c r="P312" i="15"/>
  <c r="O312" i="15"/>
  <c r="N312" i="15"/>
  <c r="M312" i="15"/>
  <c r="G312" i="15"/>
  <c r="W311" i="15"/>
  <c r="V311" i="15"/>
  <c r="U311" i="15"/>
  <c r="Q311" i="15"/>
  <c r="P311" i="15"/>
  <c r="O311" i="15"/>
  <c r="N311" i="15"/>
  <c r="M311" i="15"/>
  <c r="G311" i="15"/>
  <c r="W310" i="15"/>
  <c r="V310" i="15"/>
  <c r="U310" i="15"/>
  <c r="Q310" i="15"/>
  <c r="P310" i="15"/>
  <c r="O310" i="15"/>
  <c r="N310" i="15"/>
  <c r="M310" i="15"/>
  <c r="J310" i="15"/>
  <c r="H310" i="15"/>
  <c r="G310" i="15"/>
  <c r="F310" i="15"/>
  <c r="E310" i="15"/>
  <c r="D310" i="15"/>
  <c r="C310" i="15"/>
  <c r="B310" i="15"/>
  <c r="W309" i="15"/>
  <c r="V309" i="15"/>
  <c r="U309" i="15"/>
  <c r="Q309" i="15"/>
  <c r="P309" i="15"/>
  <c r="O309" i="15"/>
  <c r="N309" i="15"/>
  <c r="M309" i="15"/>
  <c r="G309" i="15"/>
  <c r="W308" i="15"/>
  <c r="V308" i="15"/>
  <c r="U308" i="15"/>
  <c r="Q308" i="15"/>
  <c r="P308" i="15"/>
  <c r="O308" i="15"/>
  <c r="N308" i="15"/>
  <c r="M308" i="15"/>
  <c r="G308" i="15"/>
  <c r="W307" i="15"/>
  <c r="V307" i="15"/>
  <c r="U307" i="15"/>
  <c r="Q307" i="15"/>
  <c r="P307" i="15"/>
  <c r="O307" i="15"/>
  <c r="N307" i="15"/>
  <c r="M307" i="15"/>
  <c r="J307" i="15"/>
  <c r="H307" i="15"/>
  <c r="G307" i="15"/>
  <c r="F307" i="15"/>
  <c r="E307" i="15"/>
  <c r="D307" i="15"/>
  <c r="C307" i="15"/>
  <c r="B307" i="15"/>
  <c r="W306" i="15"/>
  <c r="V306" i="15"/>
  <c r="U306" i="15"/>
  <c r="Q306" i="15"/>
  <c r="P306" i="15"/>
  <c r="O306" i="15"/>
  <c r="N306" i="15"/>
  <c r="M306" i="15"/>
  <c r="G306" i="15"/>
  <c r="W305" i="15"/>
  <c r="V305" i="15"/>
  <c r="U305" i="15"/>
  <c r="Q305" i="15"/>
  <c r="P305" i="15"/>
  <c r="O305" i="15"/>
  <c r="N305" i="15"/>
  <c r="M305" i="15"/>
  <c r="G305" i="15"/>
  <c r="W304" i="15"/>
  <c r="V304" i="15"/>
  <c r="U304" i="15"/>
  <c r="Q304" i="15"/>
  <c r="P304" i="15"/>
  <c r="O304" i="15"/>
  <c r="N304" i="15"/>
  <c r="M304" i="15"/>
  <c r="J304" i="15"/>
  <c r="H304" i="15"/>
  <c r="G304" i="15"/>
  <c r="F304" i="15"/>
  <c r="E304" i="15"/>
  <c r="D304" i="15"/>
  <c r="C304" i="15"/>
  <c r="B304" i="15"/>
  <c r="W303" i="15"/>
  <c r="V303" i="15"/>
  <c r="U303" i="15"/>
  <c r="Q303" i="15"/>
  <c r="P303" i="15"/>
  <c r="O303" i="15"/>
  <c r="N303" i="15"/>
  <c r="M303" i="15"/>
  <c r="G303" i="15"/>
  <c r="W302" i="15"/>
  <c r="V302" i="15"/>
  <c r="U302" i="15"/>
  <c r="Q302" i="15"/>
  <c r="P302" i="15"/>
  <c r="O302" i="15"/>
  <c r="N302" i="15"/>
  <c r="M302" i="15"/>
  <c r="G302" i="15"/>
  <c r="W301" i="15"/>
  <c r="V301" i="15"/>
  <c r="U301" i="15"/>
  <c r="Q301" i="15"/>
  <c r="P301" i="15"/>
  <c r="O301" i="15"/>
  <c r="N301" i="15"/>
  <c r="M301" i="15"/>
  <c r="J301" i="15"/>
  <c r="H301" i="15"/>
  <c r="G301" i="15"/>
  <c r="F301" i="15"/>
  <c r="E301" i="15"/>
  <c r="D301" i="15"/>
  <c r="C301" i="15"/>
  <c r="B301" i="15"/>
  <c r="W300" i="15"/>
  <c r="V300" i="15"/>
  <c r="U300" i="15"/>
  <c r="Q300" i="15"/>
  <c r="P300" i="15"/>
  <c r="O300" i="15"/>
  <c r="N300" i="15"/>
  <c r="M300" i="15"/>
  <c r="G300" i="15"/>
  <c r="W299" i="15"/>
  <c r="V299" i="15"/>
  <c r="U299" i="15"/>
  <c r="Q299" i="15"/>
  <c r="P299" i="15"/>
  <c r="O299" i="15"/>
  <c r="N299" i="15"/>
  <c r="M299" i="15"/>
  <c r="G299" i="15"/>
  <c r="W298" i="15"/>
  <c r="V298" i="15"/>
  <c r="U298" i="15"/>
  <c r="Q298" i="15"/>
  <c r="P298" i="15"/>
  <c r="O298" i="15"/>
  <c r="N298" i="15"/>
  <c r="M298" i="15"/>
  <c r="J298" i="15"/>
  <c r="H298" i="15"/>
  <c r="G298" i="15"/>
  <c r="F298" i="15"/>
  <c r="E298" i="15"/>
  <c r="D298" i="15"/>
  <c r="C298" i="15"/>
  <c r="B298" i="15"/>
  <c r="W297" i="15"/>
  <c r="V297" i="15"/>
  <c r="U297" i="15"/>
  <c r="Q297" i="15"/>
  <c r="P297" i="15"/>
  <c r="O297" i="15"/>
  <c r="N297" i="15"/>
  <c r="M297" i="15"/>
  <c r="G297" i="15"/>
  <c r="W296" i="15"/>
  <c r="V296" i="15"/>
  <c r="U296" i="15"/>
  <c r="Q296" i="15"/>
  <c r="P296" i="15"/>
  <c r="O296" i="15"/>
  <c r="N296" i="15"/>
  <c r="M296" i="15"/>
  <c r="G296" i="15"/>
  <c r="W295" i="15"/>
  <c r="V295" i="15"/>
  <c r="U295" i="15"/>
  <c r="Q295" i="15"/>
  <c r="P295" i="15"/>
  <c r="O295" i="15"/>
  <c r="N295" i="15"/>
  <c r="M295" i="15"/>
  <c r="J295" i="15"/>
  <c r="H295" i="15"/>
  <c r="G295" i="15"/>
  <c r="F295" i="15"/>
  <c r="E295" i="15"/>
  <c r="D295" i="15"/>
  <c r="C295" i="15"/>
  <c r="B295" i="15"/>
  <c r="W294" i="15"/>
  <c r="V294" i="15"/>
  <c r="U294" i="15"/>
  <c r="Q294" i="15"/>
  <c r="P294" i="15"/>
  <c r="O294" i="15"/>
  <c r="N294" i="15"/>
  <c r="M294" i="15"/>
  <c r="G294" i="15"/>
  <c r="W293" i="15"/>
  <c r="V293" i="15"/>
  <c r="U293" i="15"/>
  <c r="Q293" i="15"/>
  <c r="P293" i="15"/>
  <c r="O293" i="15"/>
  <c r="N293" i="15"/>
  <c r="M293" i="15"/>
  <c r="G293" i="15"/>
  <c r="W292" i="15"/>
  <c r="V292" i="15"/>
  <c r="U292" i="15"/>
  <c r="Q292" i="15"/>
  <c r="P292" i="15"/>
  <c r="O292" i="15"/>
  <c r="N292" i="15"/>
  <c r="M292" i="15"/>
  <c r="J292" i="15"/>
  <c r="H292" i="15"/>
  <c r="G292" i="15"/>
  <c r="F292" i="15"/>
  <c r="E292" i="15"/>
  <c r="D292" i="15"/>
  <c r="C292" i="15"/>
  <c r="B292" i="15"/>
  <c r="W291" i="15"/>
  <c r="V291" i="15"/>
  <c r="U291" i="15"/>
  <c r="Q291" i="15"/>
  <c r="P291" i="15"/>
  <c r="O291" i="15"/>
  <c r="N291" i="15"/>
  <c r="M291" i="15"/>
  <c r="G291" i="15"/>
  <c r="W290" i="15"/>
  <c r="V290" i="15"/>
  <c r="U290" i="15"/>
  <c r="Q290" i="15"/>
  <c r="P290" i="15"/>
  <c r="O290" i="15"/>
  <c r="N290" i="15"/>
  <c r="M290" i="15"/>
  <c r="G290" i="15"/>
  <c r="W289" i="15"/>
  <c r="V289" i="15"/>
  <c r="U289" i="15"/>
  <c r="Q289" i="15"/>
  <c r="P289" i="15"/>
  <c r="O289" i="15"/>
  <c r="N289" i="15"/>
  <c r="M289" i="15"/>
  <c r="J289" i="15"/>
  <c r="H289" i="15"/>
  <c r="G289" i="15"/>
  <c r="F289" i="15"/>
  <c r="E289" i="15"/>
  <c r="D289" i="15"/>
  <c r="C289" i="15"/>
  <c r="B289" i="15"/>
  <c r="W288" i="15"/>
  <c r="V288" i="15"/>
  <c r="U288" i="15"/>
  <c r="Q288" i="15"/>
  <c r="P288" i="15"/>
  <c r="O288" i="15"/>
  <c r="N288" i="15"/>
  <c r="M288" i="15"/>
  <c r="G288" i="15"/>
  <c r="W287" i="15"/>
  <c r="V287" i="15"/>
  <c r="U287" i="15"/>
  <c r="Q287" i="15"/>
  <c r="P287" i="15"/>
  <c r="O287" i="15"/>
  <c r="N287" i="15"/>
  <c r="M287" i="15"/>
  <c r="G287" i="15"/>
  <c r="W286" i="15"/>
  <c r="V286" i="15"/>
  <c r="U286" i="15"/>
  <c r="Q286" i="15"/>
  <c r="P286" i="15"/>
  <c r="O286" i="15"/>
  <c r="N286" i="15"/>
  <c r="M286" i="15"/>
  <c r="J286" i="15"/>
  <c r="H286" i="15"/>
  <c r="G286" i="15"/>
  <c r="F286" i="15"/>
  <c r="E286" i="15"/>
  <c r="D286" i="15"/>
  <c r="C286" i="15"/>
  <c r="B286" i="15"/>
  <c r="W285" i="15"/>
  <c r="V285" i="15"/>
  <c r="U285" i="15"/>
  <c r="Q285" i="15"/>
  <c r="P285" i="15"/>
  <c r="O285" i="15"/>
  <c r="N285" i="15"/>
  <c r="M285" i="15"/>
  <c r="G285" i="15"/>
  <c r="W284" i="15"/>
  <c r="V284" i="15"/>
  <c r="U284" i="15"/>
  <c r="Q284" i="15"/>
  <c r="P284" i="15"/>
  <c r="O284" i="15"/>
  <c r="N284" i="15"/>
  <c r="M284" i="15"/>
  <c r="G284" i="15"/>
  <c r="W283" i="15"/>
  <c r="V283" i="15"/>
  <c r="U283" i="15"/>
  <c r="Q283" i="15"/>
  <c r="P283" i="15"/>
  <c r="O283" i="15"/>
  <c r="N283" i="15"/>
  <c r="M283" i="15"/>
  <c r="J283" i="15"/>
  <c r="H283" i="15"/>
  <c r="G283" i="15"/>
  <c r="F283" i="15"/>
  <c r="E283" i="15"/>
  <c r="D283" i="15"/>
  <c r="C283" i="15"/>
  <c r="B283" i="15"/>
  <c r="W282" i="15"/>
  <c r="V282" i="15"/>
  <c r="U282" i="15"/>
  <c r="Q282" i="15"/>
  <c r="P282" i="15"/>
  <c r="O282" i="15"/>
  <c r="N282" i="15"/>
  <c r="M282" i="15"/>
  <c r="G282" i="15"/>
  <c r="W281" i="15"/>
  <c r="V281" i="15"/>
  <c r="U281" i="15"/>
  <c r="Q281" i="15"/>
  <c r="P281" i="15"/>
  <c r="O281" i="15"/>
  <c r="N281" i="15"/>
  <c r="M281" i="15"/>
  <c r="G281" i="15"/>
  <c r="W280" i="15"/>
  <c r="V280" i="15"/>
  <c r="U280" i="15"/>
  <c r="Q280" i="15"/>
  <c r="P280" i="15"/>
  <c r="O280" i="15"/>
  <c r="N280" i="15"/>
  <c r="M280" i="15"/>
  <c r="J280" i="15"/>
  <c r="H280" i="15"/>
  <c r="G280" i="15"/>
  <c r="F280" i="15"/>
  <c r="E280" i="15"/>
  <c r="D280" i="15"/>
  <c r="C280" i="15"/>
  <c r="B280" i="15"/>
  <c r="W279" i="15"/>
  <c r="V279" i="15"/>
  <c r="U279" i="15"/>
  <c r="Q279" i="15"/>
  <c r="P279" i="15"/>
  <c r="O279" i="15"/>
  <c r="N279" i="15"/>
  <c r="M279" i="15"/>
  <c r="G279" i="15"/>
  <c r="W278" i="15"/>
  <c r="V278" i="15"/>
  <c r="U278" i="15"/>
  <c r="Q278" i="15"/>
  <c r="P278" i="15"/>
  <c r="O278" i="15"/>
  <c r="N278" i="15"/>
  <c r="M278" i="15"/>
  <c r="G278" i="15"/>
  <c r="W277" i="15"/>
  <c r="V277" i="15"/>
  <c r="U277" i="15"/>
  <c r="Q277" i="15"/>
  <c r="P277" i="15"/>
  <c r="O277" i="15"/>
  <c r="N277" i="15"/>
  <c r="M277" i="15"/>
  <c r="J277" i="15"/>
  <c r="H277" i="15"/>
  <c r="G277" i="15"/>
  <c r="F277" i="15"/>
  <c r="E277" i="15"/>
  <c r="D277" i="15"/>
  <c r="C277" i="15"/>
  <c r="B277" i="15"/>
  <c r="W276" i="15"/>
  <c r="V276" i="15"/>
  <c r="U276" i="15"/>
  <c r="Q276" i="15"/>
  <c r="P276" i="15"/>
  <c r="O276" i="15"/>
  <c r="N276" i="15"/>
  <c r="M276" i="15"/>
  <c r="G276" i="15"/>
  <c r="W275" i="15"/>
  <c r="V275" i="15"/>
  <c r="U275" i="15"/>
  <c r="Q275" i="15"/>
  <c r="P275" i="15"/>
  <c r="O275" i="15"/>
  <c r="N275" i="15"/>
  <c r="M275" i="15"/>
  <c r="G275" i="15"/>
  <c r="W274" i="15"/>
  <c r="V274" i="15"/>
  <c r="U274" i="15"/>
  <c r="Q274" i="15"/>
  <c r="P274" i="15"/>
  <c r="O274" i="15"/>
  <c r="N274" i="15"/>
  <c r="M274" i="15"/>
  <c r="J274" i="15"/>
  <c r="H274" i="15"/>
  <c r="G274" i="15"/>
  <c r="F274" i="15"/>
  <c r="E274" i="15"/>
  <c r="D274" i="15"/>
  <c r="C274" i="15"/>
  <c r="B274" i="15"/>
  <c r="W273" i="15"/>
  <c r="V273" i="15"/>
  <c r="U273" i="15"/>
  <c r="Q273" i="15"/>
  <c r="P273" i="15"/>
  <c r="O273" i="15"/>
  <c r="N273" i="15"/>
  <c r="M273" i="15"/>
  <c r="G273" i="15"/>
  <c r="W272" i="15"/>
  <c r="V272" i="15"/>
  <c r="U272" i="15"/>
  <c r="Q272" i="15"/>
  <c r="P272" i="15"/>
  <c r="O272" i="15"/>
  <c r="N272" i="15"/>
  <c r="M272" i="15"/>
  <c r="G272" i="15"/>
  <c r="W271" i="15"/>
  <c r="V271" i="15"/>
  <c r="U271" i="15"/>
  <c r="Q271" i="15"/>
  <c r="P271" i="15"/>
  <c r="O271" i="15"/>
  <c r="N271" i="15"/>
  <c r="M271" i="15"/>
  <c r="J271" i="15"/>
  <c r="H271" i="15"/>
  <c r="G271" i="15"/>
  <c r="F271" i="15"/>
  <c r="E271" i="15"/>
  <c r="D271" i="15"/>
  <c r="C271" i="15"/>
  <c r="B271" i="15"/>
  <c r="W270" i="15"/>
  <c r="V270" i="15"/>
  <c r="U270" i="15"/>
  <c r="Q270" i="15"/>
  <c r="P270" i="15"/>
  <c r="O270" i="15"/>
  <c r="N270" i="15"/>
  <c r="M270" i="15"/>
  <c r="G270" i="15"/>
  <c r="W269" i="15"/>
  <c r="V269" i="15"/>
  <c r="U269" i="15"/>
  <c r="Q269" i="15"/>
  <c r="P269" i="15"/>
  <c r="O269" i="15"/>
  <c r="N269" i="15"/>
  <c r="M269" i="15"/>
  <c r="G269" i="15"/>
  <c r="W268" i="15"/>
  <c r="V268" i="15"/>
  <c r="U268" i="15"/>
  <c r="Q268" i="15"/>
  <c r="P268" i="15"/>
  <c r="O268" i="15"/>
  <c r="N268" i="15"/>
  <c r="M268" i="15"/>
  <c r="J268" i="15"/>
  <c r="H268" i="15"/>
  <c r="G268" i="15"/>
  <c r="F268" i="15"/>
  <c r="E268" i="15"/>
  <c r="D268" i="15"/>
  <c r="C268" i="15"/>
  <c r="B268" i="15"/>
  <c r="W267" i="15"/>
  <c r="V267" i="15"/>
  <c r="U267" i="15"/>
  <c r="Q267" i="15"/>
  <c r="P267" i="15"/>
  <c r="O267" i="15"/>
  <c r="N267" i="15"/>
  <c r="M267" i="15"/>
  <c r="G267" i="15"/>
  <c r="W266" i="15"/>
  <c r="V266" i="15"/>
  <c r="U266" i="15"/>
  <c r="Q266" i="15"/>
  <c r="P266" i="15"/>
  <c r="O266" i="15"/>
  <c r="N266" i="15"/>
  <c r="M266" i="15"/>
  <c r="G266" i="15"/>
  <c r="W265" i="15"/>
  <c r="V265" i="15"/>
  <c r="U265" i="15"/>
  <c r="Q265" i="15"/>
  <c r="P265" i="15"/>
  <c r="O265" i="15"/>
  <c r="N265" i="15"/>
  <c r="M265" i="15"/>
  <c r="J265" i="15"/>
  <c r="H265" i="15"/>
  <c r="G265" i="15"/>
  <c r="F265" i="15"/>
  <c r="E265" i="15"/>
  <c r="D265" i="15"/>
  <c r="C265" i="15"/>
  <c r="B265" i="15"/>
  <c r="W264" i="15"/>
  <c r="V264" i="15"/>
  <c r="U264" i="15"/>
  <c r="Q264" i="15"/>
  <c r="P264" i="15"/>
  <c r="O264" i="15"/>
  <c r="N264" i="15"/>
  <c r="M264" i="15"/>
  <c r="G264" i="15"/>
  <c r="W263" i="15"/>
  <c r="V263" i="15"/>
  <c r="U263" i="15"/>
  <c r="Q263" i="15"/>
  <c r="P263" i="15"/>
  <c r="O263" i="15"/>
  <c r="N263" i="15"/>
  <c r="M263" i="15"/>
  <c r="G263" i="15"/>
  <c r="W262" i="15"/>
  <c r="V262" i="15"/>
  <c r="U262" i="15"/>
  <c r="Q262" i="15"/>
  <c r="P262" i="15"/>
  <c r="O262" i="15"/>
  <c r="N262" i="15"/>
  <c r="M262" i="15"/>
  <c r="J262" i="15"/>
  <c r="H262" i="15"/>
  <c r="G262" i="15"/>
  <c r="F262" i="15"/>
  <c r="E262" i="15"/>
  <c r="D262" i="15"/>
  <c r="C262" i="15"/>
  <c r="B262" i="15"/>
  <c r="W261" i="15"/>
  <c r="V261" i="15"/>
  <c r="U261" i="15"/>
  <c r="Q261" i="15"/>
  <c r="P261" i="15"/>
  <c r="O261" i="15"/>
  <c r="N261" i="15"/>
  <c r="M261" i="15"/>
  <c r="G261" i="15"/>
  <c r="W260" i="15"/>
  <c r="V260" i="15"/>
  <c r="U260" i="15"/>
  <c r="Q260" i="15"/>
  <c r="P260" i="15"/>
  <c r="O260" i="15"/>
  <c r="N260" i="15"/>
  <c r="M260" i="15"/>
  <c r="G260" i="15"/>
  <c r="W259" i="15"/>
  <c r="V259" i="15"/>
  <c r="U259" i="15"/>
  <c r="Q259" i="15"/>
  <c r="P259" i="15"/>
  <c r="O259" i="15"/>
  <c r="N259" i="15"/>
  <c r="M259" i="15"/>
  <c r="J259" i="15"/>
  <c r="H259" i="15"/>
  <c r="G259" i="15"/>
  <c r="F259" i="15"/>
  <c r="E259" i="15"/>
  <c r="D259" i="15"/>
  <c r="C259" i="15"/>
  <c r="B259" i="15"/>
  <c r="W258" i="15"/>
  <c r="V258" i="15"/>
  <c r="U258" i="15"/>
  <c r="Q258" i="15"/>
  <c r="P258" i="15"/>
  <c r="O258" i="15"/>
  <c r="N258" i="15"/>
  <c r="M258" i="15"/>
  <c r="G258" i="15"/>
  <c r="W257" i="15"/>
  <c r="V257" i="15"/>
  <c r="U257" i="15"/>
  <c r="Q257" i="15"/>
  <c r="P257" i="15"/>
  <c r="O257" i="15"/>
  <c r="N257" i="15"/>
  <c r="M257" i="15"/>
  <c r="G257" i="15"/>
  <c r="W256" i="15"/>
  <c r="V256" i="15"/>
  <c r="U256" i="15"/>
  <c r="Q256" i="15"/>
  <c r="P256" i="15"/>
  <c r="O256" i="15"/>
  <c r="N256" i="15"/>
  <c r="M256" i="15"/>
  <c r="J256" i="15"/>
  <c r="H256" i="15"/>
  <c r="G256" i="15"/>
  <c r="F256" i="15"/>
  <c r="E256" i="15"/>
  <c r="D256" i="15"/>
  <c r="C256" i="15"/>
  <c r="B256" i="15"/>
  <c r="W255" i="15"/>
  <c r="V255" i="15"/>
  <c r="U255" i="15"/>
  <c r="Q255" i="15"/>
  <c r="P255" i="15"/>
  <c r="O255" i="15"/>
  <c r="N255" i="15"/>
  <c r="M255" i="15"/>
  <c r="G255" i="15"/>
  <c r="W254" i="15"/>
  <c r="V254" i="15"/>
  <c r="U254" i="15"/>
  <c r="Q254" i="15"/>
  <c r="P254" i="15"/>
  <c r="O254" i="15"/>
  <c r="N254" i="15"/>
  <c r="M254" i="15"/>
  <c r="G254" i="15"/>
  <c r="W253" i="15"/>
  <c r="V253" i="15"/>
  <c r="U253" i="15"/>
  <c r="Q253" i="15"/>
  <c r="P253" i="15"/>
  <c r="O253" i="15"/>
  <c r="N253" i="15"/>
  <c r="M253" i="15"/>
  <c r="J253" i="15"/>
  <c r="H253" i="15"/>
  <c r="G253" i="15"/>
  <c r="F253" i="15"/>
  <c r="E253" i="15"/>
  <c r="D253" i="15"/>
  <c r="C253" i="15"/>
  <c r="B253" i="15"/>
  <c r="W252" i="15"/>
  <c r="V252" i="15"/>
  <c r="U252" i="15"/>
  <c r="Q252" i="15"/>
  <c r="P252" i="15"/>
  <c r="O252" i="15"/>
  <c r="N252" i="15"/>
  <c r="M252" i="15"/>
  <c r="G252" i="15"/>
  <c r="W251" i="15"/>
  <c r="V251" i="15"/>
  <c r="U251" i="15"/>
  <c r="Q251" i="15"/>
  <c r="P251" i="15"/>
  <c r="O251" i="15"/>
  <c r="N251" i="15"/>
  <c r="M251" i="15"/>
  <c r="G251" i="15"/>
  <c r="W250" i="15"/>
  <c r="V250" i="15"/>
  <c r="U250" i="15"/>
  <c r="Q250" i="15"/>
  <c r="P250" i="15"/>
  <c r="O250" i="15"/>
  <c r="N250" i="15"/>
  <c r="M250" i="15"/>
  <c r="J250" i="15"/>
  <c r="H250" i="15"/>
  <c r="G250" i="15"/>
  <c r="F250" i="15"/>
  <c r="E250" i="15"/>
  <c r="D250" i="15"/>
  <c r="C250" i="15"/>
  <c r="B250" i="15"/>
  <c r="W249" i="15"/>
  <c r="V249" i="15"/>
  <c r="U249" i="15"/>
  <c r="Q249" i="15"/>
  <c r="P249" i="15"/>
  <c r="O249" i="15"/>
  <c r="N249" i="15"/>
  <c r="M249" i="15"/>
  <c r="G249" i="15"/>
  <c r="W248" i="15"/>
  <c r="V248" i="15"/>
  <c r="U248" i="15"/>
  <c r="Q248" i="15"/>
  <c r="P248" i="15"/>
  <c r="O248" i="15"/>
  <c r="N248" i="15"/>
  <c r="M248" i="15"/>
  <c r="G248" i="15"/>
  <c r="W247" i="15"/>
  <c r="V247" i="15"/>
  <c r="U247" i="15"/>
  <c r="Q247" i="15"/>
  <c r="P247" i="15"/>
  <c r="O247" i="15"/>
  <c r="N247" i="15"/>
  <c r="M247" i="15"/>
  <c r="J247" i="15"/>
  <c r="H247" i="15"/>
  <c r="G247" i="15"/>
  <c r="F247" i="15"/>
  <c r="E247" i="15"/>
  <c r="D247" i="15"/>
  <c r="C247" i="15"/>
  <c r="B247" i="15"/>
  <c r="W246" i="15"/>
  <c r="V246" i="15"/>
  <c r="U246" i="15"/>
  <c r="Q246" i="15"/>
  <c r="P246" i="15"/>
  <c r="O246" i="15"/>
  <c r="N246" i="15"/>
  <c r="M246" i="15"/>
  <c r="G246" i="15"/>
  <c r="W245" i="15"/>
  <c r="V245" i="15"/>
  <c r="U245" i="15"/>
  <c r="Q245" i="15"/>
  <c r="P245" i="15"/>
  <c r="O245" i="15"/>
  <c r="N245" i="15"/>
  <c r="M245" i="15"/>
  <c r="G245" i="15"/>
  <c r="W244" i="15"/>
  <c r="V244" i="15"/>
  <c r="U244" i="15"/>
  <c r="Q244" i="15"/>
  <c r="P244" i="15"/>
  <c r="O244" i="15"/>
  <c r="N244" i="15"/>
  <c r="M244" i="15"/>
  <c r="J244" i="15"/>
  <c r="H244" i="15"/>
  <c r="G244" i="15"/>
  <c r="F244" i="15"/>
  <c r="E244" i="15"/>
  <c r="D244" i="15"/>
  <c r="C244" i="15"/>
  <c r="B244" i="15"/>
  <c r="W243" i="15"/>
  <c r="V243" i="15"/>
  <c r="U243" i="15"/>
  <c r="Q243" i="15"/>
  <c r="P243" i="15"/>
  <c r="O243" i="15"/>
  <c r="N243" i="15"/>
  <c r="M243" i="15"/>
  <c r="G243" i="15"/>
  <c r="W242" i="15"/>
  <c r="V242" i="15"/>
  <c r="U242" i="15"/>
  <c r="Q242" i="15"/>
  <c r="P242" i="15"/>
  <c r="O242" i="15"/>
  <c r="N242" i="15"/>
  <c r="M242" i="15"/>
  <c r="G242" i="15"/>
  <c r="W241" i="15"/>
  <c r="V241" i="15"/>
  <c r="U241" i="15"/>
  <c r="Q241" i="15"/>
  <c r="P241" i="15"/>
  <c r="O241" i="15"/>
  <c r="N241" i="15"/>
  <c r="M241" i="15"/>
  <c r="J241" i="15"/>
  <c r="H241" i="15"/>
  <c r="G241" i="15"/>
  <c r="F241" i="15"/>
  <c r="E241" i="15"/>
  <c r="D241" i="15"/>
  <c r="C241" i="15"/>
  <c r="B241" i="15"/>
  <c r="W240" i="15"/>
  <c r="V240" i="15"/>
  <c r="U240" i="15"/>
  <c r="Q240" i="15"/>
  <c r="P240" i="15"/>
  <c r="O240" i="15"/>
  <c r="N240" i="15"/>
  <c r="M240" i="15"/>
  <c r="G240" i="15"/>
  <c r="W239" i="15"/>
  <c r="V239" i="15"/>
  <c r="U239" i="15"/>
  <c r="Q239" i="15"/>
  <c r="P239" i="15"/>
  <c r="O239" i="15"/>
  <c r="N239" i="15"/>
  <c r="M239" i="15"/>
  <c r="G239" i="15"/>
  <c r="W238" i="15"/>
  <c r="V238" i="15"/>
  <c r="U238" i="15"/>
  <c r="Q238" i="15"/>
  <c r="P238" i="15"/>
  <c r="O238" i="15"/>
  <c r="N238" i="15"/>
  <c r="M238" i="15"/>
  <c r="J238" i="15"/>
  <c r="H238" i="15"/>
  <c r="G238" i="15"/>
  <c r="F238" i="15"/>
  <c r="E238" i="15"/>
  <c r="D238" i="15"/>
  <c r="C238" i="15"/>
  <c r="B238" i="15"/>
  <c r="W237" i="15"/>
  <c r="V237" i="15"/>
  <c r="U237" i="15"/>
  <c r="Q237" i="15"/>
  <c r="P237" i="15"/>
  <c r="O237" i="15"/>
  <c r="N237" i="15"/>
  <c r="M237" i="15"/>
  <c r="G237" i="15"/>
  <c r="W236" i="15"/>
  <c r="V236" i="15"/>
  <c r="U236" i="15"/>
  <c r="Q236" i="15"/>
  <c r="P236" i="15"/>
  <c r="O236" i="15"/>
  <c r="N236" i="15"/>
  <c r="M236" i="15"/>
  <c r="G236" i="15"/>
  <c r="W235" i="15"/>
  <c r="V235" i="15"/>
  <c r="U235" i="15"/>
  <c r="Q235" i="15"/>
  <c r="P235" i="15"/>
  <c r="O235" i="15"/>
  <c r="N235" i="15"/>
  <c r="M235" i="15"/>
  <c r="J235" i="15"/>
  <c r="H235" i="15"/>
  <c r="G235" i="15"/>
  <c r="F235" i="15"/>
  <c r="E235" i="15"/>
  <c r="D235" i="15"/>
  <c r="C235" i="15"/>
  <c r="B235" i="15"/>
  <c r="W234" i="15"/>
  <c r="V234" i="15"/>
  <c r="U234" i="15"/>
  <c r="Q234" i="15"/>
  <c r="P234" i="15"/>
  <c r="O234" i="15"/>
  <c r="N234" i="15"/>
  <c r="M234" i="15"/>
  <c r="G234" i="15"/>
  <c r="W233" i="15"/>
  <c r="V233" i="15"/>
  <c r="U233" i="15"/>
  <c r="Q233" i="15"/>
  <c r="P233" i="15"/>
  <c r="O233" i="15"/>
  <c r="N233" i="15"/>
  <c r="M233" i="15"/>
  <c r="G233" i="15"/>
  <c r="W232" i="15"/>
  <c r="V232" i="15"/>
  <c r="U232" i="15"/>
  <c r="Q232" i="15"/>
  <c r="P232" i="15"/>
  <c r="O232" i="15"/>
  <c r="N232" i="15"/>
  <c r="M232" i="15"/>
  <c r="J232" i="15"/>
  <c r="H232" i="15"/>
  <c r="G232" i="15"/>
  <c r="F232" i="15"/>
  <c r="E232" i="15"/>
  <c r="D232" i="15"/>
  <c r="C232" i="15"/>
  <c r="B232" i="15"/>
  <c r="W231" i="15"/>
  <c r="V231" i="15"/>
  <c r="U231" i="15"/>
  <c r="Q231" i="15"/>
  <c r="P231" i="15"/>
  <c r="O231" i="15"/>
  <c r="N231" i="15"/>
  <c r="M231" i="15"/>
  <c r="G231" i="15"/>
  <c r="W230" i="15"/>
  <c r="V230" i="15"/>
  <c r="U230" i="15"/>
  <c r="Q230" i="15"/>
  <c r="P230" i="15"/>
  <c r="O230" i="15"/>
  <c r="N230" i="15"/>
  <c r="M230" i="15"/>
  <c r="G230" i="15"/>
  <c r="W229" i="15"/>
  <c r="V229" i="15"/>
  <c r="U229" i="15"/>
  <c r="Q229" i="15"/>
  <c r="P229" i="15"/>
  <c r="O229" i="15"/>
  <c r="N229" i="15"/>
  <c r="M229" i="15"/>
  <c r="J229" i="15"/>
  <c r="H229" i="15"/>
  <c r="G229" i="15"/>
  <c r="F229" i="15"/>
  <c r="E229" i="15"/>
  <c r="D229" i="15"/>
  <c r="C229" i="15"/>
  <c r="B229" i="15"/>
  <c r="W228" i="15"/>
  <c r="V228" i="15"/>
  <c r="U228" i="15"/>
  <c r="Q228" i="15"/>
  <c r="P228" i="15"/>
  <c r="O228" i="15"/>
  <c r="N228" i="15"/>
  <c r="M228" i="15"/>
  <c r="G228" i="15"/>
  <c r="W227" i="15"/>
  <c r="V227" i="15"/>
  <c r="U227" i="15"/>
  <c r="Q227" i="15"/>
  <c r="P227" i="15"/>
  <c r="O227" i="15"/>
  <c r="N227" i="15"/>
  <c r="M227" i="15"/>
  <c r="G227" i="15"/>
  <c r="W226" i="15"/>
  <c r="V226" i="15"/>
  <c r="U226" i="15"/>
  <c r="Q226" i="15"/>
  <c r="P226" i="15"/>
  <c r="O226" i="15"/>
  <c r="N226" i="15"/>
  <c r="M226" i="15"/>
  <c r="J226" i="15"/>
  <c r="H226" i="15"/>
  <c r="G226" i="15"/>
  <c r="F226" i="15"/>
  <c r="E226" i="15"/>
  <c r="D226" i="15"/>
  <c r="C226" i="15"/>
  <c r="B226" i="15"/>
  <c r="W225" i="15"/>
  <c r="V225" i="15"/>
  <c r="U225" i="15"/>
  <c r="Q225" i="15"/>
  <c r="P225" i="15"/>
  <c r="O225" i="15"/>
  <c r="N225" i="15"/>
  <c r="M225" i="15"/>
  <c r="G225" i="15"/>
  <c r="W224" i="15"/>
  <c r="V224" i="15"/>
  <c r="U224" i="15"/>
  <c r="Q224" i="15"/>
  <c r="P224" i="15"/>
  <c r="O224" i="15"/>
  <c r="N224" i="15"/>
  <c r="M224" i="15"/>
  <c r="G224" i="15"/>
  <c r="W223" i="15"/>
  <c r="V223" i="15"/>
  <c r="U223" i="15"/>
  <c r="Q223" i="15"/>
  <c r="P223" i="15"/>
  <c r="O223" i="15"/>
  <c r="N223" i="15"/>
  <c r="M223" i="15"/>
  <c r="J223" i="15"/>
  <c r="H223" i="15"/>
  <c r="G223" i="15"/>
  <c r="F223" i="15"/>
  <c r="E223" i="15"/>
  <c r="D223" i="15"/>
  <c r="C223" i="15"/>
  <c r="B223" i="15"/>
  <c r="W222" i="15"/>
  <c r="V222" i="15"/>
  <c r="U222" i="15"/>
  <c r="Q222" i="15"/>
  <c r="P222" i="15"/>
  <c r="O222" i="15"/>
  <c r="N222" i="15"/>
  <c r="M222" i="15"/>
  <c r="G222" i="15"/>
  <c r="W221" i="15"/>
  <c r="V221" i="15"/>
  <c r="U221" i="15"/>
  <c r="Q221" i="15"/>
  <c r="P221" i="15"/>
  <c r="O221" i="15"/>
  <c r="N221" i="15"/>
  <c r="M221" i="15"/>
  <c r="G221" i="15"/>
  <c r="W220" i="15"/>
  <c r="V220" i="15"/>
  <c r="U220" i="15"/>
  <c r="Q220" i="15"/>
  <c r="P220" i="15"/>
  <c r="O220" i="15"/>
  <c r="N220" i="15"/>
  <c r="M220" i="15"/>
  <c r="J220" i="15"/>
  <c r="H220" i="15"/>
  <c r="G220" i="15"/>
  <c r="F220" i="15"/>
  <c r="E220" i="15"/>
  <c r="D220" i="15"/>
  <c r="C220" i="15"/>
  <c r="B220" i="15"/>
  <c r="W219" i="15"/>
  <c r="V219" i="15"/>
  <c r="U219" i="15"/>
  <c r="Q219" i="15"/>
  <c r="P219" i="15"/>
  <c r="O219" i="15"/>
  <c r="N219" i="15"/>
  <c r="M219" i="15"/>
  <c r="G219" i="15"/>
  <c r="W218" i="15"/>
  <c r="V218" i="15"/>
  <c r="U218" i="15"/>
  <c r="Q218" i="15"/>
  <c r="P218" i="15"/>
  <c r="O218" i="15"/>
  <c r="N218" i="15"/>
  <c r="M218" i="15"/>
  <c r="G218" i="15"/>
  <c r="W217" i="15"/>
  <c r="V217" i="15"/>
  <c r="U217" i="15"/>
  <c r="Q217" i="15"/>
  <c r="P217" i="15"/>
  <c r="O217" i="15"/>
  <c r="N217" i="15"/>
  <c r="M217" i="15"/>
  <c r="J217" i="15"/>
  <c r="H217" i="15"/>
  <c r="G217" i="15"/>
  <c r="F217" i="15"/>
  <c r="E217" i="15"/>
  <c r="D217" i="15"/>
  <c r="C217" i="15"/>
  <c r="B217" i="15"/>
  <c r="W216" i="15"/>
  <c r="V216" i="15"/>
  <c r="U216" i="15"/>
  <c r="Q216" i="15"/>
  <c r="P216" i="15"/>
  <c r="O216" i="15"/>
  <c r="N216" i="15"/>
  <c r="M216" i="15"/>
  <c r="G216" i="15"/>
  <c r="W215" i="15"/>
  <c r="V215" i="15"/>
  <c r="U215" i="15"/>
  <c r="Q215" i="15"/>
  <c r="P215" i="15"/>
  <c r="O215" i="15"/>
  <c r="N215" i="15"/>
  <c r="M215" i="15"/>
  <c r="G215" i="15"/>
  <c r="W214" i="15"/>
  <c r="V214" i="15"/>
  <c r="U214" i="15"/>
  <c r="Q214" i="15"/>
  <c r="P214" i="15"/>
  <c r="O214" i="15"/>
  <c r="N214" i="15"/>
  <c r="M214" i="15"/>
  <c r="J214" i="15"/>
  <c r="H214" i="15"/>
  <c r="G214" i="15"/>
  <c r="F214" i="15"/>
  <c r="E214" i="15"/>
  <c r="D214" i="15"/>
  <c r="C214" i="15"/>
  <c r="B214" i="15"/>
  <c r="W213" i="15"/>
  <c r="V213" i="15"/>
  <c r="U213" i="15"/>
  <c r="Q213" i="15"/>
  <c r="P213" i="15"/>
  <c r="O213" i="15"/>
  <c r="N213" i="15"/>
  <c r="M213" i="15"/>
  <c r="G213" i="15"/>
  <c r="W212" i="15"/>
  <c r="V212" i="15"/>
  <c r="U212" i="15"/>
  <c r="Q212" i="15"/>
  <c r="P212" i="15"/>
  <c r="O212" i="15"/>
  <c r="N212" i="15"/>
  <c r="M212" i="15"/>
  <c r="G212" i="15"/>
  <c r="W211" i="15"/>
  <c r="V211" i="15"/>
  <c r="U211" i="15"/>
  <c r="Q211" i="15"/>
  <c r="P211" i="15"/>
  <c r="O211" i="15"/>
  <c r="N211" i="15"/>
  <c r="M211" i="15"/>
  <c r="J211" i="15"/>
  <c r="H211" i="15"/>
  <c r="G211" i="15"/>
  <c r="F211" i="15"/>
  <c r="E211" i="15"/>
  <c r="D211" i="15"/>
  <c r="C211" i="15"/>
  <c r="B211" i="15"/>
  <c r="W210" i="15"/>
  <c r="V210" i="15"/>
  <c r="U210" i="15"/>
  <c r="Q210" i="15"/>
  <c r="P210" i="15"/>
  <c r="O210" i="15"/>
  <c r="N210" i="15"/>
  <c r="M210" i="15"/>
  <c r="G210" i="15"/>
  <c r="W209" i="15"/>
  <c r="V209" i="15"/>
  <c r="U209" i="15"/>
  <c r="Q209" i="15"/>
  <c r="P209" i="15"/>
  <c r="O209" i="15"/>
  <c r="N209" i="15"/>
  <c r="M209" i="15"/>
  <c r="G209" i="15"/>
  <c r="W208" i="15"/>
  <c r="V208" i="15"/>
  <c r="U208" i="15"/>
  <c r="Q208" i="15"/>
  <c r="P208" i="15"/>
  <c r="O208" i="15"/>
  <c r="N208" i="15"/>
  <c r="M208" i="15"/>
  <c r="J208" i="15"/>
  <c r="H208" i="15"/>
  <c r="G208" i="15"/>
  <c r="F208" i="15"/>
  <c r="E208" i="15"/>
  <c r="D208" i="15"/>
  <c r="C208" i="15"/>
  <c r="B208" i="15"/>
  <c r="W207" i="15"/>
  <c r="V207" i="15"/>
  <c r="U207" i="15"/>
  <c r="Q207" i="15"/>
  <c r="P207" i="15"/>
  <c r="O207" i="15"/>
  <c r="N207" i="15"/>
  <c r="M207" i="15"/>
  <c r="G207" i="15"/>
  <c r="W206" i="15"/>
  <c r="V206" i="15"/>
  <c r="U206" i="15"/>
  <c r="Q206" i="15"/>
  <c r="P206" i="15"/>
  <c r="O206" i="15"/>
  <c r="N206" i="15"/>
  <c r="M206" i="15"/>
  <c r="G206" i="15"/>
  <c r="W205" i="15"/>
  <c r="V205" i="15"/>
  <c r="U205" i="15"/>
  <c r="Q205" i="15"/>
  <c r="P205" i="15"/>
  <c r="O205" i="15"/>
  <c r="N205" i="15"/>
  <c r="M205" i="15"/>
  <c r="J205" i="15"/>
  <c r="H205" i="15"/>
  <c r="G205" i="15"/>
  <c r="F205" i="15"/>
  <c r="E205" i="15"/>
  <c r="D205" i="15"/>
  <c r="C205" i="15"/>
  <c r="B205" i="15"/>
  <c r="W204" i="15"/>
  <c r="V204" i="15"/>
  <c r="U204" i="15"/>
  <c r="Q204" i="15"/>
  <c r="P204" i="15"/>
  <c r="O204" i="15"/>
  <c r="N204" i="15"/>
  <c r="M204" i="15"/>
  <c r="G204" i="15"/>
  <c r="W203" i="15"/>
  <c r="V203" i="15"/>
  <c r="U203" i="15"/>
  <c r="Q203" i="15"/>
  <c r="P203" i="15"/>
  <c r="O203" i="15"/>
  <c r="N203" i="15"/>
  <c r="M203" i="15"/>
  <c r="G203" i="15"/>
  <c r="W202" i="15"/>
  <c r="V202" i="15"/>
  <c r="U202" i="15"/>
  <c r="Q202" i="15"/>
  <c r="P202" i="15"/>
  <c r="O202" i="15"/>
  <c r="N202" i="15"/>
  <c r="M202" i="15"/>
  <c r="J202" i="15"/>
  <c r="H202" i="15"/>
  <c r="G202" i="15"/>
  <c r="F202" i="15"/>
  <c r="E202" i="15"/>
  <c r="D202" i="15"/>
  <c r="C202" i="15"/>
  <c r="B202" i="15"/>
  <c r="W201" i="15"/>
  <c r="V201" i="15"/>
  <c r="U201" i="15"/>
  <c r="Q201" i="15"/>
  <c r="P201" i="15"/>
  <c r="O201" i="15"/>
  <c r="N201" i="15"/>
  <c r="M201" i="15"/>
  <c r="G201" i="15"/>
  <c r="W200" i="15"/>
  <c r="V200" i="15"/>
  <c r="U200" i="15"/>
  <c r="Q200" i="15"/>
  <c r="P200" i="15"/>
  <c r="O200" i="15"/>
  <c r="N200" i="15"/>
  <c r="M200" i="15"/>
  <c r="G200" i="15"/>
  <c r="W199" i="15"/>
  <c r="V199" i="15"/>
  <c r="U199" i="15"/>
  <c r="Q199" i="15"/>
  <c r="P199" i="15"/>
  <c r="O199" i="15"/>
  <c r="N199" i="15"/>
  <c r="M199" i="15"/>
  <c r="J199" i="15"/>
  <c r="H199" i="15"/>
  <c r="G199" i="15"/>
  <c r="F199" i="15"/>
  <c r="E199" i="15"/>
  <c r="D199" i="15"/>
  <c r="C199" i="15"/>
  <c r="B199" i="15"/>
  <c r="W198" i="15"/>
  <c r="V198" i="15"/>
  <c r="U198" i="15"/>
  <c r="Q198" i="15"/>
  <c r="P198" i="15"/>
  <c r="O198" i="15"/>
  <c r="N198" i="15"/>
  <c r="M198" i="15"/>
  <c r="G198" i="15"/>
  <c r="W197" i="15"/>
  <c r="V197" i="15"/>
  <c r="U197" i="15"/>
  <c r="Q197" i="15"/>
  <c r="P197" i="15"/>
  <c r="O197" i="15"/>
  <c r="N197" i="15"/>
  <c r="M197" i="15"/>
  <c r="G197" i="15"/>
  <c r="W196" i="15"/>
  <c r="V196" i="15"/>
  <c r="U196" i="15"/>
  <c r="Q196" i="15"/>
  <c r="P196" i="15"/>
  <c r="O196" i="15"/>
  <c r="N196" i="15"/>
  <c r="M196" i="15"/>
  <c r="J196" i="15"/>
  <c r="H196" i="15"/>
  <c r="G196" i="15"/>
  <c r="F196" i="15"/>
  <c r="E196" i="15"/>
  <c r="D196" i="15"/>
  <c r="C196" i="15"/>
  <c r="B196" i="15"/>
  <c r="W195" i="15"/>
  <c r="V195" i="15"/>
  <c r="U195" i="15"/>
  <c r="Q195" i="15"/>
  <c r="P195" i="15"/>
  <c r="O195" i="15"/>
  <c r="N195" i="15"/>
  <c r="M195" i="15"/>
  <c r="G195" i="15"/>
  <c r="W194" i="15"/>
  <c r="V194" i="15"/>
  <c r="U194" i="15"/>
  <c r="Q194" i="15"/>
  <c r="P194" i="15"/>
  <c r="O194" i="15"/>
  <c r="N194" i="15"/>
  <c r="M194" i="15"/>
  <c r="G194" i="15"/>
  <c r="W193" i="15"/>
  <c r="V193" i="15"/>
  <c r="U193" i="15"/>
  <c r="Q193" i="15"/>
  <c r="P193" i="15"/>
  <c r="O193" i="15"/>
  <c r="N193" i="15"/>
  <c r="M193" i="15"/>
  <c r="J193" i="15"/>
  <c r="H193" i="15"/>
  <c r="G193" i="15"/>
  <c r="F193" i="15"/>
  <c r="E193" i="15"/>
  <c r="D193" i="15"/>
  <c r="C193" i="15"/>
  <c r="B193" i="15"/>
  <c r="W192" i="15"/>
  <c r="V192" i="15"/>
  <c r="U192" i="15"/>
  <c r="Q192" i="15"/>
  <c r="P192" i="15"/>
  <c r="O192" i="15"/>
  <c r="N192" i="15"/>
  <c r="M192" i="15"/>
  <c r="G192" i="15"/>
  <c r="W191" i="15"/>
  <c r="V191" i="15"/>
  <c r="U191" i="15"/>
  <c r="Q191" i="15"/>
  <c r="P191" i="15"/>
  <c r="O191" i="15"/>
  <c r="N191" i="15"/>
  <c r="M191" i="15"/>
  <c r="G191" i="15"/>
  <c r="W190" i="15"/>
  <c r="V190" i="15"/>
  <c r="U190" i="15"/>
  <c r="Q190" i="15"/>
  <c r="P190" i="15"/>
  <c r="O190" i="15"/>
  <c r="N190" i="15"/>
  <c r="M190" i="15"/>
  <c r="J190" i="15"/>
  <c r="H190" i="15"/>
  <c r="G190" i="15"/>
  <c r="F190" i="15"/>
  <c r="E190" i="15"/>
  <c r="D190" i="15"/>
  <c r="C190" i="15"/>
  <c r="B190" i="15"/>
  <c r="W189" i="15"/>
  <c r="V189" i="15"/>
  <c r="U189" i="15"/>
  <c r="Q189" i="15"/>
  <c r="P189" i="15"/>
  <c r="O189" i="15"/>
  <c r="N189" i="15"/>
  <c r="M189" i="15"/>
  <c r="G189" i="15"/>
  <c r="W188" i="15"/>
  <c r="V188" i="15"/>
  <c r="U188" i="15"/>
  <c r="Q188" i="15"/>
  <c r="P188" i="15"/>
  <c r="O188" i="15"/>
  <c r="N188" i="15"/>
  <c r="M188" i="15"/>
  <c r="G188" i="15"/>
  <c r="W187" i="15"/>
  <c r="V187" i="15"/>
  <c r="U187" i="15"/>
  <c r="Q187" i="15"/>
  <c r="P187" i="15"/>
  <c r="O187" i="15"/>
  <c r="N187" i="15"/>
  <c r="M187" i="15"/>
  <c r="J187" i="15"/>
  <c r="H187" i="15"/>
  <c r="G187" i="15"/>
  <c r="F187" i="15"/>
  <c r="E187" i="15"/>
  <c r="D187" i="15"/>
  <c r="C187" i="15"/>
  <c r="B187" i="15"/>
  <c r="W186" i="15"/>
  <c r="V186" i="15"/>
  <c r="U186" i="15"/>
  <c r="Q186" i="15"/>
  <c r="P186" i="15"/>
  <c r="O186" i="15"/>
  <c r="N186" i="15"/>
  <c r="M186" i="15"/>
  <c r="G186" i="15"/>
  <c r="W185" i="15"/>
  <c r="V185" i="15"/>
  <c r="U185" i="15"/>
  <c r="Q185" i="15"/>
  <c r="P185" i="15"/>
  <c r="O185" i="15"/>
  <c r="N185" i="15"/>
  <c r="M185" i="15"/>
  <c r="G185" i="15"/>
  <c r="W184" i="15"/>
  <c r="V184" i="15"/>
  <c r="U184" i="15"/>
  <c r="Q184" i="15"/>
  <c r="P184" i="15"/>
  <c r="O184" i="15"/>
  <c r="N184" i="15"/>
  <c r="M184" i="15"/>
  <c r="J184" i="15"/>
  <c r="H184" i="15"/>
  <c r="G184" i="15"/>
  <c r="F184" i="15"/>
  <c r="E184" i="15"/>
  <c r="D184" i="15"/>
  <c r="C184" i="15"/>
  <c r="B184" i="15"/>
  <c r="W183" i="15"/>
  <c r="V183" i="15"/>
  <c r="U183" i="15"/>
  <c r="Q183" i="15"/>
  <c r="P183" i="15"/>
  <c r="O183" i="15"/>
  <c r="N183" i="15"/>
  <c r="M183" i="15"/>
  <c r="G183" i="15"/>
  <c r="W182" i="15"/>
  <c r="V182" i="15"/>
  <c r="U182" i="15"/>
  <c r="Q182" i="15"/>
  <c r="P182" i="15"/>
  <c r="O182" i="15"/>
  <c r="N182" i="15"/>
  <c r="M182" i="15"/>
  <c r="G182" i="15"/>
  <c r="W181" i="15"/>
  <c r="V181" i="15"/>
  <c r="U181" i="15"/>
  <c r="Q181" i="15"/>
  <c r="P181" i="15"/>
  <c r="O181" i="15"/>
  <c r="N181" i="15"/>
  <c r="M181" i="15"/>
  <c r="J181" i="15"/>
  <c r="H181" i="15"/>
  <c r="G181" i="15"/>
  <c r="F181" i="15"/>
  <c r="E181" i="15"/>
  <c r="D181" i="15"/>
  <c r="C181" i="15"/>
  <c r="B181" i="15"/>
  <c r="W180" i="15"/>
  <c r="V180" i="15"/>
  <c r="U180" i="15"/>
  <c r="Q180" i="15"/>
  <c r="P180" i="15"/>
  <c r="O180" i="15"/>
  <c r="N180" i="15"/>
  <c r="M180" i="15"/>
  <c r="G180" i="15"/>
  <c r="W179" i="15"/>
  <c r="V179" i="15"/>
  <c r="U179" i="15"/>
  <c r="Q179" i="15"/>
  <c r="P179" i="15"/>
  <c r="O179" i="15"/>
  <c r="N179" i="15"/>
  <c r="M179" i="15"/>
  <c r="G179" i="15"/>
  <c r="W178" i="15"/>
  <c r="V178" i="15"/>
  <c r="U178" i="15"/>
  <c r="Q178" i="15"/>
  <c r="P178" i="15"/>
  <c r="O178" i="15"/>
  <c r="N178" i="15"/>
  <c r="M178" i="15"/>
  <c r="J178" i="15"/>
  <c r="H178" i="15"/>
  <c r="G178" i="15"/>
  <c r="F178" i="15"/>
  <c r="E178" i="15"/>
  <c r="D178" i="15"/>
  <c r="C178" i="15"/>
  <c r="B178" i="15"/>
  <c r="W177" i="15"/>
  <c r="V177" i="15"/>
  <c r="U177" i="15"/>
  <c r="Q177" i="15"/>
  <c r="P177" i="15"/>
  <c r="O177" i="15"/>
  <c r="N177" i="15"/>
  <c r="M177" i="15"/>
  <c r="G177" i="15"/>
  <c r="W176" i="15"/>
  <c r="V176" i="15"/>
  <c r="U176" i="15"/>
  <c r="Q176" i="15"/>
  <c r="P176" i="15"/>
  <c r="O176" i="15"/>
  <c r="N176" i="15"/>
  <c r="M176" i="15"/>
  <c r="G176" i="15"/>
  <c r="W175" i="15"/>
  <c r="V175" i="15"/>
  <c r="U175" i="15"/>
  <c r="Q175" i="15"/>
  <c r="P175" i="15"/>
  <c r="O175" i="15"/>
  <c r="N175" i="15"/>
  <c r="M175" i="15"/>
  <c r="J175" i="15"/>
  <c r="H175" i="15"/>
  <c r="G175" i="15"/>
  <c r="F175" i="15"/>
  <c r="E175" i="15"/>
  <c r="D175" i="15"/>
  <c r="C175" i="15"/>
  <c r="B175" i="15"/>
  <c r="W174" i="15"/>
  <c r="V174" i="15"/>
  <c r="U174" i="15"/>
  <c r="Q174" i="15"/>
  <c r="P174" i="15"/>
  <c r="O174" i="15"/>
  <c r="N174" i="15"/>
  <c r="M174" i="15"/>
  <c r="G174" i="15"/>
  <c r="W173" i="15"/>
  <c r="V173" i="15"/>
  <c r="U173" i="15"/>
  <c r="Q173" i="15"/>
  <c r="P173" i="15"/>
  <c r="O173" i="15"/>
  <c r="N173" i="15"/>
  <c r="M173" i="15"/>
  <c r="G173" i="15"/>
  <c r="W172" i="15"/>
  <c r="V172" i="15"/>
  <c r="U172" i="15"/>
  <c r="Q172" i="15"/>
  <c r="P172" i="15"/>
  <c r="O172" i="15"/>
  <c r="N172" i="15"/>
  <c r="M172" i="15"/>
  <c r="J172" i="15"/>
  <c r="H172" i="15"/>
  <c r="G172" i="15"/>
  <c r="F172" i="15"/>
  <c r="E172" i="15"/>
  <c r="D172" i="15"/>
  <c r="C172" i="15"/>
  <c r="B172" i="15"/>
  <c r="W171" i="15"/>
  <c r="V171" i="15"/>
  <c r="U171" i="15"/>
  <c r="Q171" i="15"/>
  <c r="P171" i="15"/>
  <c r="O171" i="15"/>
  <c r="N171" i="15"/>
  <c r="M171" i="15"/>
  <c r="G171" i="15"/>
  <c r="W170" i="15"/>
  <c r="V170" i="15"/>
  <c r="U170" i="15"/>
  <c r="Q170" i="15"/>
  <c r="P170" i="15"/>
  <c r="O170" i="15"/>
  <c r="N170" i="15"/>
  <c r="M170" i="15"/>
  <c r="G170" i="15"/>
  <c r="W169" i="15"/>
  <c r="V169" i="15"/>
  <c r="U169" i="15"/>
  <c r="Q169" i="15"/>
  <c r="P169" i="15"/>
  <c r="O169" i="15"/>
  <c r="N169" i="15"/>
  <c r="M169" i="15"/>
  <c r="J169" i="15"/>
  <c r="H169" i="15"/>
  <c r="G169" i="15"/>
  <c r="F169" i="15"/>
  <c r="E169" i="15"/>
  <c r="D169" i="15"/>
  <c r="C169" i="15"/>
  <c r="B169" i="15"/>
  <c r="W168" i="15"/>
  <c r="V168" i="15"/>
  <c r="U168" i="15"/>
  <c r="Q168" i="15"/>
  <c r="P168" i="15"/>
  <c r="O168" i="15"/>
  <c r="N168" i="15"/>
  <c r="M168" i="15"/>
  <c r="G168" i="15"/>
  <c r="W167" i="15"/>
  <c r="V167" i="15"/>
  <c r="U167" i="15"/>
  <c r="Q167" i="15"/>
  <c r="P167" i="15"/>
  <c r="O167" i="15"/>
  <c r="N167" i="15"/>
  <c r="M167" i="15"/>
  <c r="G167" i="15"/>
  <c r="W166" i="15"/>
  <c r="V166" i="15"/>
  <c r="U166" i="15"/>
  <c r="Q166" i="15"/>
  <c r="P166" i="15"/>
  <c r="O166" i="15"/>
  <c r="N166" i="15"/>
  <c r="M166" i="15"/>
  <c r="J166" i="15"/>
  <c r="H166" i="15"/>
  <c r="G166" i="15"/>
  <c r="F166" i="15"/>
  <c r="E166" i="15"/>
  <c r="D166" i="15"/>
  <c r="C166" i="15"/>
  <c r="B166" i="15"/>
  <c r="W165" i="15"/>
  <c r="V165" i="15"/>
  <c r="U165" i="15"/>
  <c r="Q165" i="15"/>
  <c r="P165" i="15"/>
  <c r="O165" i="15"/>
  <c r="N165" i="15"/>
  <c r="M165" i="15"/>
  <c r="G165" i="15"/>
  <c r="W164" i="15"/>
  <c r="V164" i="15"/>
  <c r="U164" i="15"/>
  <c r="Q164" i="15"/>
  <c r="P164" i="15"/>
  <c r="O164" i="15"/>
  <c r="N164" i="15"/>
  <c r="M164" i="15"/>
  <c r="G164" i="15"/>
  <c r="W163" i="15"/>
  <c r="V163" i="15"/>
  <c r="U163" i="15"/>
  <c r="Q163" i="15"/>
  <c r="P163" i="15"/>
  <c r="O163" i="15"/>
  <c r="N163" i="15"/>
  <c r="M163" i="15"/>
  <c r="J163" i="15"/>
  <c r="H163" i="15"/>
  <c r="G163" i="15"/>
  <c r="F163" i="15"/>
  <c r="E163" i="15"/>
  <c r="D163" i="15"/>
  <c r="C163" i="15"/>
  <c r="B163" i="15"/>
  <c r="W162" i="15"/>
  <c r="V162" i="15"/>
  <c r="U162" i="15"/>
  <c r="Q162" i="15"/>
  <c r="P162" i="15"/>
  <c r="O162" i="15"/>
  <c r="N162" i="15"/>
  <c r="M162" i="15"/>
  <c r="G162" i="15"/>
  <c r="W161" i="15"/>
  <c r="V161" i="15"/>
  <c r="U161" i="15"/>
  <c r="Q161" i="15"/>
  <c r="P161" i="15"/>
  <c r="O161" i="15"/>
  <c r="N161" i="15"/>
  <c r="M161" i="15"/>
  <c r="G161" i="15"/>
  <c r="W160" i="15"/>
  <c r="V160" i="15"/>
  <c r="U160" i="15"/>
  <c r="Q160" i="15"/>
  <c r="P160" i="15"/>
  <c r="O160" i="15"/>
  <c r="N160" i="15"/>
  <c r="M160" i="15"/>
  <c r="J160" i="15"/>
  <c r="H160" i="15"/>
  <c r="G160" i="15"/>
  <c r="F160" i="15"/>
  <c r="E160" i="15"/>
  <c r="D160" i="15"/>
  <c r="C160" i="15"/>
  <c r="B160" i="15"/>
  <c r="W159" i="15"/>
  <c r="V159" i="15"/>
  <c r="U159" i="15"/>
  <c r="Q159" i="15"/>
  <c r="P159" i="15"/>
  <c r="O159" i="15"/>
  <c r="N159" i="15"/>
  <c r="M159" i="15"/>
  <c r="G159" i="15"/>
  <c r="W158" i="15"/>
  <c r="V158" i="15"/>
  <c r="U158" i="15"/>
  <c r="Q158" i="15"/>
  <c r="P158" i="15"/>
  <c r="O158" i="15"/>
  <c r="N158" i="15"/>
  <c r="M158" i="15"/>
  <c r="G158" i="15"/>
  <c r="W157" i="15"/>
  <c r="V157" i="15"/>
  <c r="U157" i="15"/>
  <c r="Q157" i="15"/>
  <c r="P157" i="15"/>
  <c r="O157" i="15"/>
  <c r="N157" i="15"/>
  <c r="M157" i="15"/>
  <c r="J157" i="15"/>
  <c r="H157" i="15"/>
  <c r="G157" i="15"/>
  <c r="F157" i="15"/>
  <c r="E157" i="15"/>
  <c r="D157" i="15"/>
  <c r="C157" i="15"/>
  <c r="B157" i="15"/>
  <c r="W156" i="15"/>
  <c r="V156" i="15"/>
  <c r="U156" i="15"/>
  <c r="Q156" i="15"/>
  <c r="P156" i="15"/>
  <c r="O156" i="15"/>
  <c r="N156" i="15"/>
  <c r="M156" i="15"/>
  <c r="G156" i="15"/>
  <c r="W155" i="15"/>
  <c r="V155" i="15"/>
  <c r="U155" i="15"/>
  <c r="Q155" i="15"/>
  <c r="P155" i="15"/>
  <c r="O155" i="15"/>
  <c r="N155" i="15"/>
  <c r="M155" i="15"/>
  <c r="G155" i="15"/>
  <c r="W154" i="15"/>
  <c r="V154" i="15"/>
  <c r="U154" i="15"/>
  <c r="Q154" i="15"/>
  <c r="P154" i="15"/>
  <c r="O154" i="15"/>
  <c r="N154" i="15"/>
  <c r="M154" i="15"/>
  <c r="J154" i="15"/>
  <c r="H154" i="15"/>
  <c r="G154" i="15"/>
  <c r="F154" i="15"/>
  <c r="E154" i="15"/>
  <c r="D154" i="15"/>
  <c r="C154" i="15"/>
  <c r="B154" i="15"/>
  <c r="W153" i="15"/>
  <c r="V153" i="15"/>
  <c r="U153" i="15"/>
  <c r="Q153" i="15"/>
  <c r="P153" i="15"/>
  <c r="O153" i="15"/>
  <c r="N153" i="15"/>
  <c r="M153" i="15"/>
  <c r="G153" i="15"/>
  <c r="W152" i="15"/>
  <c r="V152" i="15"/>
  <c r="U152" i="15"/>
  <c r="Q152" i="15"/>
  <c r="P152" i="15"/>
  <c r="O152" i="15"/>
  <c r="N152" i="15"/>
  <c r="M152" i="15"/>
  <c r="G152" i="15"/>
  <c r="W151" i="15"/>
  <c r="V151" i="15"/>
  <c r="U151" i="15"/>
  <c r="Q151" i="15"/>
  <c r="P151" i="15"/>
  <c r="O151" i="15"/>
  <c r="N151" i="15"/>
  <c r="M151" i="15"/>
  <c r="J151" i="15"/>
  <c r="H151" i="15"/>
  <c r="G151" i="15"/>
  <c r="F151" i="15"/>
  <c r="E151" i="15"/>
  <c r="D151" i="15"/>
  <c r="C151" i="15"/>
  <c r="B151" i="15"/>
  <c r="W150" i="15"/>
  <c r="V150" i="15"/>
  <c r="U150" i="15"/>
  <c r="Q150" i="15"/>
  <c r="P150" i="15"/>
  <c r="O150" i="15"/>
  <c r="N150" i="15"/>
  <c r="M150" i="15"/>
  <c r="G150" i="15"/>
  <c r="W149" i="15"/>
  <c r="V149" i="15"/>
  <c r="U149" i="15"/>
  <c r="Q149" i="15"/>
  <c r="P149" i="15"/>
  <c r="O149" i="15"/>
  <c r="N149" i="15"/>
  <c r="M149" i="15"/>
  <c r="G149" i="15"/>
  <c r="W148" i="15"/>
  <c r="V148" i="15"/>
  <c r="U148" i="15"/>
  <c r="Q148" i="15"/>
  <c r="P148" i="15"/>
  <c r="O148" i="15"/>
  <c r="N148" i="15"/>
  <c r="M148" i="15"/>
  <c r="J148" i="15"/>
  <c r="H148" i="15"/>
  <c r="G148" i="15"/>
  <c r="F148" i="15"/>
  <c r="E148" i="15"/>
  <c r="D148" i="15"/>
  <c r="C148" i="15"/>
  <c r="B148" i="15"/>
  <c r="W147" i="15"/>
  <c r="V147" i="15"/>
  <c r="U147" i="15"/>
  <c r="Q147" i="15"/>
  <c r="P147" i="15"/>
  <c r="O147" i="15"/>
  <c r="N147" i="15"/>
  <c r="M147" i="15"/>
  <c r="G147" i="15"/>
  <c r="W146" i="15"/>
  <c r="V146" i="15"/>
  <c r="U146" i="15"/>
  <c r="Q146" i="15"/>
  <c r="P146" i="15"/>
  <c r="O146" i="15"/>
  <c r="N146" i="15"/>
  <c r="M146" i="15"/>
  <c r="G146" i="15"/>
  <c r="W145" i="15"/>
  <c r="V145" i="15"/>
  <c r="U145" i="15"/>
  <c r="Q145" i="15"/>
  <c r="P145" i="15"/>
  <c r="O145" i="15"/>
  <c r="N145" i="15"/>
  <c r="M145" i="15"/>
  <c r="J145" i="15"/>
  <c r="H145" i="15"/>
  <c r="G145" i="15"/>
  <c r="F145" i="15"/>
  <c r="E145" i="15"/>
  <c r="D145" i="15"/>
  <c r="C145" i="15"/>
  <c r="B145" i="15"/>
  <c r="W144" i="15"/>
  <c r="V144" i="15"/>
  <c r="U144" i="15"/>
  <c r="Q144" i="15"/>
  <c r="P144" i="15"/>
  <c r="O144" i="15"/>
  <c r="N144" i="15"/>
  <c r="M144" i="15"/>
  <c r="G144" i="15"/>
  <c r="W143" i="15"/>
  <c r="V143" i="15"/>
  <c r="U143" i="15"/>
  <c r="Q143" i="15"/>
  <c r="P143" i="15"/>
  <c r="O143" i="15"/>
  <c r="N143" i="15"/>
  <c r="M143" i="15"/>
  <c r="G143" i="15"/>
  <c r="W142" i="15"/>
  <c r="V142" i="15"/>
  <c r="U142" i="15"/>
  <c r="Q142" i="15"/>
  <c r="P142" i="15"/>
  <c r="O142" i="15"/>
  <c r="N142" i="15"/>
  <c r="M142" i="15"/>
  <c r="J142" i="15"/>
  <c r="H142" i="15"/>
  <c r="G142" i="15"/>
  <c r="F142" i="15"/>
  <c r="E142" i="15"/>
  <c r="D142" i="15"/>
  <c r="C142" i="15"/>
  <c r="B142" i="15"/>
  <c r="W141" i="15"/>
  <c r="V141" i="15"/>
  <c r="U141" i="15"/>
  <c r="Q141" i="15"/>
  <c r="P141" i="15"/>
  <c r="O141" i="15"/>
  <c r="N141" i="15"/>
  <c r="M141" i="15"/>
  <c r="G141" i="15"/>
  <c r="W140" i="15"/>
  <c r="V140" i="15"/>
  <c r="U140" i="15"/>
  <c r="Q140" i="15"/>
  <c r="P140" i="15"/>
  <c r="O140" i="15"/>
  <c r="N140" i="15"/>
  <c r="M140" i="15"/>
  <c r="G140" i="15"/>
  <c r="W139" i="15"/>
  <c r="V139" i="15"/>
  <c r="U139" i="15"/>
  <c r="Q139" i="15"/>
  <c r="P139" i="15"/>
  <c r="O139" i="15"/>
  <c r="N139" i="15"/>
  <c r="M139" i="15"/>
  <c r="J139" i="15"/>
  <c r="H139" i="15"/>
  <c r="G139" i="15"/>
  <c r="F139" i="15"/>
  <c r="E139" i="15"/>
  <c r="D139" i="15"/>
  <c r="C139" i="15"/>
  <c r="B139" i="15"/>
  <c r="W138" i="15"/>
  <c r="V138" i="15"/>
  <c r="U138" i="15"/>
  <c r="Q138" i="15"/>
  <c r="P138" i="15"/>
  <c r="O138" i="15"/>
  <c r="N138" i="15"/>
  <c r="M138" i="15"/>
  <c r="G138" i="15"/>
  <c r="W137" i="15"/>
  <c r="V137" i="15"/>
  <c r="U137" i="15"/>
  <c r="Q137" i="15"/>
  <c r="P137" i="15"/>
  <c r="O137" i="15"/>
  <c r="N137" i="15"/>
  <c r="M137" i="15"/>
  <c r="G137" i="15"/>
  <c r="W136" i="15"/>
  <c r="V136" i="15"/>
  <c r="U136" i="15"/>
  <c r="Q136" i="15"/>
  <c r="P136" i="15"/>
  <c r="O136" i="15"/>
  <c r="N136" i="15"/>
  <c r="M136" i="15"/>
  <c r="J136" i="15"/>
  <c r="H136" i="15"/>
  <c r="G136" i="15"/>
  <c r="F136" i="15"/>
  <c r="E136" i="15"/>
  <c r="D136" i="15"/>
  <c r="C136" i="15"/>
  <c r="B136" i="15"/>
  <c r="W135" i="15"/>
  <c r="V135" i="15"/>
  <c r="U135" i="15"/>
  <c r="Q135" i="15"/>
  <c r="P135" i="15"/>
  <c r="O135" i="15"/>
  <c r="N135" i="15"/>
  <c r="M135" i="15"/>
  <c r="G135" i="15"/>
  <c r="W134" i="15"/>
  <c r="V134" i="15"/>
  <c r="U134" i="15"/>
  <c r="Q134" i="15"/>
  <c r="P134" i="15"/>
  <c r="O134" i="15"/>
  <c r="N134" i="15"/>
  <c r="M134" i="15"/>
  <c r="G134" i="15"/>
  <c r="W133" i="15"/>
  <c r="V133" i="15"/>
  <c r="U133" i="15"/>
  <c r="Q133" i="15"/>
  <c r="P133" i="15"/>
  <c r="O133" i="15"/>
  <c r="N133" i="15"/>
  <c r="M133" i="15"/>
  <c r="J133" i="15"/>
  <c r="H133" i="15"/>
  <c r="G133" i="15"/>
  <c r="F133" i="15"/>
  <c r="E133" i="15"/>
  <c r="D133" i="15"/>
  <c r="C133" i="15"/>
  <c r="B133" i="15"/>
  <c r="W132" i="15"/>
  <c r="V132" i="15"/>
  <c r="U132" i="15"/>
  <c r="Q132" i="15"/>
  <c r="P132" i="15"/>
  <c r="O132" i="15"/>
  <c r="N132" i="15"/>
  <c r="M132" i="15"/>
  <c r="G132" i="15"/>
  <c r="W131" i="15"/>
  <c r="V131" i="15"/>
  <c r="U131" i="15"/>
  <c r="Q131" i="15"/>
  <c r="P131" i="15"/>
  <c r="O131" i="15"/>
  <c r="N131" i="15"/>
  <c r="M131" i="15"/>
  <c r="G131" i="15"/>
  <c r="W130" i="15"/>
  <c r="V130" i="15"/>
  <c r="U130" i="15"/>
  <c r="Q130" i="15"/>
  <c r="P130" i="15"/>
  <c r="O130" i="15"/>
  <c r="N130" i="15"/>
  <c r="M130" i="15"/>
  <c r="J130" i="15"/>
  <c r="H130" i="15"/>
  <c r="G130" i="15"/>
  <c r="F130" i="15"/>
  <c r="E130" i="15"/>
  <c r="D130" i="15"/>
  <c r="C130" i="15"/>
  <c r="B130" i="15"/>
  <c r="W129" i="15"/>
  <c r="V129" i="15"/>
  <c r="U129" i="15"/>
  <c r="Q129" i="15"/>
  <c r="P129" i="15"/>
  <c r="O129" i="15"/>
  <c r="N129" i="15"/>
  <c r="M129" i="15"/>
  <c r="G129" i="15"/>
  <c r="W128" i="15"/>
  <c r="V128" i="15"/>
  <c r="U128" i="15"/>
  <c r="Q128" i="15"/>
  <c r="P128" i="15"/>
  <c r="O128" i="15"/>
  <c r="N128" i="15"/>
  <c r="M128" i="15"/>
  <c r="G128" i="15"/>
  <c r="W127" i="15"/>
  <c r="V127" i="15"/>
  <c r="U127" i="15"/>
  <c r="Q127" i="15"/>
  <c r="P127" i="15"/>
  <c r="O127" i="15"/>
  <c r="N127" i="15"/>
  <c r="M127" i="15"/>
  <c r="J127" i="15"/>
  <c r="H127" i="15"/>
  <c r="G127" i="15"/>
  <c r="F127" i="15"/>
  <c r="E127" i="15"/>
  <c r="D127" i="15"/>
  <c r="C127" i="15"/>
  <c r="B127" i="15"/>
  <c r="W126" i="15"/>
  <c r="V126" i="15"/>
  <c r="U126" i="15"/>
  <c r="Q126" i="15"/>
  <c r="P126" i="15"/>
  <c r="O126" i="15"/>
  <c r="N126" i="15"/>
  <c r="M126" i="15"/>
  <c r="G126" i="15"/>
  <c r="W125" i="15"/>
  <c r="V125" i="15"/>
  <c r="U125" i="15"/>
  <c r="Q125" i="15"/>
  <c r="P125" i="15"/>
  <c r="O125" i="15"/>
  <c r="N125" i="15"/>
  <c r="M125" i="15"/>
  <c r="G125" i="15"/>
  <c r="W124" i="15"/>
  <c r="V124" i="15"/>
  <c r="U124" i="15"/>
  <c r="Q124" i="15"/>
  <c r="P124" i="15"/>
  <c r="O124" i="15"/>
  <c r="N124" i="15"/>
  <c r="M124" i="15"/>
  <c r="J124" i="15"/>
  <c r="H124" i="15"/>
  <c r="G124" i="15"/>
  <c r="F124" i="15"/>
  <c r="E124" i="15"/>
  <c r="D124" i="15"/>
  <c r="C124" i="15"/>
  <c r="B124" i="15"/>
  <c r="W123" i="15"/>
  <c r="V123" i="15"/>
  <c r="U123" i="15"/>
  <c r="Q123" i="15"/>
  <c r="P123" i="15"/>
  <c r="O123" i="15"/>
  <c r="N123" i="15"/>
  <c r="M123" i="15"/>
  <c r="G123" i="15"/>
  <c r="W122" i="15"/>
  <c r="V122" i="15"/>
  <c r="U122" i="15"/>
  <c r="Q122" i="15"/>
  <c r="P122" i="15"/>
  <c r="O122" i="15"/>
  <c r="N122" i="15"/>
  <c r="M122" i="15"/>
  <c r="G122" i="15"/>
  <c r="W121" i="15"/>
  <c r="V121" i="15"/>
  <c r="U121" i="15"/>
  <c r="Q121" i="15"/>
  <c r="P121" i="15"/>
  <c r="O121" i="15"/>
  <c r="N121" i="15"/>
  <c r="M121" i="15"/>
  <c r="J121" i="15"/>
  <c r="H121" i="15"/>
  <c r="G121" i="15"/>
  <c r="F121" i="15"/>
  <c r="E121" i="15"/>
  <c r="D121" i="15"/>
  <c r="C121" i="15"/>
  <c r="B121" i="15"/>
  <c r="W120" i="15"/>
  <c r="V120" i="15"/>
  <c r="U120" i="15"/>
  <c r="Q120" i="15"/>
  <c r="P120" i="15"/>
  <c r="O120" i="15"/>
  <c r="N120" i="15"/>
  <c r="M120" i="15"/>
  <c r="G120" i="15"/>
  <c r="W119" i="15"/>
  <c r="V119" i="15"/>
  <c r="U119" i="15"/>
  <c r="Q119" i="15"/>
  <c r="P119" i="15"/>
  <c r="O119" i="15"/>
  <c r="N119" i="15"/>
  <c r="M119" i="15"/>
  <c r="G119" i="15"/>
  <c r="W118" i="15"/>
  <c r="V118" i="15"/>
  <c r="U118" i="15"/>
  <c r="Q118" i="15"/>
  <c r="P118" i="15"/>
  <c r="O118" i="15"/>
  <c r="N118" i="15"/>
  <c r="M118" i="15"/>
  <c r="J118" i="15"/>
  <c r="H118" i="15"/>
  <c r="G118" i="15"/>
  <c r="F118" i="15"/>
  <c r="E118" i="15"/>
  <c r="D118" i="15"/>
  <c r="C118" i="15"/>
  <c r="B118" i="15"/>
  <c r="W117" i="15"/>
  <c r="V117" i="15"/>
  <c r="U117" i="15"/>
  <c r="Q117" i="15"/>
  <c r="P117" i="15"/>
  <c r="O117" i="15"/>
  <c r="N117" i="15"/>
  <c r="M117" i="15"/>
  <c r="G117" i="15"/>
  <c r="W116" i="15"/>
  <c r="V116" i="15"/>
  <c r="U116" i="15"/>
  <c r="Q116" i="15"/>
  <c r="P116" i="15"/>
  <c r="O116" i="15"/>
  <c r="N116" i="15"/>
  <c r="M116" i="15"/>
  <c r="G116" i="15"/>
  <c r="W115" i="15"/>
  <c r="V115" i="15"/>
  <c r="U115" i="15"/>
  <c r="Q115" i="15"/>
  <c r="P115" i="15"/>
  <c r="O115" i="15"/>
  <c r="N115" i="15"/>
  <c r="M115" i="15"/>
  <c r="J115" i="15"/>
  <c r="H115" i="15"/>
  <c r="G115" i="15"/>
  <c r="F115" i="15"/>
  <c r="E115" i="15"/>
  <c r="D115" i="15"/>
  <c r="C115" i="15"/>
  <c r="B115" i="15"/>
  <c r="W114" i="15"/>
  <c r="V114" i="15"/>
  <c r="U114" i="15"/>
  <c r="Q114" i="15"/>
  <c r="P114" i="15"/>
  <c r="O114" i="15"/>
  <c r="N114" i="15"/>
  <c r="M114" i="15"/>
  <c r="G114" i="15"/>
  <c r="W113" i="15"/>
  <c r="V113" i="15"/>
  <c r="U113" i="15"/>
  <c r="Q113" i="15"/>
  <c r="P113" i="15"/>
  <c r="O113" i="15"/>
  <c r="N113" i="15"/>
  <c r="M113" i="15"/>
  <c r="G113" i="15"/>
  <c r="W112" i="15"/>
  <c r="V112" i="15"/>
  <c r="U112" i="15"/>
  <c r="Q112" i="15"/>
  <c r="P112" i="15"/>
  <c r="O112" i="15"/>
  <c r="N112" i="15"/>
  <c r="M112" i="15"/>
  <c r="J112" i="15"/>
  <c r="H112" i="15"/>
  <c r="G112" i="15"/>
  <c r="F112" i="15"/>
  <c r="E112" i="15"/>
  <c r="D112" i="15"/>
  <c r="C112" i="15"/>
  <c r="B112" i="15"/>
  <c r="W111" i="15"/>
  <c r="V111" i="15"/>
  <c r="U111" i="15"/>
  <c r="Q111" i="15"/>
  <c r="P111" i="15"/>
  <c r="O111" i="15"/>
  <c r="N111" i="15"/>
  <c r="M111" i="15"/>
  <c r="G111" i="15"/>
  <c r="W110" i="15"/>
  <c r="V110" i="15"/>
  <c r="U110" i="15"/>
  <c r="Q110" i="15"/>
  <c r="P110" i="15"/>
  <c r="O110" i="15"/>
  <c r="N110" i="15"/>
  <c r="M110" i="15"/>
  <c r="G110" i="15"/>
  <c r="W109" i="15"/>
  <c r="V109" i="15"/>
  <c r="U109" i="15"/>
  <c r="Q109" i="15"/>
  <c r="P109" i="15"/>
  <c r="O109" i="15"/>
  <c r="N109" i="15"/>
  <c r="M109" i="15"/>
  <c r="J109" i="15"/>
  <c r="H109" i="15"/>
  <c r="G109" i="15"/>
  <c r="F109" i="15"/>
  <c r="E109" i="15"/>
  <c r="D109" i="15"/>
  <c r="C109" i="15"/>
  <c r="B109" i="15"/>
  <c r="W108" i="15"/>
  <c r="V108" i="15"/>
  <c r="U108" i="15"/>
  <c r="Q108" i="15"/>
  <c r="P108" i="15"/>
  <c r="O108" i="15"/>
  <c r="N108" i="15"/>
  <c r="M108" i="15"/>
  <c r="G108" i="15"/>
  <c r="W107" i="15"/>
  <c r="V107" i="15"/>
  <c r="U107" i="15"/>
  <c r="Q107" i="15"/>
  <c r="P107" i="15"/>
  <c r="O107" i="15"/>
  <c r="N107" i="15"/>
  <c r="M107" i="15"/>
  <c r="G107" i="15"/>
  <c r="W106" i="15"/>
  <c r="V106" i="15"/>
  <c r="U106" i="15"/>
  <c r="Q106" i="15"/>
  <c r="P106" i="15"/>
  <c r="O106" i="15"/>
  <c r="N106" i="15"/>
  <c r="M106" i="15"/>
  <c r="J106" i="15"/>
  <c r="H106" i="15"/>
  <c r="G106" i="15"/>
  <c r="F106" i="15"/>
  <c r="E106" i="15"/>
  <c r="D106" i="15"/>
  <c r="C106" i="15"/>
  <c r="B106" i="15"/>
  <c r="W105" i="15"/>
  <c r="V105" i="15"/>
  <c r="U105" i="15"/>
  <c r="Q105" i="15"/>
  <c r="P105" i="15"/>
  <c r="O105" i="15"/>
  <c r="N105" i="15"/>
  <c r="M105" i="15"/>
  <c r="G105" i="15"/>
  <c r="W104" i="15"/>
  <c r="V104" i="15"/>
  <c r="U104" i="15"/>
  <c r="Q104" i="15"/>
  <c r="P104" i="15"/>
  <c r="O104" i="15"/>
  <c r="N104" i="15"/>
  <c r="M104" i="15"/>
  <c r="G104" i="15"/>
  <c r="W103" i="15"/>
  <c r="V103" i="15"/>
  <c r="U103" i="15"/>
  <c r="Q103" i="15"/>
  <c r="P103" i="15"/>
  <c r="O103" i="15"/>
  <c r="N103" i="15"/>
  <c r="M103" i="15"/>
  <c r="J103" i="15"/>
  <c r="H103" i="15"/>
  <c r="G103" i="15"/>
  <c r="F103" i="15"/>
  <c r="E103" i="15"/>
  <c r="D103" i="15"/>
  <c r="C103" i="15"/>
  <c r="B103" i="15"/>
  <c r="W102" i="15"/>
  <c r="V102" i="15"/>
  <c r="U102" i="15"/>
  <c r="Q102" i="15"/>
  <c r="P102" i="15"/>
  <c r="O102" i="15"/>
  <c r="N102" i="15"/>
  <c r="M102" i="15"/>
  <c r="G102" i="15"/>
  <c r="W101" i="15"/>
  <c r="V101" i="15"/>
  <c r="U101" i="15"/>
  <c r="Q101" i="15"/>
  <c r="P101" i="15"/>
  <c r="O101" i="15"/>
  <c r="N101" i="15"/>
  <c r="M101" i="15"/>
  <c r="G101" i="15"/>
  <c r="W100" i="15"/>
  <c r="V100" i="15"/>
  <c r="U100" i="15"/>
  <c r="Q100" i="15"/>
  <c r="P100" i="15"/>
  <c r="O100" i="15"/>
  <c r="N100" i="15"/>
  <c r="M100" i="15"/>
  <c r="J100" i="15"/>
  <c r="H100" i="15"/>
  <c r="G100" i="15"/>
  <c r="F100" i="15"/>
  <c r="E100" i="15"/>
  <c r="D100" i="15"/>
  <c r="C100" i="15"/>
  <c r="B100" i="15"/>
  <c r="W99" i="15"/>
  <c r="V99" i="15"/>
  <c r="U99" i="15"/>
  <c r="Q99" i="15"/>
  <c r="P99" i="15"/>
  <c r="O99" i="15"/>
  <c r="N99" i="15"/>
  <c r="M99" i="15"/>
  <c r="G99" i="15"/>
  <c r="W98" i="15"/>
  <c r="V98" i="15"/>
  <c r="U98" i="15"/>
  <c r="Q98" i="15"/>
  <c r="P98" i="15"/>
  <c r="O98" i="15"/>
  <c r="N98" i="15"/>
  <c r="M98" i="15"/>
  <c r="G98" i="15"/>
  <c r="W97" i="15"/>
  <c r="V97" i="15"/>
  <c r="U97" i="15"/>
  <c r="Q97" i="15"/>
  <c r="P97" i="15"/>
  <c r="O97" i="15"/>
  <c r="N97" i="15"/>
  <c r="M97" i="15"/>
  <c r="J97" i="15"/>
  <c r="H97" i="15"/>
  <c r="G97" i="15"/>
  <c r="F97" i="15"/>
  <c r="E97" i="15"/>
  <c r="D97" i="15"/>
  <c r="C97" i="15"/>
  <c r="B97" i="15"/>
  <c r="W96" i="15"/>
  <c r="V96" i="15"/>
  <c r="U96" i="15"/>
  <c r="Q96" i="15"/>
  <c r="P96" i="15"/>
  <c r="O96" i="15"/>
  <c r="N96" i="15"/>
  <c r="M96" i="15"/>
  <c r="G96" i="15"/>
  <c r="W95" i="15"/>
  <c r="V95" i="15"/>
  <c r="U95" i="15"/>
  <c r="Q95" i="15"/>
  <c r="P95" i="15"/>
  <c r="O95" i="15"/>
  <c r="N95" i="15"/>
  <c r="M95" i="15"/>
  <c r="G95" i="15"/>
  <c r="W94" i="15"/>
  <c r="V94" i="15"/>
  <c r="U94" i="15"/>
  <c r="Q94" i="15"/>
  <c r="P94" i="15"/>
  <c r="O94" i="15"/>
  <c r="N94" i="15"/>
  <c r="M94" i="15"/>
  <c r="J94" i="15"/>
  <c r="H94" i="15"/>
  <c r="G94" i="15"/>
  <c r="F94" i="15"/>
  <c r="E94" i="15"/>
  <c r="D94" i="15"/>
  <c r="C94" i="15"/>
  <c r="B94" i="15"/>
  <c r="W93" i="15"/>
  <c r="V93" i="15"/>
  <c r="U93" i="15"/>
  <c r="Q93" i="15"/>
  <c r="P93" i="15"/>
  <c r="O93" i="15"/>
  <c r="N93" i="15"/>
  <c r="M93" i="15"/>
  <c r="G93" i="15"/>
  <c r="W92" i="15"/>
  <c r="V92" i="15"/>
  <c r="U92" i="15"/>
  <c r="Q92" i="15"/>
  <c r="P92" i="15"/>
  <c r="O92" i="15"/>
  <c r="N92" i="15"/>
  <c r="M92" i="15"/>
  <c r="G92" i="15"/>
  <c r="W91" i="15"/>
  <c r="V91" i="15"/>
  <c r="U91" i="15"/>
  <c r="Q91" i="15"/>
  <c r="P91" i="15"/>
  <c r="O91" i="15"/>
  <c r="N91" i="15"/>
  <c r="M91" i="15"/>
  <c r="J91" i="15"/>
  <c r="H91" i="15"/>
  <c r="G91" i="15"/>
  <c r="F91" i="15"/>
  <c r="E91" i="15"/>
  <c r="D91" i="15"/>
  <c r="C91" i="15"/>
  <c r="B91" i="15"/>
  <c r="W90" i="15"/>
  <c r="V90" i="15"/>
  <c r="U90" i="15"/>
  <c r="Q90" i="15"/>
  <c r="P90" i="15"/>
  <c r="O90" i="15"/>
  <c r="N90" i="15"/>
  <c r="M90" i="15"/>
  <c r="G90" i="15"/>
  <c r="W89" i="15"/>
  <c r="V89" i="15"/>
  <c r="U89" i="15"/>
  <c r="Q89" i="15"/>
  <c r="P89" i="15"/>
  <c r="O89" i="15"/>
  <c r="N89" i="15"/>
  <c r="M89" i="15"/>
  <c r="G89" i="15"/>
  <c r="W88" i="15"/>
  <c r="V88" i="15"/>
  <c r="U88" i="15"/>
  <c r="Q88" i="15"/>
  <c r="P88" i="15"/>
  <c r="O88" i="15"/>
  <c r="N88" i="15"/>
  <c r="M88" i="15"/>
  <c r="J88" i="15"/>
  <c r="H88" i="15"/>
  <c r="G88" i="15"/>
  <c r="F88" i="15"/>
  <c r="E88" i="15"/>
  <c r="D88" i="15"/>
  <c r="C88" i="15"/>
  <c r="B88" i="15"/>
  <c r="W87" i="15"/>
  <c r="V87" i="15"/>
  <c r="U87" i="15"/>
  <c r="Q87" i="15"/>
  <c r="P87" i="15"/>
  <c r="O87" i="15"/>
  <c r="N87" i="15"/>
  <c r="M87" i="15"/>
  <c r="G87" i="15"/>
  <c r="W86" i="15"/>
  <c r="V86" i="15"/>
  <c r="U86" i="15"/>
  <c r="Q86" i="15"/>
  <c r="P86" i="15"/>
  <c r="O86" i="15"/>
  <c r="N86" i="15"/>
  <c r="M86" i="15"/>
  <c r="G86" i="15"/>
  <c r="W85" i="15"/>
  <c r="V85" i="15"/>
  <c r="U85" i="15"/>
  <c r="Q85" i="15"/>
  <c r="P85" i="15"/>
  <c r="O85" i="15"/>
  <c r="N85" i="15"/>
  <c r="M85" i="15"/>
  <c r="J85" i="15"/>
  <c r="H85" i="15"/>
  <c r="G85" i="15"/>
  <c r="F85" i="15"/>
  <c r="E85" i="15"/>
  <c r="D85" i="15"/>
  <c r="C85" i="15"/>
  <c r="B85" i="15"/>
  <c r="W84" i="15"/>
  <c r="V84" i="15"/>
  <c r="U84" i="15"/>
  <c r="Q84" i="15"/>
  <c r="P84" i="15"/>
  <c r="O84" i="15"/>
  <c r="N84" i="15"/>
  <c r="M84" i="15"/>
  <c r="G84" i="15"/>
  <c r="W83" i="15"/>
  <c r="V83" i="15"/>
  <c r="U83" i="15"/>
  <c r="Q83" i="15"/>
  <c r="P83" i="15"/>
  <c r="O83" i="15"/>
  <c r="N83" i="15"/>
  <c r="M83" i="15"/>
  <c r="G83" i="15"/>
  <c r="W82" i="15"/>
  <c r="V82" i="15"/>
  <c r="U82" i="15"/>
  <c r="Q82" i="15"/>
  <c r="P82" i="15"/>
  <c r="O82" i="15"/>
  <c r="N82" i="15"/>
  <c r="M82" i="15"/>
  <c r="J82" i="15"/>
  <c r="H82" i="15"/>
  <c r="G82" i="15"/>
  <c r="F82" i="15"/>
  <c r="E82" i="15"/>
  <c r="D82" i="15"/>
  <c r="C82" i="15"/>
  <c r="B82" i="15"/>
  <c r="W81" i="15"/>
  <c r="V81" i="15"/>
  <c r="U81" i="15"/>
  <c r="Q81" i="15"/>
  <c r="P81" i="15"/>
  <c r="O81" i="15"/>
  <c r="N81" i="15"/>
  <c r="M81" i="15"/>
  <c r="G81" i="15"/>
  <c r="W80" i="15"/>
  <c r="V80" i="15"/>
  <c r="U80" i="15"/>
  <c r="Q80" i="15"/>
  <c r="P80" i="15"/>
  <c r="O80" i="15"/>
  <c r="N80" i="15"/>
  <c r="M80" i="15"/>
  <c r="G80" i="15"/>
  <c r="W79" i="15"/>
  <c r="V79" i="15"/>
  <c r="U79" i="15"/>
  <c r="Q79" i="15"/>
  <c r="P79" i="15"/>
  <c r="O79" i="15"/>
  <c r="N79" i="15"/>
  <c r="M79" i="15"/>
  <c r="J79" i="15"/>
  <c r="H79" i="15"/>
  <c r="G79" i="15"/>
  <c r="F79" i="15"/>
  <c r="E79" i="15"/>
  <c r="D79" i="15"/>
  <c r="C79" i="15"/>
  <c r="B79" i="15"/>
  <c r="W78" i="15"/>
  <c r="V78" i="15"/>
  <c r="U78" i="15"/>
  <c r="Q78" i="15"/>
  <c r="P78" i="15"/>
  <c r="O78" i="15"/>
  <c r="N78" i="15"/>
  <c r="M78" i="15"/>
  <c r="G78" i="15"/>
  <c r="W77" i="15"/>
  <c r="V77" i="15"/>
  <c r="U77" i="15"/>
  <c r="Q77" i="15"/>
  <c r="P77" i="15"/>
  <c r="O77" i="15"/>
  <c r="N77" i="15"/>
  <c r="M77" i="15"/>
  <c r="G77" i="15"/>
  <c r="W76" i="15"/>
  <c r="V76" i="15"/>
  <c r="U76" i="15"/>
  <c r="Q76" i="15"/>
  <c r="P76" i="15"/>
  <c r="O76" i="15"/>
  <c r="N76" i="15"/>
  <c r="M76" i="15"/>
  <c r="J76" i="15"/>
  <c r="H76" i="15"/>
  <c r="G76" i="15"/>
  <c r="F76" i="15"/>
  <c r="E76" i="15"/>
  <c r="D76" i="15"/>
  <c r="C76" i="15"/>
  <c r="B76" i="15"/>
  <c r="W75" i="15"/>
  <c r="V75" i="15"/>
  <c r="U75" i="15"/>
  <c r="Q75" i="15"/>
  <c r="P75" i="15"/>
  <c r="O75" i="15"/>
  <c r="N75" i="15"/>
  <c r="M75" i="15"/>
  <c r="G75" i="15"/>
  <c r="W74" i="15"/>
  <c r="V74" i="15"/>
  <c r="U74" i="15"/>
  <c r="Q74" i="15"/>
  <c r="P74" i="15"/>
  <c r="O74" i="15"/>
  <c r="N74" i="15"/>
  <c r="M74" i="15"/>
  <c r="G74" i="15"/>
  <c r="W73" i="15"/>
  <c r="V73" i="15"/>
  <c r="U73" i="15"/>
  <c r="Q73" i="15"/>
  <c r="P73" i="15"/>
  <c r="O73" i="15"/>
  <c r="N73" i="15"/>
  <c r="M73" i="15"/>
  <c r="J73" i="15"/>
  <c r="H73" i="15"/>
  <c r="G73" i="15"/>
  <c r="F73" i="15"/>
  <c r="E73" i="15"/>
  <c r="D73" i="15"/>
  <c r="C73" i="15"/>
  <c r="B73" i="15"/>
  <c r="W72" i="15"/>
  <c r="V72" i="15"/>
  <c r="U72" i="15"/>
  <c r="Q72" i="15"/>
  <c r="P72" i="15"/>
  <c r="O72" i="15"/>
  <c r="N72" i="15"/>
  <c r="M72" i="15"/>
  <c r="G72" i="15"/>
  <c r="W71" i="15"/>
  <c r="V71" i="15"/>
  <c r="U71" i="15"/>
  <c r="Q71" i="15"/>
  <c r="P71" i="15"/>
  <c r="O71" i="15"/>
  <c r="N71" i="15"/>
  <c r="M71" i="15"/>
  <c r="G71" i="15"/>
  <c r="W70" i="15"/>
  <c r="V70" i="15"/>
  <c r="U70" i="15"/>
  <c r="Q70" i="15"/>
  <c r="P70" i="15"/>
  <c r="O70" i="15"/>
  <c r="N70" i="15"/>
  <c r="M70" i="15"/>
  <c r="J70" i="15"/>
  <c r="H70" i="15"/>
  <c r="G70" i="15"/>
  <c r="F70" i="15"/>
  <c r="E70" i="15"/>
  <c r="D70" i="15"/>
  <c r="C70" i="15"/>
  <c r="B70" i="15"/>
  <c r="W69" i="15"/>
  <c r="V69" i="15"/>
  <c r="U69" i="15"/>
  <c r="Q69" i="15"/>
  <c r="P69" i="15"/>
  <c r="O69" i="15"/>
  <c r="N69" i="15"/>
  <c r="M69" i="15"/>
  <c r="G69" i="15"/>
  <c r="W68" i="15"/>
  <c r="V68" i="15"/>
  <c r="U68" i="15"/>
  <c r="Q68" i="15"/>
  <c r="P68" i="15"/>
  <c r="O68" i="15"/>
  <c r="N68" i="15"/>
  <c r="M68" i="15"/>
  <c r="G68" i="15"/>
  <c r="W67" i="15"/>
  <c r="V67" i="15"/>
  <c r="U67" i="15"/>
  <c r="Q67" i="15"/>
  <c r="P67" i="15"/>
  <c r="O67" i="15"/>
  <c r="N67" i="15"/>
  <c r="M67" i="15"/>
  <c r="J67" i="15"/>
  <c r="H67" i="15"/>
  <c r="G67" i="15"/>
  <c r="F67" i="15"/>
  <c r="E67" i="15"/>
  <c r="D67" i="15"/>
  <c r="C67" i="15"/>
  <c r="B67" i="15"/>
  <c r="W66" i="15"/>
  <c r="V66" i="15"/>
  <c r="U66" i="15"/>
  <c r="Q66" i="15"/>
  <c r="P66" i="15"/>
  <c r="O66" i="15"/>
  <c r="N66" i="15"/>
  <c r="M66" i="15"/>
  <c r="G66" i="15"/>
  <c r="W65" i="15"/>
  <c r="V65" i="15"/>
  <c r="U65" i="15"/>
  <c r="Q65" i="15"/>
  <c r="P65" i="15"/>
  <c r="O65" i="15"/>
  <c r="N65" i="15"/>
  <c r="M65" i="15"/>
  <c r="G65" i="15"/>
  <c r="W64" i="15"/>
  <c r="V64" i="15"/>
  <c r="U64" i="15"/>
  <c r="Q64" i="15"/>
  <c r="P64" i="15"/>
  <c r="O64" i="15"/>
  <c r="N64" i="15"/>
  <c r="M64" i="15"/>
  <c r="J64" i="15"/>
  <c r="H64" i="15"/>
  <c r="G64" i="15"/>
  <c r="F64" i="15"/>
  <c r="E64" i="15"/>
  <c r="D64" i="15"/>
  <c r="C64" i="15"/>
  <c r="B64" i="15"/>
  <c r="W63" i="15"/>
  <c r="V63" i="15"/>
  <c r="U63" i="15"/>
  <c r="Q63" i="15"/>
  <c r="P63" i="15"/>
  <c r="O63" i="15"/>
  <c r="N63" i="15"/>
  <c r="M63" i="15"/>
  <c r="G63" i="15"/>
  <c r="W62" i="15"/>
  <c r="V62" i="15"/>
  <c r="U62" i="15"/>
  <c r="Q62" i="15"/>
  <c r="P62" i="15"/>
  <c r="O62" i="15"/>
  <c r="N62" i="15"/>
  <c r="M62" i="15"/>
  <c r="G62" i="15"/>
  <c r="W61" i="15"/>
  <c r="V61" i="15"/>
  <c r="U61" i="15"/>
  <c r="Q61" i="15"/>
  <c r="P61" i="15"/>
  <c r="O61" i="15"/>
  <c r="N61" i="15"/>
  <c r="M61" i="15"/>
  <c r="J61" i="15"/>
  <c r="H61" i="15"/>
  <c r="G61" i="15"/>
  <c r="F61" i="15"/>
  <c r="E61" i="15"/>
  <c r="D61" i="15"/>
  <c r="C61" i="15"/>
  <c r="B61" i="15"/>
  <c r="W60" i="15"/>
  <c r="V60" i="15"/>
  <c r="U60" i="15"/>
  <c r="Q60" i="15"/>
  <c r="P60" i="15"/>
  <c r="O60" i="15"/>
  <c r="N60" i="15"/>
  <c r="M60" i="15"/>
  <c r="G60" i="15"/>
  <c r="W59" i="15"/>
  <c r="V59" i="15"/>
  <c r="U59" i="15"/>
  <c r="Q59" i="15"/>
  <c r="P59" i="15"/>
  <c r="O59" i="15"/>
  <c r="N59" i="15"/>
  <c r="M59" i="15"/>
  <c r="G59" i="15"/>
  <c r="W58" i="15"/>
  <c r="V58" i="15"/>
  <c r="U58" i="15"/>
  <c r="Q58" i="15"/>
  <c r="P58" i="15"/>
  <c r="O58" i="15"/>
  <c r="N58" i="15"/>
  <c r="M58" i="15"/>
  <c r="J58" i="15"/>
  <c r="H58" i="15"/>
  <c r="G58" i="15"/>
  <c r="F58" i="15"/>
  <c r="E58" i="15"/>
  <c r="D58" i="15"/>
  <c r="C58" i="15"/>
  <c r="B58" i="15"/>
  <c r="W57" i="15"/>
  <c r="V57" i="15"/>
  <c r="U57" i="15"/>
  <c r="Q57" i="15"/>
  <c r="P57" i="15"/>
  <c r="O57" i="15"/>
  <c r="N57" i="15"/>
  <c r="M57" i="15"/>
  <c r="G57" i="15"/>
  <c r="W56" i="15"/>
  <c r="V56" i="15"/>
  <c r="U56" i="15"/>
  <c r="Q56" i="15"/>
  <c r="P56" i="15"/>
  <c r="O56" i="15"/>
  <c r="N56" i="15"/>
  <c r="M56" i="15"/>
  <c r="G56" i="15"/>
  <c r="W55" i="15"/>
  <c r="V55" i="15"/>
  <c r="U55" i="15"/>
  <c r="Q55" i="15"/>
  <c r="P55" i="15"/>
  <c r="O55" i="15"/>
  <c r="N55" i="15"/>
  <c r="M55" i="15"/>
  <c r="J55" i="15"/>
  <c r="H55" i="15"/>
  <c r="G55" i="15"/>
  <c r="F55" i="15"/>
  <c r="E55" i="15"/>
  <c r="D55" i="15"/>
  <c r="C55" i="15"/>
  <c r="B55" i="15"/>
  <c r="W54" i="15"/>
  <c r="V54" i="15"/>
  <c r="U54" i="15"/>
  <c r="Q54" i="15"/>
  <c r="P54" i="15"/>
  <c r="O54" i="15"/>
  <c r="N54" i="15"/>
  <c r="M54" i="15"/>
  <c r="G54" i="15"/>
  <c r="W53" i="15"/>
  <c r="V53" i="15"/>
  <c r="U53" i="15"/>
  <c r="Q53" i="15"/>
  <c r="P53" i="15"/>
  <c r="O53" i="15"/>
  <c r="N53" i="15"/>
  <c r="M53" i="15"/>
  <c r="G53" i="15"/>
  <c r="W52" i="15"/>
  <c r="V52" i="15"/>
  <c r="U52" i="15"/>
  <c r="Q52" i="15"/>
  <c r="P52" i="15"/>
  <c r="O52" i="15"/>
  <c r="N52" i="15"/>
  <c r="M52" i="15"/>
  <c r="J52" i="15"/>
  <c r="H52" i="15"/>
  <c r="G52" i="15"/>
  <c r="F52" i="15"/>
  <c r="E52" i="15"/>
  <c r="D52" i="15"/>
  <c r="C52" i="15"/>
  <c r="B52" i="15"/>
  <c r="W51" i="15"/>
  <c r="V51" i="15"/>
  <c r="U51" i="15"/>
  <c r="Q51" i="15"/>
  <c r="P51" i="15"/>
  <c r="O51" i="15"/>
  <c r="N51" i="15"/>
  <c r="M51" i="15"/>
  <c r="G51" i="15"/>
  <c r="W50" i="15"/>
  <c r="V50" i="15"/>
  <c r="U50" i="15"/>
  <c r="Q50" i="15"/>
  <c r="P50" i="15"/>
  <c r="O50" i="15"/>
  <c r="N50" i="15"/>
  <c r="M50" i="15"/>
  <c r="G50" i="15"/>
  <c r="W49" i="15"/>
  <c r="V49" i="15"/>
  <c r="U49" i="15"/>
  <c r="Q49" i="15"/>
  <c r="P49" i="15"/>
  <c r="O49" i="15"/>
  <c r="N49" i="15"/>
  <c r="M49" i="15"/>
  <c r="J49" i="15"/>
  <c r="H49" i="15"/>
  <c r="G49" i="15"/>
  <c r="F49" i="15"/>
  <c r="E49" i="15"/>
  <c r="D49" i="15"/>
  <c r="C49" i="15"/>
  <c r="B49" i="15"/>
  <c r="W48" i="15"/>
  <c r="V48" i="15"/>
  <c r="U48" i="15"/>
  <c r="Q48" i="15"/>
  <c r="P48" i="15"/>
  <c r="O48" i="15"/>
  <c r="N48" i="15"/>
  <c r="M48" i="15"/>
  <c r="G48" i="15"/>
  <c r="W47" i="15"/>
  <c r="V47" i="15"/>
  <c r="U47" i="15"/>
  <c r="Q47" i="15"/>
  <c r="P47" i="15"/>
  <c r="O47" i="15"/>
  <c r="N47" i="15"/>
  <c r="M47" i="15"/>
  <c r="G47" i="15"/>
  <c r="W46" i="15"/>
  <c r="V46" i="15"/>
  <c r="U46" i="15"/>
  <c r="Q46" i="15"/>
  <c r="P46" i="15"/>
  <c r="O46" i="15"/>
  <c r="N46" i="15"/>
  <c r="M46" i="15"/>
  <c r="J46" i="15"/>
  <c r="H46" i="15"/>
  <c r="G46" i="15"/>
  <c r="F46" i="15"/>
  <c r="E46" i="15"/>
  <c r="D46" i="15"/>
  <c r="C46" i="15"/>
  <c r="B46" i="15"/>
  <c r="W45" i="15"/>
  <c r="V45" i="15"/>
  <c r="U45" i="15"/>
  <c r="Q45" i="15"/>
  <c r="P45" i="15"/>
  <c r="O45" i="15"/>
  <c r="N45" i="15"/>
  <c r="M45" i="15"/>
  <c r="G45" i="15"/>
  <c r="W44" i="15"/>
  <c r="V44" i="15"/>
  <c r="U44" i="15"/>
  <c r="Q44" i="15"/>
  <c r="P44" i="15"/>
  <c r="O44" i="15"/>
  <c r="N44" i="15"/>
  <c r="M44" i="15"/>
  <c r="G44" i="15"/>
  <c r="W43" i="15"/>
  <c r="V43" i="15"/>
  <c r="U43" i="15"/>
  <c r="Q43" i="15"/>
  <c r="P43" i="15"/>
  <c r="O43" i="15"/>
  <c r="N43" i="15"/>
  <c r="M43" i="15"/>
  <c r="J43" i="15"/>
  <c r="H43" i="15"/>
  <c r="G43" i="15"/>
  <c r="F43" i="15"/>
  <c r="E43" i="15"/>
  <c r="D43" i="15"/>
  <c r="C43" i="15"/>
  <c r="B43" i="15"/>
  <c r="W42" i="15"/>
  <c r="V42" i="15"/>
  <c r="U42" i="15"/>
  <c r="Q42" i="15"/>
  <c r="P42" i="15"/>
  <c r="O42" i="15"/>
  <c r="N42" i="15"/>
  <c r="M42" i="15"/>
  <c r="G42" i="15"/>
  <c r="W41" i="15"/>
  <c r="V41" i="15"/>
  <c r="U41" i="15"/>
  <c r="Q41" i="15"/>
  <c r="P41" i="15"/>
  <c r="O41" i="15"/>
  <c r="N41" i="15"/>
  <c r="M41" i="15"/>
  <c r="G41" i="15"/>
  <c r="W40" i="15"/>
  <c r="V40" i="15"/>
  <c r="U40" i="15"/>
  <c r="Q40" i="15"/>
  <c r="P40" i="15"/>
  <c r="O40" i="15"/>
  <c r="N40" i="15"/>
  <c r="M40" i="15"/>
  <c r="J40" i="15"/>
  <c r="H40" i="15"/>
  <c r="G40" i="15"/>
  <c r="F40" i="15"/>
  <c r="E40" i="15"/>
  <c r="D40" i="15"/>
  <c r="C40" i="15"/>
  <c r="B40" i="15"/>
  <c r="W39" i="15"/>
  <c r="V39" i="15"/>
  <c r="U39" i="15"/>
  <c r="Q39" i="15"/>
  <c r="P39" i="15"/>
  <c r="O39" i="15"/>
  <c r="N39" i="15"/>
  <c r="M39" i="15"/>
  <c r="G39" i="15"/>
  <c r="W38" i="15"/>
  <c r="V38" i="15"/>
  <c r="U38" i="15"/>
  <c r="Q38" i="15"/>
  <c r="P38" i="15"/>
  <c r="O38" i="15"/>
  <c r="N38" i="15"/>
  <c r="M38" i="15"/>
  <c r="G38" i="15"/>
  <c r="W37" i="15"/>
  <c r="V37" i="15"/>
  <c r="U37" i="15"/>
  <c r="Q37" i="15"/>
  <c r="P37" i="15"/>
  <c r="O37" i="15"/>
  <c r="N37" i="15"/>
  <c r="M37" i="15"/>
  <c r="J37" i="15"/>
  <c r="H37" i="15"/>
  <c r="G37" i="15"/>
  <c r="F37" i="15"/>
  <c r="E37" i="15"/>
  <c r="D37" i="15"/>
  <c r="C37" i="15"/>
  <c r="B37" i="15"/>
  <c r="W36" i="15"/>
  <c r="V36" i="15"/>
  <c r="U36" i="15"/>
  <c r="Q36" i="15"/>
  <c r="P36" i="15"/>
  <c r="O36" i="15"/>
  <c r="N36" i="15"/>
  <c r="M36" i="15"/>
  <c r="G36" i="15"/>
  <c r="W35" i="15"/>
  <c r="V35" i="15"/>
  <c r="U35" i="15"/>
  <c r="Q35" i="15"/>
  <c r="P35" i="15"/>
  <c r="O35" i="15"/>
  <c r="N35" i="15"/>
  <c r="M35" i="15"/>
  <c r="G35" i="15"/>
  <c r="W34" i="15"/>
  <c r="V34" i="15"/>
  <c r="U34" i="15"/>
  <c r="Q34" i="15"/>
  <c r="P34" i="15"/>
  <c r="O34" i="15"/>
  <c r="N34" i="15"/>
  <c r="M34" i="15"/>
  <c r="J34" i="15"/>
  <c r="H34" i="15"/>
  <c r="G34" i="15"/>
  <c r="F34" i="15"/>
  <c r="E34" i="15"/>
  <c r="D34" i="15"/>
  <c r="C34" i="15"/>
  <c r="B34" i="15"/>
  <c r="W33" i="15"/>
  <c r="V33" i="15"/>
  <c r="U33" i="15"/>
  <c r="Q33" i="15"/>
  <c r="P33" i="15"/>
  <c r="O33" i="15"/>
  <c r="N33" i="15"/>
  <c r="M33" i="15"/>
  <c r="G33" i="15"/>
  <c r="W32" i="15"/>
  <c r="V32" i="15"/>
  <c r="U32" i="15"/>
  <c r="Q32" i="15"/>
  <c r="P32" i="15"/>
  <c r="O32" i="15"/>
  <c r="N32" i="15"/>
  <c r="M32" i="15"/>
  <c r="G32" i="15"/>
  <c r="W31" i="15"/>
  <c r="V31" i="15"/>
  <c r="U31" i="15"/>
  <c r="Q31" i="15"/>
  <c r="P31" i="15"/>
  <c r="O31" i="15"/>
  <c r="N31" i="15"/>
  <c r="M31" i="15"/>
  <c r="J31" i="15"/>
  <c r="H31" i="15"/>
  <c r="G31" i="15"/>
  <c r="F31" i="15"/>
  <c r="E31" i="15"/>
  <c r="D31" i="15"/>
  <c r="C31" i="15"/>
  <c r="B31" i="15"/>
  <c r="W30" i="15"/>
  <c r="V30" i="15"/>
  <c r="U30" i="15"/>
  <c r="Q30" i="15"/>
  <c r="P30" i="15"/>
  <c r="O30" i="15"/>
  <c r="N30" i="15"/>
  <c r="M30" i="15"/>
  <c r="G30" i="15"/>
  <c r="W29" i="15"/>
  <c r="V29" i="15"/>
  <c r="U29" i="15"/>
  <c r="Q29" i="15"/>
  <c r="P29" i="15"/>
  <c r="O29" i="15"/>
  <c r="N29" i="15"/>
  <c r="M29" i="15"/>
  <c r="G29" i="15"/>
  <c r="W28" i="15"/>
  <c r="V28" i="15"/>
  <c r="U28" i="15"/>
  <c r="Q28" i="15"/>
  <c r="P28" i="15"/>
  <c r="O28" i="15"/>
  <c r="N28" i="15"/>
  <c r="M28" i="15"/>
  <c r="J28" i="15"/>
  <c r="H28" i="15"/>
  <c r="G28" i="15"/>
  <c r="F28" i="15"/>
  <c r="E28" i="15"/>
  <c r="D28" i="15"/>
  <c r="C28" i="15"/>
  <c r="B28" i="15"/>
  <c r="W27" i="15"/>
  <c r="V27" i="15"/>
  <c r="U27" i="15"/>
  <c r="Q27" i="15"/>
  <c r="P27" i="15"/>
  <c r="O27" i="15"/>
  <c r="N27" i="15"/>
  <c r="M27" i="15"/>
  <c r="G27" i="15"/>
  <c r="W26" i="15"/>
  <c r="V26" i="15"/>
  <c r="U26" i="15"/>
  <c r="Q26" i="15"/>
  <c r="P26" i="15"/>
  <c r="O26" i="15"/>
  <c r="N26" i="15"/>
  <c r="M26" i="15"/>
  <c r="G26" i="15"/>
  <c r="W25" i="15"/>
  <c r="V25" i="15"/>
  <c r="U25" i="15"/>
  <c r="Q25" i="15"/>
  <c r="P25" i="15"/>
  <c r="O25" i="15"/>
  <c r="N25" i="15"/>
  <c r="M25" i="15"/>
  <c r="J25" i="15"/>
  <c r="H25" i="15"/>
  <c r="G25" i="15"/>
  <c r="F25" i="15"/>
  <c r="E25" i="15"/>
  <c r="D25" i="15"/>
  <c r="C25" i="15"/>
  <c r="B25" i="15"/>
  <c r="W24" i="15"/>
  <c r="V24" i="15"/>
  <c r="U24" i="15"/>
  <c r="Q24" i="15"/>
  <c r="P24" i="15"/>
  <c r="O24" i="15"/>
  <c r="N24" i="15"/>
  <c r="M24" i="15"/>
  <c r="G24" i="15"/>
  <c r="W23" i="15"/>
  <c r="V23" i="15"/>
  <c r="U23" i="15"/>
  <c r="Q23" i="15"/>
  <c r="P23" i="15"/>
  <c r="O23" i="15"/>
  <c r="N23" i="15"/>
  <c r="M23" i="15"/>
  <c r="G23" i="15"/>
  <c r="W22" i="15"/>
  <c r="V22" i="15"/>
  <c r="U22" i="15"/>
  <c r="Q22" i="15"/>
  <c r="P22" i="15"/>
  <c r="O22" i="15"/>
  <c r="N22" i="15"/>
  <c r="M22" i="15"/>
  <c r="J22" i="15"/>
  <c r="H22" i="15"/>
  <c r="G22" i="15"/>
  <c r="F22" i="15"/>
  <c r="E22" i="15"/>
  <c r="D22" i="15"/>
  <c r="C22" i="15"/>
  <c r="B22" i="15"/>
  <c r="W21" i="15"/>
  <c r="V21" i="15"/>
  <c r="U21" i="15"/>
  <c r="Q21" i="15"/>
  <c r="P21" i="15"/>
  <c r="O21" i="15"/>
  <c r="N21" i="15"/>
  <c r="M21" i="15"/>
  <c r="G21" i="15"/>
  <c r="W20" i="15"/>
  <c r="V20" i="15"/>
  <c r="U20" i="15"/>
  <c r="Q20" i="15"/>
  <c r="P20" i="15"/>
  <c r="O20" i="15"/>
  <c r="N20" i="15"/>
  <c r="M20" i="15"/>
  <c r="G20" i="15"/>
  <c r="W19" i="15"/>
  <c r="V19" i="15"/>
  <c r="U19" i="15"/>
  <c r="Q19" i="15"/>
  <c r="P19" i="15"/>
  <c r="O19" i="15"/>
  <c r="N19" i="15"/>
  <c r="M19" i="15"/>
  <c r="J19" i="15"/>
  <c r="H19" i="15"/>
  <c r="G19" i="15"/>
  <c r="F19" i="15"/>
  <c r="E19" i="15"/>
  <c r="D19" i="15"/>
  <c r="C19" i="15"/>
  <c r="B19" i="15"/>
  <c r="W18" i="15"/>
  <c r="V18" i="15"/>
  <c r="U18" i="15"/>
  <c r="Q18" i="15"/>
  <c r="P18" i="15"/>
  <c r="O18" i="15"/>
  <c r="N18" i="15"/>
  <c r="M18" i="15"/>
  <c r="G18" i="15"/>
  <c r="W17" i="15"/>
  <c r="V17" i="15"/>
  <c r="U17" i="15"/>
  <c r="Q17" i="15"/>
  <c r="P17" i="15"/>
  <c r="O17" i="15"/>
  <c r="N17" i="15"/>
  <c r="M17" i="15"/>
  <c r="G17" i="15"/>
  <c r="W16" i="15"/>
  <c r="V16" i="15"/>
  <c r="U16" i="15"/>
  <c r="Q16" i="15"/>
  <c r="P16" i="15"/>
  <c r="O16" i="15"/>
  <c r="N16" i="15"/>
  <c r="M16" i="15"/>
  <c r="J16" i="15"/>
  <c r="H16" i="15"/>
  <c r="G16" i="15"/>
  <c r="F16" i="15"/>
  <c r="E16" i="15"/>
  <c r="D16" i="15"/>
  <c r="C16" i="15"/>
  <c r="B16" i="15"/>
  <c r="W15" i="15"/>
  <c r="V15" i="15"/>
  <c r="U15" i="15"/>
  <c r="Q15" i="15"/>
  <c r="P15" i="15"/>
  <c r="O15" i="15"/>
  <c r="N15" i="15"/>
  <c r="M15" i="15"/>
  <c r="G15" i="15"/>
  <c r="W14" i="15"/>
  <c r="V14" i="15"/>
  <c r="U14" i="15"/>
  <c r="Q14" i="15"/>
  <c r="P14" i="15"/>
  <c r="O14" i="15"/>
  <c r="N14" i="15"/>
  <c r="M14" i="15"/>
  <c r="G14" i="15"/>
  <c r="W13" i="15"/>
  <c r="V13" i="15"/>
  <c r="U13" i="15"/>
  <c r="Q13" i="15"/>
  <c r="P13" i="15"/>
  <c r="O13" i="15"/>
  <c r="N13" i="15"/>
  <c r="M13" i="15"/>
  <c r="H13" i="15"/>
  <c r="G13" i="15"/>
  <c r="F13" i="15"/>
  <c r="E13" i="15"/>
  <c r="D13" i="15"/>
  <c r="C13" i="15"/>
  <c r="B13" i="15"/>
  <c r="W12" i="15"/>
  <c r="V12" i="15"/>
  <c r="U12" i="15"/>
  <c r="Q12" i="15"/>
  <c r="P12" i="15"/>
  <c r="O12" i="15"/>
  <c r="N12" i="15"/>
  <c r="M12" i="15"/>
  <c r="G12" i="15"/>
  <c r="W11" i="15"/>
  <c r="V11" i="15"/>
  <c r="U11" i="15"/>
  <c r="Q11" i="15"/>
  <c r="P11" i="15"/>
  <c r="O11" i="15"/>
  <c r="N11" i="15"/>
  <c r="M11" i="15"/>
  <c r="G11" i="15"/>
  <c r="W10" i="15"/>
  <c r="V10" i="15"/>
  <c r="U10" i="15"/>
  <c r="Q10" i="15"/>
  <c r="P10" i="15"/>
  <c r="O10" i="15"/>
  <c r="N10" i="15"/>
  <c r="M10" i="15"/>
  <c r="J10" i="15"/>
  <c r="H10" i="15"/>
  <c r="G10" i="15"/>
  <c r="F10" i="15"/>
  <c r="E10" i="15"/>
  <c r="D10" i="15"/>
  <c r="C10" i="15"/>
  <c r="B10" i="15"/>
  <c r="D6" i="15"/>
  <c r="A6" i="15"/>
  <c r="AB3" i="15"/>
  <c r="AB2" i="15"/>
  <c r="J10" i="14"/>
  <c r="B13" i="14" l="1"/>
  <c r="B16" i="14"/>
  <c r="B19" i="14"/>
  <c r="B22" i="14"/>
  <c r="B25" i="14"/>
  <c r="B28" i="14"/>
  <c r="B31" i="14"/>
  <c r="B34" i="14"/>
  <c r="B37" i="14"/>
  <c r="B40" i="14"/>
  <c r="B43" i="14"/>
  <c r="B46" i="14"/>
  <c r="B49" i="14"/>
  <c r="B52" i="14"/>
  <c r="B55" i="14"/>
  <c r="B58" i="14"/>
  <c r="B61" i="14"/>
  <c r="B64" i="14"/>
  <c r="B67" i="14"/>
  <c r="B70" i="14"/>
  <c r="B73" i="14"/>
  <c r="B76" i="14"/>
  <c r="B79" i="14"/>
  <c r="B82" i="14"/>
  <c r="B85" i="14"/>
  <c r="B88" i="14"/>
  <c r="B91" i="14"/>
  <c r="B94" i="14"/>
  <c r="B97" i="14"/>
  <c r="B100" i="14"/>
  <c r="B103" i="14"/>
  <c r="B106" i="14"/>
  <c r="B109" i="14"/>
  <c r="B112" i="14"/>
  <c r="B115" i="14"/>
  <c r="B118" i="14"/>
  <c r="B121" i="14"/>
  <c r="B124" i="14"/>
  <c r="B127" i="14"/>
  <c r="B130" i="14"/>
  <c r="B133" i="14"/>
  <c r="B136" i="14"/>
  <c r="B139" i="14"/>
  <c r="B142" i="14"/>
  <c r="B145" i="14"/>
  <c r="B148" i="14"/>
  <c r="B151" i="14"/>
  <c r="B154" i="14"/>
  <c r="B157" i="14"/>
  <c r="B160" i="14"/>
  <c r="B163" i="14"/>
  <c r="B166" i="14"/>
  <c r="B169" i="14"/>
  <c r="B172" i="14"/>
  <c r="B175" i="14"/>
  <c r="B178" i="14"/>
  <c r="B181" i="14"/>
  <c r="B184" i="14"/>
  <c r="B187" i="14"/>
  <c r="B190" i="14"/>
  <c r="B193" i="14"/>
  <c r="B196" i="14"/>
  <c r="B199" i="14"/>
  <c r="B202" i="14"/>
  <c r="B205" i="14"/>
  <c r="B208" i="14"/>
  <c r="B211" i="14"/>
  <c r="B214" i="14"/>
  <c r="B217" i="14"/>
  <c r="B220" i="14"/>
  <c r="B223" i="14"/>
  <c r="B226" i="14"/>
  <c r="B229" i="14"/>
  <c r="B232" i="14"/>
  <c r="B235" i="14"/>
  <c r="B238" i="14"/>
  <c r="B241" i="14"/>
  <c r="B244" i="14"/>
  <c r="B247" i="14"/>
  <c r="B250" i="14"/>
  <c r="B253" i="14"/>
  <c r="B256" i="14"/>
  <c r="B259" i="14"/>
  <c r="B262" i="14"/>
  <c r="B265" i="14"/>
  <c r="B268" i="14"/>
  <c r="B271" i="14"/>
  <c r="B274" i="14"/>
  <c r="B277" i="14"/>
  <c r="B280" i="14"/>
  <c r="B283" i="14"/>
  <c r="B286" i="14"/>
  <c r="B289" i="14"/>
  <c r="B292" i="14"/>
  <c r="B295" i="14"/>
  <c r="B298" i="14"/>
  <c r="B301" i="14"/>
  <c r="B304" i="14"/>
  <c r="B307" i="14"/>
  <c r="B310" i="14"/>
  <c r="B313" i="14"/>
  <c r="B316" i="14"/>
  <c r="B319" i="14"/>
  <c r="B322" i="14"/>
  <c r="B325" i="14"/>
  <c r="B328" i="14"/>
  <c r="B331" i="14"/>
  <c r="B334" i="14"/>
  <c r="B337" i="14"/>
  <c r="B340" i="14"/>
  <c r="B343" i="14"/>
  <c r="B346" i="14"/>
  <c r="B349" i="14"/>
  <c r="B352" i="14"/>
  <c r="B355" i="14"/>
  <c r="B358" i="14"/>
  <c r="B361" i="14"/>
  <c r="B364" i="14"/>
  <c r="B367" i="14"/>
  <c r="B370" i="14"/>
  <c r="B373" i="14"/>
  <c r="B376" i="14"/>
  <c r="B379" i="14"/>
  <c r="B382" i="14"/>
  <c r="B385" i="14"/>
  <c r="B388" i="14"/>
  <c r="B391" i="14"/>
  <c r="B394" i="14"/>
  <c r="B397" i="14"/>
  <c r="B400" i="14"/>
  <c r="B403" i="14"/>
  <c r="B406" i="14"/>
  <c r="B409" i="14"/>
  <c r="B412" i="14"/>
  <c r="B415" i="14"/>
  <c r="B418" i="14"/>
  <c r="B421" i="14"/>
  <c r="B424" i="14"/>
  <c r="B427" i="14"/>
  <c r="B430" i="14"/>
  <c r="B433" i="14"/>
  <c r="B436" i="14"/>
  <c r="B439" i="14"/>
  <c r="B442" i="14"/>
  <c r="B445" i="14"/>
  <c r="B448" i="14"/>
  <c r="B451" i="14"/>
  <c r="B454" i="14"/>
  <c r="B457" i="14"/>
  <c r="B460" i="14"/>
  <c r="B463" i="14"/>
  <c r="B466" i="14"/>
  <c r="B469" i="14"/>
  <c r="B472" i="14"/>
  <c r="B475" i="14"/>
  <c r="B478" i="14"/>
  <c r="B481" i="14"/>
  <c r="B484" i="14"/>
  <c r="B487" i="14"/>
  <c r="B490" i="14"/>
  <c r="B493" i="14"/>
  <c r="B496" i="14"/>
  <c r="B499" i="14"/>
  <c r="B502" i="14"/>
  <c r="B505" i="14"/>
  <c r="B508" i="14"/>
  <c r="B511" i="14"/>
  <c r="B514" i="14"/>
  <c r="B517" i="14"/>
  <c r="B520" i="14"/>
  <c r="B523" i="14"/>
  <c r="B526" i="14"/>
  <c r="B529" i="14"/>
  <c r="B532" i="14"/>
  <c r="B535" i="14"/>
  <c r="B538" i="14"/>
  <c r="B541" i="14"/>
  <c r="B544" i="14"/>
  <c r="B547" i="14"/>
  <c r="B550" i="14"/>
  <c r="B553" i="14"/>
  <c r="B556" i="14"/>
  <c r="B559" i="14"/>
  <c r="B562" i="14"/>
  <c r="B565"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10" i="14"/>
  <c r="AB3" i="14"/>
  <c r="AB2" i="14"/>
  <c r="O11" i="12" l="1"/>
  <c r="O14" i="12"/>
  <c r="O17" i="12"/>
  <c r="O20" i="12"/>
  <c r="B10" i="8"/>
  <c r="B544" i="8"/>
  <c r="E11" i="12" l="1"/>
  <c r="B559" i="8" l="1"/>
  <c r="C559" i="8"/>
  <c r="D559" i="8"/>
  <c r="E559" i="8"/>
  <c r="F559" i="8"/>
  <c r="G559" i="8"/>
  <c r="H559" i="8"/>
  <c r="J559" i="8"/>
  <c r="G560" i="8"/>
  <c r="J560" i="8"/>
  <c r="G561" i="8"/>
  <c r="J561" i="8"/>
  <c r="B562" i="8"/>
  <c r="C562" i="8"/>
  <c r="D562" i="8"/>
  <c r="E562" i="8"/>
  <c r="F562" i="8"/>
  <c r="G562" i="8"/>
  <c r="H562" i="8"/>
  <c r="J562" i="8"/>
  <c r="G563" i="8"/>
  <c r="J563" i="8"/>
  <c r="G564" i="8"/>
  <c r="J564" i="8"/>
  <c r="B565" i="8"/>
  <c r="C565" i="8"/>
  <c r="D565" i="8"/>
  <c r="E565" i="8"/>
  <c r="F565" i="8"/>
  <c r="G565" i="8"/>
  <c r="H565" i="8"/>
  <c r="J565" i="8"/>
  <c r="G566" i="8"/>
  <c r="J566" i="8"/>
  <c r="G567" i="8"/>
  <c r="J567" i="8"/>
  <c r="B547" i="8"/>
  <c r="C547" i="8"/>
  <c r="D547" i="8"/>
  <c r="E547" i="8"/>
  <c r="F547" i="8"/>
  <c r="G547" i="8"/>
  <c r="H547" i="8"/>
  <c r="J547" i="8"/>
  <c r="G548" i="8"/>
  <c r="J548" i="8"/>
  <c r="G549" i="8"/>
  <c r="J549" i="8"/>
  <c r="B550" i="8"/>
  <c r="C550" i="8"/>
  <c r="D550" i="8"/>
  <c r="E550" i="8"/>
  <c r="F550" i="8"/>
  <c r="G550" i="8"/>
  <c r="H550" i="8"/>
  <c r="J550" i="8"/>
  <c r="G551" i="8"/>
  <c r="J551" i="8"/>
  <c r="G552" i="8"/>
  <c r="J552" i="8"/>
  <c r="B553" i="8"/>
  <c r="C553" i="8"/>
  <c r="D553" i="8"/>
  <c r="E553" i="8"/>
  <c r="F553" i="8"/>
  <c r="G553" i="8"/>
  <c r="H553" i="8"/>
  <c r="J553" i="8"/>
  <c r="G554" i="8"/>
  <c r="J554" i="8"/>
  <c r="G555" i="8"/>
  <c r="J555" i="8"/>
  <c r="B556" i="8"/>
  <c r="C556" i="8"/>
  <c r="D556" i="8"/>
  <c r="E556" i="8"/>
  <c r="F556" i="8"/>
  <c r="G556" i="8"/>
  <c r="H556" i="8"/>
  <c r="J556" i="8"/>
  <c r="G557" i="8"/>
  <c r="J557" i="8"/>
  <c r="G558" i="8"/>
  <c r="J558" i="8"/>
  <c r="B538" i="8"/>
  <c r="C538" i="8"/>
  <c r="D538" i="8"/>
  <c r="E538" i="8"/>
  <c r="F538" i="8"/>
  <c r="G538" i="8"/>
  <c r="H538" i="8"/>
  <c r="J538" i="8"/>
  <c r="G539" i="8"/>
  <c r="J539" i="8"/>
  <c r="G540" i="8"/>
  <c r="J540" i="8"/>
  <c r="B541" i="8"/>
  <c r="C541" i="8"/>
  <c r="D541" i="8"/>
  <c r="E541" i="8"/>
  <c r="F541" i="8"/>
  <c r="G541" i="8"/>
  <c r="H541" i="8"/>
  <c r="J541" i="8"/>
  <c r="G542" i="8"/>
  <c r="J542" i="8"/>
  <c r="G543" i="8"/>
  <c r="J543" i="8"/>
  <c r="C544" i="8"/>
  <c r="D544" i="8"/>
  <c r="E544" i="8"/>
  <c r="F544" i="8"/>
  <c r="G544" i="8"/>
  <c r="H544" i="8"/>
  <c r="J544" i="8"/>
  <c r="G545" i="8"/>
  <c r="J545" i="8"/>
  <c r="G546" i="8"/>
  <c r="J546" i="8"/>
  <c r="U76" i="14"/>
  <c r="V76" i="14"/>
  <c r="W76" i="14"/>
  <c r="U77" i="14"/>
  <c r="V77" i="14"/>
  <c r="W77" i="14"/>
  <c r="U78" i="14"/>
  <c r="V78" i="14"/>
  <c r="W78" i="14"/>
  <c r="U79" i="14"/>
  <c r="V79" i="14"/>
  <c r="W79" i="14"/>
  <c r="U80" i="14"/>
  <c r="V80" i="14"/>
  <c r="W80" i="14"/>
  <c r="U81" i="14"/>
  <c r="V81" i="14"/>
  <c r="W81" i="14"/>
  <c r="U82" i="14"/>
  <c r="V82" i="14"/>
  <c r="W82" i="14"/>
  <c r="U83" i="14"/>
  <c r="V83" i="14"/>
  <c r="W83" i="14"/>
  <c r="U84" i="14"/>
  <c r="V84" i="14"/>
  <c r="W84" i="14"/>
  <c r="U85" i="14"/>
  <c r="V85" i="14"/>
  <c r="W85" i="14"/>
  <c r="U86" i="14"/>
  <c r="V86" i="14"/>
  <c r="W86" i="14"/>
  <c r="U87" i="14"/>
  <c r="V87" i="14"/>
  <c r="W87" i="14"/>
  <c r="U88" i="14"/>
  <c r="V88" i="14"/>
  <c r="W88" i="14"/>
  <c r="U89" i="14"/>
  <c r="V89" i="14"/>
  <c r="W89" i="14"/>
  <c r="U90" i="14"/>
  <c r="V90" i="14"/>
  <c r="W90" i="14"/>
  <c r="U91" i="14"/>
  <c r="V91" i="14"/>
  <c r="W91" i="14"/>
  <c r="U92" i="14"/>
  <c r="V92" i="14"/>
  <c r="W92" i="14"/>
  <c r="U93" i="14"/>
  <c r="V93" i="14"/>
  <c r="W93" i="14"/>
  <c r="U94" i="14"/>
  <c r="V94" i="14"/>
  <c r="W94" i="14"/>
  <c r="U95" i="14"/>
  <c r="V95" i="14"/>
  <c r="W95" i="14"/>
  <c r="U96" i="14"/>
  <c r="V96" i="14"/>
  <c r="W96" i="14"/>
  <c r="U97" i="14"/>
  <c r="V97" i="14"/>
  <c r="W97" i="14"/>
  <c r="U98" i="14"/>
  <c r="V98" i="14"/>
  <c r="W98" i="14"/>
  <c r="U99" i="14"/>
  <c r="V99" i="14"/>
  <c r="W99" i="14"/>
  <c r="U100" i="14"/>
  <c r="V100" i="14"/>
  <c r="W100" i="14"/>
  <c r="U101" i="14"/>
  <c r="V101" i="14"/>
  <c r="W101" i="14"/>
  <c r="U102" i="14"/>
  <c r="V102" i="14"/>
  <c r="W102" i="14"/>
  <c r="U103" i="14"/>
  <c r="V103" i="14"/>
  <c r="W103" i="14"/>
  <c r="U104" i="14"/>
  <c r="V104" i="14"/>
  <c r="W104" i="14"/>
  <c r="U105" i="14"/>
  <c r="V105" i="14"/>
  <c r="W105" i="14"/>
  <c r="U106" i="14"/>
  <c r="V106" i="14"/>
  <c r="W106" i="14"/>
  <c r="U107" i="14"/>
  <c r="V107" i="14"/>
  <c r="W107" i="14"/>
  <c r="U108" i="14"/>
  <c r="V108" i="14"/>
  <c r="W108" i="14"/>
  <c r="U109" i="14"/>
  <c r="V109" i="14"/>
  <c r="W109" i="14"/>
  <c r="U110" i="14"/>
  <c r="V110" i="14"/>
  <c r="W110" i="14"/>
  <c r="U111" i="14"/>
  <c r="V111" i="14"/>
  <c r="W111" i="14"/>
  <c r="U112" i="14"/>
  <c r="V112" i="14"/>
  <c r="W112" i="14"/>
  <c r="U113" i="14"/>
  <c r="V113" i="14"/>
  <c r="W113" i="14"/>
  <c r="U114" i="14"/>
  <c r="V114" i="14"/>
  <c r="W114" i="14"/>
  <c r="U115" i="14"/>
  <c r="V115" i="14"/>
  <c r="W115" i="14"/>
  <c r="U116" i="14"/>
  <c r="V116" i="14"/>
  <c r="W116" i="14"/>
  <c r="U117" i="14"/>
  <c r="V117" i="14"/>
  <c r="W117" i="14"/>
  <c r="U118" i="14"/>
  <c r="V118" i="14"/>
  <c r="W118" i="14"/>
  <c r="U119" i="14"/>
  <c r="V119" i="14"/>
  <c r="W119" i="14"/>
  <c r="U120" i="14"/>
  <c r="V120" i="14"/>
  <c r="W120" i="14"/>
  <c r="U121" i="14"/>
  <c r="V121" i="14"/>
  <c r="W121" i="14"/>
  <c r="U122" i="14"/>
  <c r="V122" i="14"/>
  <c r="W122" i="14"/>
  <c r="U123" i="14"/>
  <c r="V123" i="14"/>
  <c r="W123" i="14"/>
  <c r="U124" i="14"/>
  <c r="V124" i="14"/>
  <c r="W124" i="14"/>
  <c r="U125" i="14"/>
  <c r="V125" i="14"/>
  <c r="W125" i="14"/>
  <c r="U126" i="14"/>
  <c r="V126" i="14"/>
  <c r="W126" i="14"/>
  <c r="U127" i="14"/>
  <c r="V127" i="14"/>
  <c r="W127" i="14"/>
  <c r="U128" i="14"/>
  <c r="V128" i="14"/>
  <c r="W128" i="14"/>
  <c r="U129" i="14"/>
  <c r="V129" i="14"/>
  <c r="W129" i="14"/>
  <c r="U130" i="14"/>
  <c r="V130" i="14"/>
  <c r="W130" i="14"/>
  <c r="U131" i="14"/>
  <c r="V131" i="14"/>
  <c r="W131" i="14"/>
  <c r="U132" i="14"/>
  <c r="V132" i="14"/>
  <c r="W132" i="14"/>
  <c r="U133" i="14"/>
  <c r="V133" i="14"/>
  <c r="W133" i="14"/>
  <c r="U134" i="14"/>
  <c r="V134" i="14"/>
  <c r="W134" i="14"/>
  <c r="U135" i="14"/>
  <c r="V135" i="14"/>
  <c r="W135" i="14"/>
  <c r="U136" i="14"/>
  <c r="V136" i="14"/>
  <c r="W136" i="14"/>
  <c r="U137" i="14"/>
  <c r="V137" i="14"/>
  <c r="W137" i="14"/>
  <c r="U138" i="14"/>
  <c r="V138" i="14"/>
  <c r="W138" i="14"/>
  <c r="U139" i="14"/>
  <c r="V139" i="14"/>
  <c r="W139" i="14"/>
  <c r="U140" i="14"/>
  <c r="V140" i="14"/>
  <c r="W140" i="14"/>
  <c r="U141" i="14"/>
  <c r="V141" i="14"/>
  <c r="W141" i="14"/>
  <c r="U142" i="14"/>
  <c r="V142" i="14"/>
  <c r="W142" i="14"/>
  <c r="U143" i="14"/>
  <c r="V143" i="14"/>
  <c r="W143" i="14"/>
  <c r="U144" i="14"/>
  <c r="V144" i="14"/>
  <c r="W144" i="14"/>
  <c r="U145" i="14"/>
  <c r="V145" i="14"/>
  <c r="W145" i="14"/>
  <c r="U146" i="14"/>
  <c r="V146" i="14"/>
  <c r="W146" i="14"/>
  <c r="U147" i="14"/>
  <c r="V147" i="14"/>
  <c r="W147" i="14"/>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U158" i="14"/>
  <c r="V158" i="14"/>
  <c r="W158" i="14"/>
  <c r="U159" i="14"/>
  <c r="V159" i="14"/>
  <c r="W159" i="14"/>
  <c r="U160" i="14"/>
  <c r="V160" i="14"/>
  <c r="W160" i="14"/>
  <c r="U161" i="14"/>
  <c r="V161" i="14"/>
  <c r="W161" i="14"/>
  <c r="U162" i="14"/>
  <c r="V162" i="14"/>
  <c r="W162" i="14"/>
  <c r="U163" i="14"/>
  <c r="V163" i="14"/>
  <c r="W163" i="14"/>
  <c r="U164" i="14"/>
  <c r="V164" i="14"/>
  <c r="W164" i="14"/>
  <c r="U165" i="14"/>
  <c r="V165" i="14"/>
  <c r="W165" i="14"/>
  <c r="U166" i="14"/>
  <c r="V166" i="14"/>
  <c r="W166" i="14"/>
  <c r="U167" i="14"/>
  <c r="V167" i="14"/>
  <c r="W167" i="14"/>
  <c r="U168" i="14"/>
  <c r="V168" i="14"/>
  <c r="W168" i="14"/>
  <c r="U169" i="14"/>
  <c r="V169" i="14"/>
  <c r="W169" i="14"/>
  <c r="U170" i="14"/>
  <c r="V170" i="14"/>
  <c r="W170" i="14"/>
  <c r="U171" i="14"/>
  <c r="V171" i="14"/>
  <c r="W171" i="14"/>
  <c r="U172" i="14"/>
  <c r="V172" i="14"/>
  <c r="W172" i="14"/>
  <c r="U173" i="14"/>
  <c r="V173" i="14"/>
  <c r="W173" i="14"/>
  <c r="U174" i="14"/>
  <c r="V174" i="14"/>
  <c r="W174" i="14"/>
  <c r="U175" i="14"/>
  <c r="V175" i="14"/>
  <c r="W175" i="14"/>
  <c r="U176" i="14"/>
  <c r="V176" i="14"/>
  <c r="W176" i="14"/>
  <c r="U177" i="14"/>
  <c r="V177" i="14"/>
  <c r="W177" i="14"/>
  <c r="U178" i="14"/>
  <c r="V178" i="14"/>
  <c r="W178" i="14"/>
  <c r="U179" i="14"/>
  <c r="V179" i="14"/>
  <c r="W179" i="14"/>
  <c r="U180" i="14"/>
  <c r="V180" i="14"/>
  <c r="W180" i="14"/>
  <c r="U181" i="14"/>
  <c r="V181" i="14"/>
  <c r="W181" i="14"/>
  <c r="U182" i="14"/>
  <c r="V182" i="14"/>
  <c r="W182" i="14"/>
  <c r="U183" i="14"/>
  <c r="V183" i="14"/>
  <c r="W183" i="14"/>
  <c r="U184" i="14"/>
  <c r="V184" i="14"/>
  <c r="W184" i="14"/>
  <c r="U185" i="14"/>
  <c r="V185" i="14"/>
  <c r="W185" i="14"/>
  <c r="U186" i="14"/>
  <c r="V186" i="14"/>
  <c r="W186" i="14"/>
  <c r="U187" i="14"/>
  <c r="V187" i="14"/>
  <c r="W187" i="14"/>
  <c r="U188" i="14"/>
  <c r="V188" i="14"/>
  <c r="W188" i="14"/>
  <c r="U189" i="14"/>
  <c r="V189" i="14"/>
  <c r="W189" i="14"/>
  <c r="U190" i="14"/>
  <c r="V190" i="14"/>
  <c r="W190" i="14"/>
  <c r="U191" i="14"/>
  <c r="V191" i="14"/>
  <c r="W191" i="14"/>
  <c r="U192" i="14"/>
  <c r="V192" i="14"/>
  <c r="W192" i="14"/>
  <c r="U193" i="14"/>
  <c r="V193" i="14"/>
  <c r="W193" i="14"/>
  <c r="U194" i="14"/>
  <c r="V194" i="14"/>
  <c r="W194" i="14"/>
  <c r="U195" i="14"/>
  <c r="V195" i="14"/>
  <c r="W195" i="14"/>
  <c r="U196" i="14"/>
  <c r="V196" i="14"/>
  <c r="W196" i="14"/>
  <c r="U197" i="14"/>
  <c r="V197" i="14"/>
  <c r="W197" i="14"/>
  <c r="U198" i="14"/>
  <c r="V198" i="14"/>
  <c r="W198" i="14"/>
  <c r="U199" i="14"/>
  <c r="V199" i="14"/>
  <c r="W199" i="14"/>
  <c r="U200" i="14"/>
  <c r="V200" i="14"/>
  <c r="W200" i="14"/>
  <c r="U201" i="14"/>
  <c r="V201" i="14"/>
  <c r="W201" i="14"/>
  <c r="U202" i="14"/>
  <c r="V202" i="14"/>
  <c r="W202" i="14"/>
  <c r="U203" i="14"/>
  <c r="V203" i="14"/>
  <c r="W203" i="14"/>
  <c r="U204" i="14"/>
  <c r="V204" i="14"/>
  <c r="W204" i="14"/>
  <c r="U205" i="14"/>
  <c r="V205" i="14"/>
  <c r="W205" i="14"/>
  <c r="U206" i="14"/>
  <c r="V206" i="14"/>
  <c r="W206" i="14"/>
  <c r="U207" i="14"/>
  <c r="V207" i="14"/>
  <c r="W207" i="14"/>
  <c r="U208" i="14"/>
  <c r="V208" i="14"/>
  <c r="W208" i="14"/>
  <c r="U209" i="14"/>
  <c r="V209" i="14"/>
  <c r="W209" i="14"/>
  <c r="U210" i="14"/>
  <c r="V210" i="14"/>
  <c r="W210" i="14"/>
  <c r="U211" i="14"/>
  <c r="V211" i="14"/>
  <c r="W211" i="14"/>
  <c r="U212" i="14"/>
  <c r="V212" i="14"/>
  <c r="W212" i="14"/>
  <c r="U213" i="14"/>
  <c r="V213" i="14"/>
  <c r="W213" i="14"/>
  <c r="U214" i="14"/>
  <c r="V214" i="14"/>
  <c r="W214" i="14"/>
  <c r="U215" i="14"/>
  <c r="V215" i="14"/>
  <c r="W215" i="14"/>
  <c r="U216" i="14"/>
  <c r="V216" i="14"/>
  <c r="W216" i="14"/>
  <c r="U217" i="14"/>
  <c r="V217" i="14"/>
  <c r="W217" i="14"/>
  <c r="U218" i="14"/>
  <c r="V218" i="14"/>
  <c r="W218" i="14"/>
  <c r="U219" i="14"/>
  <c r="V219" i="14"/>
  <c r="W219" i="14"/>
  <c r="U220" i="14"/>
  <c r="V220" i="14"/>
  <c r="W220" i="14"/>
  <c r="U221" i="14"/>
  <c r="V221" i="14"/>
  <c r="W221" i="14"/>
  <c r="U222" i="14"/>
  <c r="V222" i="14"/>
  <c r="W222" i="14"/>
  <c r="U223" i="14"/>
  <c r="V223" i="14"/>
  <c r="W223" i="14"/>
  <c r="U224" i="14"/>
  <c r="V224" i="14"/>
  <c r="W224" i="14"/>
  <c r="U225" i="14"/>
  <c r="V225" i="14"/>
  <c r="W225" i="14"/>
  <c r="U226" i="14"/>
  <c r="V226" i="14"/>
  <c r="W226" i="14"/>
  <c r="U227" i="14"/>
  <c r="V227" i="14"/>
  <c r="W227" i="14"/>
  <c r="U228" i="14"/>
  <c r="V228" i="14"/>
  <c r="W228" i="14"/>
  <c r="U229" i="14"/>
  <c r="V229" i="14"/>
  <c r="W229" i="14"/>
  <c r="U230" i="14"/>
  <c r="V230" i="14"/>
  <c r="W230" i="14"/>
  <c r="U231" i="14"/>
  <c r="V231" i="14"/>
  <c r="W231" i="14"/>
  <c r="U232" i="14"/>
  <c r="V232" i="14"/>
  <c r="W232" i="14"/>
  <c r="U233" i="14"/>
  <c r="V233" i="14"/>
  <c r="W233" i="14"/>
  <c r="U234" i="14"/>
  <c r="V234" i="14"/>
  <c r="W234" i="14"/>
  <c r="U235" i="14"/>
  <c r="V235" i="14"/>
  <c r="W235" i="14"/>
  <c r="U236" i="14"/>
  <c r="V236" i="14"/>
  <c r="W236" i="14"/>
  <c r="U237" i="14"/>
  <c r="V237" i="14"/>
  <c r="W237" i="14"/>
  <c r="U238" i="14"/>
  <c r="V238" i="14"/>
  <c r="W238" i="14"/>
  <c r="U239" i="14"/>
  <c r="V239" i="14"/>
  <c r="W239" i="14"/>
  <c r="U240" i="14"/>
  <c r="V240" i="14"/>
  <c r="W240" i="14"/>
  <c r="U241" i="14"/>
  <c r="V241" i="14"/>
  <c r="W241" i="14"/>
  <c r="U242" i="14"/>
  <c r="V242" i="14"/>
  <c r="W242" i="14"/>
  <c r="U243" i="14"/>
  <c r="V243" i="14"/>
  <c r="W243" i="14"/>
  <c r="U244" i="14"/>
  <c r="V244" i="14"/>
  <c r="W244" i="14"/>
  <c r="U245" i="14"/>
  <c r="V245" i="14"/>
  <c r="W245" i="14"/>
  <c r="U246" i="14"/>
  <c r="V246" i="14"/>
  <c r="W246" i="14"/>
  <c r="U247" i="14"/>
  <c r="V247" i="14"/>
  <c r="W247" i="14"/>
  <c r="U248" i="14"/>
  <c r="V248" i="14"/>
  <c r="W248" i="14"/>
  <c r="U249" i="14"/>
  <c r="V249" i="14"/>
  <c r="W249" i="14"/>
  <c r="U250" i="14"/>
  <c r="V250" i="14"/>
  <c r="W250" i="14"/>
  <c r="U251" i="14"/>
  <c r="V251" i="14"/>
  <c r="W251" i="14"/>
  <c r="U252" i="14"/>
  <c r="V252" i="14"/>
  <c r="W252" i="14"/>
  <c r="U253" i="14"/>
  <c r="V253" i="14"/>
  <c r="W253" i="14"/>
  <c r="U254" i="14"/>
  <c r="V254" i="14"/>
  <c r="W254" i="14"/>
  <c r="U255" i="14"/>
  <c r="V255" i="14"/>
  <c r="W255" i="14"/>
  <c r="U256" i="14"/>
  <c r="V256" i="14"/>
  <c r="W256" i="14"/>
  <c r="U257" i="14"/>
  <c r="V257" i="14"/>
  <c r="W257" i="14"/>
  <c r="U258" i="14"/>
  <c r="V258" i="14"/>
  <c r="W258" i="14"/>
  <c r="U259" i="14"/>
  <c r="V259" i="14"/>
  <c r="W259" i="14"/>
  <c r="U260" i="14"/>
  <c r="V260" i="14"/>
  <c r="W260" i="14"/>
  <c r="U261" i="14"/>
  <c r="V261" i="14"/>
  <c r="W261" i="14"/>
  <c r="U262" i="14"/>
  <c r="V262" i="14"/>
  <c r="W262" i="14"/>
  <c r="U263" i="14"/>
  <c r="V263" i="14"/>
  <c r="W263" i="14"/>
  <c r="U264" i="14"/>
  <c r="V264" i="14"/>
  <c r="W264" i="14"/>
  <c r="U265" i="14"/>
  <c r="V265" i="14"/>
  <c r="W265" i="14"/>
  <c r="U266" i="14"/>
  <c r="V266" i="14"/>
  <c r="W266" i="14"/>
  <c r="U267" i="14"/>
  <c r="V267" i="14"/>
  <c r="W267" i="14"/>
  <c r="U268" i="14"/>
  <c r="V268" i="14"/>
  <c r="W268" i="14"/>
  <c r="U269" i="14"/>
  <c r="V269" i="14"/>
  <c r="W269" i="14"/>
  <c r="U270" i="14"/>
  <c r="V270" i="14"/>
  <c r="W270" i="14"/>
  <c r="U271" i="14"/>
  <c r="V271" i="14"/>
  <c r="W271" i="14"/>
  <c r="U272" i="14"/>
  <c r="V272" i="14"/>
  <c r="W272" i="14"/>
  <c r="U273" i="14"/>
  <c r="V273" i="14"/>
  <c r="W273" i="14"/>
  <c r="U274" i="14"/>
  <c r="V274" i="14"/>
  <c r="W274" i="14"/>
  <c r="U275" i="14"/>
  <c r="V275" i="14"/>
  <c r="W275" i="14"/>
  <c r="U276" i="14"/>
  <c r="V276" i="14"/>
  <c r="W276" i="14"/>
  <c r="U277" i="14"/>
  <c r="V277" i="14"/>
  <c r="W277" i="14"/>
  <c r="U278" i="14"/>
  <c r="V278" i="14"/>
  <c r="W278" i="14"/>
  <c r="U279" i="14"/>
  <c r="V279" i="14"/>
  <c r="W279" i="14"/>
  <c r="U280" i="14"/>
  <c r="V280" i="14"/>
  <c r="W280" i="14"/>
  <c r="U281" i="14"/>
  <c r="V281" i="14"/>
  <c r="W281" i="14"/>
  <c r="U282" i="14"/>
  <c r="V282" i="14"/>
  <c r="W282" i="14"/>
  <c r="U283" i="14"/>
  <c r="V283" i="14"/>
  <c r="W283" i="14"/>
  <c r="U284" i="14"/>
  <c r="V284" i="14"/>
  <c r="W284" i="14"/>
  <c r="U285" i="14"/>
  <c r="V285" i="14"/>
  <c r="W285" i="14"/>
  <c r="U286" i="14"/>
  <c r="V286" i="14"/>
  <c r="W286" i="14"/>
  <c r="U287" i="14"/>
  <c r="V287" i="14"/>
  <c r="W287" i="14"/>
  <c r="U288" i="14"/>
  <c r="V288" i="14"/>
  <c r="W288" i="14"/>
  <c r="U289" i="14"/>
  <c r="V289" i="14"/>
  <c r="W289" i="14"/>
  <c r="U290" i="14"/>
  <c r="V290" i="14"/>
  <c r="W290" i="14"/>
  <c r="U291" i="14"/>
  <c r="V291" i="14"/>
  <c r="W291" i="14"/>
  <c r="U292" i="14"/>
  <c r="V292" i="14"/>
  <c r="W292" i="14"/>
  <c r="U293" i="14"/>
  <c r="V293" i="14"/>
  <c r="W293" i="14"/>
  <c r="U294" i="14"/>
  <c r="V294" i="14"/>
  <c r="W294" i="14"/>
  <c r="U295" i="14"/>
  <c r="V295" i="14"/>
  <c r="W295" i="14"/>
  <c r="U296" i="14"/>
  <c r="V296" i="14"/>
  <c r="W296" i="14"/>
  <c r="U297" i="14"/>
  <c r="V297" i="14"/>
  <c r="W297" i="14"/>
  <c r="U298" i="14"/>
  <c r="V298" i="14"/>
  <c r="W298" i="14"/>
  <c r="U299" i="14"/>
  <c r="V299" i="14"/>
  <c r="W299" i="14"/>
  <c r="U300" i="14"/>
  <c r="V300" i="14"/>
  <c r="W300" i="14"/>
  <c r="U301" i="14"/>
  <c r="V301" i="14"/>
  <c r="W301" i="14"/>
  <c r="U302" i="14"/>
  <c r="V302" i="14"/>
  <c r="W302" i="14"/>
  <c r="U303" i="14"/>
  <c r="V303" i="14"/>
  <c r="W303" i="14"/>
  <c r="U304" i="14"/>
  <c r="V304" i="14"/>
  <c r="W304" i="14"/>
  <c r="U305" i="14"/>
  <c r="V305" i="14"/>
  <c r="W305" i="14"/>
  <c r="U306" i="14"/>
  <c r="V306" i="14"/>
  <c r="W306" i="14"/>
  <c r="U307" i="14"/>
  <c r="V307" i="14"/>
  <c r="W307" i="14"/>
  <c r="U308" i="14"/>
  <c r="V308" i="14"/>
  <c r="W308" i="14"/>
  <c r="U309" i="14"/>
  <c r="V309" i="14"/>
  <c r="W309" i="14"/>
  <c r="U310" i="14"/>
  <c r="V310" i="14"/>
  <c r="W310" i="14"/>
  <c r="U311" i="14"/>
  <c r="V311" i="14"/>
  <c r="W311" i="14"/>
  <c r="U312" i="14"/>
  <c r="V312" i="14"/>
  <c r="W312" i="14"/>
  <c r="U313" i="14"/>
  <c r="V313" i="14"/>
  <c r="W313" i="14"/>
  <c r="U314" i="14"/>
  <c r="V314" i="14"/>
  <c r="W314" i="14"/>
  <c r="U315" i="14"/>
  <c r="V315" i="14"/>
  <c r="W315" i="14"/>
  <c r="U316" i="14"/>
  <c r="V316" i="14"/>
  <c r="W316" i="14"/>
  <c r="U317" i="14"/>
  <c r="V317" i="14"/>
  <c r="W317" i="14"/>
  <c r="U318" i="14"/>
  <c r="V318" i="14"/>
  <c r="W318" i="14"/>
  <c r="U319" i="14"/>
  <c r="V319" i="14"/>
  <c r="W319" i="14"/>
  <c r="U320" i="14"/>
  <c r="V320" i="14"/>
  <c r="W320" i="14"/>
  <c r="U321" i="14"/>
  <c r="V321" i="14"/>
  <c r="W321" i="14"/>
  <c r="U322" i="14"/>
  <c r="V322" i="14"/>
  <c r="W322" i="14"/>
  <c r="U323" i="14"/>
  <c r="V323" i="14"/>
  <c r="W323" i="14"/>
  <c r="U324" i="14"/>
  <c r="V324" i="14"/>
  <c r="W324" i="14"/>
  <c r="U325" i="14"/>
  <c r="V325" i="14"/>
  <c r="W325" i="14"/>
  <c r="U326" i="14"/>
  <c r="V326" i="14"/>
  <c r="W326" i="14"/>
  <c r="U327" i="14"/>
  <c r="V327" i="14"/>
  <c r="W327" i="14"/>
  <c r="U328" i="14"/>
  <c r="V328" i="14"/>
  <c r="W328" i="14"/>
  <c r="U329" i="14"/>
  <c r="V329" i="14"/>
  <c r="W329" i="14"/>
  <c r="U330" i="14"/>
  <c r="V330" i="14"/>
  <c r="W330" i="14"/>
  <c r="U331" i="14"/>
  <c r="V331" i="14"/>
  <c r="W331" i="14"/>
  <c r="U332" i="14"/>
  <c r="V332" i="14"/>
  <c r="W332" i="14"/>
  <c r="U333" i="14"/>
  <c r="V333" i="14"/>
  <c r="W333" i="14"/>
  <c r="U334" i="14"/>
  <c r="V334" i="14"/>
  <c r="W334" i="14"/>
  <c r="U335" i="14"/>
  <c r="V335" i="14"/>
  <c r="W335" i="14"/>
  <c r="U336" i="14"/>
  <c r="V336" i="14"/>
  <c r="W336" i="14"/>
  <c r="U337" i="14"/>
  <c r="V337" i="14"/>
  <c r="W337" i="14"/>
  <c r="U338" i="14"/>
  <c r="V338" i="14"/>
  <c r="W338" i="14"/>
  <c r="U339" i="14"/>
  <c r="V339" i="14"/>
  <c r="W339" i="14"/>
  <c r="U340" i="14"/>
  <c r="V340" i="14"/>
  <c r="W340" i="14"/>
  <c r="U341" i="14"/>
  <c r="V341" i="14"/>
  <c r="W341" i="14"/>
  <c r="U342" i="14"/>
  <c r="V342" i="14"/>
  <c r="W342" i="14"/>
  <c r="U343" i="14"/>
  <c r="V343" i="14"/>
  <c r="W343" i="14"/>
  <c r="U344" i="14"/>
  <c r="V344" i="14"/>
  <c r="W344" i="14"/>
  <c r="U345" i="14"/>
  <c r="V345" i="14"/>
  <c r="W345" i="14"/>
  <c r="U346" i="14"/>
  <c r="V346" i="14"/>
  <c r="W346" i="14"/>
  <c r="U347" i="14"/>
  <c r="V347" i="14"/>
  <c r="W347" i="14"/>
  <c r="U348" i="14"/>
  <c r="V348" i="14"/>
  <c r="W348" i="14"/>
  <c r="U349" i="14"/>
  <c r="V349" i="14"/>
  <c r="W349" i="14"/>
  <c r="U350" i="14"/>
  <c r="V350" i="14"/>
  <c r="W350" i="14"/>
  <c r="U351" i="14"/>
  <c r="V351" i="14"/>
  <c r="W351" i="14"/>
  <c r="U352" i="14"/>
  <c r="V352" i="14"/>
  <c r="W352" i="14"/>
  <c r="U353" i="14"/>
  <c r="V353" i="14"/>
  <c r="W353" i="14"/>
  <c r="U354" i="14"/>
  <c r="V354" i="14"/>
  <c r="W354" i="14"/>
  <c r="U355" i="14"/>
  <c r="V355" i="14"/>
  <c r="W355" i="14"/>
  <c r="U356" i="14"/>
  <c r="V356" i="14"/>
  <c r="W356" i="14"/>
  <c r="U357" i="14"/>
  <c r="V357" i="14"/>
  <c r="W357" i="14"/>
  <c r="U358" i="14"/>
  <c r="V358" i="14"/>
  <c r="W358" i="14"/>
  <c r="U359" i="14"/>
  <c r="V359" i="14"/>
  <c r="W359" i="14"/>
  <c r="U360" i="14"/>
  <c r="V360" i="14"/>
  <c r="W360" i="14"/>
  <c r="U361" i="14"/>
  <c r="V361" i="14"/>
  <c r="W361" i="14"/>
  <c r="U362" i="14"/>
  <c r="V362" i="14"/>
  <c r="W362" i="14"/>
  <c r="U363" i="14"/>
  <c r="V363" i="14"/>
  <c r="W363" i="14"/>
  <c r="U364" i="14"/>
  <c r="V364" i="14"/>
  <c r="W364" i="14"/>
  <c r="U365" i="14"/>
  <c r="V365" i="14"/>
  <c r="W365" i="14"/>
  <c r="U366" i="14"/>
  <c r="V366" i="14"/>
  <c r="W366" i="14"/>
  <c r="U367" i="14"/>
  <c r="V367" i="14"/>
  <c r="W367" i="14"/>
  <c r="U368" i="14"/>
  <c r="V368" i="14"/>
  <c r="W368" i="14"/>
  <c r="U369" i="14"/>
  <c r="V369" i="14"/>
  <c r="W369" i="14"/>
  <c r="U370" i="14"/>
  <c r="V370" i="14"/>
  <c r="W370" i="14"/>
  <c r="U371" i="14"/>
  <c r="V371" i="14"/>
  <c r="W371" i="14"/>
  <c r="U372" i="14"/>
  <c r="V372" i="14"/>
  <c r="W372" i="14"/>
  <c r="U373" i="14"/>
  <c r="V373" i="14"/>
  <c r="W373" i="14"/>
  <c r="U374" i="14"/>
  <c r="V374" i="14"/>
  <c r="W374" i="14"/>
  <c r="U375" i="14"/>
  <c r="V375" i="14"/>
  <c r="W375" i="14"/>
  <c r="U376" i="14"/>
  <c r="V376" i="14"/>
  <c r="W376" i="14"/>
  <c r="U377" i="14"/>
  <c r="V377" i="14"/>
  <c r="W377" i="14"/>
  <c r="U378" i="14"/>
  <c r="V378" i="14"/>
  <c r="W378" i="14"/>
  <c r="U379" i="14"/>
  <c r="V379" i="14"/>
  <c r="W379" i="14"/>
  <c r="U380" i="14"/>
  <c r="V380" i="14"/>
  <c r="W380" i="14"/>
  <c r="U381" i="14"/>
  <c r="V381" i="14"/>
  <c r="W381" i="14"/>
  <c r="U382" i="14"/>
  <c r="V382" i="14"/>
  <c r="W382" i="14"/>
  <c r="U383" i="14"/>
  <c r="V383" i="14"/>
  <c r="W383" i="14"/>
  <c r="U384" i="14"/>
  <c r="V384" i="14"/>
  <c r="W384" i="14"/>
  <c r="U385" i="14"/>
  <c r="V385" i="14"/>
  <c r="W385" i="14"/>
  <c r="U386" i="14"/>
  <c r="V386" i="14"/>
  <c r="W386" i="14"/>
  <c r="U387" i="14"/>
  <c r="V387" i="14"/>
  <c r="W387" i="14"/>
  <c r="U388" i="14"/>
  <c r="V388" i="14"/>
  <c r="W388" i="14"/>
  <c r="U389" i="14"/>
  <c r="V389" i="14"/>
  <c r="W389" i="14"/>
  <c r="U390" i="14"/>
  <c r="V390" i="14"/>
  <c r="W390" i="14"/>
  <c r="U391" i="14"/>
  <c r="V391" i="14"/>
  <c r="W391" i="14"/>
  <c r="U392" i="14"/>
  <c r="V392" i="14"/>
  <c r="W392" i="14"/>
  <c r="U393" i="14"/>
  <c r="V393" i="14"/>
  <c r="W393" i="14"/>
  <c r="U394" i="14"/>
  <c r="V394" i="14"/>
  <c r="W394" i="14"/>
  <c r="U395" i="14"/>
  <c r="V395" i="14"/>
  <c r="W395" i="14"/>
  <c r="U396" i="14"/>
  <c r="V396" i="14"/>
  <c r="W396" i="14"/>
  <c r="U397" i="14"/>
  <c r="V397" i="14"/>
  <c r="W397" i="14"/>
  <c r="U398" i="14"/>
  <c r="V398" i="14"/>
  <c r="W398" i="14"/>
  <c r="U399" i="14"/>
  <c r="V399" i="14"/>
  <c r="W399" i="14"/>
  <c r="U400" i="14"/>
  <c r="V400" i="14"/>
  <c r="W400" i="14"/>
  <c r="U401" i="14"/>
  <c r="V401" i="14"/>
  <c r="W401" i="14"/>
  <c r="U402" i="14"/>
  <c r="V402" i="14"/>
  <c r="W402" i="14"/>
  <c r="U403" i="14"/>
  <c r="V403" i="14"/>
  <c r="W403" i="14"/>
  <c r="U404" i="14"/>
  <c r="V404" i="14"/>
  <c r="W404" i="14"/>
  <c r="U405" i="14"/>
  <c r="V405" i="14"/>
  <c r="W405" i="14"/>
  <c r="U406" i="14"/>
  <c r="V406" i="14"/>
  <c r="W406" i="14"/>
  <c r="U407" i="14"/>
  <c r="V407" i="14"/>
  <c r="W407" i="14"/>
  <c r="U408" i="14"/>
  <c r="V408" i="14"/>
  <c r="W408" i="14"/>
  <c r="U409" i="14"/>
  <c r="V409" i="14"/>
  <c r="W409" i="14"/>
  <c r="U410" i="14"/>
  <c r="V410" i="14"/>
  <c r="W410" i="14"/>
  <c r="U411" i="14"/>
  <c r="V411" i="14"/>
  <c r="W411" i="14"/>
  <c r="U412" i="14"/>
  <c r="V412" i="14"/>
  <c r="W412" i="14"/>
  <c r="U413" i="14"/>
  <c r="V413" i="14"/>
  <c r="W413" i="14"/>
  <c r="U414" i="14"/>
  <c r="V414" i="14"/>
  <c r="W414" i="14"/>
  <c r="U415" i="14"/>
  <c r="V415" i="14"/>
  <c r="W415" i="14"/>
  <c r="U416" i="14"/>
  <c r="V416" i="14"/>
  <c r="W416" i="14"/>
  <c r="U417" i="14"/>
  <c r="V417" i="14"/>
  <c r="W417" i="14"/>
  <c r="U418" i="14"/>
  <c r="V418" i="14"/>
  <c r="W418" i="14"/>
  <c r="U419" i="14"/>
  <c r="V419" i="14"/>
  <c r="W419" i="14"/>
  <c r="U420" i="14"/>
  <c r="V420" i="14"/>
  <c r="W420" i="14"/>
  <c r="U421" i="14"/>
  <c r="V421" i="14"/>
  <c r="W421" i="14"/>
  <c r="U422" i="14"/>
  <c r="V422" i="14"/>
  <c r="W422" i="14"/>
  <c r="U423" i="14"/>
  <c r="V423" i="14"/>
  <c r="W423" i="14"/>
  <c r="U424" i="14"/>
  <c r="V424" i="14"/>
  <c r="W424" i="14"/>
  <c r="U425" i="14"/>
  <c r="V425" i="14"/>
  <c r="W425" i="14"/>
  <c r="U426" i="14"/>
  <c r="V426" i="14"/>
  <c r="W426" i="14"/>
  <c r="U427" i="14"/>
  <c r="V427" i="14"/>
  <c r="W427" i="14"/>
  <c r="U428" i="14"/>
  <c r="V428" i="14"/>
  <c r="W428" i="14"/>
  <c r="U429" i="14"/>
  <c r="V429" i="14"/>
  <c r="W429" i="14"/>
  <c r="U430" i="14"/>
  <c r="V430" i="14"/>
  <c r="W430" i="14"/>
  <c r="U431" i="14"/>
  <c r="V431" i="14"/>
  <c r="W431" i="14"/>
  <c r="U432" i="14"/>
  <c r="V432" i="14"/>
  <c r="W432" i="14"/>
  <c r="U433" i="14"/>
  <c r="V433" i="14"/>
  <c r="W433" i="14"/>
  <c r="U434" i="14"/>
  <c r="V434" i="14"/>
  <c r="W434" i="14"/>
  <c r="U435" i="14"/>
  <c r="V435" i="14"/>
  <c r="W435" i="14"/>
  <c r="U436" i="14"/>
  <c r="V436" i="14"/>
  <c r="W436" i="14"/>
  <c r="U437" i="14"/>
  <c r="V437" i="14"/>
  <c r="W437" i="14"/>
  <c r="U438" i="14"/>
  <c r="V438" i="14"/>
  <c r="W438" i="14"/>
  <c r="U439" i="14"/>
  <c r="V439" i="14"/>
  <c r="W439" i="14"/>
  <c r="U440" i="14"/>
  <c r="V440" i="14"/>
  <c r="W440" i="14"/>
  <c r="U441" i="14"/>
  <c r="V441" i="14"/>
  <c r="W441" i="14"/>
  <c r="U442" i="14"/>
  <c r="V442" i="14"/>
  <c r="W442" i="14"/>
  <c r="U443" i="14"/>
  <c r="V443" i="14"/>
  <c r="W443" i="14"/>
  <c r="U444" i="14"/>
  <c r="V444" i="14"/>
  <c r="W444" i="14"/>
  <c r="U445" i="14"/>
  <c r="V445" i="14"/>
  <c r="W445" i="14"/>
  <c r="U446" i="14"/>
  <c r="V446" i="14"/>
  <c r="W446" i="14"/>
  <c r="U447" i="14"/>
  <c r="V447" i="14"/>
  <c r="W447" i="14"/>
  <c r="U448" i="14"/>
  <c r="V448" i="14"/>
  <c r="W448" i="14"/>
  <c r="U449" i="14"/>
  <c r="V449" i="14"/>
  <c r="W449" i="14"/>
  <c r="U450" i="14"/>
  <c r="V450" i="14"/>
  <c r="W450" i="14"/>
  <c r="U451" i="14"/>
  <c r="V451" i="14"/>
  <c r="W451" i="14"/>
  <c r="U452" i="14"/>
  <c r="V452" i="14"/>
  <c r="W452" i="14"/>
  <c r="U453" i="14"/>
  <c r="V453" i="14"/>
  <c r="W453" i="14"/>
  <c r="U454" i="14"/>
  <c r="V454" i="14"/>
  <c r="W454" i="14"/>
  <c r="U455" i="14"/>
  <c r="V455" i="14"/>
  <c r="W455" i="14"/>
  <c r="U456" i="14"/>
  <c r="V456" i="14"/>
  <c r="W456" i="14"/>
  <c r="U457" i="14"/>
  <c r="V457" i="14"/>
  <c r="W457" i="14"/>
  <c r="U458" i="14"/>
  <c r="V458" i="14"/>
  <c r="W458" i="14"/>
  <c r="U459" i="14"/>
  <c r="V459" i="14"/>
  <c r="W459" i="14"/>
  <c r="U460" i="14"/>
  <c r="V460" i="14"/>
  <c r="W460" i="14"/>
  <c r="U461" i="14"/>
  <c r="V461" i="14"/>
  <c r="W461" i="14"/>
  <c r="U462" i="14"/>
  <c r="V462" i="14"/>
  <c r="W462" i="14"/>
  <c r="U463" i="14"/>
  <c r="V463" i="14"/>
  <c r="W463" i="14"/>
  <c r="U464" i="14"/>
  <c r="V464" i="14"/>
  <c r="W464" i="14"/>
  <c r="U465" i="14"/>
  <c r="V465" i="14"/>
  <c r="W465" i="14"/>
  <c r="U466" i="14"/>
  <c r="V466" i="14"/>
  <c r="W466" i="14"/>
  <c r="U467" i="14"/>
  <c r="V467" i="14"/>
  <c r="W467" i="14"/>
  <c r="U468" i="14"/>
  <c r="V468" i="14"/>
  <c r="W468" i="14"/>
  <c r="U469" i="14"/>
  <c r="V469" i="14"/>
  <c r="W469" i="14"/>
  <c r="U470" i="14"/>
  <c r="V470" i="14"/>
  <c r="W470" i="14"/>
  <c r="U471" i="14"/>
  <c r="V471" i="14"/>
  <c r="W471" i="14"/>
  <c r="U472" i="14"/>
  <c r="V472" i="14"/>
  <c r="W472" i="14"/>
  <c r="U473" i="14"/>
  <c r="V473" i="14"/>
  <c r="W473" i="14"/>
  <c r="U474" i="14"/>
  <c r="V474" i="14"/>
  <c r="W474" i="14"/>
  <c r="U475" i="14"/>
  <c r="V475" i="14"/>
  <c r="W475" i="14"/>
  <c r="U476" i="14"/>
  <c r="V476" i="14"/>
  <c r="W476" i="14"/>
  <c r="U477" i="14"/>
  <c r="V477" i="14"/>
  <c r="W477" i="14"/>
  <c r="U478" i="14"/>
  <c r="V478" i="14"/>
  <c r="W478" i="14"/>
  <c r="U479" i="14"/>
  <c r="V479" i="14"/>
  <c r="W479" i="14"/>
  <c r="U480" i="14"/>
  <c r="V480" i="14"/>
  <c r="W480" i="14"/>
  <c r="U481" i="14"/>
  <c r="V481" i="14"/>
  <c r="W481" i="14"/>
  <c r="U482" i="14"/>
  <c r="V482" i="14"/>
  <c r="W482" i="14"/>
  <c r="U483" i="14"/>
  <c r="V483" i="14"/>
  <c r="W483" i="14"/>
  <c r="U484" i="14"/>
  <c r="V484" i="14"/>
  <c r="W484" i="14"/>
  <c r="U485" i="14"/>
  <c r="V485" i="14"/>
  <c r="W485" i="14"/>
  <c r="U486" i="14"/>
  <c r="V486" i="14"/>
  <c r="W486" i="14"/>
  <c r="U487" i="14"/>
  <c r="V487" i="14"/>
  <c r="W487" i="14"/>
  <c r="U488" i="14"/>
  <c r="V488" i="14"/>
  <c r="W488" i="14"/>
  <c r="U489" i="14"/>
  <c r="V489" i="14"/>
  <c r="W489" i="14"/>
  <c r="U490" i="14"/>
  <c r="V490" i="14"/>
  <c r="W490" i="14"/>
  <c r="U491" i="14"/>
  <c r="V491" i="14"/>
  <c r="W491" i="14"/>
  <c r="U492" i="14"/>
  <c r="V492" i="14"/>
  <c r="W492" i="14"/>
  <c r="U493" i="14"/>
  <c r="V493" i="14"/>
  <c r="W493" i="14"/>
  <c r="U494" i="14"/>
  <c r="V494" i="14"/>
  <c r="W494" i="14"/>
  <c r="U495" i="14"/>
  <c r="V495" i="14"/>
  <c r="W495" i="14"/>
  <c r="U496" i="14"/>
  <c r="V496" i="14"/>
  <c r="W496" i="14"/>
  <c r="U497" i="14"/>
  <c r="V497" i="14"/>
  <c r="W497" i="14"/>
  <c r="U498" i="14"/>
  <c r="V498" i="14"/>
  <c r="W498" i="14"/>
  <c r="U499" i="14"/>
  <c r="V499" i="14"/>
  <c r="W499" i="14"/>
  <c r="U500" i="14"/>
  <c r="V500" i="14"/>
  <c r="W500" i="14"/>
  <c r="U501" i="14"/>
  <c r="V501" i="14"/>
  <c r="W501" i="14"/>
  <c r="U502" i="14"/>
  <c r="V502" i="14"/>
  <c r="W502" i="14"/>
  <c r="U503" i="14"/>
  <c r="V503" i="14"/>
  <c r="W503" i="14"/>
  <c r="U504" i="14"/>
  <c r="V504" i="14"/>
  <c r="W504" i="14"/>
  <c r="U505" i="14"/>
  <c r="V505" i="14"/>
  <c r="W505" i="14"/>
  <c r="U506" i="14"/>
  <c r="V506" i="14"/>
  <c r="W506" i="14"/>
  <c r="U507" i="14"/>
  <c r="V507" i="14"/>
  <c r="W507" i="14"/>
  <c r="U508" i="14"/>
  <c r="V508" i="14"/>
  <c r="W508" i="14"/>
  <c r="U509" i="14"/>
  <c r="V509" i="14"/>
  <c r="W509" i="14"/>
  <c r="U510" i="14"/>
  <c r="V510" i="14"/>
  <c r="W510" i="14"/>
  <c r="U511" i="14"/>
  <c r="V511" i="14"/>
  <c r="W511" i="14"/>
  <c r="U512" i="14"/>
  <c r="V512" i="14"/>
  <c r="W512" i="14"/>
  <c r="U513" i="14"/>
  <c r="V513" i="14"/>
  <c r="W513" i="14"/>
  <c r="U514" i="14"/>
  <c r="V514" i="14"/>
  <c r="W514" i="14"/>
  <c r="U515" i="14"/>
  <c r="V515" i="14"/>
  <c r="W515" i="14"/>
  <c r="U516" i="14"/>
  <c r="V516" i="14"/>
  <c r="W516" i="14"/>
  <c r="U517" i="14"/>
  <c r="V517" i="14"/>
  <c r="W517" i="14"/>
  <c r="U518" i="14"/>
  <c r="V518" i="14"/>
  <c r="W518" i="14"/>
  <c r="U519" i="14"/>
  <c r="V519" i="14"/>
  <c r="W519" i="14"/>
  <c r="U520" i="14"/>
  <c r="V520" i="14"/>
  <c r="W520" i="14"/>
  <c r="U521" i="14"/>
  <c r="V521" i="14"/>
  <c r="W521" i="14"/>
  <c r="U522" i="14"/>
  <c r="V522" i="14"/>
  <c r="W522" i="14"/>
  <c r="U523" i="14"/>
  <c r="V523" i="14"/>
  <c r="W523" i="14"/>
  <c r="U524" i="14"/>
  <c r="V524" i="14"/>
  <c r="W524" i="14"/>
  <c r="U525" i="14"/>
  <c r="V525" i="14"/>
  <c r="W525" i="14"/>
  <c r="U526" i="14"/>
  <c r="V526" i="14"/>
  <c r="W526" i="14"/>
  <c r="U527" i="14"/>
  <c r="V527" i="14"/>
  <c r="W527" i="14"/>
  <c r="U528" i="14"/>
  <c r="V528" i="14"/>
  <c r="W528" i="14"/>
  <c r="U529" i="14"/>
  <c r="V529" i="14"/>
  <c r="W529" i="14"/>
  <c r="U530" i="14"/>
  <c r="V530" i="14"/>
  <c r="W530" i="14"/>
  <c r="U531" i="14"/>
  <c r="V531" i="14"/>
  <c r="W531" i="14"/>
  <c r="U532" i="14"/>
  <c r="V532" i="14"/>
  <c r="W532" i="14"/>
  <c r="U533" i="14"/>
  <c r="V533" i="14"/>
  <c r="W533" i="14"/>
  <c r="U534" i="14"/>
  <c r="V534" i="14"/>
  <c r="W534" i="14"/>
  <c r="U535" i="14"/>
  <c r="V535" i="14"/>
  <c r="W535" i="14"/>
  <c r="U536" i="14"/>
  <c r="V536" i="14"/>
  <c r="W536" i="14"/>
  <c r="U537" i="14"/>
  <c r="V537" i="14"/>
  <c r="W537" i="14"/>
  <c r="U538" i="14"/>
  <c r="V538" i="14"/>
  <c r="W538" i="14"/>
  <c r="U539" i="14"/>
  <c r="V539" i="14"/>
  <c r="W539" i="14"/>
  <c r="U540" i="14"/>
  <c r="V540" i="14"/>
  <c r="W540" i="14"/>
  <c r="U541" i="14"/>
  <c r="V541" i="14"/>
  <c r="W541" i="14"/>
  <c r="U542" i="14"/>
  <c r="V542" i="14"/>
  <c r="W542" i="14"/>
  <c r="U543" i="14"/>
  <c r="V543" i="14"/>
  <c r="W543" i="14"/>
  <c r="U544" i="14"/>
  <c r="V544" i="14"/>
  <c r="W544" i="14"/>
  <c r="U545" i="14"/>
  <c r="V545" i="14"/>
  <c r="W545" i="14"/>
  <c r="U546" i="14"/>
  <c r="V546" i="14"/>
  <c r="W546" i="14"/>
  <c r="U547" i="14"/>
  <c r="V547" i="14"/>
  <c r="W547" i="14"/>
  <c r="U548" i="14"/>
  <c r="V548" i="14"/>
  <c r="W548" i="14"/>
  <c r="U549" i="14"/>
  <c r="V549" i="14"/>
  <c r="W549" i="14"/>
  <c r="U550" i="14"/>
  <c r="V550" i="14"/>
  <c r="W550" i="14"/>
  <c r="U551" i="14"/>
  <c r="V551" i="14"/>
  <c r="W551" i="14"/>
  <c r="U552" i="14"/>
  <c r="V552" i="14"/>
  <c r="W552" i="14"/>
  <c r="U553" i="14"/>
  <c r="V553" i="14"/>
  <c r="W553" i="14"/>
  <c r="U554" i="14"/>
  <c r="V554" i="14"/>
  <c r="W554" i="14"/>
  <c r="U555" i="14"/>
  <c r="V555" i="14"/>
  <c r="W555" i="14"/>
  <c r="U556" i="14"/>
  <c r="V556" i="14"/>
  <c r="W556" i="14"/>
  <c r="U557" i="14"/>
  <c r="V557" i="14"/>
  <c r="W557" i="14"/>
  <c r="U558" i="14"/>
  <c r="V558" i="14"/>
  <c r="W558" i="14"/>
  <c r="U559" i="14"/>
  <c r="V559" i="14"/>
  <c r="W559" i="14"/>
  <c r="U560" i="14"/>
  <c r="V560" i="14"/>
  <c r="W560" i="14"/>
  <c r="U561" i="14"/>
  <c r="V561" i="14"/>
  <c r="W561" i="14"/>
  <c r="U562" i="14"/>
  <c r="V562" i="14"/>
  <c r="W562" i="14"/>
  <c r="U563" i="14"/>
  <c r="V563" i="14"/>
  <c r="W563" i="14"/>
  <c r="U564" i="14"/>
  <c r="V564" i="14"/>
  <c r="W564" i="14"/>
  <c r="U565" i="14"/>
  <c r="V565" i="14"/>
  <c r="W565" i="14"/>
  <c r="U566" i="14"/>
  <c r="V566" i="14"/>
  <c r="W566" i="14"/>
  <c r="U567" i="14"/>
  <c r="V567" i="14"/>
  <c r="W567" i="14"/>
  <c r="U11" i="14"/>
  <c r="V11" i="14"/>
  <c r="W11" i="14"/>
  <c r="U12" i="14"/>
  <c r="V12" i="14"/>
  <c r="W12" i="14"/>
  <c r="U13" i="14"/>
  <c r="V13" i="14"/>
  <c r="W13" i="14"/>
  <c r="U14" i="14"/>
  <c r="V14" i="14"/>
  <c r="W14" i="14"/>
  <c r="U15" i="14"/>
  <c r="V15" i="14"/>
  <c r="W15" i="14"/>
  <c r="U16" i="14"/>
  <c r="V16" i="14"/>
  <c r="W16" i="14"/>
  <c r="U17" i="14"/>
  <c r="V17" i="14"/>
  <c r="W17" i="14"/>
  <c r="U18" i="14"/>
  <c r="V18" i="14"/>
  <c r="W18" i="14"/>
  <c r="U19" i="14"/>
  <c r="V19" i="14"/>
  <c r="W19" i="14"/>
  <c r="U20" i="14"/>
  <c r="V20" i="14"/>
  <c r="W20" i="14"/>
  <c r="U21" i="14"/>
  <c r="V21" i="14"/>
  <c r="W21" i="14"/>
  <c r="U22" i="14"/>
  <c r="V22" i="14"/>
  <c r="W22" i="14"/>
  <c r="U23" i="14"/>
  <c r="V23" i="14"/>
  <c r="W23" i="14"/>
  <c r="U24" i="14"/>
  <c r="V24" i="14"/>
  <c r="W24" i="14"/>
  <c r="U25" i="14"/>
  <c r="V25" i="14"/>
  <c r="W25" i="14"/>
  <c r="U26" i="14"/>
  <c r="V26" i="14"/>
  <c r="W26" i="14"/>
  <c r="U27" i="14"/>
  <c r="V27" i="14"/>
  <c r="W27" i="14"/>
  <c r="U28" i="14"/>
  <c r="V28" i="14"/>
  <c r="W28" i="14"/>
  <c r="U29" i="14"/>
  <c r="V29" i="14"/>
  <c r="W29" i="14"/>
  <c r="U30" i="14"/>
  <c r="V30" i="14"/>
  <c r="W30" i="14"/>
  <c r="U31" i="14"/>
  <c r="V31" i="14"/>
  <c r="W31" i="14"/>
  <c r="U32" i="14"/>
  <c r="V32" i="14"/>
  <c r="W32" i="14"/>
  <c r="U33" i="14"/>
  <c r="V33" i="14"/>
  <c r="W33" i="14"/>
  <c r="U34" i="14"/>
  <c r="V34" i="14"/>
  <c r="W34" i="14"/>
  <c r="U35" i="14"/>
  <c r="V35" i="14"/>
  <c r="W35" i="14"/>
  <c r="U36" i="14"/>
  <c r="V36" i="14"/>
  <c r="W36" i="14"/>
  <c r="U37" i="14"/>
  <c r="V37" i="14"/>
  <c r="W37" i="14"/>
  <c r="U38" i="14"/>
  <c r="V38" i="14"/>
  <c r="W38" i="14"/>
  <c r="U39" i="14"/>
  <c r="V39" i="14"/>
  <c r="W39" i="14"/>
  <c r="U40" i="14"/>
  <c r="V40" i="14"/>
  <c r="W40" i="14"/>
  <c r="U41" i="14"/>
  <c r="V41" i="14"/>
  <c r="W41" i="14"/>
  <c r="U42" i="14"/>
  <c r="V42" i="14"/>
  <c r="W42" i="14"/>
  <c r="U43" i="14"/>
  <c r="V43" i="14"/>
  <c r="W43" i="14"/>
  <c r="U44" i="14"/>
  <c r="V44" i="14"/>
  <c r="W44" i="14"/>
  <c r="U45" i="14"/>
  <c r="V45" i="14"/>
  <c r="W45" i="14"/>
  <c r="U46" i="14"/>
  <c r="V46" i="14"/>
  <c r="W46" i="14"/>
  <c r="U47" i="14"/>
  <c r="V47" i="14"/>
  <c r="W47" i="14"/>
  <c r="U48" i="14"/>
  <c r="V48" i="14"/>
  <c r="W48" i="14"/>
  <c r="U49" i="14"/>
  <c r="V49" i="14"/>
  <c r="W49" i="14"/>
  <c r="U50" i="14"/>
  <c r="V50" i="14"/>
  <c r="W50" i="14"/>
  <c r="U51" i="14"/>
  <c r="V51" i="14"/>
  <c r="W51" i="14"/>
  <c r="U52" i="14"/>
  <c r="V52" i="14"/>
  <c r="W52" i="14"/>
  <c r="U53" i="14"/>
  <c r="V53" i="14"/>
  <c r="W53" i="14"/>
  <c r="U54" i="14"/>
  <c r="V54" i="14"/>
  <c r="W54" i="14"/>
  <c r="U55" i="14"/>
  <c r="V55" i="14"/>
  <c r="W55" i="14"/>
  <c r="U56" i="14"/>
  <c r="V56" i="14"/>
  <c r="W56" i="14"/>
  <c r="U57" i="14"/>
  <c r="V57" i="14"/>
  <c r="W57" i="14"/>
  <c r="U58" i="14"/>
  <c r="V58" i="14"/>
  <c r="W58" i="14"/>
  <c r="U59" i="14"/>
  <c r="V59" i="14"/>
  <c r="W59" i="14"/>
  <c r="U60" i="14"/>
  <c r="V60" i="14"/>
  <c r="W60" i="14"/>
  <c r="U61" i="14"/>
  <c r="V61" i="14"/>
  <c r="W61" i="14"/>
  <c r="U62" i="14"/>
  <c r="V62" i="14"/>
  <c r="W62" i="14"/>
  <c r="U63" i="14"/>
  <c r="V63" i="14"/>
  <c r="W63" i="14"/>
  <c r="U64" i="14"/>
  <c r="V64" i="14"/>
  <c r="W64" i="14"/>
  <c r="U65" i="14"/>
  <c r="V65" i="14"/>
  <c r="W65" i="14"/>
  <c r="U66" i="14"/>
  <c r="V66" i="14"/>
  <c r="W66" i="14"/>
  <c r="U67" i="14"/>
  <c r="V67" i="14"/>
  <c r="W67" i="14"/>
  <c r="U68" i="14"/>
  <c r="V68" i="14"/>
  <c r="W68" i="14"/>
  <c r="U69" i="14"/>
  <c r="V69" i="14"/>
  <c r="W69" i="14"/>
  <c r="U70" i="14"/>
  <c r="V70" i="14"/>
  <c r="W70" i="14"/>
  <c r="U71" i="14"/>
  <c r="V71" i="14"/>
  <c r="W71" i="14"/>
  <c r="U72" i="14"/>
  <c r="V72" i="14"/>
  <c r="W72" i="14"/>
  <c r="U73" i="14"/>
  <c r="V73" i="14"/>
  <c r="W73" i="14"/>
  <c r="U74" i="14"/>
  <c r="V74" i="14"/>
  <c r="W74" i="14"/>
  <c r="U75" i="14"/>
  <c r="V75" i="14"/>
  <c r="W75" i="14"/>
  <c r="N11" i="14"/>
  <c r="O11" i="14"/>
  <c r="P11" i="14"/>
  <c r="Q11" i="14"/>
  <c r="N12" i="14"/>
  <c r="O12" i="14"/>
  <c r="P12" i="14"/>
  <c r="Q12" i="14"/>
  <c r="N13" i="14"/>
  <c r="O13" i="14"/>
  <c r="P13" i="14"/>
  <c r="Q13" i="14"/>
  <c r="N14" i="14"/>
  <c r="O14" i="14"/>
  <c r="P14" i="14"/>
  <c r="Q14" i="14"/>
  <c r="N15" i="14"/>
  <c r="O15" i="14"/>
  <c r="P15" i="14"/>
  <c r="Q15" i="14"/>
  <c r="N16" i="14"/>
  <c r="O16" i="14"/>
  <c r="P16" i="14"/>
  <c r="Q16" i="14"/>
  <c r="N17" i="14"/>
  <c r="O17" i="14"/>
  <c r="P17" i="14"/>
  <c r="Q17" i="14"/>
  <c r="N18" i="14"/>
  <c r="O18" i="14"/>
  <c r="P18" i="14"/>
  <c r="Q18" i="14"/>
  <c r="N19" i="14"/>
  <c r="O19" i="14"/>
  <c r="P19" i="14"/>
  <c r="Q19" i="14"/>
  <c r="N20" i="14"/>
  <c r="O20" i="14"/>
  <c r="P20" i="14"/>
  <c r="Q20" i="14"/>
  <c r="N21" i="14"/>
  <c r="O21" i="14"/>
  <c r="P21" i="14"/>
  <c r="Q21" i="14"/>
  <c r="N22" i="14"/>
  <c r="O22" i="14"/>
  <c r="P22" i="14"/>
  <c r="Q22" i="14"/>
  <c r="N23" i="14"/>
  <c r="O23" i="14"/>
  <c r="P23" i="14"/>
  <c r="Q23" i="14"/>
  <c r="N24" i="14"/>
  <c r="O24" i="14"/>
  <c r="P24" i="14"/>
  <c r="Q24" i="14"/>
  <c r="N25" i="14"/>
  <c r="O25" i="14"/>
  <c r="P25" i="14"/>
  <c r="Q25" i="14"/>
  <c r="N26" i="14"/>
  <c r="O26" i="14"/>
  <c r="P26" i="14"/>
  <c r="Q26" i="14"/>
  <c r="N27" i="14"/>
  <c r="O27" i="14"/>
  <c r="P27" i="14"/>
  <c r="Q27" i="14"/>
  <c r="N28" i="14"/>
  <c r="O28" i="14"/>
  <c r="P28" i="14"/>
  <c r="Q28" i="14"/>
  <c r="N29" i="14"/>
  <c r="O29" i="14"/>
  <c r="P29" i="14"/>
  <c r="Q29" i="14"/>
  <c r="N30" i="14"/>
  <c r="O30" i="14"/>
  <c r="P30" i="14"/>
  <c r="Q30" i="14"/>
  <c r="N31" i="14"/>
  <c r="O31" i="14"/>
  <c r="P31" i="14"/>
  <c r="Q31" i="14"/>
  <c r="N32" i="14"/>
  <c r="O32" i="14"/>
  <c r="P32" i="14"/>
  <c r="Q32" i="14"/>
  <c r="N33" i="14"/>
  <c r="O33" i="14"/>
  <c r="P33" i="14"/>
  <c r="Q33" i="14"/>
  <c r="N34" i="14"/>
  <c r="O34" i="14"/>
  <c r="P34" i="14"/>
  <c r="Q34" i="14"/>
  <c r="N35" i="14"/>
  <c r="O35" i="14"/>
  <c r="P35" i="14"/>
  <c r="Q35" i="14"/>
  <c r="N36" i="14"/>
  <c r="O36" i="14"/>
  <c r="P36" i="14"/>
  <c r="Q36" i="14"/>
  <c r="N37" i="14"/>
  <c r="O37" i="14"/>
  <c r="P37" i="14"/>
  <c r="Q37" i="14"/>
  <c r="N38" i="14"/>
  <c r="O38" i="14"/>
  <c r="P38" i="14"/>
  <c r="Q38" i="14"/>
  <c r="N39" i="14"/>
  <c r="O39" i="14"/>
  <c r="P39" i="14"/>
  <c r="Q39" i="14"/>
  <c r="N40" i="14"/>
  <c r="O40" i="14"/>
  <c r="P40" i="14"/>
  <c r="Q40" i="14"/>
  <c r="N41" i="14"/>
  <c r="O41" i="14"/>
  <c r="P41" i="14"/>
  <c r="Q41" i="14"/>
  <c r="N42" i="14"/>
  <c r="O42" i="14"/>
  <c r="P42" i="14"/>
  <c r="Q42" i="14"/>
  <c r="N43" i="14"/>
  <c r="O43" i="14"/>
  <c r="P43" i="14"/>
  <c r="Q43" i="14"/>
  <c r="N44" i="14"/>
  <c r="O44" i="14"/>
  <c r="P44" i="14"/>
  <c r="Q44" i="14"/>
  <c r="N45" i="14"/>
  <c r="O45" i="14"/>
  <c r="P45" i="14"/>
  <c r="Q45" i="14"/>
  <c r="N46" i="14"/>
  <c r="O46" i="14"/>
  <c r="P46" i="14"/>
  <c r="Q46" i="14"/>
  <c r="N47" i="14"/>
  <c r="O47" i="14"/>
  <c r="P47" i="14"/>
  <c r="Q47" i="14"/>
  <c r="N48" i="14"/>
  <c r="O48" i="14"/>
  <c r="P48" i="14"/>
  <c r="Q48" i="14"/>
  <c r="N49" i="14"/>
  <c r="O49" i="14"/>
  <c r="P49" i="14"/>
  <c r="Q49" i="14"/>
  <c r="N50" i="14"/>
  <c r="O50" i="14"/>
  <c r="P50" i="14"/>
  <c r="Q50" i="14"/>
  <c r="N51" i="14"/>
  <c r="O51" i="14"/>
  <c r="P51" i="14"/>
  <c r="Q51" i="14"/>
  <c r="N52" i="14"/>
  <c r="O52" i="14"/>
  <c r="P52" i="14"/>
  <c r="Q52" i="14"/>
  <c r="N53" i="14"/>
  <c r="O53" i="14"/>
  <c r="P53" i="14"/>
  <c r="Q53" i="14"/>
  <c r="N54" i="14"/>
  <c r="O54" i="14"/>
  <c r="P54" i="14"/>
  <c r="Q54" i="14"/>
  <c r="N55" i="14"/>
  <c r="O55" i="14"/>
  <c r="P55" i="14"/>
  <c r="Q55" i="14"/>
  <c r="N56" i="14"/>
  <c r="O56" i="14"/>
  <c r="P56" i="14"/>
  <c r="Q56" i="14"/>
  <c r="N57" i="14"/>
  <c r="O57" i="14"/>
  <c r="P57" i="14"/>
  <c r="Q57" i="14"/>
  <c r="N58" i="14"/>
  <c r="O58" i="14"/>
  <c r="P58" i="14"/>
  <c r="Q58" i="14"/>
  <c r="N59" i="14"/>
  <c r="O59" i="14"/>
  <c r="P59" i="14"/>
  <c r="Q59" i="14"/>
  <c r="N60" i="14"/>
  <c r="O60" i="14"/>
  <c r="P60" i="14"/>
  <c r="Q60" i="14"/>
  <c r="N61" i="14"/>
  <c r="O61" i="14"/>
  <c r="P61" i="14"/>
  <c r="Q61" i="14"/>
  <c r="N62" i="14"/>
  <c r="O62" i="14"/>
  <c r="P62" i="14"/>
  <c r="Q62" i="14"/>
  <c r="N63" i="14"/>
  <c r="O63" i="14"/>
  <c r="P63" i="14"/>
  <c r="Q63" i="14"/>
  <c r="N64" i="14"/>
  <c r="O64" i="14"/>
  <c r="P64" i="14"/>
  <c r="Q64" i="14"/>
  <c r="N65" i="14"/>
  <c r="O65" i="14"/>
  <c r="P65" i="14"/>
  <c r="Q65" i="14"/>
  <c r="N66" i="14"/>
  <c r="O66" i="14"/>
  <c r="P66" i="14"/>
  <c r="Q66" i="14"/>
  <c r="N67" i="14"/>
  <c r="O67" i="14"/>
  <c r="P67" i="14"/>
  <c r="Q67" i="14"/>
  <c r="N68" i="14"/>
  <c r="O68" i="14"/>
  <c r="P68" i="14"/>
  <c r="Q68" i="14"/>
  <c r="N69" i="14"/>
  <c r="O69" i="14"/>
  <c r="P69" i="14"/>
  <c r="Q69" i="14"/>
  <c r="N70" i="14"/>
  <c r="O70" i="14"/>
  <c r="P70" i="14"/>
  <c r="Q70" i="14"/>
  <c r="N71" i="14"/>
  <c r="O71" i="14"/>
  <c r="P71" i="14"/>
  <c r="Q71" i="14"/>
  <c r="N72" i="14"/>
  <c r="O72" i="14"/>
  <c r="P72" i="14"/>
  <c r="Q72" i="14"/>
  <c r="N73" i="14"/>
  <c r="O73" i="14"/>
  <c r="P73" i="14"/>
  <c r="Q73" i="14"/>
  <c r="N74" i="14"/>
  <c r="O74" i="14"/>
  <c r="P74" i="14"/>
  <c r="Q74" i="14"/>
  <c r="N75" i="14"/>
  <c r="O75" i="14"/>
  <c r="P75" i="14"/>
  <c r="Q75" i="14"/>
  <c r="N76" i="14"/>
  <c r="O76" i="14"/>
  <c r="P76" i="14"/>
  <c r="Q76" i="14"/>
  <c r="N77" i="14"/>
  <c r="O77" i="14"/>
  <c r="P77" i="14"/>
  <c r="Q77" i="14"/>
  <c r="N78" i="14"/>
  <c r="O78" i="14"/>
  <c r="P78" i="14"/>
  <c r="Q78" i="14"/>
  <c r="N79" i="14"/>
  <c r="O79" i="14"/>
  <c r="P79" i="14"/>
  <c r="Q79" i="14"/>
  <c r="N80" i="14"/>
  <c r="O80" i="14"/>
  <c r="P80" i="14"/>
  <c r="Q80" i="14"/>
  <c r="N81" i="14"/>
  <c r="O81" i="14"/>
  <c r="P81" i="14"/>
  <c r="Q81" i="14"/>
  <c r="N82" i="14"/>
  <c r="O82" i="14"/>
  <c r="P82" i="14"/>
  <c r="Q82" i="14"/>
  <c r="N83" i="14"/>
  <c r="O83" i="14"/>
  <c r="P83" i="14"/>
  <c r="Q83" i="14"/>
  <c r="N84" i="14"/>
  <c r="O84" i="14"/>
  <c r="P84" i="14"/>
  <c r="Q84" i="14"/>
  <c r="N85" i="14"/>
  <c r="O85" i="14"/>
  <c r="P85" i="14"/>
  <c r="Q85" i="14"/>
  <c r="N86" i="14"/>
  <c r="O86" i="14"/>
  <c r="P86" i="14"/>
  <c r="Q86" i="14"/>
  <c r="N87" i="14"/>
  <c r="O87" i="14"/>
  <c r="P87" i="14"/>
  <c r="Q87" i="14"/>
  <c r="N88" i="14"/>
  <c r="O88" i="14"/>
  <c r="P88" i="14"/>
  <c r="Q88" i="14"/>
  <c r="N89" i="14"/>
  <c r="O89" i="14"/>
  <c r="P89" i="14"/>
  <c r="Q89" i="14"/>
  <c r="N90" i="14"/>
  <c r="O90" i="14"/>
  <c r="P90" i="14"/>
  <c r="Q90" i="14"/>
  <c r="N91" i="14"/>
  <c r="O91" i="14"/>
  <c r="P91" i="14"/>
  <c r="Q91" i="14"/>
  <c r="N92" i="14"/>
  <c r="O92" i="14"/>
  <c r="P92" i="14"/>
  <c r="Q92" i="14"/>
  <c r="N93" i="14"/>
  <c r="O93" i="14"/>
  <c r="P93" i="14"/>
  <c r="Q93" i="14"/>
  <c r="N94" i="14"/>
  <c r="O94" i="14"/>
  <c r="P94" i="14"/>
  <c r="Q94" i="14"/>
  <c r="N95" i="14"/>
  <c r="O95" i="14"/>
  <c r="P95" i="14"/>
  <c r="Q95" i="14"/>
  <c r="N96" i="14"/>
  <c r="O96" i="14"/>
  <c r="P96" i="14"/>
  <c r="Q96" i="14"/>
  <c r="N97" i="14"/>
  <c r="O97" i="14"/>
  <c r="P97" i="14"/>
  <c r="Q97" i="14"/>
  <c r="N98" i="14"/>
  <c r="O98" i="14"/>
  <c r="P98" i="14"/>
  <c r="Q98" i="14"/>
  <c r="N99" i="14"/>
  <c r="O99" i="14"/>
  <c r="P99" i="14"/>
  <c r="Q99" i="14"/>
  <c r="N100" i="14"/>
  <c r="O100" i="14"/>
  <c r="P100" i="14"/>
  <c r="Q100" i="14"/>
  <c r="N101" i="14"/>
  <c r="O101" i="14"/>
  <c r="P101" i="14"/>
  <c r="Q101" i="14"/>
  <c r="N102" i="14"/>
  <c r="O102" i="14"/>
  <c r="P102" i="14"/>
  <c r="Q102" i="14"/>
  <c r="N103" i="14"/>
  <c r="O103" i="14"/>
  <c r="P103" i="14"/>
  <c r="Q103" i="14"/>
  <c r="N104" i="14"/>
  <c r="O104" i="14"/>
  <c r="P104" i="14"/>
  <c r="Q104" i="14"/>
  <c r="N105" i="14"/>
  <c r="O105" i="14"/>
  <c r="P105" i="14"/>
  <c r="Q105" i="14"/>
  <c r="N106" i="14"/>
  <c r="O106" i="14"/>
  <c r="P106" i="14"/>
  <c r="Q106" i="14"/>
  <c r="N107" i="14"/>
  <c r="O107" i="14"/>
  <c r="P107" i="14"/>
  <c r="Q107" i="14"/>
  <c r="N108" i="14"/>
  <c r="O108" i="14"/>
  <c r="P108" i="14"/>
  <c r="Q108" i="14"/>
  <c r="N109" i="14"/>
  <c r="O109" i="14"/>
  <c r="P109" i="14"/>
  <c r="Q109" i="14"/>
  <c r="N110" i="14"/>
  <c r="O110" i="14"/>
  <c r="P110" i="14"/>
  <c r="Q110" i="14"/>
  <c r="N111" i="14"/>
  <c r="O111" i="14"/>
  <c r="P111" i="14"/>
  <c r="Q111" i="14"/>
  <c r="N112" i="14"/>
  <c r="O112" i="14"/>
  <c r="P112" i="14"/>
  <c r="Q112" i="14"/>
  <c r="N113" i="14"/>
  <c r="O113" i="14"/>
  <c r="P113" i="14"/>
  <c r="Q113" i="14"/>
  <c r="N114" i="14"/>
  <c r="O114" i="14"/>
  <c r="P114" i="14"/>
  <c r="Q114" i="14"/>
  <c r="N115" i="14"/>
  <c r="O115" i="14"/>
  <c r="P115" i="14"/>
  <c r="Q115" i="14"/>
  <c r="N116" i="14"/>
  <c r="O116" i="14"/>
  <c r="P116" i="14"/>
  <c r="Q116" i="14"/>
  <c r="N117" i="14"/>
  <c r="O117" i="14"/>
  <c r="P117" i="14"/>
  <c r="Q117" i="14"/>
  <c r="N118" i="14"/>
  <c r="O118" i="14"/>
  <c r="P118" i="14"/>
  <c r="Q118" i="14"/>
  <c r="N119" i="14"/>
  <c r="O119" i="14"/>
  <c r="P119" i="14"/>
  <c r="Q119" i="14"/>
  <c r="N120" i="14"/>
  <c r="O120" i="14"/>
  <c r="P120" i="14"/>
  <c r="Q120" i="14"/>
  <c r="N121" i="14"/>
  <c r="O121" i="14"/>
  <c r="P121" i="14"/>
  <c r="Q121" i="14"/>
  <c r="N122" i="14"/>
  <c r="O122" i="14"/>
  <c r="P122" i="14"/>
  <c r="Q122" i="14"/>
  <c r="N123" i="14"/>
  <c r="O123" i="14"/>
  <c r="P123" i="14"/>
  <c r="Q123" i="14"/>
  <c r="N124" i="14"/>
  <c r="O124" i="14"/>
  <c r="P124" i="14"/>
  <c r="Q124" i="14"/>
  <c r="N125" i="14"/>
  <c r="O125" i="14"/>
  <c r="P125" i="14"/>
  <c r="Q125" i="14"/>
  <c r="N126" i="14"/>
  <c r="O126" i="14"/>
  <c r="P126" i="14"/>
  <c r="Q126" i="14"/>
  <c r="N127" i="14"/>
  <c r="O127" i="14"/>
  <c r="P127" i="14"/>
  <c r="Q127" i="14"/>
  <c r="N128" i="14"/>
  <c r="O128" i="14"/>
  <c r="P128" i="14"/>
  <c r="Q128" i="14"/>
  <c r="N129" i="14"/>
  <c r="O129" i="14"/>
  <c r="P129" i="14"/>
  <c r="Q129" i="14"/>
  <c r="N130" i="14"/>
  <c r="O130" i="14"/>
  <c r="P130" i="14"/>
  <c r="Q130" i="14"/>
  <c r="N131" i="14"/>
  <c r="O131" i="14"/>
  <c r="P131" i="14"/>
  <c r="Q131" i="14"/>
  <c r="N132" i="14"/>
  <c r="O132" i="14"/>
  <c r="P132" i="14"/>
  <c r="Q132" i="14"/>
  <c r="N133" i="14"/>
  <c r="O133" i="14"/>
  <c r="P133" i="14"/>
  <c r="Q133" i="14"/>
  <c r="N134" i="14"/>
  <c r="O134" i="14"/>
  <c r="P134" i="14"/>
  <c r="Q134" i="14"/>
  <c r="N135" i="14"/>
  <c r="O135" i="14"/>
  <c r="P135" i="14"/>
  <c r="Q135" i="14"/>
  <c r="N136" i="14"/>
  <c r="O136" i="14"/>
  <c r="P136" i="14"/>
  <c r="Q136" i="14"/>
  <c r="N137" i="14"/>
  <c r="O137" i="14"/>
  <c r="P137" i="14"/>
  <c r="Q137" i="14"/>
  <c r="N138" i="14"/>
  <c r="O138" i="14"/>
  <c r="P138" i="14"/>
  <c r="Q138" i="14"/>
  <c r="N139" i="14"/>
  <c r="O139" i="14"/>
  <c r="P139" i="14"/>
  <c r="Q139" i="14"/>
  <c r="N140" i="14"/>
  <c r="O140" i="14"/>
  <c r="P140" i="14"/>
  <c r="Q140" i="14"/>
  <c r="N141" i="14"/>
  <c r="O141" i="14"/>
  <c r="P141" i="14"/>
  <c r="Q141" i="14"/>
  <c r="N142" i="14"/>
  <c r="O142" i="14"/>
  <c r="P142" i="14"/>
  <c r="Q142" i="14"/>
  <c r="N143" i="14"/>
  <c r="O143" i="14"/>
  <c r="P143" i="14"/>
  <c r="Q143" i="14"/>
  <c r="N144" i="14"/>
  <c r="O144" i="14"/>
  <c r="P144" i="14"/>
  <c r="Q144" i="14"/>
  <c r="N145" i="14"/>
  <c r="O145" i="14"/>
  <c r="P145" i="14"/>
  <c r="Q145" i="14"/>
  <c r="N146" i="14"/>
  <c r="O146" i="14"/>
  <c r="P146" i="14"/>
  <c r="Q146" i="14"/>
  <c r="N147" i="14"/>
  <c r="O147" i="14"/>
  <c r="P147" i="14"/>
  <c r="Q147" i="14"/>
  <c r="N148" i="14"/>
  <c r="O148" i="14"/>
  <c r="P148" i="14"/>
  <c r="Q148" i="14"/>
  <c r="N149" i="14"/>
  <c r="O149" i="14"/>
  <c r="P149" i="14"/>
  <c r="Q149" i="14"/>
  <c r="N150" i="14"/>
  <c r="O150" i="14"/>
  <c r="P150" i="14"/>
  <c r="Q150" i="14"/>
  <c r="N151" i="14"/>
  <c r="O151" i="14"/>
  <c r="P151" i="14"/>
  <c r="Q151" i="14"/>
  <c r="N152" i="14"/>
  <c r="O152" i="14"/>
  <c r="P152" i="14"/>
  <c r="Q152" i="14"/>
  <c r="N153" i="14"/>
  <c r="O153" i="14"/>
  <c r="P153" i="14"/>
  <c r="Q153" i="14"/>
  <c r="N154" i="14"/>
  <c r="O154" i="14"/>
  <c r="P154" i="14"/>
  <c r="Q154" i="14"/>
  <c r="N155" i="14"/>
  <c r="O155" i="14"/>
  <c r="P155" i="14"/>
  <c r="Q155" i="14"/>
  <c r="N156" i="14"/>
  <c r="O156" i="14"/>
  <c r="P156" i="14"/>
  <c r="Q156" i="14"/>
  <c r="N157" i="14"/>
  <c r="O157" i="14"/>
  <c r="P157" i="14"/>
  <c r="Q157" i="14"/>
  <c r="N158" i="14"/>
  <c r="O158" i="14"/>
  <c r="P158" i="14"/>
  <c r="Q158" i="14"/>
  <c r="N159" i="14"/>
  <c r="O159" i="14"/>
  <c r="P159" i="14"/>
  <c r="Q159" i="14"/>
  <c r="N160" i="14"/>
  <c r="O160" i="14"/>
  <c r="P160" i="14"/>
  <c r="Q160" i="14"/>
  <c r="N161" i="14"/>
  <c r="O161" i="14"/>
  <c r="P161" i="14"/>
  <c r="Q161" i="14"/>
  <c r="N162" i="14"/>
  <c r="O162" i="14"/>
  <c r="P162" i="14"/>
  <c r="Q162" i="14"/>
  <c r="N163" i="14"/>
  <c r="O163" i="14"/>
  <c r="P163" i="14"/>
  <c r="Q163" i="14"/>
  <c r="N164" i="14"/>
  <c r="O164" i="14"/>
  <c r="P164" i="14"/>
  <c r="Q164" i="14"/>
  <c r="N165" i="14"/>
  <c r="O165" i="14"/>
  <c r="P165" i="14"/>
  <c r="Q165" i="14"/>
  <c r="N166" i="14"/>
  <c r="O166" i="14"/>
  <c r="P166" i="14"/>
  <c r="Q166" i="14"/>
  <c r="N167" i="14"/>
  <c r="O167" i="14"/>
  <c r="P167" i="14"/>
  <c r="Q167" i="14"/>
  <c r="N168" i="14"/>
  <c r="O168" i="14"/>
  <c r="P168" i="14"/>
  <c r="Q168" i="14"/>
  <c r="N169" i="14"/>
  <c r="O169" i="14"/>
  <c r="P169" i="14"/>
  <c r="Q169" i="14"/>
  <c r="N170" i="14"/>
  <c r="O170" i="14"/>
  <c r="P170" i="14"/>
  <c r="Q170" i="14"/>
  <c r="N171" i="14"/>
  <c r="O171" i="14"/>
  <c r="P171" i="14"/>
  <c r="Q171" i="14"/>
  <c r="N172" i="14"/>
  <c r="O172" i="14"/>
  <c r="P172" i="14"/>
  <c r="Q172" i="14"/>
  <c r="N173" i="14"/>
  <c r="O173" i="14"/>
  <c r="P173" i="14"/>
  <c r="Q173" i="14"/>
  <c r="N174" i="14"/>
  <c r="O174" i="14"/>
  <c r="P174" i="14"/>
  <c r="Q174" i="14"/>
  <c r="N175" i="14"/>
  <c r="O175" i="14"/>
  <c r="P175" i="14"/>
  <c r="Q175" i="14"/>
  <c r="N176" i="14"/>
  <c r="O176" i="14"/>
  <c r="P176" i="14"/>
  <c r="Q176" i="14"/>
  <c r="N177" i="14"/>
  <c r="O177" i="14"/>
  <c r="P177" i="14"/>
  <c r="Q177" i="14"/>
  <c r="N178" i="14"/>
  <c r="O178" i="14"/>
  <c r="P178" i="14"/>
  <c r="Q178" i="14"/>
  <c r="N179" i="14"/>
  <c r="O179" i="14"/>
  <c r="P179" i="14"/>
  <c r="Q179" i="14"/>
  <c r="N180" i="14"/>
  <c r="O180" i="14"/>
  <c r="P180" i="14"/>
  <c r="Q180" i="14"/>
  <c r="N181" i="14"/>
  <c r="O181" i="14"/>
  <c r="P181" i="14"/>
  <c r="Q181" i="14"/>
  <c r="N182" i="14"/>
  <c r="O182" i="14"/>
  <c r="P182" i="14"/>
  <c r="Q182" i="14"/>
  <c r="N183" i="14"/>
  <c r="O183" i="14"/>
  <c r="P183" i="14"/>
  <c r="Q183" i="14"/>
  <c r="N184" i="14"/>
  <c r="O184" i="14"/>
  <c r="P184" i="14"/>
  <c r="Q184" i="14"/>
  <c r="N185" i="14"/>
  <c r="O185" i="14"/>
  <c r="P185" i="14"/>
  <c r="Q185" i="14"/>
  <c r="N186" i="14"/>
  <c r="O186" i="14"/>
  <c r="P186" i="14"/>
  <c r="Q186" i="14"/>
  <c r="N187" i="14"/>
  <c r="O187" i="14"/>
  <c r="P187" i="14"/>
  <c r="Q187" i="14"/>
  <c r="N188" i="14"/>
  <c r="O188" i="14"/>
  <c r="P188" i="14"/>
  <c r="Q188" i="14"/>
  <c r="N189" i="14"/>
  <c r="O189" i="14"/>
  <c r="P189" i="14"/>
  <c r="Q189" i="14"/>
  <c r="N190" i="14"/>
  <c r="O190" i="14"/>
  <c r="P190" i="14"/>
  <c r="Q190" i="14"/>
  <c r="N191" i="14"/>
  <c r="O191" i="14"/>
  <c r="P191" i="14"/>
  <c r="Q191" i="14"/>
  <c r="N192" i="14"/>
  <c r="O192" i="14"/>
  <c r="P192" i="14"/>
  <c r="Q192" i="14"/>
  <c r="N193" i="14"/>
  <c r="O193" i="14"/>
  <c r="P193" i="14"/>
  <c r="Q193" i="14"/>
  <c r="N194" i="14"/>
  <c r="O194" i="14"/>
  <c r="P194" i="14"/>
  <c r="Q194" i="14"/>
  <c r="N195" i="14"/>
  <c r="O195" i="14"/>
  <c r="P195" i="14"/>
  <c r="Q195" i="14"/>
  <c r="N196" i="14"/>
  <c r="O196" i="14"/>
  <c r="P196" i="14"/>
  <c r="Q196" i="14"/>
  <c r="N197" i="14"/>
  <c r="O197" i="14"/>
  <c r="P197" i="14"/>
  <c r="Q197" i="14"/>
  <c r="N198" i="14"/>
  <c r="O198" i="14"/>
  <c r="P198" i="14"/>
  <c r="Q198" i="14"/>
  <c r="N199" i="14"/>
  <c r="O199" i="14"/>
  <c r="P199" i="14"/>
  <c r="Q199" i="14"/>
  <c r="N200" i="14"/>
  <c r="O200" i="14"/>
  <c r="P200" i="14"/>
  <c r="Q200" i="14"/>
  <c r="N201" i="14"/>
  <c r="O201" i="14"/>
  <c r="P201" i="14"/>
  <c r="Q201" i="14"/>
  <c r="N202" i="14"/>
  <c r="O202" i="14"/>
  <c r="P202" i="14"/>
  <c r="Q202" i="14"/>
  <c r="N203" i="14"/>
  <c r="O203" i="14"/>
  <c r="P203" i="14"/>
  <c r="Q203" i="14"/>
  <c r="N204" i="14"/>
  <c r="O204" i="14"/>
  <c r="P204" i="14"/>
  <c r="Q204" i="14"/>
  <c r="N205" i="14"/>
  <c r="O205" i="14"/>
  <c r="P205" i="14"/>
  <c r="Q205" i="14"/>
  <c r="N206" i="14"/>
  <c r="O206" i="14"/>
  <c r="P206" i="14"/>
  <c r="Q206" i="14"/>
  <c r="N207" i="14"/>
  <c r="O207" i="14"/>
  <c r="P207" i="14"/>
  <c r="Q207" i="14"/>
  <c r="N208" i="14"/>
  <c r="O208" i="14"/>
  <c r="P208" i="14"/>
  <c r="Q208" i="14"/>
  <c r="N209" i="14"/>
  <c r="O209" i="14"/>
  <c r="P209" i="14"/>
  <c r="Q209" i="14"/>
  <c r="N210" i="14"/>
  <c r="O210" i="14"/>
  <c r="P210" i="14"/>
  <c r="Q210" i="14"/>
  <c r="N211" i="14"/>
  <c r="O211" i="14"/>
  <c r="P211" i="14"/>
  <c r="Q211" i="14"/>
  <c r="N212" i="14"/>
  <c r="O212" i="14"/>
  <c r="P212" i="14"/>
  <c r="Q212" i="14"/>
  <c r="N213" i="14"/>
  <c r="O213" i="14"/>
  <c r="P213" i="14"/>
  <c r="Q213" i="14"/>
  <c r="N214" i="14"/>
  <c r="O214" i="14"/>
  <c r="P214" i="14"/>
  <c r="Q214" i="14"/>
  <c r="N215" i="14"/>
  <c r="O215" i="14"/>
  <c r="P215" i="14"/>
  <c r="Q215" i="14"/>
  <c r="N216" i="14"/>
  <c r="O216" i="14"/>
  <c r="P216" i="14"/>
  <c r="Q216" i="14"/>
  <c r="N217" i="14"/>
  <c r="O217" i="14"/>
  <c r="P217" i="14"/>
  <c r="Q217" i="14"/>
  <c r="N218" i="14"/>
  <c r="O218" i="14"/>
  <c r="P218" i="14"/>
  <c r="Q218" i="14"/>
  <c r="N219" i="14"/>
  <c r="O219" i="14"/>
  <c r="P219" i="14"/>
  <c r="Q219" i="14"/>
  <c r="N220" i="14"/>
  <c r="O220" i="14"/>
  <c r="P220" i="14"/>
  <c r="Q220" i="14"/>
  <c r="N221" i="14"/>
  <c r="O221" i="14"/>
  <c r="P221" i="14"/>
  <c r="Q221" i="14"/>
  <c r="N222" i="14"/>
  <c r="O222" i="14"/>
  <c r="P222" i="14"/>
  <c r="Q222" i="14"/>
  <c r="N223" i="14"/>
  <c r="O223" i="14"/>
  <c r="P223" i="14"/>
  <c r="Q223" i="14"/>
  <c r="N224" i="14"/>
  <c r="O224" i="14"/>
  <c r="P224" i="14"/>
  <c r="Q224" i="14"/>
  <c r="N225" i="14"/>
  <c r="O225" i="14"/>
  <c r="P225" i="14"/>
  <c r="Q225" i="14"/>
  <c r="N226" i="14"/>
  <c r="O226" i="14"/>
  <c r="P226" i="14"/>
  <c r="Q226" i="14"/>
  <c r="N227" i="14"/>
  <c r="O227" i="14"/>
  <c r="P227" i="14"/>
  <c r="Q227" i="14"/>
  <c r="N228" i="14"/>
  <c r="O228" i="14"/>
  <c r="P228" i="14"/>
  <c r="Q228" i="14"/>
  <c r="N229" i="14"/>
  <c r="O229" i="14"/>
  <c r="P229" i="14"/>
  <c r="Q229" i="14"/>
  <c r="N230" i="14"/>
  <c r="O230" i="14"/>
  <c r="P230" i="14"/>
  <c r="Q230" i="14"/>
  <c r="N231" i="14"/>
  <c r="O231" i="14"/>
  <c r="P231" i="14"/>
  <c r="Q231" i="14"/>
  <c r="N232" i="14"/>
  <c r="O232" i="14"/>
  <c r="P232" i="14"/>
  <c r="Q232" i="14"/>
  <c r="N233" i="14"/>
  <c r="O233" i="14"/>
  <c r="P233" i="14"/>
  <c r="Q233" i="14"/>
  <c r="N234" i="14"/>
  <c r="O234" i="14"/>
  <c r="P234" i="14"/>
  <c r="Q234" i="14"/>
  <c r="N235" i="14"/>
  <c r="O235" i="14"/>
  <c r="P235" i="14"/>
  <c r="Q235" i="14"/>
  <c r="N236" i="14"/>
  <c r="O236" i="14"/>
  <c r="P236" i="14"/>
  <c r="Q236" i="14"/>
  <c r="N237" i="14"/>
  <c r="O237" i="14"/>
  <c r="P237" i="14"/>
  <c r="Q237" i="14"/>
  <c r="N238" i="14"/>
  <c r="O238" i="14"/>
  <c r="P238" i="14"/>
  <c r="Q238" i="14"/>
  <c r="N239" i="14"/>
  <c r="O239" i="14"/>
  <c r="P239" i="14"/>
  <c r="Q239" i="14"/>
  <c r="N240" i="14"/>
  <c r="O240" i="14"/>
  <c r="P240" i="14"/>
  <c r="Q240" i="14"/>
  <c r="N241" i="14"/>
  <c r="O241" i="14"/>
  <c r="P241" i="14"/>
  <c r="Q241" i="14"/>
  <c r="N242" i="14"/>
  <c r="O242" i="14"/>
  <c r="P242" i="14"/>
  <c r="Q242" i="14"/>
  <c r="N243" i="14"/>
  <c r="O243" i="14"/>
  <c r="P243" i="14"/>
  <c r="Q243" i="14"/>
  <c r="N244" i="14"/>
  <c r="O244" i="14"/>
  <c r="P244" i="14"/>
  <c r="Q244" i="14"/>
  <c r="N245" i="14"/>
  <c r="O245" i="14"/>
  <c r="P245" i="14"/>
  <c r="Q245" i="14"/>
  <c r="N246" i="14"/>
  <c r="O246" i="14"/>
  <c r="P246" i="14"/>
  <c r="Q246" i="14"/>
  <c r="N247" i="14"/>
  <c r="O247" i="14"/>
  <c r="P247" i="14"/>
  <c r="Q247" i="14"/>
  <c r="N248" i="14"/>
  <c r="O248" i="14"/>
  <c r="P248" i="14"/>
  <c r="Q248" i="14"/>
  <c r="N249" i="14"/>
  <c r="O249" i="14"/>
  <c r="P249" i="14"/>
  <c r="Q249" i="14"/>
  <c r="N250" i="14"/>
  <c r="O250" i="14"/>
  <c r="P250" i="14"/>
  <c r="Q250" i="14"/>
  <c r="N251" i="14"/>
  <c r="O251" i="14"/>
  <c r="P251" i="14"/>
  <c r="Q251" i="14"/>
  <c r="N252" i="14"/>
  <c r="O252" i="14"/>
  <c r="P252" i="14"/>
  <c r="Q252" i="14"/>
  <c r="N253" i="14"/>
  <c r="O253" i="14"/>
  <c r="P253" i="14"/>
  <c r="Q253" i="14"/>
  <c r="N254" i="14"/>
  <c r="O254" i="14"/>
  <c r="P254" i="14"/>
  <c r="Q254" i="14"/>
  <c r="N255" i="14"/>
  <c r="O255" i="14"/>
  <c r="P255" i="14"/>
  <c r="Q255" i="14"/>
  <c r="N256" i="14"/>
  <c r="O256" i="14"/>
  <c r="P256" i="14"/>
  <c r="Q256" i="14"/>
  <c r="N257" i="14"/>
  <c r="O257" i="14"/>
  <c r="P257" i="14"/>
  <c r="Q257" i="14"/>
  <c r="N258" i="14"/>
  <c r="O258" i="14"/>
  <c r="P258" i="14"/>
  <c r="Q258" i="14"/>
  <c r="N259" i="14"/>
  <c r="O259" i="14"/>
  <c r="P259" i="14"/>
  <c r="Q259" i="14"/>
  <c r="N260" i="14"/>
  <c r="O260" i="14"/>
  <c r="P260" i="14"/>
  <c r="Q260" i="14"/>
  <c r="N261" i="14"/>
  <c r="O261" i="14"/>
  <c r="P261" i="14"/>
  <c r="Q261" i="14"/>
  <c r="N262" i="14"/>
  <c r="O262" i="14"/>
  <c r="P262" i="14"/>
  <c r="Q262" i="14"/>
  <c r="N263" i="14"/>
  <c r="O263" i="14"/>
  <c r="P263" i="14"/>
  <c r="Q263" i="14"/>
  <c r="N264" i="14"/>
  <c r="O264" i="14"/>
  <c r="P264" i="14"/>
  <c r="Q264" i="14"/>
  <c r="N265" i="14"/>
  <c r="O265" i="14"/>
  <c r="P265" i="14"/>
  <c r="Q265" i="14"/>
  <c r="N266" i="14"/>
  <c r="O266" i="14"/>
  <c r="P266" i="14"/>
  <c r="Q266" i="14"/>
  <c r="N267" i="14"/>
  <c r="O267" i="14"/>
  <c r="P267" i="14"/>
  <c r="Q267" i="14"/>
  <c r="N268" i="14"/>
  <c r="O268" i="14"/>
  <c r="P268" i="14"/>
  <c r="Q268" i="14"/>
  <c r="N269" i="14"/>
  <c r="O269" i="14"/>
  <c r="P269" i="14"/>
  <c r="Q269" i="14"/>
  <c r="N270" i="14"/>
  <c r="O270" i="14"/>
  <c r="P270" i="14"/>
  <c r="Q270" i="14"/>
  <c r="N271" i="14"/>
  <c r="O271" i="14"/>
  <c r="P271" i="14"/>
  <c r="Q271" i="14"/>
  <c r="N272" i="14"/>
  <c r="O272" i="14"/>
  <c r="P272" i="14"/>
  <c r="Q272" i="14"/>
  <c r="N273" i="14"/>
  <c r="O273" i="14"/>
  <c r="P273" i="14"/>
  <c r="Q273" i="14"/>
  <c r="N274" i="14"/>
  <c r="O274" i="14"/>
  <c r="P274" i="14"/>
  <c r="Q274" i="14"/>
  <c r="N275" i="14"/>
  <c r="O275" i="14"/>
  <c r="P275" i="14"/>
  <c r="Q275" i="14"/>
  <c r="N276" i="14"/>
  <c r="O276" i="14"/>
  <c r="P276" i="14"/>
  <c r="Q276" i="14"/>
  <c r="N277" i="14"/>
  <c r="O277" i="14"/>
  <c r="P277" i="14"/>
  <c r="Q277" i="14"/>
  <c r="N278" i="14"/>
  <c r="O278" i="14"/>
  <c r="P278" i="14"/>
  <c r="Q278" i="14"/>
  <c r="N279" i="14"/>
  <c r="O279" i="14"/>
  <c r="P279" i="14"/>
  <c r="Q279" i="14"/>
  <c r="N280" i="14"/>
  <c r="O280" i="14"/>
  <c r="P280" i="14"/>
  <c r="Q280" i="14"/>
  <c r="N281" i="14"/>
  <c r="O281" i="14"/>
  <c r="P281" i="14"/>
  <c r="Q281" i="14"/>
  <c r="N282" i="14"/>
  <c r="O282" i="14"/>
  <c r="P282" i="14"/>
  <c r="Q282" i="14"/>
  <c r="N283" i="14"/>
  <c r="O283" i="14"/>
  <c r="P283" i="14"/>
  <c r="Q283" i="14"/>
  <c r="N284" i="14"/>
  <c r="O284" i="14"/>
  <c r="P284" i="14"/>
  <c r="Q284" i="14"/>
  <c r="N285" i="14"/>
  <c r="O285" i="14"/>
  <c r="P285" i="14"/>
  <c r="Q285" i="14"/>
  <c r="N286" i="14"/>
  <c r="O286" i="14"/>
  <c r="P286" i="14"/>
  <c r="Q286" i="14"/>
  <c r="N287" i="14"/>
  <c r="O287" i="14"/>
  <c r="P287" i="14"/>
  <c r="Q287" i="14"/>
  <c r="N288" i="14"/>
  <c r="O288" i="14"/>
  <c r="P288" i="14"/>
  <c r="Q288" i="14"/>
  <c r="N289" i="14"/>
  <c r="O289" i="14"/>
  <c r="P289" i="14"/>
  <c r="Q289" i="14"/>
  <c r="N290" i="14"/>
  <c r="O290" i="14"/>
  <c r="P290" i="14"/>
  <c r="Q290" i="14"/>
  <c r="N291" i="14"/>
  <c r="O291" i="14"/>
  <c r="P291" i="14"/>
  <c r="Q291" i="14"/>
  <c r="N292" i="14"/>
  <c r="O292" i="14"/>
  <c r="P292" i="14"/>
  <c r="Q292" i="14"/>
  <c r="N293" i="14"/>
  <c r="O293" i="14"/>
  <c r="P293" i="14"/>
  <c r="Q293" i="14"/>
  <c r="N294" i="14"/>
  <c r="O294" i="14"/>
  <c r="P294" i="14"/>
  <c r="Q294" i="14"/>
  <c r="N295" i="14"/>
  <c r="O295" i="14"/>
  <c r="P295" i="14"/>
  <c r="Q295" i="14"/>
  <c r="N296" i="14"/>
  <c r="O296" i="14"/>
  <c r="P296" i="14"/>
  <c r="Q296" i="14"/>
  <c r="N297" i="14"/>
  <c r="O297" i="14"/>
  <c r="P297" i="14"/>
  <c r="Q297" i="14"/>
  <c r="N298" i="14"/>
  <c r="O298" i="14"/>
  <c r="P298" i="14"/>
  <c r="Q298" i="14"/>
  <c r="N299" i="14"/>
  <c r="O299" i="14"/>
  <c r="P299" i="14"/>
  <c r="Q299" i="14"/>
  <c r="N300" i="14"/>
  <c r="O300" i="14"/>
  <c r="P300" i="14"/>
  <c r="Q300" i="14"/>
  <c r="N301" i="14"/>
  <c r="O301" i="14"/>
  <c r="P301" i="14"/>
  <c r="Q301" i="14"/>
  <c r="N302" i="14"/>
  <c r="O302" i="14"/>
  <c r="P302" i="14"/>
  <c r="Q302" i="14"/>
  <c r="N303" i="14"/>
  <c r="O303" i="14"/>
  <c r="P303" i="14"/>
  <c r="Q303" i="14"/>
  <c r="N304" i="14"/>
  <c r="O304" i="14"/>
  <c r="P304" i="14"/>
  <c r="Q304" i="14"/>
  <c r="N305" i="14"/>
  <c r="O305" i="14"/>
  <c r="P305" i="14"/>
  <c r="Q305" i="14"/>
  <c r="N306" i="14"/>
  <c r="O306" i="14"/>
  <c r="P306" i="14"/>
  <c r="Q306" i="14"/>
  <c r="N307" i="14"/>
  <c r="O307" i="14"/>
  <c r="P307" i="14"/>
  <c r="Q307" i="14"/>
  <c r="N308" i="14"/>
  <c r="O308" i="14"/>
  <c r="P308" i="14"/>
  <c r="Q308" i="14"/>
  <c r="N309" i="14"/>
  <c r="O309" i="14"/>
  <c r="P309" i="14"/>
  <c r="Q309" i="14"/>
  <c r="N310" i="14"/>
  <c r="O310" i="14"/>
  <c r="P310" i="14"/>
  <c r="Q310" i="14"/>
  <c r="N311" i="14"/>
  <c r="O311" i="14"/>
  <c r="P311" i="14"/>
  <c r="Q311" i="14"/>
  <c r="N312" i="14"/>
  <c r="O312" i="14"/>
  <c r="P312" i="14"/>
  <c r="Q312" i="14"/>
  <c r="N313" i="14"/>
  <c r="O313" i="14"/>
  <c r="P313" i="14"/>
  <c r="Q313" i="14"/>
  <c r="N314" i="14"/>
  <c r="O314" i="14"/>
  <c r="P314" i="14"/>
  <c r="Q314" i="14"/>
  <c r="N315" i="14"/>
  <c r="O315" i="14"/>
  <c r="P315" i="14"/>
  <c r="Q315" i="14"/>
  <c r="N316" i="14"/>
  <c r="O316" i="14"/>
  <c r="P316" i="14"/>
  <c r="Q316" i="14"/>
  <c r="N317" i="14"/>
  <c r="O317" i="14"/>
  <c r="P317" i="14"/>
  <c r="Q317" i="14"/>
  <c r="N318" i="14"/>
  <c r="O318" i="14"/>
  <c r="P318" i="14"/>
  <c r="Q318" i="14"/>
  <c r="N319" i="14"/>
  <c r="O319" i="14"/>
  <c r="P319" i="14"/>
  <c r="Q319" i="14"/>
  <c r="N320" i="14"/>
  <c r="O320" i="14"/>
  <c r="P320" i="14"/>
  <c r="Q320" i="14"/>
  <c r="N321" i="14"/>
  <c r="O321" i="14"/>
  <c r="P321" i="14"/>
  <c r="Q321" i="14"/>
  <c r="N322" i="14"/>
  <c r="O322" i="14"/>
  <c r="P322" i="14"/>
  <c r="Q322" i="14"/>
  <c r="N323" i="14"/>
  <c r="O323" i="14"/>
  <c r="P323" i="14"/>
  <c r="Q323" i="14"/>
  <c r="N324" i="14"/>
  <c r="O324" i="14"/>
  <c r="P324" i="14"/>
  <c r="Q324" i="14"/>
  <c r="N325" i="14"/>
  <c r="O325" i="14"/>
  <c r="P325" i="14"/>
  <c r="Q325" i="14"/>
  <c r="N326" i="14"/>
  <c r="O326" i="14"/>
  <c r="P326" i="14"/>
  <c r="Q326" i="14"/>
  <c r="N327" i="14"/>
  <c r="O327" i="14"/>
  <c r="P327" i="14"/>
  <c r="Q327" i="14"/>
  <c r="N328" i="14"/>
  <c r="O328" i="14"/>
  <c r="P328" i="14"/>
  <c r="Q328" i="14"/>
  <c r="N329" i="14"/>
  <c r="O329" i="14"/>
  <c r="P329" i="14"/>
  <c r="Q329" i="14"/>
  <c r="N330" i="14"/>
  <c r="O330" i="14"/>
  <c r="P330" i="14"/>
  <c r="Q330" i="14"/>
  <c r="N331" i="14"/>
  <c r="O331" i="14"/>
  <c r="P331" i="14"/>
  <c r="Q331" i="14"/>
  <c r="N332" i="14"/>
  <c r="O332" i="14"/>
  <c r="P332" i="14"/>
  <c r="Q332" i="14"/>
  <c r="N333" i="14"/>
  <c r="O333" i="14"/>
  <c r="P333" i="14"/>
  <c r="Q333" i="14"/>
  <c r="N334" i="14"/>
  <c r="O334" i="14"/>
  <c r="P334" i="14"/>
  <c r="Q334" i="14"/>
  <c r="N335" i="14"/>
  <c r="O335" i="14"/>
  <c r="P335" i="14"/>
  <c r="Q335" i="14"/>
  <c r="N336" i="14"/>
  <c r="O336" i="14"/>
  <c r="P336" i="14"/>
  <c r="Q336" i="14"/>
  <c r="N337" i="14"/>
  <c r="O337" i="14"/>
  <c r="P337" i="14"/>
  <c r="Q337" i="14"/>
  <c r="N338" i="14"/>
  <c r="O338" i="14"/>
  <c r="P338" i="14"/>
  <c r="Q338" i="14"/>
  <c r="N339" i="14"/>
  <c r="O339" i="14"/>
  <c r="P339" i="14"/>
  <c r="Q339" i="14"/>
  <c r="N340" i="14"/>
  <c r="O340" i="14"/>
  <c r="P340" i="14"/>
  <c r="Q340" i="14"/>
  <c r="N341" i="14"/>
  <c r="O341" i="14"/>
  <c r="P341" i="14"/>
  <c r="Q341" i="14"/>
  <c r="N342" i="14"/>
  <c r="O342" i="14"/>
  <c r="P342" i="14"/>
  <c r="Q342" i="14"/>
  <c r="N343" i="14"/>
  <c r="O343" i="14"/>
  <c r="P343" i="14"/>
  <c r="Q343" i="14"/>
  <c r="N344" i="14"/>
  <c r="O344" i="14"/>
  <c r="P344" i="14"/>
  <c r="Q344" i="14"/>
  <c r="N345" i="14"/>
  <c r="O345" i="14"/>
  <c r="P345" i="14"/>
  <c r="Q345" i="14"/>
  <c r="N346" i="14"/>
  <c r="O346" i="14"/>
  <c r="P346" i="14"/>
  <c r="Q346" i="14"/>
  <c r="N347" i="14"/>
  <c r="O347" i="14"/>
  <c r="P347" i="14"/>
  <c r="Q347" i="14"/>
  <c r="N348" i="14"/>
  <c r="O348" i="14"/>
  <c r="P348" i="14"/>
  <c r="Q348" i="14"/>
  <c r="N349" i="14"/>
  <c r="O349" i="14"/>
  <c r="P349" i="14"/>
  <c r="Q349" i="14"/>
  <c r="N350" i="14"/>
  <c r="O350" i="14"/>
  <c r="P350" i="14"/>
  <c r="Q350" i="14"/>
  <c r="N351" i="14"/>
  <c r="O351" i="14"/>
  <c r="P351" i="14"/>
  <c r="Q351" i="14"/>
  <c r="N352" i="14"/>
  <c r="O352" i="14"/>
  <c r="P352" i="14"/>
  <c r="Q352" i="14"/>
  <c r="N353" i="14"/>
  <c r="O353" i="14"/>
  <c r="P353" i="14"/>
  <c r="Q353" i="14"/>
  <c r="N354" i="14"/>
  <c r="O354" i="14"/>
  <c r="P354" i="14"/>
  <c r="Q354" i="14"/>
  <c r="N355" i="14"/>
  <c r="O355" i="14"/>
  <c r="P355" i="14"/>
  <c r="Q355" i="14"/>
  <c r="N356" i="14"/>
  <c r="O356" i="14"/>
  <c r="P356" i="14"/>
  <c r="Q356" i="14"/>
  <c r="N357" i="14"/>
  <c r="O357" i="14"/>
  <c r="P357" i="14"/>
  <c r="Q357" i="14"/>
  <c r="N358" i="14"/>
  <c r="O358" i="14"/>
  <c r="P358" i="14"/>
  <c r="Q358" i="14"/>
  <c r="N359" i="14"/>
  <c r="O359" i="14"/>
  <c r="P359" i="14"/>
  <c r="Q359" i="14"/>
  <c r="N360" i="14"/>
  <c r="O360" i="14"/>
  <c r="P360" i="14"/>
  <c r="Q360" i="14"/>
  <c r="N361" i="14"/>
  <c r="O361" i="14"/>
  <c r="P361" i="14"/>
  <c r="Q361" i="14"/>
  <c r="N362" i="14"/>
  <c r="O362" i="14"/>
  <c r="P362" i="14"/>
  <c r="Q362" i="14"/>
  <c r="N363" i="14"/>
  <c r="O363" i="14"/>
  <c r="P363" i="14"/>
  <c r="Q363" i="14"/>
  <c r="N364" i="14"/>
  <c r="O364" i="14"/>
  <c r="P364" i="14"/>
  <c r="Q364" i="14"/>
  <c r="N365" i="14"/>
  <c r="O365" i="14"/>
  <c r="P365" i="14"/>
  <c r="Q365" i="14"/>
  <c r="N366" i="14"/>
  <c r="O366" i="14"/>
  <c r="P366" i="14"/>
  <c r="Q366" i="14"/>
  <c r="N367" i="14"/>
  <c r="O367" i="14"/>
  <c r="P367" i="14"/>
  <c r="Q367" i="14"/>
  <c r="N368" i="14"/>
  <c r="O368" i="14"/>
  <c r="P368" i="14"/>
  <c r="Q368" i="14"/>
  <c r="N369" i="14"/>
  <c r="O369" i="14"/>
  <c r="P369" i="14"/>
  <c r="Q369" i="14"/>
  <c r="N370" i="14"/>
  <c r="O370" i="14"/>
  <c r="P370" i="14"/>
  <c r="Q370" i="14"/>
  <c r="N371" i="14"/>
  <c r="O371" i="14"/>
  <c r="P371" i="14"/>
  <c r="Q371" i="14"/>
  <c r="N372" i="14"/>
  <c r="O372" i="14"/>
  <c r="P372" i="14"/>
  <c r="Q372" i="14"/>
  <c r="N373" i="14"/>
  <c r="O373" i="14"/>
  <c r="P373" i="14"/>
  <c r="Q373" i="14"/>
  <c r="N374" i="14"/>
  <c r="O374" i="14"/>
  <c r="P374" i="14"/>
  <c r="Q374" i="14"/>
  <c r="N375" i="14"/>
  <c r="O375" i="14"/>
  <c r="P375" i="14"/>
  <c r="Q375" i="14"/>
  <c r="N376" i="14"/>
  <c r="O376" i="14"/>
  <c r="P376" i="14"/>
  <c r="Q376" i="14"/>
  <c r="N377" i="14"/>
  <c r="O377" i="14"/>
  <c r="P377" i="14"/>
  <c r="Q377" i="14"/>
  <c r="N378" i="14"/>
  <c r="O378" i="14"/>
  <c r="P378" i="14"/>
  <c r="Q378" i="14"/>
  <c r="N379" i="14"/>
  <c r="O379" i="14"/>
  <c r="P379" i="14"/>
  <c r="Q379" i="14"/>
  <c r="N380" i="14"/>
  <c r="O380" i="14"/>
  <c r="P380" i="14"/>
  <c r="Q380" i="14"/>
  <c r="N381" i="14"/>
  <c r="O381" i="14"/>
  <c r="P381" i="14"/>
  <c r="Q381" i="14"/>
  <c r="N382" i="14"/>
  <c r="O382" i="14"/>
  <c r="P382" i="14"/>
  <c r="Q382" i="14"/>
  <c r="N383" i="14"/>
  <c r="O383" i="14"/>
  <c r="P383" i="14"/>
  <c r="Q383" i="14"/>
  <c r="N384" i="14"/>
  <c r="O384" i="14"/>
  <c r="P384" i="14"/>
  <c r="Q384" i="14"/>
  <c r="N385" i="14"/>
  <c r="O385" i="14"/>
  <c r="P385" i="14"/>
  <c r="Q385" i="14"/>
  <c r="N386" i="14"/>
  <c r="O386" i="14"/>
  <c r="P386" i="14"/>
  <c r="Q386" i="14"/>
  <c r="N387" i="14"/>
  <c r="O387" i="14"/>
  <c r="P387" i="14"/>
  <c r="Q387" i="14"/>
  <c r="N388" i="14"/>
  <c r="O388" i="14"/>
  <c r="P388" i="14"/>
  <c r="Q388" i="14"/>
  <c r="N389" i="14"/>
  <c r="O389" i="14"/>
  <c r="P389" i="14"/>
  <c r="Q389" i="14"/>
  <c r="N390" i="14"/>
  <c r="O390" i="14"/>
  <c r="P390" i="14"/>
  <c r="Q390" i="14"/>
  <c r="N391" i="14"/>
  <c r="O391" i="14"/>
  <c r="P391" i="14"/>
  <c r="Q391" i="14"/>
  <c r="N392" i="14"/>
  <c r="O392" i="14"/>
  <c r="P392" i="14"/>
  <c r="Q392" i="14"/>
  <c r="N393" i="14"/>
  <c r="O393" i="14"/>
  <c r="P393" i="14"/>
  <c r="Q393" i="14"/>
  <c r="N394" i="14"/>
  <c r="O394" i="14"/>
  <c r="P394" i="14"/>
  <c r="Q394" i="14"/>
  <c r="N395" i="14"/>
  <c r="O395" i="14"/>
  <c r="P395" i="14"/>
  <c r="Q395" i="14"/>
  <c r="N396" i="14"/>
  <c r="O396" i="14"/>
  <c r="P396" i="14"/>
  <c r="Q396" i="14"/>
  <c r="N397" i="14"/>
  <c r="O397" i="14"/>
  <c r="P397" i="14"/>
  <c r="Q397" i="14"/>
  <c r="N398" i="14"/>
  <c r="O398" i="14"/>
  <c r="P398" i="14"/>
  <c r="Q398" i="14"/>
  <c r="N399" i="14"/>
  <c r="O399" i="14"/>
  <c r="P399" i="14"/>
  <c r="Q399" i="14"/>
  <c r="N400" i="14"/>
  <c r="O400" i="14"/>
  <c r="P400" i="14"/>
  <c r="Q400" i="14"/>
  <c r="N401" i="14"/>
  <c r="O401" i="14"/>
  <c r="P401" i="14"/>
  <c r="Q401" i="14"/>
  <c r="N402" i="14"/>
  <c r="O402" i="14"/>
  <c r="P402" i="14"/>
  <c r="Q402" i="14"/>
  <c r="N403" i="14"/>
  <c r="O403" i="14"/>
  <c r="P403" i="14"/>
  <c r="Q403" i="14"/>
  <c r="N404" i="14"/>
  <c r="O404" i="14"/>
  <c r="P404" i="14"/>
  <c r="Q404" i="14"/>
  <c r="N405" i="14"/>
  <c r="O405" i="14"/>
  <c r="P405" i="14"/>
  <c r="Q405" i="14"/>
  <c r="N406" i="14"/>
  <c r="O406" i="14"/>
  <c r="P406" i="14"/>
  <c r="Q406" i="14"/>
  <c r="N407" i="14"/>
  <c r="O407" i="14"/>
  <c r="P407" i="14"/>
  <c r="Q407" i="14"/>
  <c r="N408" i="14"/>
  <c r="O408" i="14"/>
  <c r="P408" i="14"/>
  <c r="Q408" i="14"/>
  <c r="N409" i="14"/>
  <c r="O409" i="14"/>
  <c r="P409" i="14"/>
  <c r="Q409" i="14"/>
  <c r="N410" i="14"/>
  <c r="O410" i="14"/>
  <c r="P410" i="14"/>
  <c r="Q410" i="14"/>
  <c r="N411" i="14"/>
  <c r="O411" i="14"/>
  <c r="P411" i="14"/>
  <c r="Q411" i="14"/>
  <c r="N412" i="14"/>
  <c r="O412" i="14"/>
  <c r="P412" i="14"/>
  <c r="Q412" i="14"/>
  <c r="N413" i="14"/>
  <c r="O413" i="14"/>
  <c r="P413" i="14"/>
  <c r="Q413" i="14"/>
  <c r="N414" i="14"/>
  <c r="O414" i="14"/>
  <c r="P414" i="14"/>
  <c r="Q414" i="14"/>
  <c r="N415" i="14"/>
  <c r="O415" i="14"/>
  <c r="P415" i="14"/>
  <c r="Q415" i="14"/>
  <c r="N416" i="14"/>
  <c r="O416" i="14"/>
  <c r="P416" i="14"/>
  <c r="Q416" i="14"/>
  <c r="N417" i="14"/>
  <c r="O417" i="14"/>
  <c r="P417" i="14"/>
  <c r="Q417" i="14"/>
  <c r="N418" i="14"/>
  <c r="O418" i="14"/>
  <c r="P418" i="14"/>
  <c r="Q418" i="14"/>
  <c r="N419" i="14"/>
  <c r="O419" i="14"/>
  <c r="P419" i="14"/>
  <c r="Q419" i="14"/>
  <c r="N420" i="14"/>
  <c r="O420" i="14"/>
  <c r="P420" i="14"/>
  <c r="Q420" i="14"/>
  <c r="N421" i="14"/>
  <c r="O421" i="14"/>
  <c r="P421" i="14"/>
  <c r="Q421" i="14"/>
  <c r="N422" i="14"/>
  <c r="O422" i="14"/>
  <c r="P422" i="14"/>
  <c r="Q422" i="14"/>
  <c r="N423" i="14"/>
  <c r="O423" i="14"/>
  <c r="P423" i="14"/>
  <c r="Q423" i="14"/>
  <c r="N424" i="14"/>
  <c r="O424" i="14"/>
  <c r="P424" i="14"/>
  <c r="Q424" i="14"/>
  <c r="N425" i="14"/>
  <c r="O425" i="14"/>
  <c r="P425" i="14"/>
  <c r="Q425" i="14"/>
  <c r="N426" i="14"/>
  <c r="O426" i="14"/>
  <c r="P426" i="14"/>
  <c r="Q426" i="14"/>
  <c r="N427" i="14"/>
  <c r="O427" i="14"/>
  <c r="P427" i="14"/>
  <c r="Q427" i="14"/>
  <c r="N428" i="14"/>
  <c r="O428" i="14"/>
  <c r="P428" i="14"/>
  <c r="Q428" i="14"/>
  <c r="N429" i="14"/>
  <c r="O429" i="14"/>
  <c r="P429" i="14"/>
  <c r="Q429" i="14"/>
  <c r="N430" i="14"/>
  <c r="O430" i="14"/>
  <c r="P430" i="14"/>
  <c r="Q430" i="14"/>
  <c r="N431" i="14"/>
  <c r="O431" i="14"/>
  <c r="P431" i="14"/>
  <c r="Q431" i="14"/>
  <c r="N432" i="14"/>
  <c r="O432" i="14"/>
  <c r="P432" i="14"/>
  <c r="Q432" i="14"/>
  <c r="N433" i="14"/>
  <c r="O433" i="14"/>
  <c r="P433" i="14"/>
  <c r="Q433" i="14"/>
  <c r="N434" i="14"/>
  <c r="O434" i="14"/>
  <c r="P434" i="14"/>
  <c r="Q434" i="14"/>
  <c r="N435" i="14"/>
  <c r="O435" i="14"/>
  <c r="P435" i="14"/>
  <c r="Q435" i="14"/>
  <c r="N436" i="14"/>
  <c r="O436" i="14"/>
  <c r="P436" i="14"/>
  <c r="Q436" i="14"/>
  <c r="N437" i="14"/>
  <c r="O437" i="14"/>
  <c r="P437" i="14"/>
  <c r="Q437" i="14"/>
  <c r="N438" i="14"/>
  <c r="O438" i="14"/>
  <c r="P438" i="14"/>
  <c r="Q438" i="14"/>
  <c r="N439" i="14"/>
  <c r="O439" i="14"/>
  <c r="P439" i="14"/>
  <c r="Q439" i="14"/>
  <c r="N440" i="14"/>
  <c r="O440" i="14"/>
  <c r="P440" i="14"/>
  <c r="Q440" i="14"/>
  <c r="N441" i="14"/>
  <c r="O441" i="14"/>
  <c r="P441" i="14"/>
  <c r="Q441" i="14"/>
  <c r="N442" i="14"/>
  <c r="O442" i="14"/>
  <c r="P442" i="14"/>
  <c r="Q442" i="14"/>
  <c r="N443" i="14"/>
  <c r="O443" i="14"/>
  <c r="P443" i="14"/>
  <c r="Q443" i="14"/>
  <c r="N444" i="14"/>
  <c r="O444" i="14"/>
  <c r="P444" i="14"/>
  <c r="Q444" i="14"/>
  <c r="N445" i="14"/>
  <c r="O445" i="14"/>
  <c r="P445" i="14"/>
  <c r="Q445" i="14"/>
  <c r="N446" i="14"/>
  <c r="O446" i="14"/>
  <c r="P446" i="14"/>
  <c r="Q446" i="14"/>
  <c r="N447" i="14"/>
  <c r="O447" i="14"/>
  <c r="P447" i="14"/>
  <c r="Q447" i="14"/>
  <c r="N448" i="14"/>
  <c r="O448" i="14"/>
  <c r="P448" i="14"/>
  <c r="Q448" i="14"/>
  <c r="N449" i="14"/>
  <c r="O449" i="14"/>
  <c r="P449" i="14"/>
  <c r="Q449" i="14"/>
  <c r="N450" i="14"/>
  <c r="O450" i="14"/>
  <c r="P450" i="14"/>
  <c r="Q450" i="14"/>
  <c r="N451" i="14"/>
  <c r="O451" i="14"/>
  <c r="P451" i="14"/>
  <c r="Q451" i="14"/>
  <c r="N452" i="14"/>
  <c r="O452" i="14"/>
  <c r="P452" i="14"/>
  <c r="Q452" i="14"/>
  <c r="N453" i="14"/>
  <c r="O453" i="14"/>
  <c r="P453" i="14"/>
  <c r="Q453" i="14"/>
  <c r="N454" i="14"/>
  <c r="O454" i="14"/>
  <c r="P454" i="14"/>
  <c r="Q454" i="14"/>
  <c r="N455" i="14"/>
  <c r="O455" i="14"/>
  <c r="P455" i="14"/>
  <c r="Q455" i="14"/>
  <c r="N456" i="14"/>
  <c r="O456" i="14"/>
  <c r="P456" i="14"/>
  <c r="Q456" i="14"/>
  <c r="N457" i="14"/>
  <c r="O457" i="14"/>
  <c r="P457" i="14"/>
  <c r="Q457" i="14"/>
  <c r="N458" i="14"/>
  <c r="O458" i="14"/>
  <c r="P458" i="14"/>
  <c r="Q458" i="14"/>
  <c r="N459" i="14"/>
  <c r="O459" i="14"/>
  <c r="P459" i="14"/>
  <c r="Q459" i="14"/>
  <c r="N460" i="14"/>
  <c r="O460" i="14"/>
  <c r="P460" i="14"/>
  <c r="Q460" i="14"/>
  <c r="N461" i="14"/>
  <c r="O461" i="14"/>
  <c r="P461" i="14"/>
  <c r="Q461" i="14"/>
  <c r="N462" i="14"/>
  <c r="O462" i="14"/>
  <c r="P462" i="14"/>
  <c r="Q462" i="14"/>
  <c r="N463" i="14"/>
  <c r="O463" i="14"/>
  <c r="P463" i="14"/>
  <c r="Q463" i="14"/>
  <c r="N464" i="14"/>
  <c r="O464" i="14"/>
  <c r="P464" i="14"/>
  <c r="Q464" i="14"/>
  <c r="N465" i="14"/>
  <c r="O465" i="14"/>
  <c r="P465" i="14"/>
  <c r="Q465" i="14"/>
  <c r="N466" i="14"/>
  <c r="O466" i="14"/>
  <c r="P466" i="14"/>
  <c r="Q466" i="14"/>
  <c r="N467" i="14"/>
  <c r="O467" i="14"/>
  <c r="P467" i="14"/>
  <c r="Q467" i="14"/>
  <c r="N468" i="14"/>
  <c r="O468" i="14"/>
  <c r="P468" i="14"/>
  <c r="Q468" i="14"/>
  <c r="N469" i="14"/>
  <c r="O469" i="14"/>
  <c r="P469" i="14"/>
  <c r="Q469" i="14"/>
  <c r="N470" i="14"/>
  <c r="O470" i="14"/>
  <c r="P470" i="14"/>
  <c r="Q470" i="14"/>
  <c r="N471" i="14"/>
  <c r="O471" i="14"/>
  <c r="P471" i="14"/>
  <c r="Q471" i="14"/>
  <c r="N472" i="14"/>
  <c r="O472" i="14"/>
  <c r="P472" i="14"/>
  <c r="Q472" i="14"/>
  <c r="N473" i="14"/>
  <c r="O473" i="14"/>
  <c r="P473" i="14"/>
  <c r="Q473" i="14"/>
  <c r="N474" i="14"/>
  <c r="O474" i="14"/>
  <c r="P474" i="14"/>
  <c r="Q474" i="14"/>
  <c r="N475" i="14"/>
  <c r="O475" i="14"/>
  <c r="P475" i="14"/>
  <c r="Q475" i="14"/>
  <c r="N476" i="14"/>
  <c r="O476" i="14"/>
  <c r="P476" i="14"/>
  <c r="Q476" i="14"/>
  <c r="N477" i="14"/>
  <c r="O477" i="14"/>
  <c r="P477" i="14"/>
  <c r="Q477" i="14"/>
  <c r="N478" i="14"/>
  <c r="O478" i="14"/>
  <c r="P478" i="14"/>
  <c r="Q478" i="14"/>
  <c r="N479" i="14"/>
  <c r="O479" i="14"/>
  <c r="P479" i="14"/>
  <c r="Q479" i="14"/>
  <c r="N480" i="14"/>
  <c r="O480" i="14"/>
  <c r="P480" i="14"/>
  <c r="Q480" i="14"/>
  <c r="N481" i="14"/>
  <c r="O481" i="14"/>
  <c r="P481" i="14"/>
  <c r="Q481" i="14"/>
  <c r="N482" i="14"/>
  <c r="O482" i="14"/>
  <c r="P482" i="14"/>
  <c r="Q482" i="14"/>
  <c r="N483" i="14"/>
  <c r="O483" i="14"/>
  <c r="P483" i="14"/>
  <c r="Q483" i="14"/>
  <c r="N484" i="14"/>
  <c r="O484" i="14"/>
  <c r="P484" i="14"/>
  <c r="Q484" i="14"/>
  <c r="N485" i="14"/>
  <c r="O485" i="14"/>
  <c r="P485" i="14"/>
  <c r="Q485" i="14"/>
  <c r="N486" i="14"/>
  <c r="O486" i="14"/>
  <c r="P486" i="14"/>
  <c r="Q486" i="14"/>
  <c r="N487" i="14"/>
  <c r="O487" i="14"/>
  <c r="P487" i="14"/>
  <c r="Q487" i="14"/>
  <c r="N488" i="14"/>
  <c r="O488" i="14"/>
  <c r="P488" i="14"/>
  <c r="Q488" i="14"/>
  <c r="N489" i="14"/>
  <c r="O489" i="14"/>
  <c r="P489" i="14"/>
  <c r="Q489" i="14"/>
  <c r="N490" i="14"/>
  <c r="O490" i="14"/>
  <c r="P490" i="14"/>
  <c r="Q490" i="14"/>
  <c r="N491" i="14"/>
  <c r="O491" i="14"/>
  <c r="P491" i="14"/>
  <c r="Q491" i="14"/>
  <c r="N492" i="14"/>
  <c r="O492" i="14"/>
  <c r="P492" i="14"/>
  <c r="Q492" i="14"/>
  <c r="N493" i="14"/>
  <c r="O493" i="14"/>
  <c r="P493" i="14"/>
  <c r="Q493" i="14"/>
  <c r="N494" i="14"/>
  <c r="O494" i="14"/>
  <c r="P494" i="14"/>
  <c r="Q494" i="14"/>
  <c r="N495" i="14"/>
  <c r="O495" i="14"/>
  <c r="P495" i="14"/>
  <c r="Q495" i="14"/>
  <c r="N496" i="14"/>
  <c r="O496" i="14"/>
  <c r="P496" i="14"/>
  <c r="Q496" i="14"/>
  <c r="N497" i="14"/>
  <c r="O497" i="14"/>
  <c r="P497" i="14"/>
  <c r="Q497" i="14"/>
  <c r="N498" i="14"/>
  <c r="O498" i="14"/>
  <c r="P498" i="14"/>
  <c r="Q498" i="14"/>
  <c r="N499" i="14"/>
  <c r="O499" i="14"/>
  <c r="P499" i="14"/>
  <c r="Q499" i="14"/>
  <c r="N500" i="14"/>
  <c r="O500" i="14"/>
  <c r="P500" i="14"/>
  <c r="Q500" i="14"/>
  <c r="N501" i="14"/>
  <c r="O501" i="14"/>
  <c r="P501" i="14"/>
  <c r="Q501" i="14"/>
  <c r="N502" i="14"/>
  <c r="O502" i="14"/>
  <c r="P502" i="14"/>
  <c r="Q502" i="14"/>
  <c r="N503" i="14"/>
  <c r="O503" i="14"/>
  <c r="P503" i="14"/>
  <c r="Q503" i="14"/>
  <c r="N504" i="14"/>
  <c r="O504" i="14"/>
  <c r="P504" i="14"/>
  <c r="Q504" i="14"/>
  <c r="N505" i="14"/>
  <c r="O505" i="14"/>
  <c r="P505" i="14"/>
  <c r="Q505" i="14"/>
  <c r="N506" i="14"/>
  <c r="O506" i="14"/>
  <c r="P506" i="14"/>
  <c r="Q506" i="14"/>
  <c r="N507" i="14"/>
  <c r="O507" i="14"/>
  <c r="P507" i="14"/>
  <c r="Q507" i="14"/>
  <c r="N508" i="14"/>
  <c r="O508" i="14"/>
  <c r="P508" i="14"/>
  <c r="Q508" i="14"/>
  <c r="N509" i="14"/>
  <c r="O509" i="14"/>
  <c r="P509" i="14"/>
  <c r="Q509" i="14"/>
  <c r="N510" i="14"/>
  <c r="O510" i="14"/>
  <c r="P510" i="14"/>
  <c r="Q510" i="14"/>
  <c r="N511" i="14"/>
  <c r="O511" i="14"/>
  <c r="P511" i="14"/>
  <c r="Q511" i="14"/>
  <c r="N512" i="14"/>
  <c r="O512" i="14"/>
  <c r="P512" i="14"/>
  <c r="Q512" i="14"/>
  <c r="N513" i="14"/>
  <c r="O513" i="14"/>
  <c r="P513" i="14"/>
  <c r="Q513" i="14"/>
  <c r="N514" i="14"/>
  <c r="O514" i="14"/>
  <c r="P514" i="14"/>
  <c r="Q514" i="14"/>
  <c r="N515" i="14"/>
  <c r="O515" i="14"/>
  <c r="P515" i="14"/>
  <c r="Q515" i="14"/>
  <c r="N516" i="14"/>
  <c r="O516" i="14"/>
  <c r="P516" i="14"/>
  <c r="Q516" i="14"/>
  <c r="N517" i="14"/>
  <c r="O517" i="14"/>
  <c r="P517" i="14"/>
  <c r="Q517" i="14"/>
  <c r="N518" i="14"/>
  <c r="O518" i="14"/>
  <c r="P518" i="14"/>
  <c r="Q518" i="14"/>
  <c r="N519" i="14"/>
  <c r="O519" i="14"/>
  <c r="P519" i="14"/>
  <c r="Q519" i="14"/>
  <c r="N520" i="14"/>
  <c r="O520" i="14"/>
  <c r="P520" i="14"/>
  <c r="Q520" i="14"/>
  <c r="N521" i="14"/>
  <c r="O521" i="14"/>
  <c r="P521" i="14"/>
  <c r="Q521" i="14"/>
  <c r="N522" i="14"/>
  <c r="O522" i="14"/>
  <c r="P522" i="14"/>
  <c r="Q522" i="14"/>
  <c r="N523" i="14"/>
  <c r="O523" i="14"/>
  <c r="P523" i="14"/>
  <c r="Q523" i="14"/>
  <c r="N524" i="14"/>
  <c r="O524" i="14"/>
  <c r="P524" i="14"/>
  <c r="Q524" i="14"/>
  <c r="N525" i="14"/>
  <c r="O525" i="14"/>
  <c r="P525" i="14"/>
  <c r="Q525" i="14"/>
  <c r="N526" i="14"/>
  <c r="O526" i="14"/>
  <c r="P526" i="14"/>
  <c r="Q526" i="14"/>
  <c r="N527" i="14"/>
  <c r="O527" i="14"/>
  <c r="P527" i="14"/>
  <c r="Q527" i="14"/>
  <c r="N528" i="14"/>
  <c r="O528" i="14"/>
  <c r="P528" i="14"/>
  <c r="Q528" i="14"/>
  <c r="N529" i="14"/>
  <c r="O529" i="14"/>
  <c r="P529" i="14"/>
  <c r="Q529" i="14"/>
  <c r="N530" i="14"/>
  <c r="O530" i="14"/>
  <c r="P530" i="14"/>
  <c r="Q530" i="14"/>
  <c r="N531" i="14"/>
  <c r="O531" i="14"/>
  <c r="P531" i="14"/>
  <c r="Q531" i="14"/>
  <c r="N532" i="14"/>
  <c r="O532" i="14"/>
  <c r="P532" i="14"/>
  <c r="Q532" i="14"/>
  <c r="N533" i="14"/>
  <c r="O533" i="14"/>
  <c r="P533" i="14"/>
  <c r="Q533" i="14"/>
  <c r="N534" i="14"/>
  <c r="O534" i="14"/>
  <c r="P534" i="14"/>
  <c r="Q534" i="14"/>
  <c r="N535" i="14"/>
  <c r="O535" i="14"/>
  <c r="P535" i="14"/>
  <c r="Q535" i="14"/>
  <c r="N536" i="14"/>
  <c r="O536" i="14"/>
  <c r="P536" i="14"/>
  <c r="Q536" i="14"/>
  <c r="N537" i="14"/>
  <c r="O537" i="14"/>
  <c r="P537" i="14"/>
  <c r="Q537" i="14"/>
  <c r="N538" i="14"/>
  <c r="O538" i="14"/>
  <c r="P538" i="14"/>
  <c r="Q538" i="14"/>
  <c r="N539" i="14"/>
  <c r="O539" i="14"/>
  <c r="P539" i="14"/>
  <c r="Q539" i="14"/>
  <c r="N540" i="14"/>
  <c r="O540" i="14"/>
  <c r="P540" i="14"/>
  <c r="Q540" i="14"/>
  <c r="N541" i="14"/>
  <c r="O541" i="14"/>
  <c r="P541" i="14"/>
  <c r="Q541" i="14"/>
  <c r="N542" i="14"/>
  <c r="O542" i="14"/>
  <c r="P542" i="14"/>
  <c r="Q542" i="14"/>
  <c r="N543" i="14"/>
  <c r="O543" i="14"/>
  <c r="P543" i="14"/>
  <c r="Q543" i="14"/>
  <c r="N544" i="14"/>
  <c r="O544" i="14"/>
  <c r="P544" i="14"/>
  <c r="Q544" i="14"/>
  <c r="N545" i="14"/>
  <c r="O545" i="14"/>
  <c r="P545" i="14"/>
  <c r="Q545" i="14"/>
  <c r="N546" i="14"/>
  <c r="O546" i="14"/>
  <c r="P546" i="14"/>
  <c r="Q546" i="14"/>
  <c r="N547" i="14"/>
  <c r="O547" i="14"/>
  <c r="P547" i="14"/>
  <c r="Q547" i="14"/>
  <c r="N548" i="14"/>
  <c r="O548" i="14"/>
  <c r="P548" i="14"/>
  <c r="Q548" i="14"/>
  <c r="N549" i="14"/>
  <c r="O549" i="14"/>
  <c r="P549" i="14"/>
  <c r="Q549" i="14"/>
  <c r="N550" i="14"/>
  <c r="O550" i="14"/>
  <c r="P550" i="14"/>
  <c r="Q550" i="14"/>
  <c r="N551" i="14"/>
  <c r="O551" i="14"/>
  <c r="P551" i="14"/>
  <c r="Q551" i="14"/>
  <c r="N552" i="14"/>
  <c r="O552" i="14"/>
  <c r="P552" i="14"/>
  <c r="Q552" i="14"/>
  <c r="N553" i="14"/>
  <c r="O553" i="14"/>
  <c r="P553" i="14"/>
  <c r="Q553" i="14"/>
  <c r="N554" i="14"/>
  <c r="O554" i="14"/>
  <c r="P554" i="14"/>
  <c r="Q554" i="14"/>
  <c r="N555" i="14"/>
  <c r="O555" i="14"/>
  <c r="P555" i="14"/>
  <c r="Q555" i="14"/>
  <c r="N556" i="14"/>
  <c r="O556" i="14"/>
  <c r="P556" i="14"/>
  <c r="Q556" i="14"/>
  <c r="N557" i="14"/>
  <c r="O557" i="14"/>
  <c r="P557" i="14"/>
  <c r="Q557" i="14"/>
  <c r="N558" i="14"/>
  <c r="O558" i="14"/>
  <c r="P558" i="14"/>
  <c r="Q558" i="14"/>
  <c r="N559" i="14"/>
  <c r="O559" i="14"/>
  <c r="P559" i="14"/>
  <c r="Q559" i="14"/>
  <c r="N560" i="14"/>
  <c r="O560" i="14"/>
  <c r="P560" i="14"/>
  <c r="Q560" i="14"/>
  <c r="N561" i="14"/>
  <c r="O561" i="14"/>
  <c r="P561" i="14"/>
  <c r="Q561" i="14"/>
  <c r="N562" i="14"/>
  <c r="O562" i="14"/>
  <c r="P562" i="14"/>
  <c r="Q562" i="14"/>
  <c r="N563" i="14"/>
  <c r="O563" i="14"/>
  <c r="P563" i="14"/>
  <c r="Q563" i="14"/>
  <c r="N564" i="14"/>
  <c r="O564" i="14"/>
  <c r="P564" i="14"/>
  <c r="Q564" i="14"/>
  <c r="N565" i="14"/>
  <c r="O565" i="14"/>
  <c r="P565" i="14"/>
  <c r="Q565" i="14"/>
  <c r="N566" i="14"/>
  <c r="O566" i="14"/>
  <c r="P566" i="14"/>
  <c r="Q566" i="14"/>
  <c r="N567" i="14"/>
  <c r="O567" i="14"/>
  <c r="P567" i="14"/>
  <c r="Q567" i="14"/>
  <c r="H13" i="14"/>
  <c r="J13" i="14"/>
  <c r="H16" i="14"/>
  <c r="J16" i="14"/>
  <c r="H19" i="14"/>
  <c r="J19" i="14"/>
  <c r="H22" i="14"/>
  <c r="J22" i="14"/>
  <c r="H25" i="14"/>
  <c r="J25" i="14"/>
  <c r="H28" i="14"/>
  <c r="J28" i="14"/>
  <c r="H31" i="14"/>
  <c r="J31" i="14"/>
  <c r="H34" i="14"/>
  <c r="J34" i="14"/>
  <c r="H37" i="14"/>
  <c r="J37" i="14"/>
  <c r="H40" i="14"/>
  <c r="J40" i="14"/>
  <c r="H43" i="14"/>
  <c r="J43" i="14"/>
  <c r="H46" i="14"/>
  <c r="J46" i="14"/>
  <c r="H49" i="14"/>
  <c r="J49" i="14"/>
  <c r="H52" i="14"/>
  <c r="J52" i="14"/>
  <c r="H55" i="14"/>
  <c r="J55" i="14"/>
  <c r="H58" i="14"/>
  <c r="J58" i="14"/>
  <c r="H61" i="14"/>
  <c r="J61" i="14"/>
  <c r="H64" i="14"/>
  <c r="J64" i="14"/>
  <c r="H67" i="14"/>
  <c r="J67" i="14"/>
  <c r="H70" i="14"/>
  <c r="J70" i="14"/>
  <c r="H73" i="14"/>
  <c r="J73" i="14"/>
  <c r="H76" i="14"/>
  <c r="J76" i="14"/>
  <c r="H79" i="14"/>
  <c r="J79" i="14"/>
  <c r="H82" i="14"/>
  <c r="J82" i="14"/>
  <c r="H85" i="14"/>
  <c r="J85" i="14"/>
  <c r="H88" i="14"/>
  <c r="J88" i="14"/>
  <c r="H91" i="14"/>
  <c r="J91" i="14"/>
  <c r="H94" i="14"/>
  <c r="J94" i="14"/>
  <c r="H97" i="14"/>
  <c r="J97" i="14"/>
  <c r="H100" i="14"/>
  <c r="J100" i="14"/>
  <c r="H103" i="14"/>
  <c r="J103" i="14"/>
  <c r="H106" i="14"/>
  <c r="J106" i="14"/>
  <c r="H109" i="14"/>
  <c r="J109" i="14"/>
  <c r="H112" i="14"/>
  <c r="J112" i="14"/>
  <c r="H115" i="14"/>
  <c r="J115" i="14"/>
  <c r="H118" i="14"/>
  <c r="J118" i="14"/>
  <c r="H121" i="14"/>
  <c r="J121" i="14"/>
  <c r="H124" i="14"/>
  <c r="J124" i="14"/>
  <c r="H127" i="14"/>
  <c r="J127" i="14"/>
  <c r="H130" i="14"/>
  <c r="J130" i="14"/>
  <c r="H133" i="14"/>
  <c r="J133" i="14"/>
  <c r="H136" i="14"/>
  <c r="J136" i="14"/>
  <c r="H139" i="14"/>
  <c r="J139" i="14"/>
  <c r="H142" i="14"/>
  <c r="J142" i="14"/>
  <c r="H145" i="14"/>
  <c r="J145" i="14"/>
  <c r="H148" i="14"/>
  <c r="J148" i="14"/>
  <c r="H151" i="14"/>
  <c r="J151" i="14"/>
  <c r="H154" i="14"/>
  <c r="J154" i="14"/>
  <c r="H157" i="14"/>
  <c r="J157" i="14"/>
  <c r="H160" i="14"/>
  <c r="J160" i="14"/>
  <c r="H163" i="14"/>
  <c r="J163" i="14"/>
  <c r="H166" i="14"/>
  <c r="J166" i="14"/>
  <c r="H169" i="14"/>
  <c r="J169" i="14"/>
  <c r="H172" i="14"/>
  <c r="J172" i="14"/>
  <c r="H175" i="14"/>
  <c r="J175" i="14"/>
  <c r="H178" i="14"/>
  <c r="J178" i="14"/>
  <c r="H181" i="14"/>
  <c r="J181" i="14"/>
  <c r="H184" i="14"/>
  <c r="J184" i="14"/>
  <c r="H187" i="14"/>
  <c r="J187" i="14"/>
  <c r="H190" i="14"/>
  <c r="J190" i="14"/>
  <c r="H193" i="14"/>
  <c r="J193" i="14"/>
  <c r="H196" i="14"/>
  <c r="J196" i="14"/>
  <c r="H199" i="14"/>
  <c r="J199" i="14"/>
  <c r="H202" i="14"/>
  <c r="J202" i="14"/>
  <c r="H205" i="14"/>
  <c r="J205" i="14"/>
  <c r="H208" i="14"/>
  <c r="J208" i="14"/>
  <c r="H211" i="14"/>
  <c r="J211" i="14"/>
  <c r="H214" i="14"/>
  <c r="J214" i="14"/>
  <c r="H217" i="14"/>
  <c r="J217" i="14"/>
  <c r="H220" i="14"/>
  <c r="J220" i="14"/>
  <c r="H223" i="14"/>
  <c r="J223" i="14"/>
  <c r="H226" i="14"/>
  <c r="J226" i="14"/>
  <c r="H229" i="14"/>
  <c r="J229" i="14"/>
  <c r="H232" i="14"/>
  <c r="J232" i="14"/>
  <c r="H235" i="14"/>
  <c r="J235" i="14"/>
  <c r="H238" i="14"/>
  <c r="J238" i="14"/>
  <c r="H241" i="14"/>
  <c r="J241" i="14"/>
  <c r="H244" i="14"/>
  <c r="J244" i="14"/>
  <c r="H247" i="14"/>
  <c r="J247" i="14"/>
  <c r="H250" i="14"/>
  <c r="J250" i="14"/>
  <c r="H253" i="14"/>
  <c r="J253" i="14"/>
  <c r="H256" i="14"/>
  <c r="J256" i="14"/>
  <c r="H259" i="14"/>
  <c r="J259" i="14"/>
  <c r="H262" i="14"/>
  <c r="J262" i="14"/>
  <c r="H265" i="14"/>
  <c r="J265" i="14"/>
  <c r="H268" i="14"/>
  <c r="J268" i="14"/>
  <c r="H271" i="14"/>
  <c r="J271" i="14"/>
  <c r="H274" i="14"/>
  <c r="J274" i="14"/>
  <c r="H277" i="14"/>
  <c r="J277" i="14"/>
  <c r="H280" i="14"/>
  <c r="J280" i="14"/>
  <c r="H283" i="14"/>
  <c r="J283" i="14"/>
  <c r="H286" i="14"/>
  <c r="J286" i="14"/>
  <c r="H289" i="14"/>
  <c r="J289" i="14"/>
  <c r="H292" i="14"/>
  <c r="J292" i="14"/>
  <c r="H295" i="14"/>
  <c r="J295" i="14"/>
  <c r="H298" i="14"/>
  <c r="J298" i="14"/>
  <c r="H301" i="14"/>
  <c r="J301" i="14"/>
  <c r="H304" i="14"/>
  <c r="J304" i="14"/>
  <c r="H307" i="14"/>
  <c r="J307" i="14"/>
  <c r="H310" i="14"/>
  <c r="J310" i="14"/>
  <c r="H313" i="14"/>
  <c r="J313" i="14"/>
  <c r="H316" i="14"/>
  <c r="J316" i="14"/>
  <c r="H319" i="14"/>
  <c r="J319" i="14"/>
  <c r="H322" i="14"/>
  <c r="J322" i="14"/>
  <c r="H325" i="14"/>
  <c r="J325" i="14"/>
  <c r="H328" i="14"/>
  <c r="J328" i="14"/>
  <c r="H331" i="14"/>
  <c r="J331" i="14"/>
  <c r="H334" i="14"/>
  <c r="J334" i="14"/>
  <c r="H337" i="14"/>
  <c r="J337" i="14"/>
  <c r="H340" i="14"/>
  <c r="J340" i="14"/>
  <c r="H343" i="14"/>
  <c r="J343" i="14"/>
  <c r="H346" i="14"/>
  <c r="J346" i="14"/>
  <c r="H349" i="14"/>
  <c r="J349" i="14"/>
  <c r="H352" i="14"/>
  <c r="J352" i="14"/>
  <c r="H355" i="14"/>
  <c r="J355" i="14"/>
  <c r="H358" i="14"/>
  <c r="J358" i="14"/>
  <c r="H361" i="14"/>
  <c r="J361" i="14"/>
  <c r="H364" i="14"/>
  <c r="J364" i="14"/>
  <c r="H367" i="14"/>
  <c r="J367" i="14"/>
  <c r="H370" i="14"/>
  <c r="J370" i="14"/>
  <c r="H373" i="14"/>
  <c r="J373" i="14"/>
  <c r="H376" i="14"/>
  <c r="J376" i="14"/>
  <c r="H379" i="14"/>
  <c r="J379" i="14"/>
  <c r="H382" i="14"/>
  <c r="J382" i="14"/>
  <c r="H385" i="14"/>
  <c r="J385" i="14"/>
  <c r="H388" i="14"/>
  <c r="J388" i="14"/>
  <c r="H391" i="14"/>
  <c r="J391" i="14"/>
  <c r="H394" i="14"/>
  <c r="J394" i="14"/>
  <c r="H397" i="14"/>
  <c r="J397" i="14"/>
  <c r="H400" i="14"/>
  <c r="J400" i="14"/>
  <c r="H403" i="14"/>
  <c r="J403" i="14"/>
  <c r="H406" i="14"/>
  <c r="J406" i="14"/>
  <c r="H409" i="14"/>
  <c r="J409" i="14"/>
  <c r="H412" i="14"/>
  <c r="J412" i="14"/>
  <c r="H415" i="14"/>
  <c r="J415" i="14"/>
  <c r="H418" i="14"/>
  <c r="J418" i="14"/>
  <c r="H421" i="14"/>
  <c r="J421" i="14"/>
  <c r="H424" i="14"/>
  <c r="J424" i="14"/>
  <c r="H427" i="14"/>
  <c r="J427" i="14"/>
  <c r="H430" i="14"/>
  <c r="J430" i="14"/>
  <c r="H433" i="14"/>
  <c r="J433" i="14"/>
  <c r="H436" i="14"/>
  <c r="J436" i="14"/>
  <c r="H439" i="14"/>
  <c r="J439" i="14"/>
  <c r="H442" i="14"/>
  <c r="J442" i="14"/>
  <c r="H445" i="14"/>
  <c r="J445" i="14"/>
  <c r="H448" i="14"/>
  <c r="J448" i="14"/>
  <c r="H451" i="14"/>
  <c r="J451" i="14"/>
  <c r="H454" i="14"/>
  <c r="J454" i="14"/>
  <c r="H457" i="14"/>
  <c r="J457" i="14"/>
  <c r="H460" i="14"/>
  <c r="J460" i="14"/>
  <c r="H463" i="14"/>
  <c r="J463" i="14"/>
  <c r="H466" i="14"/>
  <c r="J466" i="14"/>
  <c r="H469" i="14"/>
  <c r="J469" i="14"/>
  <c r="H472" i="14"/>
  <c r="J472" i="14"/>
  <c r="H475" i="14"/>
  <c r="J475" i="14"/>
  <c r="H478" i="14"/>
  <c r="J478" i="14"/>
  <c r="H481" i="14"/>
  <c r="J481" i="14"/>
  <c r="H484" i="14"/>
  <c r="J484" i="14"/>
  <c r="H487" i="14"/>
  <c r="J487" i="14"/>
  <c r="H490" i="14"/>
  <c r="J490" i="14"/>
  <c r="H493" i="14"/>
  <c r="J493" i="14"/>
  <c r="H496" i="14"/>
  <c r="J496" i="14"/>
  <c r="H499" i="14"/>
  <c r="J499" i="14"/>
  <c r="H502" i="14"/>
  <c r="J502" i="14"/>
  <c r="H505" i="14"/>
  <c r="J505" i="14"/>
  <c r="H508" i="14"/>
  <c r="J508" i="14"/>
  <c r="H511" i="14"/>
  <c r="J511" i="14"/>
  <c r="H514" i="14"/>
  <c r="J514" i="14"/>
  <c r="H517" i="14"/>
  <c r="J517" i="14"/>
  <c r="H520" i="14"/>
  <c r="J520" i="14"/>
  <c r="H523" i="14"/>
  <c r="J523" i="14"/>
  <c r="H526" i="14"/>
  <c r="J526" i="14"/>
  <c r="H529" i="14"/>
  <c r="J529" i="14"/>
  <c r="H532" i="14"/>
  <c r="J532" i="14"/>
  <c r="H535" i="14"/>
  <c r="J535" i="14"/>
  <c r="H538" i="14"/>
  <c r="J538" i="14"/>
  <c r="H541" i="14"/>
  <c r="J541" i="14"/>
  <c r="H544" i="14"/>
  <c r="J544" i="14"/>
  <c r="H547" i="14"/>
  <c r="J547" i="14"/>
  <c r="H550" i="14"/>
  <c r="J550" i="14"/>
  <c r="H553" i="14"/>
  <c r="J553" i="14"/>
  <c r="H556" i="14"/>
  <c r="J556" i="14"/>
  <c r="H559" i="14"/>
  <c r="J559" i="14"/>
  <c r="H562" i="14"/>
  <c r="J562" i="14"/>
  <c r="H565" i="14"/>
  <c r="J565"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C535" i="14"/>
  <c r="D535" i="14"/>
  <c r="E535" i="14"/>
  <c r="F535" i="14"/>
  <c r="C538" i="14"/>
  <c r="D538" i="14"/>
  <c r="E538" i="14"/>
  <c r="F538" i="14"/>
  <c r="C541" i="14"/>
  <c r="D541" i="14"/>
  <c r="E541" i="14"/>
  <c r="F541" i="14"/>
  <c r="C544" i="14"/>
  <c r="D544" i="14"/>
  <c r="E544" i="14"/>
  <c r="F544" i="14"/>
  <c r="C547" i="14"/>
  <c r="D547" i="14"/>
  <c r="E547" i="14"/>
  <c r="F547" i="14"/>
  <c r="C550" i="14"/>
  <c r="D550" i="14"/>
  <c r="E550" i="14"/>
  <c r="F550" i="14"/>
  <c r="C553" i="14"/>
  <c r="D553" i="14"/>
  <c r="E553" i="14"/>
  <c r="F553" i="14"/>
  <c r="C556" i="14"/>
  <c r="D556" i="14"/>
  <c r="E556" i="14"/>
  <c r="F556" i="14"/>
  <c r="C559" i="14"/>
  <c r="D559" i="14"/>
  <c r="E559" i="14"/>
  <c r="F559" i="14"/>
  <c r="C562" i="14"/>
  <c r="D562" i="14"/>
  <c r="E562" i="14"/>
  <c r="F562" i="14"/>
  <c r="C565" i="14"/>
  <c r="D565" i="14"/>
  <c r="E565" i="14"/>
  <c r="F565" i="14"/>
  <c r="T536" i="12"/>
  <c r="Z536" i="12"/>
  <c r="AE536" i="12"/>
  <c r="AJ536" i="12"/>
  <c r="AN536" i="12"/>
  <c r="AM536" i="12" s="1"/>
  <c r="AO536" i="12"/>
  <c r="T537" i="12"/>
  <c r="Z537" i="12"/>
  <c r="AE537" i="12"/>
  <c r="AJ537" i="12"/>
  <c r="AO537" i="12"/>
  <c r="T538" i="12"/>
  <c r="Z538" i="12"/>
  <c r="AE538" i="12"/>
  <c r="AJ538" i="12"/>
  <c r="AO538" i="12"/>
  <c r="T539" i="12"/>
  <c r="Z539" i="12"/>
  <c r="AE539" i="12"/>
  <c r="AJ539" i="12"/>
  <c r="AO539" i="12"/>
  <c r="T540" i="12"/>
  <c r="Z540" i="12"/>
  <c r="AE540" i="12"/>
  <c r="AJ540" i="12"/>
  <c r="AO540" i="12"/>
  <c r="T541" i="12"/>
  <c r="Z541" i="12"/>
  <c r="AE541" i="12"/>
  <c r="AJ541" i="12"/>
  <c r="AO541" i="12"/>
  <c r="T542" i="12"/>
  <c r="Z542" i="12"/>
  <c r="AE542" i="12"/>
  <c r="AJ542" i="12"/>
  <c r="AO542" i="12"/>
  <c r="T543" i="12"/>
  <c r="Z543" i="12"/>
  <c r="AE543" i="12"/>
  <c r="AJ543" i="12"/>
  <c r="AO543" i="12"/>
  <c r="T544" i="12"/>
  <c r="Z544" i="12"/>
  <c r="AE544" i="12"/>
  <c r="AJ544" i="12"/>
  <c r="AO544" i="12"/>
  <c r="T545" i="12"/>
  <c r="Z545" i="12"/>
  <c r="AE545" i="12"/>
  <c r="AJ545" i="12"/>
  <c r="AO545" i="12"/>
  <c r="T546" i="12"/>
  <c r="Z546" i="12"/>
  <c r="AE546" i="12"/>
  <c r="AJ546" i="12"/>
  <c r="AO546" i="12"/>
  <c r="T547" i="12"/>
  <c r="Z547" i="12"/>
  <c r="AE547" i="12"/>
  <c r="AJ547" i="12"/>
  <c r="AO547" i="12"/>
  <c r="T548" i="12"/>
  <c r="Z548" i="12"/>
  <c r="AE548" i="12"/>
  <c r="AJ548" i="12"/>
  <c r="AO548" i="12"/>
  <c r="T549" i="12"/>
  <c r="Z549" i="12"/>
  <c r="AE549" i="12"/>
  <c r="AJ549" i="12"/>
  <c r="AO549" i="12"/>
  <c r="T550" i="12"/>
  <c r="Z550" i="12"/>
  <c r="AE550" i="12"/>
  <c r="AJ550" i="12"/>
  <c r="AO550" i="12"/>
  <c r="T551" i="12"/>
  <c r="Z551" i="12"/>
  <c r="AE551" i="12"/>
  <c r="AJ551" i="12"/>
  <c r="AO551" i="12"/>
  <c r="T552" i="12"/>
  <c r="Z552" i="12"/>
  <c r="AE552" i="12"/>
  <c r="AJ552" i="12"/>
  <c r="AO552" i="12"/>
  <c r="T553" i="12"/>
  <c r="Z553" i="12"/>
  <c r="AE553" i="12"/>
  <c r="AJ553" i="12"/>
  <c r="AO553" i="12"/>
  <c r="T554" i="12"/>
  <c r="Z554" i="12"/>
  <c r="AE554" i="12"/>
  <c r="AJ554" i="12"/>
  <c r="AO554" i="12"/>
  <c r="T555" i="12"/>
  <c r="Z555" i="12"/>
  <c r="AE555" i="12"/>
  <c r="AJ555" i="12"/>
  <c r="AO555" i="12"/>
  <c r="AN554" i="12" s="1"/>
  <c r="AM554" i="12" s="1"/>
  <c r="T556" i="12"/>
  <c r="Z556" i="12"/>
  <c r="AE556" i="12"/>
  <c r="AJ556" i="12"/>
  <c r="AO556" i="12"/>
  <c r="T557" i="12"/>
  <c r="Z557" i="12"/>
  <c r="AE557" i="12"/>
  <c r="AJ557" i="12"/>
  <c r="AO557" i="12"/>
  <c r="T558" i="12"/>
  <c r="Z558" i="12"/>
  <c r="AE558" i="12"/>
  <c r="AJ558" i="12"/>
  <c r="AO558" i="12"/>
  <c r="T559" i="12"/>
  <c r="Z559" i="12"/>
  <c r="AE559" i="12"/>
  <c r="AJ559" i="12"/>
  <c r="AO559" i="12"/>
  <c r="T560" i="12"/>
  <c r="Z560" i="12"/>
  <c r="AE560" i="12"/>
  <c r="AJ560" i="12"/>
  <c r="AO560" i="12"/>
  <c r="T561" i="12"/>
  <c r="Z561" i="12"/>
  <c r="AE561" i="12"/>
  <c r="AJ561" i="12"/>
  <c r="AO561" i="12"/>
  <c r="T562" i="12"/>
  <c r="Z562" i="12"/>
  <c r="AE562" i="12"/>
  <c r="AJ562" i="12"/>
  <c r="AO562" i="12"/>
  <c r="AN560" i="12" s="1"/>
  <c r="AM560" i="12" s="1"/>
  <c r="T563" i="12"/>
  <c r="Z563" i="12"/>
  <c r="AE563" i="12"/>
  <c r="AJ563" i="12"/>
  <c r="AO563" i="12"/>
  <c r="T564" i="12"/>
  <c r="Z564" i="12"/>
  <c r="AE564" i="12"/>
  <c r="AJ564" i="12"/>
  <c r="AO564" i="12"/>
  <c r="T565" i="12"/>
  <c r="Z565" i="12"/>
  <c r="AE565" i="12"/>
  <c r="AJ565" i="12"/>
  <c r="AO565" i="12"/>
  <c r="T566" i="12"/>
  <c r="Z566" i="12"/>
  <c r="AE566" i="12"/>
  <c r="AJ566" i="12"/>
  <c r="AO566" i="12"/>
  <c r="T567" i="12"/>
  <c r="Z567" i="12"/>
  <c r="AE567" i="12"/>
  <c r="AJ567" i="12"/>
  <c r="AO567" i="12"/>
  <c r="T568" i="12"/>
  <c r="Z568" i="12"/>
  <c r="AE568" i="12"/>
  <c r="AJ568" i="12"/>
  <c r="AO568" i="12"/>
  <c r="O536" i="12"/>
  <c r="R536" i="12" s="1"/>
  <c r="AS536" i="12" s="1"/>
  <c r="AT536" i="12" s="1"/>
  <c r="O539" i="12"/>
  <c r="R539" i="12" s="1"/>
  <c r="AS539" i="12" s="1"/>
  <c r="AT539" i="12" s="1"/>
  <c r="O542" i="12"/>
  <c r="R542" i="12" s="1"/>
  <c r="AS542" i="12" s="1"/>
  <c r="AT542" i="12" s="1"/>
  <c r="O545" i="12"/>
  <c r="R545" i="12" s="1"/>
  <c r="AS545" i="12" s="1"/>
  <c r="AT545" i="12" s="1"/>
  <c r="O548" i="12"/>
  <c r="R548" i="12" s="1"/>
  <c r="AS548" i="12" s="1"/>
  <c r="AT548" i="12" s="1"/>
  <c r="I547" i="15" s="1"/>
  <c r="O551" i="12"/>
  <c r="R551" i="12" s="1"/>
  <c r="AS551" i="12" s="1"/>
  <c r="AT551" i="12" s="1"/>
  <c r="O554" i="12"/>
  <c r="R554" i="12" s="1"/>
  <c r="AS554" i="12" s="1"/>
  <c r="AT554" i="12" s="1"/>
  <c r="O557" i="12"/>
  <c r="R557" i="12" s="1"/>
  <c r="AS557" i="12" s="1"/>
  <c r="AT557" i="12" s="1"/>
  <c r="O560" i="12"/>
  <c r="R560" i="12" s="1"/>
  <c r="AS560" i="12" s="1"/>
  <c r="AT560" i="12" s="1"/>
  <c r="O563" i="12"/>
  <c r="R563" i="12" s="1"/>
  <c r="AS563" i="12" s="1"/>
  <c r="AT563" i="12" s="1"/>
  <c r="O566" i="12"/>
  <c r="R566" i="12" s="1"/>
  <c r="AS566" i="12" s="1"/>
  <c r="AT566" i="12" s="1"/>
  <c r="C536" i="12"/>
  <c r="E536" i="12"/>
  <c r="C539" i="12"/>
  <c r="E539" i="12"/>
  <c r="C542" i="12"/>
  <c r="E542" i="12"/>
  <c r="C545" i="12"/>
  <c r="E545" i="12"/>
  <c r="C548" i="12"/>
  <c r="E548" i="12"/>
  <c r="C551" i="12"/>
  <c r="E551" i="12"/>
  <c r="C554" i="12"/>
  <c r="E554" i="12"/>
  <c r="C557" i="12"/>
  <c r="E557" i="12"/>
  <c r="C560" i="12"/>
  <c r="E560" i="12"/>
  <c r="C563" i="12"/>
  <c r="E563" i="12"/>
  <c r="C566" i="12"/>
  <c r="E566" i="12"/>
  <c r="G477" i="14"/>
  <c r="G478" i="14"/>
  <c r="G479" i="14"/>
  <c r="G480" i="14"/>
  <c r="G481" i="14"/>
  <c r="G482" i="14"/>
  <c r="G483" i="14"/>
  <c r="G484" i="14"/>
  <c r="G485" i="14"/>
  <c r="G486" i="14"/>
  <c r="G487" i="14"/>
  <c r="G488" i="14"/>
  <c r="G489" i="14"/>
  <c r="G490" i="14"/>
  <c r="G491" i="14"/>
  <c r="G492" i="14"/>
  <c r="G493" i="14"/>
  <c r="G494" i="14"/>
  <c r="G495" i="14"/>
  <c r="G496" i="14"/>
  <c r="G497" i="14"/>
  <c r="G498" i="14"/>
  <c r="G499"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C385" i="14"/>
  <c r="D385" i="14"/>
  <c r="E385" i="14"/>
  <c r="F385" i="14"/>
  <c r="C388" i="14"/>
  <c r="D388" i="14"/>
  <c r="E388" i="14"/>
  <c r="F388" i="14"/>
  <c r="C391" i="14"/>
  <c r="D391" i="14"/>
  <c r="E391" i="14"/>
  <c r="F391" i="14"/>
  <c r="C394" i="14"/>
  <c r="D394" i="14"/>
  <c r="E394" i="14"/>
  <c r="F394" i="14"/>
  <c r="C397" i="14"/>
  <c r="D397" i="14"/>
  <c r="E397" i="14"/>
  <c r="F397" i="14"/>
  <c r="C400" i="14"/>
  <c r="D400" i="14"/>
  <c r="E400" i="14"/>
  <c r="F400" i="14"/>
  <c r="C403" i="14"/>
  <c r="D403" i="14"/>
  <c r="E403" i="14"/>
  <c r="F403" i="14"/>
  <c r="C406" i="14"/>
  <c r="D406" i="14"/>
  <c r="E406" i="14"/>
  <c r="F406" i="14"/>
  <c r="C409" i="14"/>
  <c r="D409" i="14"/>
  <c r="E409" i="14"/>
  <c r="F409" i="14"/>
  <c r="C412" i="14"/>
  <c r="D412" i="14"/>
  <c r="E412" i="14"/>
  <c r="F412" i="14"/>
  <c r="C415" i="14"/>
  <c r="D415" i="14"/>
  <c r="E415" i="14"/>
  <c r="F415" i="14"/>
  <c r="C418" i="14"/>
  <c r="D418" i="14"/>
  <c r="E418" i="14"/>
  <c r="F418" i="14"/>
  <c r="C421" i="14"/>
  <c r="D421" i="14"/>
  <c r="E421" i="14"/>
  <c r="F421" i="14"/>
  <c r="C424" i="14"/>
  <c r="D424" i="14"/>
  <c r="E424" i="14"/>
  <c r="F424" i="14"/>
  <c r="C427" i="14"/>
  <c r="D427" i="14"/>
  <c r="E427" i="14"/>
  <c r="F427" i="14"/>
  <c r="C430" i="14"/>
  <c r="D430" i="14"/>
  <c r="E430" i="14"/>
  <c r="F430" i="14"/>
  <c r="C433" i="14"/>
  <c r="D433" i="14"/>
  <c r="E433" i="14"/>
  <c r="F433" i="14"/>
  <c r="C436" i="14"/>
  <c r="D436" i="14"/>
  <c r="E436" i="14"/>
  <c r="F436" i="14"/>
  <c r="C439" i="14"/>
  <c r="D439" i="14"/>
  <c r="E439" i="14"/>
  <c r="F439" i="14"/>
  <c r="C442" i="14"/>
  <c r="D442" i="14"/>
  <c r="E442" i="14"/>
  <c r="F442" i="14"/>
  <c r="C445" i="14"/>
  <c r="D445" i="14"/>
  <c r="E445" i="14"/>
  <c r="F445" i="14"/>
  <c r="C448" i="14"/>
  <c r="D448" i="14"/>
  <c r="E448" i="14"/>
  <c r="F448" i="14"/>
  <c r="C451" i="14"/>
  <c r="D451" i="14"/>
  <c r="E451" i="14"/>
  <c r="F451" i="14"/>
  <c r="C454" i="14"/>
  <c r="D454" i="14"/>
  <c r="E454" i="14"/>
  <c r="F454" i="14"/>
  <c r="C457" i="14"/>
  <c r="D457" i="14"/>
  <c r="E457" i="14"/>
  <c r="F457" i="14"/>
  <c r="C460" i="14"/>
  <c r="D460" i="14"/>
  <c r="E460" i="14"/>
  <c r="F460" i="14"/>
  <c r="C463" i="14"/>
  <c r="D463" i="14"/>
  <c r="E463" i="14"/>
  <c r="F463" i="14"/>
  <c r="C466" i="14"/>
  <c r="D466" i="14"/>
  <c r="E466" i="14"/>
  <c r="F466" i="14"/>
  <c r="C469" i="14"/>
  <c r="D469" i="14"/>
  <c r="E469" i="14"/>
  <c r="F469" i="14"/>
  <c r="C472" i="14"/>
  <c r="D472" i="14"/>
  <c r="E472" i="14"/>
  <c r="F472" i="14"/>
  <c r="C475" i="14"/>
  <c r="D475" i="14"/>
  <c r="E475" i="14"/>
  <c r="F475" i="14"/>
  <c r="C478" i="14"/>
  <c r="D478" i="14"/>
  <c r="E478" i="14"/>
  <c r="F478" i="14"/>
  <c r="C481" i="14"/>
  <c r="D481" i="14"/>
  <c r="E481" i="14"/>
  <c r="F481" i="14"/>
  <c r="C484" i="14"/>
  <c r="D484" i="14"/>
  <c r="E484" i="14"/>
  <c r="F484" i="14"/>
  <c r="C487" i="14"/>
  <c r="D487" i="14"/>
  <c r="E487" i="14"/>
  <c r="F487" i="14"/>
  <c r="C490" i="14"/>
  <c r="D490" i="14"/>
  <c r="E490" i="14"/>
  <c r="F490" i="14"/>
  <c r="C493" i="14"/>
  <c r="D493" i="14"/>
  <c r="E493" i="14"/>
  <c r="F493" i="14"/>
  <c r="C496" i="14"/>
  <c r="D496" i="14"/>
  <c r="E496" i="14"/>
  <c r="F496" i="14"/>
  <c r="C499" i="14"/>
  <c r="D499" i="14"/>
  <c r="E499" i="14"/>
  <c r="F499" i="14"/>
  <c r="C502" i="14"/>
  <c r="D502" i="14"/>
  <c r="E502" i="14"/>
  <c r="F502" i="14"/>
  <c r="C505" i="14"/>
  <c r="D505" i="14"/>
  <c r="E505" i="14"/>
  <c r="F505" i="14"/>
  <c r="C508" i="14"/>
  <c r="D508" i="14"/>
  <c r="E508" i="14"/>
  <c r="F508" i="14"/>
  <c r="C511" i="14"/>
  <c r="D511" i="14"/>
  <c r="E511" i="14"/>
  <c r="F511" i="14"/>
  <c r="C514" i="14"/>
  <c r="D514" i="14"/>
  <c r="E514" i="14"/>
  <c r="F514" i="14"/>
  <c r="C517" i="14"/>
  <c r="D517" i="14"/>
  <c r="E517" i="14"/>
  <c r="F517" i="14"/>
  <c r="C520" i="14"/>
  <c r="D520" i="14"/>
  <c r="E520" i="14"/>
  <c r="F520" i="14"/>
  <c r="C523" i="14"/>
  <c r="D523" i="14"/>
  <c r="E523" i="14"/>
  <c r="F523" i="14"/>
  <c r="C526" i="14"/>
  <c r="D526" i="14"/>
  <c r="E526" i="14"/>
  <c r="F526" i="14"/>
  <c r="C529" i="14"/>
  <c r="D529" i="14"/>
  <c r="E529" i="14"/>
  <c r="F529" i="14"/>
  <c r="C532" i="14"/>
  <c r="D532" i="14"/>
  <c r="E532" i="14"/>
  <c r="F532" i="14"/>
  <c r="C337" i="14"/>
  <c r="D337" i="14"/>
  <c r="E337" i="14"/>
  <c r="F337" i="14"/>
  <c r="C340" i="14"/>
  <c r="D340" i="14"/>
  <c r="E340" i="14"/>
  <c r="F340" i="14"/>
  <c r="C343" i="14"/>
  <c r="D343" i="14"/>
  <c r="E343" i="14"/>
  <c r="F343" i="14"/>
  <c r="C346" i="14"/>
  <c r="D346" i="14"/>
  <c r="E346" i="14"/>
  <c r="F346" i="14"/>
  <c r="C349" i="14"/>
  <c r="D349" i="14"/>
  <c r="E349" i="14"/>
  <c r="F349" i="14"/>
  <c r="C352" i="14"/>
  <c r="D352" i="14"/>
  <c r="E352" i="14"/>
  <c r="F352" i="14"/>
  <c r="C355" i="14"/>
  <c r="D355" i="14"/>
  <c r="E355" i="14"/>
  <c r="F355" i="14"/>
  <c r="C358" i="14"/>
  <c r="D358" i="14"/>
  <c r="E358" i="14"/>
  <c r="F358" i="14"/>
  <c r="C361" i="14"/>
  <c r="D361" i="14"/>
  <c r="E361" i="14"/>
  <c r="F361" i="14"/>
  <c r="C364" i="14"/>
  <c r="D364" i="14"/>
  <c r="E364" i="14"/>
  <c r="F364" i="14"/>
  <c r="C367" i="14"/>
  <c r="D367" i="14"/>
  <c r="E367" i="14"/>
  <c r="F367" i="14"/>
  <c r="C370" i="14"/>
  <c r="D370" i="14"/>
  <c r="E370" i="14"/>
  <c r="F370" i="14"/>
  <c r="C373" i="14"/>
  <c r="D373" i="14"/>
  <c r="E373" i="14"/>
  <c r="F373" i="14"/>
  <c r="C376" i="14"/>
  <c r="D376" i="14"/>
  <c r="E376" i="14"/>
  <c r="F376" i="14"/>
  <c r="C379" i="14"/>
  <c r="D379" i="14"/>
  <c r="E379" i="14"/>
  <c r="F379" i="14"/>
  <c r="C382" i="14"/>
  <c r="D382" i="14"/>
  <c r="E382" i="14"/>
  <c r="F382" i="14"/>
  <c r="C322" i="14"/>
  <c r="D322" i="14"/>
  <c r="E322" i="14"/>
  <c r="F322" i="14"/>
  <c r="C325" i="14"/>
  <c r="D325" i="14"/>
  <c r="E325" i="14"/>
  <c r="F325" i="14"/>
  <c r="C328" i="14"/>
  <c r="D328" i="14"/>
  <c r="E328" i="14"/>
  <c r="F328" i="14"/>
  <c r="C331" i="14"/>
  <c r="D331" i="14"/>
  <c r="E331" i="14"/>
  <c r="F331" i="14"/>
  <c r="C334" i="14"/>
  <c r="D334" i="14"/>
  <c r="E334" i="14"/>
  <c r="F334" i="14"/>
  <c r="C241" i="14"/>
  <c r="D241" i="14"/>
  <c r="E241" i="14"/>
  <c r="F241" i="14"/>
  <c r="C244" i="14"/>
  <c r="D244" i="14"/>
  <c r="E244" i="14"/>
  <c r="F244" i="14"/>
  <c r="C247" i="14"/>
  <c r="D247" i="14"/>
  <c r="E247" i="14"/>
  <c r="F247" i="14"/>
  <c r="C250" i="14"/>
  <c r="D250" i="14"/>
  <c r="E250" i="14"/>
  <c r="F250" i="14"/>
  <c r="C253" i="14"/>
  <c r="D253" i="14"/>
  <c r="E253" i="14"/>
  <c r="F253" i="14"/>
  <c r="C256" i="14"/>
  <c r="D256" i="14"/>
  <c r="E256" i="14"/>
  <c r="F256" i="14"/>
  <c r="C259" i="14"/>
  <c r="D259" i="14"/>
  <c r="E259" i="14"/>
  <c r="F259" i="14"/>
  <c r="C262" i="14"/>
  <c r="D262" i="14"/>
  <c r="E262" i="14"/>
  <c r="F262" i="14"/>
  <c r="C265" i="14"/>
  <c r="D265" i="14"/>
  <c r="E265" i="14"/>
  <c r="F265" i="14"/>
  <c r="C268" i="14"/>
  <c r="D268" i="14"/>
  <c r="E268" i="14"/>
  <c r="F268" i="14"/>
  <c r="C271" i="14"/>
  <c r="D271" i="14"/>
  <c r="E271" i="14"/>
  <c r="F271" i="14"/>
  <c r="C274" i="14"/>
  <c r="D274" i="14"/>
  <c r="E274" i="14"/>
  <c r="F274" i="14"/>
  <c r="C277" i="14"/>
  <c r="D277" i="14"/>
  <c r="E277" i="14"/>
  <c r="F277" i="14"/>
  <c r="C280" i="14"/>
  <c r="D280" i="14"/>
  <c r="E280" i="14"/>
  <c r="F280" i="14"/>
  <c r="C283" i="14"/>
  <c r="D283" i="14"/>
  <c r="E283" i="14"/>
  <c r="F283" i="14"/>
  <c r="C286" i="14"/>
  <c r="D286" i="14"/>
  <c r="E286" i="14"/>
  <c r="F286" i="14"/>
  <c r="C289" i="14"/>
  <c r="D289" i="14"/>
  <c r="E289" i="14"/>
  <c r="F289" i="14"/>
  <c r="C292" i="14"/>
  <c r="D292" i="14"/>
  <c r="E292" i="14"/>
  <c r="F292" i="14"/>
  <c r="C295" i="14"/>
  <c r="D295" i="14"/>
  <c r="E295" i="14"/>
  <c r="F295" i="14"/>
  <c r="C298" i="14"/>
  <c r="D298" i="14"/>
  <c r="E298" i="14"/>
  <c r="F298" i="14"/>
  <c r="C301" i="14"/>
  <c r="D301" i="14"/>
  <c r="E301" i="14"/>
  <c r="F301" i="14"/>
  <c r="C304" i="14"/>
  <c r="D304" i="14"/>
  <c r="E304" i="14"/>
  <c r="F304" i="14"/>
  <c r="C307" i="14"/>
  <c r="D307" i="14"/>
  <c r="E307" i="14"/>
  <c r="F307" i="14"/>
  <c r="C310" i="14"/>
  <c r="D310" i="14"/>
  <c r="E310" i="14"/>
  <c r="F310" i="14"/>
  <c r="C313" i="14"/>
  <c r="D313" i="14"/>
  <c r="E313" i="14"/>
  <c r="F313" i="14"/>
  <c r="C316" i="14"/>
  <c r="D316" i="14"/>
  <c r="E316" i="14"/>
  <c r="F316" i="14"/>
  <c r="C319" i="14"/>
  <c r="D319" i="14"/>
  <c r="E319" i="14"/>
  <c r="F319" i="14"/>
  <c r="C178" i="14"/>
  <c r="D178" i="14"/>
  <c r="E178" i="14"/>
  <c r="F178" i="14"/>
  <c r="C181" i="14"/>
  <c r="D181" i="14"/>
  <c r="E181" i="14"/>
  <c r="F181" i="14"/>
  <c r="C184" i="14"/>
  <c r="D184" i="14"/>
  <c r="E184" i="14"/>
  <c r="F184" i="14"/>
  <c r="C187" i="14"/>
  <c r="D187" i="14"/>
  <c r="E187" i="14"/>
  <c r="F187" i="14"/>
  <c r="C190" i="14"/>
  <c r="D190" i="14"/>
  <c r="E190" i="14"/>
  <c r="F190" i="14"/>
  <c r="C193" i="14"/>
  <c r="D193" i="14"/>
  <c r="E193" i="14"/>
  <c r="F193" i="14"/>
  <c r="C196" i="14"/>
  <c r="D196" i="14"/>
  <c r="E196" i="14"/>
  <c r="F196" i="14"/>
  <c r="C199" i="14"/>
  <c r="D199" i="14"/>
  <c r="E199" i="14"/>
  <c r="F199" i="14"/>
  <c r="C202" i="14"/>
  <c r="D202" i="14"/>
  <c r="E202" i="14"/>
  <c r="F202" i="14"/>
  <c r="C205" i="14"/>
  <c r="D205" i="14"/>
  <c r="E205" i="14"/>
  <c r="F205" i="14"/>
  <c r="C208" i="14"/>
  <c r="D208" i="14"/>
  <c r="E208" i="14"/>
  <c r="F208" i="14"/>
  <c r="C211" i="14"/>
  <c r="D211" i="14"/>
  <c r="E211" i="14"/>
  <c r="F211" i="14"/>
  <c r="C214" i="14"/>
  <c r="D214" i="14"/>
  <c r="E214" i="14"/>
  <c r="F214" i="14"/>
  <c r="C217" i="14"/>
  <c r="D217" i="14"/>
  <c r="E217" i="14"/>
  <c r="F217" i="14"/>
  <c r="C220" i="14"/>
  <c r="D220" i="14"/>
  <c r="E220" i="14"/>
  <c r="F220" i="14"/>
  <c r="C223" i="14"/>
  <c r="D223" i="14"/>
  <c r="E223" i="14"/>
  <c r="F223" i="14"/>
  <c r="C226" i="14"/>
  <c r="D226" i="14"/>
  <c r="E226" i="14"/>
  <c r="F226" i="14"/>
  <c r="C229" i="14"/>
  <c r="D229" i="14"/>
  <c r="E229" i="14"/>
  <c r="F229" i="14"/>
  <c r="C232" i="14"/>
  <c r="D232" i="14"/>
  <c r="E232" i="14"/>
  <c r="F232" i="14"/>
  <c r="C235" i="14"/>
  <c r="D235" i="14"/>
  <c r="E235" i="14"/>
  <c r="F235" i="14"/>
  <c r="C238" i="14"/>
  <c r="D238" i="14"/>
  <c r="E238" i="14"/>
  <c r="F238" i="14"/>
  <c r="C130" i="14"/>
  <c r="D130" i="14"/>
  <c r="E130" i="14"/>
  <c r="F130" i="14"/>
  <c r="C133" i="14"/>
  <c r="D133" i="14"/>
  <c r="E133" i="14"/>
  <c r="F133" i="14"/>
  <c r="C136" i="14"/>
  <c r="D136" i="14"/>
  <c r="E136" i="14"/>
  <c r="F136" i="14"/>
  <c r="C139" i="14"/>
  <c r="D139" i="14"/>
  <c r="E139" i="14"/>
  <c r="F139" i="14"/>
  <c r="C142" i="14"/>
  <c r="D142" i="14"/>
  <c r="E142" i="14"/>
  <c r="F142" i="14"/>
  <c r="C145" i="14"/>
  <c r="D145" i="14"/>
  <c r="E145" i="14"/>
  <c r="F145" i="14"/>
  <c r="C148" i="14"/>
  <c r="D148" i="14"/>
  <c r="E148" i="14"/>
  <c r="F148" i="14"/>
  <c r="C151" i="14"/>
  <c r="D151" i="14"/>
  <c r="E151" i="14"/>
  <c r="F151" i="14"/>
  <c r="C154" i="14"/>
  <c r="D154" i="14"/>
  <c r="E154" i="14"/>
  <c r="F154" i="14"/>
  <c r="C157" i="14"/>
  <c r="D157" i="14"/>
  <c r="E157" i="14"/>
  <c r="F157" i="14"/>
  <c r="C160" i="14"/>
  <c r="D160" i="14"/>
  <c r="E160" i="14"/>
  <c r="F160" i="14"/>
  <c r="C163" i="14"/>
  <c r="D163" i="14"/>
  <c r="E163" i="14"/>
  <c r="F163" i="14"/>
  <c r="C166" i="14"/>
  <c r="D166" i="14"/>
  <c r="E166" i="14"/>
  <c r="F166" i="14"/>
  <c r="C169" i="14"/>
  <c r="D169" i="14"/>
  <c r="E169" i="14"/>
  <c r="F169" i="14"/>
  <c r="C172" i="14"/>
  <c r="D172" i="14"/>
  <c r="E172" i="14"/>
  <c r="F172" i="14"/>
  <c r="C175" i="14"/>
  <c r="D175" i="14"/>
  <c r="E175" i="14"/>
  <c r="F175" i="14"/>
  <c r="C76" i="14"/>
  <c r="D76" i="14"/>
  <c r="E76" i="14"/>
  <c r="F76" i="14"/>
  <c r="C79" i="14"/>
  <c r="D79" i="14"/>
  <c r="E79" i="14"/>
  <c r="F79" i="14"/>
  <c r="C82" i="14"/>
  <c r="D82" i="14"/>
  <c r="E82" i="14"/>
  <c r="F82" i="14"/>
  <c r="C85" i="14"/>
  <c r="D85" i="14"/>
  <c r="E85" i="14"/>
  <c r="F85" i="14"/>
  <c r="C88" i="14"/>
  <c r="D88" i="14"/>
  <c r="E88" i="14"/>
  <c r="F88" i="14"/>
  <c r="C91" i="14"/>
  <c r="D91" i="14"/>
  <c r="E91" i="14"/>
  <c r="F91" i="14"/>
  <c r="C94" i="14"/>
  <c r="D94" i="14"/>
  <c r="E94" i="14"/>
  <c r="F94" i="14"/>
  <c r="C97" i="14"/>
  <c r="D97" i="14"/>
  <c r="E97" i="14"/>
  <c r="F97" i="14"/>
  <c r="C100" i="14"/>
  <c r="D100" i="14"/>
  <c r="E100" i="14"/>
  <c r="F100" i="14"/>
  <c r="C103" i="14"/>
  <c r="D103" i="14"/>
  <c r="E103" i="14"/>
  <c r="F103" i="14"/>
  <c r="C106" i="14"/>
  <c r="D106" i="14"/>
  <c r="E106" i="14"/>
  <c r="F106" i="14"/>
  <c r="C109" i="14"/>
  <c r="D109" i="14"/>
  <c r="E109" i="14"/>
  <c r="F109" i="14"/>
  <c r="C112" i="14"/>
  <c r="D112" i="14"/>
  <c r="E112" i="14"/>
  <c r="F112" i="14"/>
  <c r="C115" i="14"/>
  <c r="D115" i="14"/>
  <c r="E115" i="14"/>
  <c r="F115" i="14"/>
  <c r="C118" i="14"/>
  <c r="D118" i="14"/>
  <c r="E118" i="14"/>
  <c r="F118" i="14"/>
  <c r="C121" i="14"/>
  <c r="D121" i="14"/>
  <c r="E121" i="14"/>
  <c r="F121" i="14"/>
  <c r="C124" i="14"/>
  <c r="D124" i="14"/>
  <c r="E124" i="14"/>
  <c r="F124" i="14"/>
  <c r="C127" i="14"/>
  <c r="D127" i="14"/>
  <c r="E127" i="14"/>
  <c r="F127" i="14"/>
  <c r="C73" i="14"/>
  <c r="D73" i="14"/>
  <c r="E73" i="14"/>
  <c r="F73" i="14"/>
  <c r="C43" i="14"/>
  <c r="D43" i="14"/>
  <c r="E43" i="14"/>
  <c r="F43" i="14"/>
  <c r="C46" i="14"/>
  <c r="D46" i="14"/>
  <c r="E46" i="14"/>
  <c r="F46" i="14"/>
  <c r="C49" i="14"/>
  <c r="D49" i="14"/>
  <c r="E49" i="14"/>
  <c r="F49" i="14"/>
  <c r="C52" i="14"/>
  <c r="D52" i="14"/>
  <c r="E52" i="14"/>
  <c r="F52" i="14"/>
  <c r="C55" i="14"/>
  <c r="D55" i="14"/>
  <c r="E55" i="14"/>
  <c r="F55" i="14"/>
  <c r="C58" i="14"/>
  <c r="D58" i="14"/>
  <c r="E58" i="14"/>
  <c r="F58" i="14"/>
  <c r="C61" i="14"/>
  <c r="D61" i="14"/>
  <c r="E61" i="14"/>
  <c r="F61" i="14"/>
  <c r="C64" i="14"/>
  <c r="D64" i="14"/>
  <c r="E64" i="14"/>
  <c r="F64" i="14"/>
  <c r="C67" i="14"/>
  <c r="D67" i="14"/>
  <c r="E67" i="14"/>
  <c r="F67" i="14"/>
  <c r="C70" i="14"/>
  <c r="D70" i="14"/>
  <c r="E70" i="14"/>
  <c r="F70" i="14"/>
  <c r="C13" i="14"/>
  <c r="D13" i="14"/>
  <c r="E13" i="14"/>
  <c r="F13" i="14"/>
  <c r="C16" i="14"/>
  <c r="D16" i="14"/>
  <c r="E16" i="14"/>
  <c r="F16" i="14"/>
  <c r="C19" i="14"/>
  <c r="D19" i="14"/>
  <c r="E19" i="14"/>
  <c r="F19" i="14"/>
  <c r="C22" i="14"/>
  <c r="D22" i="14"/>
  <c r="E22" i="14"/>
  <c r="F22" i="14"/>
  <c r="C25" i="14"/>
  <c r="D25" i="14"/>
  <c r="E25" i="14"/>
  <c r="F25" i="14"/>
  <c r="C28" i="14"/>
  <c r="D28" i="14"/>
  <c r="E28" i="14"/>
  <c r="F28" i="14"/>
  <c r="C31" i="14"/>
  <c r="D31" i="14"/>
  <c r="E31" i="14"/>
  <c r="F31" i="14"/>
  <c r="C34" i="14"/>
  <c r="D34" i="14"/>
  <c r="E34" i="14"/>
  <c r="F34" i="14"/>
  <c r="C37" i="14"/>
  <c r="D37" i="14"/>
  <c r="E37" i="14"/>
  <c r="F37" i="14"/>
  <c r="C40" i="14"/>
  <c r="D40" i="14"/>
  <c r="E40" i="14"/>
  <c r="F40" i="14"/>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280" i="8"/>
  <c r="H283" i="8"/>
  <c r="H286" i="8"/>
  <c r="H289" i="8"/>
  <c r="H292" i="8"/>
  <c r="H295" i="8"/>
  <c r="H298" i="8"/>
  <c r="H301" i="8"/>
  <c r="H304" i="8"/>
  <c r="H307" i="8"/>
  <c r="H310" i="8"/>
  <c r="H313" i="8"/>
  <c r="H316" i="8"/>
  <c r="H319" i="8"/>
  <c r="H322" i="8"/>
  <c r="H325" i="8"/>
  <c r="H328" i="8"/>
  <c r="H331" i="8"/>
  <c r="H334" i="8"/>
  <c r="H337" i="8"/>
  <c r="H340" i="8"/>
  <c r="H343" i="8"/>
  <c r="H346" i="8"/>
  <c r="H349" i="8"/>
  <c r="H352" i="8"/>
  <c r="H355" i="8"/>
  <c r="H358" i="8"/>
  <c r="H361" i="8"/>
  <c r="H364" i="8"/>
  <c r="H367" i="8"/>
  <c r="H370" i="8"/>
  <c r="H373" i="8"/>
  <c r="H376" i="8"/>
  <c r="H379" i="8"/>
  <c r="H382" i="8"/>
  <c r="H385" i="8"/>
  <c r="H388" i="8"/>
  <c r="H391" i="8"/>
  <c r="H394" i="8"/>
  <c r="H397" i="8"/>
  <c r="H400" i="8"/>
  <c r="H403" i="8"/>
  <c r="H406" i="8"/>
  <c r="H409" i="8"/>
  <c r="H412" i="8"/>
  <c r="H415" i="8"/>
  <c r="H418" i="8"/>
  <c r="H421" i="8"/>
  <c r="H424" i="8"/>
  <c r="H427" i="8"/>
  <c r="H430" i="8"/>
  <c r="H433" i="8"/>
  <c r="H436" i="8"/>
  <c r="H439" i="8"/>
  <c r="H442" i="8"/>
  <c r="H445" i="8"/>
  <c r="H448" i="8"/>
  <c r="H451" i="8"/>
  <c r="H454"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532" i="8"/>
  <c r="H535" i="8"/>
  <c r="H13" i="8"/>
  <c r="H16" i="8"/>
  <c r="H19" i="8"/>
  <c r="H22" i="8"/>
  <c r="H25" i="8"/>
  <c r="H28" i="8"/>
  <c r="H31" i="8"/>
  <c r="H34" i="8"/>
  <c r="H37" i="8"/>
  <c r="H40" i="8"/>
  <c r="H43" i="8"/>
  <c r="H46" i="8"/>
  <c r="H49" i="8"/>
  <c r="H52" i="8"/>
  <c r="H55" i="8"/>
  <c r="H58" i="8"/>
  <c r="H61" i="8"/>
  <c r="H64" i="8"/>
  <c r="H67" i="8"/>
  <c r="H70" i="8"/>
  <c r="H73"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B193" i="8"/>
  <c r="C193" i="8"/>
  <c r="D193" i="8"/>
  <c r="E193" i="8"/>
  <c r="F193" i="8"/>
  <c r="B196" i="8"/>
  <c r="C196" i="8"/>
  <c r="D196" i="8"/>
  <c r="E196" i="8"/>
  <c r="F196" i="8"/>
  <c r="B199" i="8"/>
  <c r="C199" i="8"/>
  <c r="D199" i="8"/>
  <c r="E199" i="8"/>
  <c r="F199" i="8"/>
  <c r="B202" i="8"/>
  <c r="C202" i="8"/>
  <c r="D202" i="8"/>
  <c r="E202" i="8"/>
  <c r="F202" i="8"/>
  <c r="B205" i="8"/>
  <c r="C205" i="8"/>
  <c r="D205" i="8"/>
  <c r="E205" i="8"/>
  <c r="F205" i="8"/>
  <c r="B208" i="8"/>
  <c r="C208" i="8"/>
  <c r="D208" i="8"/>
  <c r="E208" i="8"/>
  <c r="F208" i="8"/>
  <c r="B211" i="8"/>
  <c r="C211" i="8"/>
  <c r="D211" i="8"/>
  <c r="E211" i="8"/>
  <c r="F211" i="8"/>
  <c r="B214" i="8"/>
  <c r="C214" i="8"/>
  <c r="D214" i="8"/>
  <c r="E214" i="8"/>
  <c r="F214" i="8"/>
  <c r="B217" i="8"/>
  <c r="C217" i="8"/>
  <c r="D217" i="8"/>
  <c r="E217" i="8"/>
  <c r="F217" i="8"/>
  <c r="B220" i="8"/>
  <c r="C220" i="8"/>
  <c r="D220" i="8"/>
  <c r="E220" i="8"/>
  <c r="F220" i="8"/>
  <c r="B223" i="8"/>
  <c r="C223" i="8"/>
  <c r="D223" i="8"/>
  <c r="E223" i="8"/>
  <c r="F223" i="8"/>
  <c r="B226" i="8"/>
  <c r="C226" i="8"/>
  <c r="D226" i="8"/>
  <c r="E226" i="8"/>
  <c r="F226" i="8"/>
  <c r="B229" i="8"/>
  <c r="C229" i="8"/>
  <c r="D229" i="8"/>
  <c r="E229" i="8"/>
  <c r="F229" i="8"/>
  <c r="B232" i="8"/>
  <c r="C232" i="8"/>
  <c r="D232" i="8"/>
  <c r="E232" i="8"/>
  <c r="F232" i="8"/>
  <c r="B235" i="8"/>
  <c r="C235" i="8"/>
  <c r="D235" i="8"/>
  <c r="E235" i="8"/>
  <c r="F235" i="8"/>
  <c r="B238" i="8"/>
  <c r="C238" i="8"/>
  <c r="D238" i="8"/>
  <c r="E238" i="8"/>
  <c r="F238" i="8"/>
  <c r="B241" i="8"/>
  <c r="C241" i="8"/>
  <c r="D241" i="8"/>
  <c r="E241" i="8"/>
  <c r="F241" i="8"/>
  <c r="B244" i="8"/>
  <c r="C244" i="8"/>
  <c r="D244" i="8"/>
  <c r="E244" i="8"/>
  <c r="F244" i="8"/>
  <c r="B247" i="8"/>
  <c r="C247" i="8"/>
  <c r="D247" i="8"/>
  <c r="E247" i="8"/>
  <c r="F247" i="8"/>
  <c r="B250" i="8"/>
  <c r="C250" i="8"/>
  <c r="D250" i="8"/>
  <c r="E250" i="8"/>
  <c r="F250" i="8"/>
  <c r="B253" i="8"/>
  <c r="C253" i="8"/>
  <c r="D253" i="8"/>
  <c r="E253" i="8"/>
  <c r="F253" i="8"/>
  <c r="B256" i="8"/>
  <c r="C256" i="8"/>
  <c r="D256" i="8"/>
  <c r="E256" i="8"/>
  <c r="F256" i="8"/>
  <c r="B259" i="8"/>
  <c r="C259" i="8"/>
  <c r="D259" i="8"/>
  <c r="E259" i="8"/>
  <c r="F259" i="8"/>
  <c r="B262" i="8"/>
  <c r="C262" i="8"/>
  <c r="D262" i="8"/>
  <c r="E262" i="8"/>
  <c r="F262" i="8"/>
  <c r="B265" i="8"/>
  <c r="C265" i="8"/>
  <c r="D265" i="8"/>
  <c r="E265" i="8"/>
  <c r="F265" i="8"/>
  <c r="B268" i="8"/>
  <c r="C268" i="8"/>
  <c r="D268" i="8"/>
  <c r="E268" i="8"/>
  <c r="F268" i="8"/>
  <c r="B271" i="8"/>
  <c r="C271" i="8"/>
  <c r="D271" i="8"/>
  <c r="E271" i="8"/>
  <c r="F271" i="8"/>
  <c r="B274" i="8"/>
  <c r="C274" i="8"/>
  <c r="D274" i="8"/>
  <c r="E274" i="8"/>
  <c r="F274" i="8"/>
  <c r="B277" i="8"/>
  <c r="C277" i="8"/>
  <c r="D277" i="8"/>
  <c r="E277" i="8"/>
  <c r="F277" i="8"/>
  <c r="B280" i="8"/>
  <c r="C280" i="8"/>
  <c r="D280" i="8"/>
  <c r="E280" i="8"/>
  <c r="F280" i="8"/>
  <c r="B283" i="8"/>
  <c r="C283" i="8"/>
  <c r="D283" i="8"/>
  <c r="E283" i="8"/>
  <c r="F283" i="8"/>
  <c r="B286" i="8"/>
  <c r="C286" i="8"/>
  <c r="D286" i="8"/>
  <c r="E286" i="8"/>
  <c r="F286" i="8"/>
  <c r="B289" i="8"/>
  <c r="C289" i="8"/>
  <c r="D289" i="8"/>
  <c r="E289" i="8"/>
  <c r="F289" i="8"/>
  <c r="B292" i="8"/>
  <c r="C292" i="8"/>
  <c r="D292" i="8"/>
  <c r="E292" i="8"/>
  <c r="F292" i="8"/>
  <c r="B295" i="8"/>
  <c r="C295" i="8"/>
  <c r="D295" i="8"/>
  <c r="E295" i="8"/>
  <c r="F295" i="8"/>
  <c r="B298" i="8"/>
  <c r="C298" i="8"/>
  <c r="D298" i="8"/>
  <c r="E298" i="8"/>
  <c r="F298" i="8"/>
  <c r="B301" i="8"/>
  <c r="C301" i="8"/>
  <c r="D301" i="8"/>
  <c r="E301" i="8"/>
  <c r="F301" i="8"/>
  <c r="B304" i="8"/>
  <c r="C304" i="8"/>
  <c r="D304" i="8"/>
  <c r="E304" i="8"/>
  <c r="F304" i="8"/>
  <c r="B307" i="8"/>
  <c r="C307" i="8"/>
  <c r="D307" i="8"/>
  <c r="E307" i="8"/>
  <c r="F307" i="8"/>
  <c r="B310" i="8"/>
  <c r="C310" i="8"/>
  <c r="D310" i="8"/>
  <c r="E310" i="8"/>
  <c r="F310" i="8"/>
  <c r="B313" i="8"/>
  <c r="C313" i="8"/>
  <c r="D313" i="8"/>
  <c r="E313" i="8"/>
  <c r="F313" i="8"/>
  <c r="B316" i="8"/>
  <c r="C316" i="8"/>
  <c r="D316" i="8"/>
  <c r="E316" i="8"/>
  <c r="F316" i="8"/>
  <c r="B319" i="8"/>
  <c r="C319" i="8"/>
  <c r="D319" i="8"/>
  <c r="E319" i="8"/>
  <c r="F319" i="8"/>
  <c r="B322" i="8"/>
  <c r="C322" i="8"/>
  <c r="D322" i="8"/>
  <c r="E322" i="8"/>
  <c r="F322" i="8"/>
  <c r="B325" i="8"/>
  <c r="C325" i="8"/>
  <c r="D325" i="8"/>
  <c r="E325" i="8"/>
  <c r="F325" i="8"/>
  <c r="B328" i="8"/>
  <c r="C328" i="8"/>
  <c r="D328" i="8"/>
  <c r="E328" i="8"/>
  <c r="F328" i="8"/>
  <c r="B331" i="8"/>
  <c r="C331" i="8"/>
  <c r="D331" i="8"/>
  <c r="E331" i="8"/>
  <c r="F331" i="8"/>
  <c r="B334" i="8"/>
  <c r="C334" i="8"/>
  <c r="D334" i="8"/>
  <c r="E334" i="8"/>
  <c r="F334" i="8"/>
  <c r="B337" i="8"/>
  <c r="C337" i="8"/>
  <c r="D337" i="8"/>
  <c r="E337" i="8"/>
  <c r="F337" i="8"/>
  <c r="B340" i="8"/>
  <c r="C340" i="8"/>
  <c r="D340" i="8"/>
  <c r="E340" i="8"/>
  <c r="F340" i="8"/>
  <c r="B343" i="8"/>
  <c r="C343" i="8"/>
  <c r="D343" i="8"/>
  <c r="E343" i="8"/>
  <c r="F343" i="8"/>
  <c r="B346" i="8"/>
  <c r="C346" i="8"/>
  <c r="D346" i="8"/>
  <c r="E346" i="8"/>
  <c r="F346" i="8"/>
  <c r="B349" i="8"/>
  <c r="C349" i="8"/>
  <c r="D349" i="8"/>
  <c r="E349" i="8"/>
  <c r="F349" i="8"/>
  <c r="B352" i="8"/>
  <c r="C352" i="8"/>
  <c r="D352" i="8"/>
  <c r="E352" i="8"/>
  <c r="F352" i="8"/>
  <c r="B355" i="8"/>
  <c r="C355" i="8"/>
  <c r="D355" i="8"/>
  <c r="E355" i="8"/>
  <c r="F355" i="8"/>
  <c r="B358" i="8"/>
  <c r="C358" i="8"/>
  <c r="D358" i="8"/>
  <c r="E358" i="8"/>
  <c r="F358" i="8"/>
  <c r="B361" i="8"/>
  <c r="C361" i="8"/>
  <c r="D361" i="8"/>
  <c r="E361" i="8"/>
  <c r="F361" i="8"/>
  <c r="B364" i="8"/>
  <c r="C364" i="8"/>
  <c r="D364" i="8"/>
  <c r="E364" i="8"/>
  <c r="F364" i="8"/>
  <c r="B367" i="8"/>
  <c r="C367" i="8"/>
  <c r="D367" i="8"/>
  <c r="E367" i="8"/>
  <c r="F367" i="8"/>
  <c r="B370" i="8"/>
  <c r="C370" i="8"/>
  <c r="D370" i="8"/>
  <c r="E370" i="8"/>
  <c r="F370" i="8"/>
  <c r="B373" i="8"/>
  <c r="C373" i="8"/>
  <c r="D373" i="8"/>
  <c r="E373" i="8"/>
  <c r="F373" i="8"/>
  <c r="B376" i="8"/>
  <c r="C376" i="8"/>
  <c r="D376" i="8"/>
  <c r="E376" i="8"/>
  <c r="F376" i="8"/>
  <c r="B379" i="8"/>
  <c r="C379" i="8"/>
  <c r="D379" i="8"/>
  <c r="E379" i="8"/>
  <c r="F379" i="8"/>
  <c r="B382" i="8"/>
  <c r="C382" i="8"/>
  <c r="D382" i="8"/>
  <c r="E382" i="8"/>
  <c r="F382" i="8"/>
  <c r="B385" i="8"/>
  <c r="C385" i="8"/>
  <c r="D385" i="8"/>
  <c r="E385" i="8"/>
  <c r="F385" i="8"/>
  <c r="B388" i="8"/>
  <c r="C388" i="8"/>
  <c r="D388" i="8"/>
  <c r="E388" i="8"/>
  <c r="F388" i="8"/>
  <c r="B391" i="8"/>
  <c r="C391" i="8"/>
  <c r="D391" i="8"/>
  <c r="E391" i="8"/>
  <c r="F391" i="8"/>
  <c r="B394" i="8"/>
  <c r="C394" i="8"/>
  <c r="D394" i="8"/>
  <c r="E394" i="8"/>
  <c r="F394" i="8"/>
  <c r="B397" i="8"/>
  <c r="C397" i="8"/>
  <c r="D397" i="8"/>
  <c r="E397" i="8"/>
  <c r="F397" i="8"/>
  <c r="B400" i="8"/>
  <c r="C400" i="8"/>
  <c r="D400" i="8"/>
  <c r="E400" i="8"/>
  <c r="F400" i="8"/>
  <c r="B403" i="8"/>
  <c r="C403" i="8"/>
  <c r="D403" i="8"/>
  <c r="E403" i="8"/>
  <c r="F403" i="8"/>
  <c r="B406" i="8"/>
  <c r="C406" i="8"/>
  <c r="D406" i="8"/>
  <c r="E406" i="8"/>
  <c r="F406" i="8"/>
  <c r="B409" i="8"/>
  <c r="C409" i="8"/>
  <c r="D409" i="8"/>
  <c r="E409" i="8"/>
  <c r="F409" i="8"/>
  <c r="B412" i="8"/>
  <c r="C412" i="8"/>
  <c r="D412" i="8"/>
  <c r="E412" i="8"/>
  <c r="F412" i="8"/>
  <c r="B415" i="8"/>
  <c r="C415" i="8"/>
  <c r="D415" i="8"/>
  <c r="E415" i="8"/>
  <c r="F415" i="8"/>
  <c r="B418" i="8"/>
  <c r="C418" i="8"/>
  <c r="D418" i="8"/>
  <c r="E418" i="8"/>
  <c r="F418" i="8"/>
  <c r="B421" i="8"/>
  <c r="C421" i="8"/>
  <c r="D421" i="8"/>
  <c r="E421" i="8"/>
  <c r="F421" i="8"/>
  <c r="B424" i="8"/>
  <c r="C424" i="8"/>
  <c r="D424" i="8"/>
  <c r="E424" i="8"/>
  <c r="F424" i="8"/>
  <c r="B427" i="8"/>
  <c r="C427" i="8"/>
  <c r="D427" i="8"/>
  <c r="E427" i="8"/>
  <c r="F427" i="8"/>
  <c r="B430" i="8"/>
  <c r="C430" i="8"/>
  <c r="D430" i="8"/>
  <c r="E430" i="8"/>
  <c r="F430" i="8"/>
  <c r="B433" i="8"/>
  <c r="C433" i="8"/>
  <c r="D433" i="8"/>
  <c r="E433" i="8"/>
  <c r="F433" i="8"/>
  <c r="B436" i="8"/>
  <c r="C436" i="8"/>
  <c r="D436" i="8"/>
  <c r="E436" i="8"/>
  <c r="F436" i="8"/>
  <c r="B439" i="8"/>
  <c r="C439" i="8"/>
  <c r="D439" i="8"/>
  <c r="E439" i="8"/>
  <c r="F439" i="8"/>
  <c r="B442" i="8"/>
  <c r="C442" i="8"/>
  <c r="D442" i="8"/>
  <c r="E442" i="8"/>
  <c r="F442" i="8"/>
  <c r="B445" i="8"/>
  <c r="C445" i="8"/>
  <c r="D445" i="8"/>
  <c r="E445" i="8"/>
  <c r="F445" i="8"/>
  <c r="B448" i="8"/>
  <c r="C448" i="8"/>
  <c r="D448" i="8"/>
  <c r="E448" i="8"/>
  <c r="F448" i="8"/>
  <c r="B451" i="8"/>
  <c r="C451" i="8"/>
  <c r="D451" i="8"/>
  <c r="E451" i="8"/>
  <c r="F451" i="8"/>
  <c r="B454" i="8"/>
  <c r="C454" i="8"/>
  <c r="D454" i="8"/>
  <c r="E454" i="8"/>
  <c r="F454" i="8"/>
  <c r="B457" i="8"/>
  <c r="C457" i="8"/>
  <c r="D457" i="8"/>
  <c r="E457" i="8"/>
  <c r="F457" i="8"/>
  <c r="B460" i="8"/>
  <c r="C460" i="8"/>
  <c r="D460" i="8"/>
  <c r="E460" i="8"/>
  <c r="F460" i="8"/>
  <c r="B463" i="8"/>
  <c r="C463" i="8"/>
  <c r="D463" i="8"/>
  <c r="E463" i="8"/>
  <c r="F463" i="8"/>
  <c r="B466" i="8"/>
  <c r="C466" i="8"/>
  <c r="D466" i="8"/>
  <c r="E466" i="8"/>
  <c r="F466" i="8"/>
  <c r="B469" i="8"/>
  <c r="C469" i="8"/>
  <c r="D469" i="8"/>
  <c r="E469" i="8"/>
  <c r="F469" i="8"/>
  <c r="B472" i="8"/>
  <c r="C472" i="8"/>
  <c r="D472" i="8"/>
  <c r="E472" i="8"/>
  <c r="F472" i="8"/>
  <c r="B475" i="8"/>
  <c r="C475" i="8"/>
  <c r="D475" i="8"/>
  <c r="E475" i="8"/>
  <c r="F475" i="8"/>
  <c r="B478" i="8"/>
  <c r="C478" i="8"/>
  <c r="D478" i="8"/>
  <c r="E478" i="8"/>
  <c r="F478" i="8"/>
  <c r="B481" i="8"/>
  <c r="C481" i="8"/>
  <c r="D481" i="8"/>
  <c r="E481" i="8"/>
  <c r="F481" i="8"/>
  <c r="B484" i="8"/>
  <c r="C484" i="8"/>
  <c r="D484" i="8"/>
  <c r="E484" i="8"/>
  <c r="F484" i="8"/>
  <c r="B487" i="8"/>
  <c r="C487" i="8"/>
  <c r="D487" i="8"/>
  <c r="E487" i="8"/>
  <c r="F487" i="8"/>
  <c r="B490" i="8"/>
  <c r="C490" i="8"/>
  <c r="D490" i="8"/>
  <c r="E490" i="8"/>
  <c r="F490" i="8"/>
  <c r="B493" i="8"/>
  <c r="C493" i="8"/>
  <c r="D493" i="8"/>
  <c r="E493" i="8"/>
  <c r="F493" i="8"/>
  <c r="B496" i="8"/>
  <c r="C496" i="8"/>
  <c r="D496" i="8"/>
  <c r="E496" i="8"/>
  <c r="F496" i="8"/>
  <c r="B499" i="8"/>
  <c r="C499" i="8"/>
  <c r="D499" i="8"/>
  <c r="E499" i="8"/>
  <c r="F499" i="8"/>
  <c r="B502" i="8"/>
  <c r="C502" i="8"/>
  <c r="D502" i="8"/>
  <c r="E502" i="8"/>
  <c r="F502" i="8"/>
  <c r="B505" i="8"/>
  <c r="C505" i="8"/>
  <c r="D505" i="8"/>
  <c r="E505" i="8"/>
  <c r="F505" i="8"/>
  <c r="B508" i="8"/>
  <c r="C508" i="8"/>
  <c r="D508" i="8"/>
  <c r="E508" i="8"/>
  <c r="F508" i="8"/>
  <c r="B511" i="8"/>
  <c r="C511" i="8"/>
  <c r="D511" i="8"/>
  <c r="E511" i="8"/>
  <c r="F511" i="8"/>
  <c r="B514" i="8"/>
  <c r="C514" i="8"/>
  <c r="D514" i="8"/>
  <c r="E514" i="8"/>
  <c r="F514" i="8"/>
  <c r="B517" i="8"/>
  <c r="C517" i="8"/>
  <c r="D517" i="8"/>
  <c r="E517" i="8"/>
  <c r="F517" i="8"/>
  <c r="B520" i="8"/>
  <c r="C520" i="8"/>
  <c r="D520" i="8"/>
  <c r="E520" i="8"/>
  <c r="F520" i="8"/>
  <c r="B523" i="8"/>
  <c r="C523" i="8"/>
  <c r="D523" i="8"/>
  <c r="E523" i="8"/>
  <c r="F523" i="8"/>
  <c r="B526" i="8"/>
  <c r="C526" i="8"/>
  <c r="D526" i="8"/>
  <c r="E526" i="8"/>
  <c r="F526" i="8"/>
  <c r="B529" i="8"/>
  <c r="C529" i="8"/>
  <c r="D529" i="8"/>
  <c r="E529" i="8"/>
  <c r="F529" i="8"/>
  <c r="B532" i="8"/>
  <c r="C532" i="8"/>
  <c r="D532" i="8"/>
  <c r="E532" i="8"/>
  <c r="F532" i="8"/>
  <c r="B535" i="8"/>
  <c r="C535" i="8"/>
  <c r="D535" i="8"/>
  <c r="E535" i="8"/>
  <c r="F535" i="8"/>
  <c r="B76" i="8"/>
  <c r="C76" i="8"/>
  <c r="D76" i="8"/>
  <c r="E76" i="8"/>
  <c r="F76" i="8"/>
  <c r="B79" i="8"/>
  <c r="C79" i="8"/>
  <c r="D79" i="8"/>
  <c r="E79" i="8"/>
  <c r="F79" i="8"/>
  <c r="B82" i="8"/>
  <c r="C82" i="8"/>
  <c r="D82" i="8"/>
  <c r="E82" i="8"/>
  <c r="F82" i="8"/>
  <c r="B85" i="8"/>
  <c r="C85" i="8"/>
  <c r="D85" i="8"/>
  <c r="E85" i="8"/>
  <c r="F85" i="8"/>
  <c r="B88" i="8"/>
  <c r="C88" i="8"/>
  <c r="D88" i="8"/>
  <c r="E88" i="8"/>
  <c r="F88" i="8"/>
  <c r="B91" i="8"/>
  <c r="C91" i="8"/>
  <c r="D91" i="8"/>
  <c r="E91" i="8"/>
  <c r="F91" i="8"/>
  <c r="B94" i="8"/>
  <c r="C94" i="8"/>
  <c r="D94" i="8"/>
  <c r="E94" i="8"/>
  <c r="F94" i="8"/>
  <c r="B97" i="8"/>
  <c r="C97" i="8"/>
  <c r="D97" i="8"/>
  <c r="E97" i="8"/>
  <c r="F97" i="8"/>
  <c r="B100" i="8"/>
  <c r="C100" i="8"/>
  <c r="D100" i="8"/>
  <c r="E100" i="8"/>
  <c r="F100" i="8"/>
  <c r="B103" i="8"/>
  <c r="C103" i="8"/>
  <c r="D103" i="8"/>
  <c r="E103" i="8"/>
  <c r="F103" i="8"/>
  <c r="B106" i="8"/>
  <c r="C106" i="8"/>
  <c r="D106" i="8"/>
  <c r="E106" i="8"/>
  <c r="F106" i="8"/>
  <c r="B109" i="8"/>
  <c r="C109" i="8"/>
  <c r="D109" i="8"/>
  <c r="E109" i="8"/>
  <c r="F109" i="8"/>
  <c r="B112" i="8"/>
  <c r="C112" i="8"/>
  <c r="D112" i="8"/>
  <c r="E112" i="8"/>
  <c r="F112" i="8"/>
  <c r="B115" i="8"/>
  <c r="C115" i="8"/>
  <c r="D115" i="8"/>
  <c r="E115" i="8"/>
  <c r="F115" i="8"/>
  <c r="B118" i="8"/>
  <c r="C118" i="8"/>
  <c r="D118" i="8"/>
  <c r="E118" i="8"/>
  <c r="F118" i="8"/>
  <c r="B121" i="8"/>
  <c r="C121" i="8"/>
  <c r="D121" i="8"/>
  <c r="E121" i="8"/>
  <c r="F121" i="8"/>
  <c r="B124" i="8"/>
  <c r="C124" i="8"/>
  <c r="D124" i="8"/>
  <c r="E124" i="8"/>
  <c r="F124" i="8"/>
  <c r="B127" i="8"/>
  <c r="C127" i="8"/>
  <c r="D127" i="8"/>
  <c r="E127" i="8"/>
  <c r="F127" i="8"/>
  <c r="B130" i="8"/>
  <c r="C130" i="8"/>
  <c r="D130" i="8"/>
  <c r="E130" i="8"/>
  <c r="F130" i="8"/>
  <c r="B133" i="8"/>
  <c r="C133" i="8"/>
  <c r="D133" i="8"/>
  <c r="E133" i="8"/>
  <c r="F133" i="8"/>
  <c r="B136" i="8"/>
  <c r="C136" i="8"/>
  <c r="D136" i="8"/>
  <c r="E136" i="8"/>
  <c r="F136" i="8"/>
  <c r="B139" i="8"/>
  <c r="C139" i="8"/>
  <c r="D139" i="8"/>
  <c r="E139" i="8"/>
  <c r="F139" i="8"/>
  <c r="B142" i="8"/>
  <c r="C142" i="8"/>
  <c r="D142" i="8"/>
  <c r="E142" i="8"/>
  <c r="F142" i="8"/>
  <c r="B145" i="8"/>
  <c r="C145" i="8"/>
  <c r="D145" i="8"/>
  <c r="E145" i="8"/>
  <c r="F145" i="8"/>
  <c r="B148" i="8"/>
  <c r="C148" i="8"/>
  <c r="D148" i="8"/>
  <c r="E148" i="8"/>
  <c r="F148" i="8"/>
  <c r="B151" i="8"/>
  <c r="C151" i="8"/>
  <c r="D151" i="8"/>
  <c r="E151" i="8"/>
  <c r="F151" i="8"/>
  <c r="B154" i="8"/>
  <c r="C154" i="8"/>
  <c r="D154" i="8"/>
  <c r="E154" i="8"/>
  <c r="F154" i="8"/>
  <c r="B157" i="8"/>
  <c r="C157" i="8"/>
  <c r="D157" i="8"/>
  <c r="E157" i="8"/>
  <c r="F157" i="8"/>
  <c r="B160" i="8"/>
  <c r="C160" i="8"/>
  <c r="D160" i="8"/>
  <c r="E160" i="8"/>
  <c r="F160" i="8"/>
  <c r="B163" i="8"/>
  <c r="C163" i="8"/>
  <c r="D163" i="8"/>
  <c r="E163" i="8"/>
  <c r="F163" i="8"/>
  <c r="B166" i="8"/>
  <c r="C166" i="8"/>
  <c r="D166" i="8"/>
  <c r="E166" i="8"/>
  <c r="F166" i="8"/>
  <c r="B169" i="8"/>
  <c r="C169" i="8"/>
  <c r="D169" i="8"/>
  <c r="E169" i="8"/>
  <c r="F169" i="8"/>
  <c r="B172" i="8"/>
  <c r="C172" i="8"/>
  <c r="D172" i="8"/>
  <c r="E172" i="8"/>
  <c r="F172" i="8"/>
  <c r="B175" i="8"/>
  <c r="C175" i="8"/>
  <c r="D175" i="8"/>
  <c r="E175" i="8"/>
  <c r="F175" i="8"/>
  <c r="B178" i="8"/>
  <c r="C178" i="8"/>
  <c r="D178" i="8"/>
  <c r="E178" i="8"/>
  <c r="F178" i="8"/>
  <c r="B181" i="8"/>
  <c r="C181" i="8"/>
  <c r="D181" i="8"/>
  <c r="E181" i="8"/>
  <c r="F181" i="8"/>
  <c r="B184" i="8"/>
  <c r="C184" i="8"/>
  <c r="D184" i="8"/>
  <c r="E184" i="8"/>
  <c r="F184" i="8"/>
  <c r="B187" i="8"/>
  <c r="C187" i="8"/>
  <c r="D187" i="8"/>
  <c r="E187" i="8"/>
  <c r="F187" i="8"/>
  <c r="B190" i="8"/>
  <c r="C190" i="8"/>
  <c r="D190" i="8"/>
  <c r="E190" i="8"/>
  <c r="F190" i="8"/>
  <c r="B58" i="8"/>
  <c r="C58" i="8"/>
  <c r="D58" i="8"/>
  <c r="E58" i="8"/>
  <c r="F58" i="8"/>
  <c r="B61" i="8"/>
  <c r="C61" i="8"/>
  <c r="D61" i="8"/>
  <c r="E61" i="8"/>
  <c r="F61" i="8"/>
  <c r="B64" i="8"/>
  <c r="C64" i="8"/>
  <c r="D64" i="8"/>
  <c r="E64" i="8"/>
  <c r="F64" i="8"/>
  <c r="B67" i="8"/>
  <c r="C67" i="8"/>
  <c r="D67" i="8"/>
  <c r="E67" i="8"/>
  <c r="F67" i="8"/>
  <c r="B70" i="8"/>
  <c r="C70" i="8"/>
  <c r="D70" i="8"/>
  <c r="E70" i="8"/>
  <c r="F70" i="8"/>
  <c r="B73" i="8"/>
  <c r="C73" i="8"/>
  <c r="D73" i="8"/>
  <c r="E73" i="8"/>
  <c r="F73" i="8"/>
  <c r="B49" i="8"/>
  <c r="C49" i="8"/>
  <c r="D49" i="8"/>
  <c r="E49" i="8"/>
  <c r="F49" i="8"/>
  <c r="B52" i="8"/>
  <c r="C52" i="8"/>
  <c r="D52" i="8"/>
  <c r="E52" i="8"/>
  <c r="F52" i="8"/>
  <c r="B55" i="8"/>
  <c r="C55" i="8"/>
  <c r="D55" i="8"/>
  <c r="E55" i="8"/>
  <c r="F55" i="8"/>
  <c r="B40" i="8"/>
  <c r="C40" i="8"/>
  <c r="D40" i="8"/>
  <c r="E40" i="8"/>
  <c r="F40" i="8"/>
  <c r="B43" i="8"/>
  <c r="C43" i="8"/>
  <c r="D43" i="8"/>
  <c r="E43" i="8"/>
  <c r="F43" i="8"/>
  <c r="B46" i="8"/>
  <c r="C46" i="8"/>
  <c r="D46" i="8"/>
  <c r="E46" i="8"/>
  <c r="F46" i="8"/>
  <c r="B31" i="8"/>
  <c r="C31" i="8"/>
  <c r="D31" i="8"/>
  <c r="E31" i="8"/>
  <c r="F31" i="8"/>
  <c r="B34" i="8"/>
  <c r="C34" i="8"/>
  <c r="D34" i="8"/>
  <c r="E34" i="8"/>
  <c r="F34" i="8"/>
  <c r="B37" i="8"/>
  <c r="C37" i="8"/>
  <c r="D37" i="8"/>
  <c r="E37" i="8"/>
  <c r="F37" i="8"/>
  <c r="B25" i="8"/>
  <c r="C25" i="8"/>
  <c r="D25" i="8"/>
  <c r="E25" i="8"/>
  <c r="F25" i="8"/>
  <c r="B28" i="8"/>
  <c r="C28" i="8"/>
  <c r="D28" i="8"/>
  <c r="E28" i="8"/>
  <c r="F28" i="8"/>
  <c r="B16" i="8"/>
  <c r="C16" i="8"/>
  <c r="D16" i="8"/>
  <c r="E16" i="8"/>
  <c r="F16" i="8"/>
  <c r="B19" i="8"/>
  <c r="C19" i="8"/>
  <c r="D19" i="8"/>
  <c r="E19" i="8"/>
  <c r="F19" i="8"/>
  <c r="B22" i="8"/>
  <c r="C22" i="8"/>
  <c r="D22" i="8"/>
  <c r="E22" i="8"/>
  <c r="F22" i="8"/>
  <c r="B13" i="8"/>
  <c r="C13" i="8"/>
  <c r="D13" i="8"/>
  <c r="E13" i="8"/>
  <c r="F13" i="8"/>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N110" i="12" s="1"/>
  <c r="AM110" i="12" s="1"/>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N206" i="12" s="1"/>
  <c r="AM206" i="12" s="1"/>
  <c r="AO208" i="12"/>
  <c r="AO209" i="12"/>
  <c r="AO210" i="12"/>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O348" i="12"/>
  <c r="AO349" i="12"/>
  <c r="AO350" i="12"/>
  <c r="AO351" i="12"/>
  <c r="AN350" i="12" s="1"/>
  <c r="AM350" i="12" s="1"/>
  <c r="AO352" i="12"/>
  <c r="AO353"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N374" i="12" s="1"/>
  <c r="AM374" i="12" s="1"/>
  <c r="AO376" i="12"/>
  <c r="AO377" i="12"/>
  <c r="AO378" i="12"/>
  <c r="AO379" i="12"/>
  <c r="AO380" i="12"/>
  <c r="AO381" i="12"/>
  <c r="AO382" i="12"/>
  <c r="AO383" i="12"/>
  <c r="AO384" i="12"/>
  <c r="AO385" i="12"/>
  <c r="AO386" i="12"/>
  <c r="AO387" i="12"/>
  <c r="AO388" i="12"/>
  <c r="AO389" i="12"/>
  <c r="AO390" i="12"/>
  <c r="AO391" i="12"/>
  <c r="AO392" i="12"/>
  <c r="AO393" i="12"/>
  <c r="AO394" i="12"/>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N446" i="12" s="1"/>
  <c r="AM446" i="12" s="1"/>
  <c r="AO448" i="12"/>
  <c r="AO449" i="12"/>
  <c r="AO450" i="12"/>
  <c r="AO451" i="12"/>
  <c r="AO452" i="12"/>
  <c r="AO453" i="12"/>
  <c r="AO454" i="12"/>
  <c r="AO455" i="12"/>
  <c r="AN455" i="12" s="1"/>
  <c r="AM455" i="12" s="1"/>
  <c r="AO456" i="12"/>
  <c r="AO457" i="12"/>
  <c r="AO458" i="12"/>
  <c r="AO459" i="12"/>
  <c r="AO460" i="12"/>
  <c r="AO461" i="12"/>
  <c r="AO462" i="12"/>
  <c r="AO463" i="12"/>
  <c r="AO464" i="12"/>
  <c r="AO465" i="12"/>
  <c r="AO466" i="12"/>
  <c r="AO467" i="12"/>
  <c r="AO468" i="12"/>
  <c r="AO469" i="12"/>
  <c r="AO470" i="12"/>
  <c r="AO471" i="12"/>
  <c r="AO472" i="12"/>
  <c r="AO473" i="12"/>
  <c r="AO474" i="12"/>
  <c r="AO475" i="12"/>
  <c r="AO476" i="12"/>
  <c r="AO477" i="12"/>
  <c r="AO478" i="12"/>
  <c r="AO479" i="12"/>
  <c r="AN479" i="12" s="1"/>
  <c r="AM479" i="12" s="1"/>
  <c r="AO480" i="12"/>
  <c r="AO481" i="12"/>
  <c r="AO482" i="12"/>
  <c r="AO483" i="12"/>
  <c r="AO484" i="12"/>
  <c r="AO485" i="12"/>
  <c r="AO486" i="12"/>
  <c r="AO487" i="12"/>
  <c r="AO488" i="12"/>
  <c r="AO489" i="12"/>
  <c r="AO490" i="12"/>
  <c r="AO491" i="12"/>
  <c r="AO492" i="12"/>
  <c r="AO493" i="12"/>
  <c r="AO494" i="12"/>
  <c r="AO495" i="12"/>
  <c r="AN494" i="12" s="1"/>
  <c r="AM494" i="12" s="1"/>
  <c r="AO496" i="12"/>
  <c r="AO497" i="12"/>
  <c r="AO498" i="12"/>
  <c r="AO499" i="12"/>
  <c r="AO500" i="12"/>
  <c r="AO501" i="12"/>
  <c r="AO502" i="12"/>
  <c r="AO503" i="12"/>
  <c r="AN503" i="12" s="1"/>
  <c r="AM503" i="12" s="1"/>
  <c r="AO504" i="12"/>
  <c r="AO505" i="12"/>
  <c r="AO506" i="12"/>
  <c r="AO507" i="12"/>
  <c r="AO508" i="12"/>
  <c r="AO509" i="12"/>
  <c r="AO510" i="12"/>
  <c r="AO511" i="12"/>
  <c r="AO512" i="12"/>
  <c r="AO513" i="12"/>
  <c r="AO514" i="12"/>
  <c r="AO515" i="12"/>
  <c r="AO516" i="12"/>
  <c r="AO517" i="12"/>
  <c r="AO518" i="12"/>
  <c r="AO519" i="12"/>
  <c r="AN518" i="12" s="1"/>
  <c r="AM518" i="12" s="1"/>
  <c r="AO520" i="12"/>
  <c r="AO521" i="12"/>
  <c r="AO522" i="12"/>
  <c r="AO523" i="12"/>
  <c r="AO524" i="12"/>
  <c r="AO525" i="12"/>
  <c r="AO526" i="12"/>
  <c r="AO527" i="12"/>
  <c r="AN527" i="12" s="1"/>
  <c r="AM527" i="12" s="1"/>
  <c r="AO528" i="12"/>
  <c r="AO529" i="12"/>
  <c r="AO530" i="12"/>
  <c r="AO531" i="12"/>
  <c r="AO532" i="12"/>
  <c r="AO533" i="12"/>
  <c r="AO534" i="12"/>
  <c r="AO535" i="12"/>
  <c r="AN383" i="12"/>
  <c r="AM383" i="12" s="1"/>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5" i="12"/>
  <c r="AJ486" i="12"/>
  <c r="AJ487" i="12"/>
  <c r="AJ488" i="12"/>
  <c r="AJ489" i="12"/>
  <c r="AJ490" i="12"/>
  <c r="AJ491" i="12"/>
  <c r="AJ492" i="12"/>
  <c r="AJ493" i="12"/>
  <c r="AJ494" i="12"/>
  <c r="AJ495" i="12"/>
  <c r="AJ496" i="12"/>
  <c r="AJ497" i="12"/>
  <c r="AJ498" i="12"/>
  <c r="AJ499" i="12"/>
  <c r="AJ500" i="12"/>
  <c r="AJ501" i="12"/>
  <c r="AJ502" i="12"/>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J530" i="12"/>
  <c r="AJ531" i="12"/>
  <c r="AJ532" i="12"/>
  <c r="AJ533" i="12"/>
  <c r="AJ534" i="12"/>
  <c r="AJ535"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648" i="12"/>
  <c r="Q92" i="12"/>
  <c r="Q95" i="12"/>
  <c r="Q98" i="12"/>
  <c r="Q101" i="12"/>
  <c r="Q104" i="12"/>
  <c r="Q107" i="12"/>
  <c r="Q110" i="12"/>
  <c r="Q113" i="12"/>
  <c r="Q116" i="12"/>
  <c r="Q119" i="12"/>
  <c r="Q122" i="12"/>
  <c r="Q125" i="12"/>
  <c r="Q128" i="12"/>
  <c r="Q131" i="12"/>
  <c r="Q134" i="12"/>
  <c r="Q137" i="12"/>
  <c r="Q140" i="12"/>
  <c r="Q143" i="12"/>
  <c r="Q146" i="12"/>
  <c r="Q149" i="12"/>
  <c r="Q152" i="12"/>
  <c r="Q155" i="12"/>
  <c r="Q158" i="12"/>
  <c r="Q161" i="12"/>
  <c r="Q164" i="12"/>
  <c r="Q167" i="12"/>
  <c r="Q170" i="12"/>
  <c r="Q173" i="12"/>
  <c r="Q176" i="12"/>
  <c r="Q179" i="12"/>
  <c r="Q182" i="12"/>
  <c r="Q185" i="12"/>
  <c r="Q188" i="12"/>
  <c r="Q191" i="12"/>
  <c r="Q194" i="12"/>
  <c r="Q197" i="12"/>
  <c r="Q200" i="12"/>
  <c r="Q203" i="12"/>
  <c r="Q206" i="12"/>
  <c r="Q209" i="12"/>
  <c r="Q212" i="12"/>
  <c r="Q215" i="12"/>
  <c r="Q218" i="12"/>
  <c r="Q221" i="12"/>
  <c r="Q224" i="12"/>
  <c r="Q227" i="12"/>
  <c r="Q230" i="12"/>
  <c r="Q233" i="12"/>
  <c r="Q236" i="12"/>
  <c r="Q239" i="12"/>
  <c r="Q242" i="12"/>
  <c r="Q245" i="12"/>
  <c r="Q248" i="12"/>
  <c r="Q251" i="12"/>
  <c r="Q254" i="12"/>
  <c r="Q257" i="12"/>
  <c r="Q260" i="12"/>
  <c r="Q263" i="12"/>
  <c r="Q266" i="12"/>
  <c r="Q269" i="12"/>
  <c r="Q272" i="12"/>
  <c r="Q275" i="12"/>
  <c r="Q278" i="12"/>
  <c r="Q281" i="12"/>
  <c r="Q284" i="12"/>
  <c r="Q287" i="12"/>
  <c r="Q290" i="12"/>
  <c r="Q293" i="12"/>
  <c r="Q296" i="12"/>
  <c r="Q299" i="12"/>
  <c r="Q302" i="12"/>
  <c r="Q305" i="12"/>
  <c r="Q308" i="12"/>
  <c r="Q311" i="12"/>
  <c r="Q314" i="12"/>
  <c r="Q317" i="12"/>
  <c r="Q320" i="12"/>
  <c r="Q323" i="12"/>
  <c r="Q326" i="12"/>
  <c r="Q329" i="12"/>
  <c r="Q332" i="12"/>
  <c r="Q335" i="12"/>
  <c r="Q338" i="12"/>
  <c r="Q341" i="12"/>
  <c r="Q344" i="12"/>
  <c r="Q347" i="12"/>
  <c r="Q350" i="12"/>
  <c r="Q353" i="12"/>
  <c r="Q356" i="12"/>
  <c r="Q359" i="12"/>
  <c r="Q362" i="12"/>
  <c r="Q365" i="12"/>
  <c r="Q368" i="12"/>
  <c r="Q371" i="12"/>
  <c r="Q374" i="12"/>
  <c r="Q377" i="12"/>
  <c r="Q380" i="12"/>
  <c r="Q383" i="12"/>
  <c r="Q386" i="12"/>
  <c r="Q389" i="12"/>
  <c r="Q392" i="12"/>
  <c r="Q395" i="12"/>
  <c r="Q398" i="12"/>
  <c r="Q401" i="12"/>
  <c r="Q404" i="12"/>
  <c r="Q407" i="12"/>
  <c r="Q410" i="12"/>
  <c r="Q413" i="12"/>
  <c r="Q416" i="12"/>
  <c r="Q419" i="12"/>
  <c r="Q422" i="12"/>
  <c r="Q425" i="12"/>
  <c r="Q428" i="12"/>
  <c r="Q431" i="12"/>
  <c r="Q434" i="12"/>
  <c r="Q437" i="12"/>
  <c r="Q440" i="12"/>
  <c r="Q443" i="12"/>
  <c r="Q446" i="12"/>
  <c r="Q449" i="12"/>
  <c r="Q452" i="12"/>
  <c r="Q455" i="12"/>
  <c r="Q458" i="12"/>
  <c r="Q461" i="12"/>
  <c r="Q464" i="12"/>
  <c r="Q467" i="12"/>
  <c r="Q470" i="12"/>
  <c r="Q473" i="12"/>
  <c r="Q476" i="12"/>
  <c r="Q479" i="12"/>
  <c r="Q482" i="12"/>
  <c r="Q485" i="12"/>
  <c r="Q488" i="12"/>
  <c r="Q491" i="12"/>
  <c r="Q494" i="12"/>
  <c r="Q497" i="12"/>
  <c r="Q500" i="12"/>
  <c r="Q503" i="12"/>
  <c r="Q506" i="12"/>
  <c r="Q509" i="12"/>
  <c r="Q512" i="12"/>
  <c r="Q515" i="12"/>
  <c r="Q518" i="12"/>
  <c r="Q521" i="12"/>
  <c r="Q524" i="12"/>
  <c r="Q527" i="12"/>
  <c r="Q530" i="12"/>
  <c r="Q533" i="12"/>
  <c r="Q14" i="12"/>
  <c r="Q17" i="12"/>
  <c r="Q20" i="12"/>
  <c r="Q23" i="12"/>
  <c r="Q26" i="12"/>
  <c r="Q29" i="12"/>
  <c r="Q32" i="12"/>
  <c r="Q35" i="12"/>
  <c r="Q38" i="12"/>
  <c r="Q41" i="12"/>
  <c r="Q44" i="12"/>
  <c r="Q47" i="12"/>
  <c r="Q50" i="12"/>
  <c r="Q53" i="12"/>
  <c r="Q56" i="12"/>
  <c r="Q59" i="12"/>
  <c r="Q62" i="12"/>
  <c r="Q65" i="12"/>
  <c r="Q68" i="12"/>
  <c r="Q71" i="12"/>
  <c r="Q74" i="12"/>
  <c r="Q77" i="12"/>
  <c r="Q80" i="12"/>
  <c r="Q83" i="12"/>
  <c r="Q86" i="12"/>
  <c r="Q89" i="12"/>
  <c r="O53" i="12"/>
  <c r="O56" i="12"/>
  <c r="O59" i="12"/>
  <c r="O62" i="12"/>
  <c r="O65" i="12"/>
  <c r="O68" i="12"/>
  <c r="O71" i="12"/>
  <c r="O74" i="12"/>
  <c r="O77" i="12"/>
  <c r="O80" i="12"/>
  <c r="O83" i="12"/>
  <c r="O86" i="12"/>
  <c r="O89" i="12"/>
  <c r="O92" i="12"/>
  <c r="O95" i="12"/>
  <c r="O98" i="12"/>
  <c r="O101" i="12"/>
  <c r="O104" i="12"/>
  <c r="O107" i="12"/>
  <c r="O110" i="12"/>
  <c r="O113" i="12"/>
  <c r="O116" i="12"/>
  <c r="O119" i="12"/>
  <c r="O122" i="12"/>
  <c r="O125" i="12"/>
  <c r="O128" i="12"/>
  <c r="O131" i="12"/>
  <c r="O134" i="12"/>
  <c r="O137" i="12"/>
  <c r="O140" i="12"/>
  <c r="O143" i="12"/>
  <c r="O146" i="12"/>
  <c r="O149" i="12"/>
  <c r="O152" i="12"/>
  <c r="O155" i="12"/>
  <c r="O158" i="12"/>
  <c r="O161" i="12"/>
  <c r="O164" i="12"/>
  <c r="O167" i="12"/>
  <c r="O170" i="12"/>
  <c r="O173" i="12"/>
  <c r="O176" i="12"/>
  <c r="O179" i="12"/>
  <c r="O182" i="12"/>
  <c r="O185" i="12"/>
  <c r="O188" i="12"/>
  <c r="O191" i="12"/>
  <c r="O194" i="12"/>
  <c r="O197" i="12"/>
  <c r="O200" i="12"/>
  <c r="O203" i="12"/>
  <c r="O206" i="12"/>
  <c r="O209" i="12"/>
  <c r="O212" i="12"/>
  <c r="O215" i="12"/>
  <c r="O218" i="12"/>
  <c r="O221" i="12"/>
  <c r="O224" i="12"/>
  <c r="O227" i="12"/>
  <c r="O230" i="12"/>
  <c r="O233" i="12"/>
  <c r="O236" i="12"/>
  <c r="O239" i="12"/>
  <c r="O242" i="12"/>
  <c r="O245" i="12"/>
  <c r="O248" i="12"/>
  <c r="O251" i="12"/>
  <c r="O254" i="12"/>
  <c r="O257" i="12"/>
  <c r="O260" i="12"/>
  <c r="O263" i="12"/>
  <c r="O266" i="12"/>
  <c r="O269" i="12"/>
  <c r="AN521" i="12" l="1"/>
  <c r="AM521" i="12" s="1"/>
  <c r="AN512" i="12"/>
  <c r="AM512" i="12" s="1"/>
  <c r="AN497" i="12"/>
  <c r="AM497" i="12" s="1"/>
  <c r="AN488" i="12"/>
  <c r="AM488" i="12" s="1"/>
  <c r="AN473" i="12"/>
  <c r="AM473" i="12" s="1"/>
  <c r="AN464" i="12"/>
  <c r="AM464" i="12" s="1"/>
  <c r="AN449" i="12"/>
  <c r="AM449" i="12" s="1"/>
  <c r="AN392" i="12"/>
  <c r="AM392" i="12" s="1"/>
  <c r="AN209" i="12"/>
  <c r="AM209" i="12" s="1"/>
  <c r="AN176" i="12"/>
  <c r="AM176" i="12" s="1"/>
  <c r="AN542" i="12"/>
  <c r="AM542" i="12" s="1"/>
  <c r="R251" i="12"/>
  <c r="R269" i="12"/>
  <c r="Y65" i="12"/>
  <c r="X65" i="12" s="1"/>
  <c r="AD557" i="12"/>
  <c r="AC557" i="12" s="1"/>
  <c r="AN539" i="12"/>
  <c r="AM539" i="12" s="1"/>
  <c r="AD548" i="12"/>
  <c r="AC548" i="12" s="1"/>
  <c r="AN302" i="12"/>
  <c r="AM302" i="12" s="1"/>
  <c r="AN557" i="12"/>
  <c r="AM557" i="12" s="1"/>
  <c r="AN548" i="12"/>
  <c r="AM548" i="12" s="1"/>
  <c r="AN470" i="12"/>
  <c r="AM470" i="12" s="1"/>
  <c r="Y401" i="12"/>
  <c r="X401" i="12" s="1"/>
  <c r="AN272" i="12"/>
  <c r="AM272" i="12" s="1"/>
  <c r="R263" i="12"/>
  <c r="AN431" i="12"/>
  <c r="AM431" i="12" s="1"/>
  <c r="AN440" i="12"/>
  <c r="AM440" i="12" s="1"/>
  <c r="AN416" i="12"/>
  <c r="AM416" i="12" s="1"/>
  <c r="AN422" i="12"/>
  <c r="AM422" i="12" s="1"/>
  <c r="AN425" i="12"/>
  <c r="AM425" i="12" s="1"/>
  <c r="AN401" i="12"/>
  <c r="AM401" i="12" s="1"/>
  <c r="AN398" i="12"/>
  <c r="AM398" i="12" s="1"/>
  <c r="AN377" i="12"/>
  <c r="AM377" i="12" s="1"/>
  <c r="AN353" i="12"/>
  <c r="AM353" i="12" s="1"/>
  <c r="AN368" i="12"/>
  <c r="AM368" i="12" s="1"/>
  <c r="AN344" i="12"/>
  <c r="AM344" i="12" s="1"/>
  <c r="AN329" i="12"/>
  <c r="AM329" i="12" s="1"/>
  <c r="AN320" i="12"/>
  <c r="AM320" i="12" s="1"/>
  <c r="AN305" i="12"/>
  <c r="AM305" i="12" s="1"/>
  <c r="AN296" i="12"/>
  <c r="AM296" i="12" s="1"/>
  <c r="AN281" i="12"/>
  <c r="AM281" i="12" s="1"/>
  <c r="AI536" i="12"/>
  <c r="AH536" i="12" s="1"/>
  <c r="AD545" i="12"/>
  <c r="AC545" i="12" s="1"/>
  <c r="AD536" i="12"/>
  <c r="AC536" i="12" s="1"/>
  <c r="I541" i="14"/>
  <c r="I541" i="15"/>
  <c r="I538" i="14"/>
  <c r="I538" i="15"/>
  <c r="I535" i="8"/>
  <c r="K535" i="8" s="1"/>
  <c r="I535" i="15"/>
  <c r="I565" i="14"/>
  <c r="I565" i="15"/>
  <c r="I562" i="14"/>
  <c r="I562" i="15"/>
  <c r="I559" i="14"/>
  <c r="I559" i="15"/>
  <c r="I556" i="14"/>
  <c r="I556" i="15"/>
  <c r="I550" i="14"/>
  <c r="I550" i="15"/>
  <c r="I553" i="14"/>
  <c r="I553" i="15"/>
  <c r="I544" i="14"/>
  <c r="I544" i="15"/>
  <c r="AN257" i="12"/>
  <c r="AM257" i="12" s="1"/>
  <c r="AI230" i="12"/>
  <c r="AH230" i="12" s="1"/>
  <c r="AN224" i="12"/>
  <c r="AM224" i="12" s="1"/>
  <c r="AN233" i="12"/>
  <c r="AM233" i="12" s="1"/>
  <c r="AN248" i="12"/>
  <c r="AM248" i="12" s="1"/>
  <c r="R257" i="12"/>
  <c r="R245" i="12"/>
  <c r="R239" i="12"/>
  <c r="R233" i="12"/>
  <c r="R227" i="12"/>
  <c r="R221" i="12"/>
  <c r="AN200" i="12"/>
  <c r="AM200" i="12" s="1"/>
  <c r="R197" i="12"/>
  <c r="R203" i="12"/>
  <c r="R209" i="12"/>
  <c r="R215" i="12"/>
  <c r="AN185" i="12"/>
  <c r="AM185" i="12" s="1"/>
  <c r="R191" i="12"/>
  <c r="R185" i="12"/>
  <c r="R179" i="12"/>
  <c r="R173" i="12"/>
  <c r="AN137" i="12"/>
  <c r="AM137" i="12" s="1"/>
  <c r="AN152" i="12"/>
  <c r="AM152" i="12" s="1"/>
  <c r="AN161" i="12"/>
  <c r="AM161" i="12" s="1"/>
  <c r="R167" i="12"/>
  <c r="R161" i="12"/>
  <c r="R155" i="12"/>
  <c r="R149" i="12"/>
  <c r="R143" i="12"/>
  <c r="R137" i="12"/>
  <c r="AN128" i="12"/>
  <c r="AM128" i="12" s="1"/>
  <c r="R131" i="12"/>
  <c r="R119" i="12"/>
  <c r="R125" i="12"/>
  <c r="AN104" i="12"/>
  <c r="AM104" i="12" s="1"/>
  <c r="AN113" i="12"/>
  <c r="AM113" i="12" s="1"/>
  <c r="R113" i="12"/>
  <c r="R107" i="12"/>
  <c r="R101" i="12"/>
  <c r="AN89" i="12"/>
  <c r="AM89" i="12" s="1"/>
  <c r="Y89" i="12"/>
  <c r="X89" i="12" s="1"/>
  <c r="R95" i="12"/>
  <c r="AN65" i="12"/>
  <c r="AM65" i="12" s="1"/>
  <c r="AN80" i="12"/>
  <c r="AM80" i="12" s="1"/>
  <c r="R77" i="12"/>
  <c r="AN56" i="12"/>
  <c r="AM56" i="12" s="1"/>
  <c r="R59" i="12"/>
  <c r="R53" i="12"/>
  <c r="Y548" i="12"/>
  <c r="X548" i="12" s="1"/>
  <c r="AI104" i="12"/>
  <c r="AH104" i="12" s="1"/>
  <c r="U563" i="12"/>
  <c r="U554" i="12"/>
  <c r="AQ554" i="12" s="1"/>
  <c r="AR554" i="12" s="1"/>
  <c r="Y539" i="12"/>
  <c r="X539" i="12" s="1"/>
  <c r="R71" i="12"/>
  <c r="R266" i="12"/>
  <c r="R242" i="12"/>
  <c r="R218" i="12"/>
  <c r="R194" i="12"/>
  <c r="R170" i="12"/>
  <c r="R146" i="12"/>
  <c r="R122" i="12"/>
  <c r="R98" i="12"/>
  <c r="R260" i="12"/>
  <c r="R236" i="12"/>
  <c r="R212" i="12"/>
  <c r="R188" i="12"/>
  <c r="R164" i="12"/>
  <c r="R140" i="12"/>
  <c r="R116" i="12"/>
  <c r="R92" i="12"/>
  <c r="R68" i="12"/>
  <c r="R254" i="12"/>
  <c r="R230" i="12"/>
  <c r="R206" i="12"/>
  <c r="R182" i="12"/>
  <c r="R158" i="12"/>
  <c r="R134" i="12"/>
  <c r="R110" i="12"/>
  <c r="R80" i="12"/>
  <c r="R56" i="12"/>
  <c r="R89" i="12"/>
  <c r="R65" i="12"/>
  <c r="U41" i="12"/>
  <c r="U17" i="12"/>
  <c r="V17" i="12" s="1"/>
  <c r="Y509" i="12"/>
  <c r="X509" i="12" s="1"/>
  <c r="Y413" i="12"/>
  <c r="X413" i="12" s="1"/>
  <c r="Y269" i="12"/>
  <c r="X269" i="12" s="1"/>
  <c r="Y173" i="12"/>
  <c r="X173" i="12" s="1"/>
  <c r="Y125" i="12"/>
  <c r="X125" i="12" s="1"/>
  <c r="Y77" i="12"/>
  <c r="X77" i="12" s="1"/>
  <c r="Y29" i="12"/>
  <c r="X29" i="12" s="1"/>
  <c r="U566" i="12"/>
  <c r="V566" i="12" s="1"/>
  <c r="U542" i="12"/>
  <c r="V542" i="12" s="1"/>
  <c r="R86" i="12"/>
  <c r="R62" i="12"/>
  <c r="AN290" i="12"/>
  <c r="AM290" i="12" s="1"/>
  <c r="AN98" i="12"/>
  <c r="AM98" i="12" s="1"/>
  <c r="AN32" i="12"/>
  <c r="AM32" i="12" s="1"/>
  <c r="Y554" i="12"/>
  <c r="X554" i="12" s="1"/>
  <c r="Y551" i="12"/>
  <c r="X551" i="12" s="1"/>
  <c r="R200" i="12"/>
  <c r="R128" i="12"/>
  <c r="Y515" i="12"/>
  <c r="X515" i="12" s="1"/>
  <c r="Y491" i="12"/>
  <c r="X491" i="12" s="1"/>
  <c r="Y443" i="12"/>
  <c r="X443" i="12" s="1"/>
  <c r="Y419" i="12"/>
  <c r="X419" i="12" s="1"/>
  <c r="Y395" i="12"/>
  <c r="X395" i="12" s="1"/>
  <c r="Y371" i="12"/>
  <c r="X371" i="12" s="1"/>
  <c r="Y347" i="12"/>
  <c r="X347" i="12" s="1"/>
  <c r="Y323" i="12"/>
  <c r="X323" i="12" s="1"/>
  <c r="Y299" i="12"/>
  <c r="X299" i="12" s="1"/>
  <c r="Y275" i="12"/>
  <c r="X275" i="12" s="1"/>
  <c r="Y251" i="12"/>
  <c r="X251" i="12" s="1"/>
  <c r="Y227" i="12"/>
  <c r="X227" i="12" s="1"/>
  <c r="Y203" i="12"/>
  <c r="X203" i="12" s="1"/>
  <c r="Y179" i="12"/>
  <c r="X179" i="12" s="1"/>
  <c r="AN551" i="12"/>
  <c r="AM551" i="12" s="1"/>
  <c r="R248" i="12"/>
  <c r="R224" i="12"/>
  <c r="R176" i="12"/>
  <c r="R152" i="12"/>
  <c r="R104" i="12"/>
  <c r="AN407" i="12"/>
  <c r="AM407" i="12" s="1"/>
  <c r="AN359" i="12"/>
  <c r="AM359" i="12" s="1"/>
  <c r="AN335" i="12"/>
  <c r="AM335" i="12" s="1"/>
  <c r="AN326" i="12"/>
  <c r="AM326" i="12" s="1"/>
  <c r="AN311" i="12"/>
  <c r="AM311" i="12" s="1"/>
  <c r="AN287" i="12"/>
  <c r="AM287" i="12" s="1"/>
  <c r="AN278" i="12"/>
  <c r="AM278" i="12" s="1"/>
  <c r="AN263" i="12"/>
  <c r="AM263" i="12" s="1"/>
  <c r="AN254" i="12"/>
  <c r="AM254" i="12" s="1"/>
  <c r="AN239" i="12"/>
  <c r="AM239" i="12" s="1"/>
  <c r="AN230" i="12"/>
  <c r="AM230" i="12" s="1"/>
  <c r="AN215" i="12"/>
  <c r="AM215" i="12" s="1"/>
  <c r="AN191" i="12"/>
  <c r="AM191" i="12" s="1"/>
  <c r="AN182" i="12"/>
  <c r="AM182" i="12" s="1"/>
  <c r="AN167" i="12"/>
  <c r="AM167" i="12" s="1"/>
  <c r="AN158" i="12"/>
  <c r="AM158" i="12" s="1"/>
  <c r="AN143" i="12"/>
  <c r="AM143" i="12" s="1"/>
  <c r="AN134" i="12"/>
  <c r="AM134" i="12" s="1"/>
  <c r="AN119" i="12"/>
  <c r="AM119" i="12" s="1"/>
  <c r="AN95" i="12"/>
  <c r="AM95" i="12" s="1"/>
  <c r="AN86" i="12"/>
  <c r="AM86" i="12" s="1"/>
  <c r="AN71" i="12"/>
  <c r="AM71" i="12" s="1"/>
  <c r="AN62" i="12"/>
  <c r="AM62" i="12" s="1"/>
  <c r="AN47" i="12"/>
  <c r="AM47" i="12" s="1"/>
  <c r="AN38" i="12"/>
  <c r="AM38" i="12" s="1"/>
  <c r="AN23" i="12"/>
  <c r="AM23" i="12" s="1"/>
  <c r="AN566" i="12"/>
  <c r="AM566" i="12" s="1"/>
  <c r="AN563" i="12"/>
  <c r="AM563" i="12" s="1"/>
  <c r="Y563" i="12"/>
  <c r="X563" i="12" s="1"/>
  <c r="AN545" i="12"/>
  <c r="AM545" i="12" s="1"/>
  <c r="R74" i="12"/>
  <c r="Y497" i="12"/>
  <c r="X497" i="12" s="1"/>
  <c r="Y473" i="12"/>
  <c r="X473" i="12" s="1"/>
  <c r="Y449" i="12"/>
  <c r="X449" i="12" s="1"/>
  <c r="Y425" i="12"/>
  <c r="X425" i="12" s="1"/>
  <c r="Y377" i="12"/>
  <c r="X377" i="12" s="1"/>
  <c r="Y353" i="12"/>
  <c r="X353" i="12" s="1"/>
  <c r="Y329" i="12"/>
  <c r="X329" i="12" s="1"/>
  <c r="Y305" i="12"/>
  <c r="X305" i="12" s="1"/>
  <c r="Y281" i="12"/>
  <c r="X281" i="12" s="1"/>
  <c r="Y257" i="12"/>
  <c r="X257" i="12" s="1"/>
  <c r="Y233" i="12"/>
  <c r="X233" i="12" s="1"/>
  <c r="Y209" i="12"/>
  <c r="X209" i="12" s="1"/>
  <c r="Y185" i="12"/>
  <c r="X185" i="12" s="1"/>
  <c r="Y161" i="12"/>
  <c r="X161" i="12" s="1"/>
  <c r="Y137" i="12"/>
  <c r="X137" i="12" s="1"/>
  <c r="Y113" i="12"/>
  <c r="X113" i="12" s="1"/>
  <c r="Y41" i="12"/>
  <c r="X41" i="12" s="1"/>
  <c r="Y17" i="12"/>
  <c r="X17" i="12" s="1"/>
  <c r="AI71" i="12"/>
  <c r="AH71" i="12" s="1"/>
  <c r="Y560" i="12"/>
  <c r="X560" i="12" s="1"/>
  <c r="AD554" i="12"/>
  <c r="AC554" i="12" s="1"/>
  <c r="AI545" i="12"/>
  <c r="AH545" i="12" s="1"/>
  <c r="AI398" i="12"/>
  <c r="AH398" i="12" s="1"/>
  <c r="AI182" i="12"/>
  <c r="AH182" i="12" s="1"/>
  <c r="AI143" i="12"/>
  <c r="AH143" i="12" s="1"/>
  <c r="AI350" i="12"/>
  <c r="AH350" i="12" s="1"/>
  <c r="AI326" i="12"/>
  <c r="AH326" i="12" s="1"/>
  <c r="AI158" i="12"/>
  <c r="AH158" i="12" s="1"/>
  <c r="AI239" i="12"/>
  <c r="AH239" i="12" s="1"/>
  <c r="AI263" i="12"/>
  <c r="AH263" i="12" s="1"/>
  <c r="AI86" i="12"/>
  <c r="AH86" i="12" s="1"/>
  <c r="AD278" i="12"/>
  <c r="AC278" i="12" s="1"/>
  <c r="AI488" i="12"/>
  <c r="AH488" i="12" s="1"/>
  <c r="AI368" i="12"/>
  <c r="AH368" i="12" s="1"/>
  <c r="AI344" i="12"/>
  <c r="AH344" i="12" s="1"/>
  <c r="AI320" i="12"/>
  <c r="AH320" i="12" s="1"/>
  <c r="AI296" i="12"/>
  <c r="AH296" i="12" s="1"/>
  <c r="AI128" i="12"/>
  <c r="AH128" i="12" s="1"/>
  <c r="AI80" i="12"/>
  <c r="AH80" i="12" s="1"/>
  <c r="AI56" i="12"/>
  <c r="AH56" i="12" s="1"/>
  <c r="I565" i="8"/>
  <c r="K565" i="8" s="1"/>
  <c r="AI563" i="12"/>
  <c r="AH563" i="12" s="1"/>
  <c r="AD566" i="12"/>
  <c r="AC566" i="12" s="1"/>
  <c r="I550" i="8"/>
  <c r="K550" i="8" s="1"/>
  <c r="AD449" i="12"/>
  <c r="AC449" i="12" s="1"/>
  <c r="AD440" i="12"/>
  <c r="AC440" i="12" s="1"/>
  <c r="AD401" i="12"/>
  <c r="AC401" i="12" s="1"/>
  <c r="AD392" i="12"/>
  <c r="AC392" i="12" s="1"/>
  <c r="AD368" i="12"/>
  <c r="AC368" i="12" s="1"/>
  <c r="AD344" i="12"/>
  <c r="AC344" i="12" s="1"/>
  <c r="AD329" i="12"/>
  <c r="AC329" i="12" s="1"/>
  <c r="AD272" i="12"/>
  <c r="AC272" i="12" s="1"/>
  <c r="AD248" i="12"/>
  <c r="AC248" i="12" s="1"/>
  <c r="AD233" i="12"/>
  <c r="AC233" i="12" s="1"/>
  <c r="AD200" i="12"/>
  <c r="AC200" i="12" s="1"/>
  <c r="AD185" i="12"/>
  <c r="AC185" i="12" s="1"/>
  <c r="AD113" i="12"/>
  <c r="AC113" i="12" s="1"/>
  <c r="AD80" i="12"/>
  <c r="AC80" i="12" s="1"/>
  <c r="AD65" i="12"/>
  <c r="AC65" i="12" s="1"/>
  <c r="AD41" i="12"/>
  <c r="AC41" i="12" s="1"/>
  <c r="AD32" i="12"/>
  <c r="AC32" i="12" s="1"/>
  <c r="AI527" i="12"/>
  <c r="AH527" i="12" s="1"/>
  <c r="AI518" i="12"/>
  <c r="AH518" i="12" s="1"/>
  <c r="AI503" i="12"/>
  <c r="AH503" i="12" s="1"/>
  <c r="AI494" i="12"/>
  <c r="AH494" i="12" s="1"/>
  <c r="AI470" i="12"/>
  <c r="AH470" i="12" s="1"/>
  <c r="AI446" i="12"/>
  <c r="AH446" i="12" s="1"/>
  <c r="AI422" i="12"/>
  <c r="AH422" i="12" s="1"/>
  <c r="AI374" i="12"/>
  <c r="AH374" i="12" s="1"/>
  <c r="AI335" i="12"/>
  <c r="AH335" i="12" s="1"/>
  <c r="AI551" i="12"/>
  <c r="AH551" i="12" s="1"/>
  <c r="R83" i="12"/>
  <c r="AD167" i="12"/>
  <c r="AC167" i="12" s="1"/>
  <c r="AI524" i="12"/>
  <c r="AH524" i="12" s="1"/>
  <c r="AI509" i="12"/>
  <c r="AH509" i="12" s="1"/>
  <c r="AI485" i="12"/>
  <c r="AH485" i="12" s="1"/>
  <c r="AI461" i="12"/>
  <c r="AH461" i="12" s="1"/>
  <c r="AI437" i="12"/>
  <c r="AH437" i="12" s="1"/>
  <c r="AI413" i="12"/>
  <c r="AH413" i="12" s="1"/>
  <c r="AI389" i="12"/>
  <c r="AH389" i="12" s="1"/>
  <c r="AI365" i="12"/>
  <c r="AH365" i="12" s="1"/>
  <c r="AI341" i="12"/>
  <c r="AH341" i="12" s="1"/>
  <c r="I547" i="14"/>
  <c r="I547" i="8"/>
  <c r="K547" i="8" s="1"/>
  <c r="Y362" i="12"/>
  <c r="X362" i="12" s="1"/>
  <c r="AI272" i="12"/>
  <c r="AH272" i="12" s="1"/>
  <c r="AI248" i="12"/>
  <c r="AH248" i="12" s="1"/>
  <c r="AI224" i="12"/>
  <c r="AH224" i="12" s="1"/>
  <c r="AI200" i="12"/>
  <c r="AH200" i="12" s="1"/>
  <c r="AI176" i="12"/>
  <c r="AH176" i="12" s="1"/>
  <c r="AI152" i="12"/>
  <c r="AH152" i="12" s="1"/>
  <c r="AD179" i="12"/>
  <c r="AC179" i="12" s="1"/>
  <c r="Y416" i="12"/>
  <c r="X416" i="12" s="1"/>
  <c r="Y296" i="12"/>
  <c r="X296" i="12" s="1"/>
  <c r="AQ542" i="12"/>
  <c r="AR542" i="12" s="1"/>
  <c r="AI311" i="12"/>
  <c r="AH311" i="12" s="1"/>
  <c r="AI302" i="12"/>
  <c r="AH302" i="12" s="1"/>
  <c r="AI287" i="12"/>
  <c r="AH287" i="12" s="1"/>
  <c r="AI278" i="12"/>
  <c r="AH278" i="12" s="1"/>
  <c r="AI254" i="12"/>
  <c r="AH254" i="12" s="1"/>
  <c r="AI215" i="12"/>
  <c r="AH215" i="12" s="1"/>
  <c r="AI206" i="12"/>
  <c r="AH206" i="12" s="1"/>
  <c r="AI191" i="12"/>
  <c r="AH191" i="12" s="1"/>
  <c r="U527" i="12"/>
  <c r="V527" i="12" s="1"/>
  <c r="U503" i="12"/>
  <c r="U479" i="12"/>
  <c r="V479" i="12" s="1"/>
  <c r="U455" i="12"/>
  <c r="V455" i="12" s="1"/>
  <c r="U431" i="12"/>
  <c r="V431" i="12" s="1"/>
  <c r="U407" i="12"/>
  <c r="V407" i="12" s="1"/>
  <c r="U383" i="12"/>
  <c r="V383" i="12" s="1"/>
  <c r="U359" i="12"/>
  <c r="V359" i="12" s="1"/>
  <c r="U335" i="12"/>
  <c r="V335" i="12" s="1"/>
  <c r="U311" i="12"/>
  <c r="U287" i="12"/>
  <c r="V287" i="12" s="1"/>
  <c r="U263" i="12"/>
  <c r="V263" i="12" s="1"/>
  <c r="U239" i="12"/>
  <c r="V239" i="12" s="1"/>
  <c r="U215" i="12"/>
  <c r="V215" i="12" s="1"/>
  <c r="U191" i="12"/>
  <c r="U167" i="12"/>
  <c r="V167" i="12" s="1"/>
  <c r="U143" i="12"/>
  <c r="V143" i="12" s="1"/>
  <c r="U119" i="12"/>
  <c r="V119" i="12" s="1"/>
  <c r="U95" i="12"/>
  <c r="V95" i="12" s="1"/>
  <c r="U71" i="12"/>
  <c r="V71" i="12" s="1"/>
  <c r="U47" i="12"/>
  <c r="V47" i="12" s="1"/>
  <c r="V563" i="12"/>
  <c r="AQ563" i="12"/>
  <c r="AR563" i="12" s="1"/>
  <c r="AI566" i="12"/>
  <c r="AH566" i="12" s="1"/>
  <c r="AD542" i="12"/>
  <c r="AC542" i="12" s="1"/>
  <c r="AI539" i="12"/>
  <c r="AH539" i="12" s="1"/>
  <c r="U536" i="12"/>
  <c r="AI32" i="12"/>
  <c r="AH32" i="12" s="1"/>
  <c r="AI560" i="12"/>
  <c r="AH560" i="12" s="1"/>
  <c r="U548" i="12"/>
  <c r="Y545" i="12"/>
  <c r="X545" i="12" s="1"/>
  <c r="Y542" i="12"/>
  <c r="X542" i="12" s="1"/>
  <c r="U539" i="12"/>
  <c r="AD539" i="12"/>
  <c r="AC539" i="12" s="1"/>
  <c r="I541" i="8"/>
  <c r="K541" i="8" s="1"/>
  <c r="I553" i="8"/>
  <c r="K553" i="8" s="1"/>
  <c r="Y566" i="12"/>
  <c r="X566" i="12" s="1"/>
  <c r="AD563" i="12"/>
  <c r="AC563" i="12" s="1"/>
  <c r="AD560" i="12"/>
  <c r="AC560" i="12" s="1"/>
  <c r="U545" i="12"/>
  <c r="AI542" i="12"/>
  <c r="AH542" i="12" s="1"/>
  <c r="I559" i="8"/>
  <c r="K559" i="8" s="1"/>
  <c r="I544" i="8"/>
  <c r="K544" i="8" s="1"/>
  <c r="AI167" i="12"/>
  <c r="AH167" i="12" s="1"/>
  <c r="AI134" i="12"/>
  <c r="AH134" i="12" s="1"/>
  <c r="AI119" i="12"/>
  <c r="AH119" i="12" s="1"/>
  <c r="AI110" i="12"/>
  <c r="AH110" i="12" s="1"/>
  <c r="AI95" i="12"/>
  <c r="AH95" i="12" s="1"/>
  <c r="AI62" i="12"/>
  <c r="AH62" i="12" s="1"/>
  <c r="AI47" i="12"/>
  <c r="AH47" i="12" s="1"/>
  <c r="AI38" i="12"/>
  <c r="AH38" i="12" s="1"/>
  <c r="AI23" i="12"/>
  <c r="AH23" i="12" s="1"/>
  <c r="U560" i="12"/>
  <c r="AI557" i="12"/>
  <c r="AH557" i="12" s="1"/>
  <c r="Y557" i="12"/>
  <c r="X557" i="12" s="1"/>
  <c r="U551" i="12"/>
  <c r="AD551" i="12"/>
  <c r="AC551" i="12" s="1"/>
  <c r="I556" i="8"/>
  <c r="K556" i="8" s="1"/>
  <c r="U557" i="12"/>
  <c r="AI554" i="12"/>
  <c r="AH554" i="12" s="1"/>
  <c r="Y536" i="12"/>
  <c r="X536" i="12" s="1"/>
  <c r="I562" i="8"/>
  <c r="K562" i="8" s="1"/>
  <c r="AI548" i="12"/>
  <c r="AH548" i="12" s="1"/>
  <c r="I538" i="8"/>
  <c r="K538" i="8" s="1"/>
  <c r="I535" i="14"/>
  <c r="AN509" i="12"/>
  <c r="AM509" i="12" s="1"/>
  <c r="AN485" i="12"/>
  <c r="AM485" i="12" s="1"/>
  <c r="AN461" i="12"/>
  <c r="AM461" i="12" s="1"/>
  <c r="U497" i="12"/>
  <c r="V497" i="12" s="1"/>
  <c r="U377" i="12"/>
  <c r="V377" i="12" s="1"/>
  <c r="U305" i="12"/>
  <c r="V305" i="12" s="1"/>
  <c r="U137" i="12"/>
  <c r="V137" i="12" s="1"/>
  <c r="U113" i="12"/>
  <c r="V113" i="12" s="1"/>
  <c r="Y479" i="12"/>
  <c r="X479" i="12" s="1"/>
  <c r="Y350" i="12"/>
  <c r="X350" i="12" s="1"/>
  <c r="AD518" i="12"/>
  <c r="AC518" i="12" s="1"/>
  <c r="AD446" i="12"/>
  <c r="AC446" i="12" s="1"/>
  <c r="AD374" i="12"/>
  <c r="AC374" i="12" s="1"/>
  <c r="AD293" i="12"/>
  <c r="AC293" i="12" s="1"/>
  <c r="AD254" i="12"/>
  <c r="AC254" i="12" s="1"/>
  <c r="AD206" i="12"/>
  <c r="AC206" i="12" s="1"/>
  <c r="AD86" i="12"/>
  <c r="AC86" i="12" s="1"/>
  <c r="AD53" i="12"/>
  <c r="AC53" i="12" s="1"/>
  <c r="U515" i="12"/>
  <c r="V515" i="12" s="1"/>
  <c r="U275" i="12"/>
  <c r="V275" i="12" s="1"/>
  <c r="U242" i="12"/>
  <c r="U203" i="12"/>
  <c r="V203" i="12" s="1"/>
  <c r="U179" i="12"/>
  <c r="V179" i="12" s="1"/>
  <c r="U155" i="12"/>
  <c r="V155" i="12" s="1"/>
  <c r="U131" i="12"/>
  <c r="U122" i="12"/>
  <c r="V122" i="12" s="1"/>
  <c r="U107" i="12"/>
  <c r="U98" i="12"/>
  <c r="V98" i="12" s="1"/>
  <c r="U83" i="12"/>
  <c r="U59" i="12"/>
  <c r="V59" i="12" s="1"/>
  <c r="U35" i="12"/>
  <c r="V35" i="12" s="1"/>
  <c r="Y455" i="12"/>
  <c r="X455" i="12" s="1"/>
  <c r="Y263" i="12"/>
  <c r="X263" i="12" s="1"/>
  <c r="Y47" i="12"/>
  <c r="X47" i="12" s="1"/>
  <c r="AD494" i="12"/>
  <c r="AC494" i="12" s="1"/>
  <c r="AD398" i="12"/>
  <c r="AC398" i="12" s="1"/>
  <c r="AD326" i="12"/>
  <c r="AC326" i="12" s="1"/>
  <c r="AD197" i="12"/>
  <c r="AC197" i="12" s="1"/>
  <c r="AD101" i="12"/>
  <c r="AC101" i="12" s="1"/>
  <c r="AD38" i="12"/>
  <c r="AC38" i="12" s="1"/>
  <c r="U395" i="12"/>
  <c r="V395" i="12" s="1"/>
  <c r="U347" i="12"/>
  <c r="V347" i="12" s="1"/>
  <c r="U299" i="12"/>
  <c r="V299" i="12" s="1"/>
  <c r="U227" i="12"/>
  <c r="V227" i="12" s="1"/>
  <c r="Y485" i="12"/>
  <c r="X485" i="12" s="1"/>
  <c r="Y143" i="12"/>
  <c r="X143" i="12" s="1"/>
  <c r="AD470" i="12"/>
  <c r="AC470" i="12" s="1"/>
  <c r="AD422" i="12"/>
  <c r="AC422" i="12" s="1"/>
  <c r="AD350" i="12"/>
  <c r="AC350" i="12" s="1"/>
  <c r="AD302" i="12"/>
  <c r="AC302" i="12" s="1"/>
  <c r="AD182" i="12"/>
  <c r="AC182" i="12" s="1"/>
  <c r="AD134" i="12"/>
  <c r="AC134" i="12" s="1"/>
  <c r="U530" i="12"/>
  <c r="U491" i="12"/>
  <c r="U419" i="12"/>
  <c r="V419" i="12" s="1"/>
  <c r="U323" i="12"/>
  <c r="V323" i="12" s="1"/>
  <c r="U251" i="12"/>
  <c r="Y530" i="12"/>
  <c r="X530" i="12" s="1"/>
  <c r="Y524" i="12"/>
  <c r="X524" i="12" s="1"/>
  <c r="Y506" i="12"/>
  <c r="X506" i="12" s="1"/>
  <c r="Y482" i="12"/>
  <c r="X482" i="12" s="1"/>
  <c r="Y452" i="12"/>
  <c r="X452" i="12" s="1"/>
  <c r="Y434" i="12"/>
  <c r="X434" i="12" s="1"/>
  <c r="Y428" i="12"/>
  <c r="X428" i="12" s="1"/>
  <c r="Y410" i="12"/>
  <c r="X410" i="12" s="1"/>
  <c r="Y404" i="12"/>
  <c r="X404" i="12" s="1"/>
  <c r="Y386" i="12"/>
  <c r="X386" i="12" s="1"/>
  <c r="Y380" i="12"/>
  <c r="X380" i="12" s="1"/>
  <c r="Y356" i="12"/>
  <c r="X356" i="12" s="1"/>
  <c r="Y338" i="12"/>
  <c r="X338" i="12" s="1"/>
  <c r="Y332" i="12"/>
  <c r="X332" i="12" s="1"/>
  <c r="Y314" i="12"/>
  <c r="X314" i="12" s="1"/>
  <c r="Y308" i="12"/>
  <c r="X308" i="12" s="1"/>
  <c r="Y290" i="12"/>
  <c r="X290" i="12" s="1"/>
  <c r="Y284" i="12"/>
  <c r="X284" i="12" s="1"/>
  <c r="Y266" i="12"/>
  <c r="X266" i="12" s="1"/>
  <c r="Y260" i="12"/>
  <c r="X260" i="12" s="1"/>
  <c r="Y242" i="12"/>
  <c r="X242" i="12" s="1"/>
  <c r="Y236" i="12"/>
  <c r="X236" i="12" s="1"/>
  <c r="Y218" i="12"/>
  <c r="X218" i="12" s="1"/>
  <c r="Y212" i="12"/>
  <c r="X212" i="12" s="1"/>
  <c r="Y188" i="12"/>
  <c r="X188" i="12" s="1"/>
  <c r="Y164" i="12"/>
  <c r="X164" i="12" s="1"/>
  <c r="Y155" i="12"/>
  <c r="X155" i="12" s="1"/>
  <c r="Y140" i="12"/>
  <c r="X140" i="12" s="1"/>
  <c r="Y131" i="12"/>
  <c r="X131" i="12" s="1"/>
  <c r="Y116" i="12"/>
  <c r="X116" i="12" s="1"/>
  <c r="Y107" i="12"/>
  <c r="X107" i="12" s="1"/>
  <c r="Y92" i="12"/>
  <c r="X92" i="12" s="1"/>
  <c r="Y83" i="12"/>
  <c r="X83" i="12" s="1"/>
  <c r="Y68" i="12"/>
  <c r="X68" i="12" s="1"/>
  <c r="Y59" i="12"/>
  <c r="X59" i="12" s="1"/>
  <c r="Y44" i="12"/>
  <c r="X44" i="12" s="1"/>
  <c r="Y35" i="12"/>
  <c r="X35" i="12" s="1"/>
  <c r="Y20" i="12"/>
  <c r="X20" i="12" s="1"/>
  <c r="Y503" i="12"/>
  <c r="X503" i="12" s="1"/>
  <c r="Y62" i="12"/>
  <c r="X62" i="12" s="1"/>
  <c r="Y23" i="12"/>
  <c r="X23" i="12" s="1"/>
  <c r="AD230" i="12"/>
  <c r="AC230" i="12" s="1"/>
  <c r="AD158" i="12"/>
  <c r="AC158" i="12" s="1"/>
  <c r="AD110" i="12"/>
  <c r="AC110" i="12" s="1"/>
  <c r="AD62" i="12"/>
  <c r="AC62" i="12" s="1"/>
  <c r="U434" i="12"/>
  <c r="V434" i="12" s="1"/>
  <c r="U371" i="12"/>
  <c r="V371" i="12" s="1"/>
  <c r="Y500" i="12"/>
  <c r="X500" i="12" s="1"/>
  <c r="Y476" i="12"/>
  <c r="X476" i="12" s="1"/>
  <c r="U512" i="12"/>
  <c r="AQ512" i="12" s="1"/>
  <c r="AR512" i="12" s="1"/>
  <c r="U440" i="12"/>
  <c r="U416" i="12"/>
  <c r="V416" i="12" s="1"/>
  <c r="U344" i="12"/>
  <c r="V344" i="12" s="1"/>
  <c r="U320" i="12"/>
  <c r="V320" i="12" s="1"/>
  <c r="U296" i="12"/>
  <c r="V296" i="12" s="1"/>
  <c r="U272" i="12"/>
  <c r="V272" i="12" s="1"/>
  <c r="U248" i="12"/>
  <c r="U224" i="12"/>
  <c r="V224" i="12" s="1"/>
  <c r="U200" i="12"/>
  <c r="U152" i="12"/>
  <c r="U128" i="12"/>
  <c r="Y320" i="12"/>
  <c r="X320" i="12" s="1"/>
  <c r="Y32" i="12"/>
  <c r="X32" i="12" s="1"/>
  <c r="AD503" i="12"/>
  <c r="AC503" i="12" s="1"/>
  <c r="AD479" i="12"/>
  <c r="AC479" i="12" s="1"/>
  <c r="AD455" i="12"/>
  <c r="AC455"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43" i="12"/>
  <c r="AC143" i="12" s="1"/>
  <c r="AD119" i="12"/>
  <c r="AC119" i="12" s="1"/>
  <c r="AD95" i="12"/>
  <c r="AC95" i="12" s="1"/>
  <c r="AD71" i="12"/>
  <c r="AC71" i="12" s="1"/>
  <c r="AD47" i="12"/>
  <c r="AC47" i="12" s="1"/>
  <c r="AD23" i="12"/>
  <c r="AC23" i="12" s="1"/>
  <c r="U212" i="12"/>
  <c r="V212" i="12" s="1"/>
  <c r="U68" i="12"/>
  <c r="V68" i="12" s="1"/>
  <c r="U44" i="12"/>
  <c r="V44" i="12" s="1"/>
  <c r="U38" i="12"/>
  <c r="AD140" i="12"/>
  <c r="AC140" i="12" s="1"/>
  <c r="AD527" i="12"/>
  <c r="AC527" i="12" s="1"/>
  <c r="AD431" i="12"/>
  <c r="AC431" i="12" s="1"/>
  <c r="Y521" i="12"/>
  <c r="X521" i="12" s="1"/>
  <c r="Y26" i="12"/>
  <c r="X26" i="12" s="1"/>
  <c r="AN533" i="12"/>
  <c r="AM533" i="12" s="1"/>
  <c r="AI533" i="12"/>
  <c r="AH533" i="12" s="1"/>
  <c r="U494" i="12"/>
  <c r="U461" i="12"/>
  <c r="V461" i="12" s="1"/>
  <c r="U437" i="12"/>
  <c r="V437" i="12" s="1"/>
  <c r="U350" i="12"/>
  <c r="V350" i="12" s="1"/>
  <c r="U326" i="12"/>
  <c r="U206" i="12"/>
  <c r="V206" i="12" s="1"/>
  <c r="U182" i="12"/>
  <c r="U158" i="12"/>
  <c r="V158" i="12" s="1"/>
  <c r="U134" i="12"/>
  <c r="V134" i="12" s="1"/>
  <c r="U101" i="12"/>
  <c r="V101" i="12" s="1"/>
  <c r="U14" i="12"/>
  <c r="V14" i="12" s="1"/>
  <c r="U509" i="12"/>
  <c r="V509" i="12" s="1"/>
  <c r="U413" i="12"/>
  <c r="V413" i="12" s="1"/>
  <c r="U365" i="12"/>
  <c r="V365" i="12" s="1"/>
  <c r="U293" i="12"/>
  <c r="V293" i="12" s="1"/>
  <c r="U245" i="12"/>
  <c r="V245" i="12" s="1"/>
  <c r="U197" i="12"/>
  <c r="V197" i="12" s="1"/>
  <c r="U518" i="12"/>
  <c r="U470" i="12"/>
  <c r="U422" i="12"/>
  <c r="V422" i="12" s="1"/>
  <c r="U398" i="12"/>
  <c r="V398" i="12" s="1"/>
  <c r="U374" i="12"/>
  <c r="U341" i="12"/>
  <c r="V341" i="12" s="1"/>
  <c r="U302" i="12"/>
  <c r="V302" i="12" s="1"/>
  <c r="U278" i="12"/>
  <c r="V278" i="12" s="1"/>
  <c r="U254" i="12"/>
  <c r="V254" i="12" s="1"/>
  <c r="U230" i="12"/>
  <c r="V230" i="12" s="1"/>
  <c r="U110" i="12"/>
  <c r="V110" i="12" s="1"/>
  <c r="U62" i="12"/>
  <c r="V62" i="12" s="1"/>
  <c r="U500" i="12"/>
  <c r="V500" i="12" s="1"/>
  <c r="U476" i="12"/>
  <c r="U452" i="12"/>
  <c r="V452" i="12" s="1"/>
  <c r="U404" i="12"/>
  <c r="V404" i="12" s="1"/>
  <c r="U380" i="12"/>
  <c r="U356" i="12"/>
  <c r="U308" i="12"/>
  <c r="V308" i="12" s="1"/>
  <c r="U260" i="12"/>
  <c r="U164" i="12"/>
  <c r="V164" i="12" s="1"/>
  <c r="U140" i="12"/>
  <c r="U116" i="12"/>
  <c r="U92" i="12"/>
  <c r="Y317" i="12"/>
  <c r="X317" i="12" s="1"/>
  <c r="Y293" i="12"/>
  <c r="X293" i="12" s="1"/>
  <c r="Y194" i="12"/>
  <c r="X194" i="12" s="1"/>
  <c r="Y170" i="12"/>
  <c r="X170" i="12" s="1"/>
  <c r="Y146" i="12"/>
  <c r="X146" i="12" s="1"/>
  <c r="Y122" i="12"/>
  <c r="X122" i="12" s="1"/>
  <c r="U458" i="12"/>
  <c r="V458" i="12" s="1"/>
  <c r="U362" i="12"/>
  <c r="V362" i="12" s="1"/>
  <c r="U338" i="12"/>
  <c r="V338" i="12" s="1"/>
  <c r="U290" i="12"/>
  <c r="V290" i="12" s="1"/>
  <c r="U74" i="12"/>
  <c r="U473" i="12"/>
  <c r="V473" i="12" s="1"/>
  <c r="U401" i="12"/>
  <c r="V401" i="12" s="1"/>
  <c r="U257" i="12"/>
  <c r="V257" i="12" s="1"/>
  <c r="U209" i="12"/>
  <c r="V209" i="12" s="1"/>
  <c r="U65" i="12"/>
  <c r="U86" i="12"/>
  <c r="V86" i="12" s="1"/>
  <c r="U23" i="12"/>
  <c r="V23" i="12" s="1"/>
  <c r="U149" i="12"/>
  <c r="V149" i="12" s="1"/>
  <c r="U125" i="12"/>
  <c r="V125" i="12" s="1"/>
  <c r="U77" i="12"/>
  <c r="U53" i="12"/>
  <c r="V53" i="12" s="1"/>
  <c r="U29" i="12"/>
  <c r="AI512" i="12"/>
  <c r="AH512" i="12" s="1"/>
  <c r="AI479" i="12"/>
  <c r="AH479" i="12" s="1"/>
  <c r="AI464" i="12"/>
  <c r="AH464" i="12" s="1"/>
  <c r="AI455" i="12"/>
  <c r="AH455" i="12" s="1"/>
  <c r="AI440" i="12"/>
  <c r="AH440" i="12" s="1"/>
  <c r="AI431" i="12"/>
  <c r="AH431" i="12" s="1"/>
  <c r="AI416" i="12"/>
  <c r="AH416" i="12" s="1"/>
  <c r="AI407" i="12"/>
  <c r="AH407" i="12" s="1"/>
  <c r="AI392" i="12"/>
  <c r="AH392" i="12" s="1"/>
  <c r="AI383" i="12"/>
  <c r="AH383" i="12" s="1"/>
  <c r="AI359" i="12"/>
  <c r="AH359" i="12" s="1"/>
  <c r="U20" i="12"/>
  <c r="V20" i="12" s="1"/>
  <c r="Y512" i="12"/>
  <c r="X512" i="12" s="1"/>
  <c r="Y488" i="12"/>
  <c r="X488" i="12" s="1"/>
  <c r="Y446" i="12"/>
  <c r="X446" i="12" s="1"/>
  <c r="Y440" i="12"/>
  <c r="X440" i="12" s="1"/>
  <c r="Y422" i="12"/>
  <c r="X422" i="12" s="1"/>
  <c r="Y407" i="12"/>
  <c r="X407" i="12" s="1"/>
  <c r="Y392" i="12"/>
  <c r="X392" i="12" s="1"/>
  <c r="Y383" i="12"/>
  <c r="X383" i="12" s="1"/>
  <c r="Y368" i="12"/>
  <c r="X368" i="12" s="1"/>
  <c r="Y359" i="12"/>
  <c r="X359" i="12" s="1"/>
  <c r="Y344" i="12"/>
  <c r="X344" i="12" s="1"/>
  <c r="Y287" i="12"/>
  <c r="X287" i="12" s="1"/>
  <c r="Y272" i="12"/>
  <c r="X272" i="12" s="1"/>
  <c r="Y254" i="12"/>
  <c r="X254" i="12" s="1"/>
  <c r="Y248" i="12"/>
  <c r="X248" i="12" s="1"/>
  <c r="Y239" i="12"/>
  <c r="X239" i="12" s="1"/>
  <c r="Y230" i="12"/>
  <c r="X230" i="12" s="1"/>
  <c r="Y224" i="12"/>
  <c r="X224" i="12" s="1"/>
  <c r="Y206" i="12"/>
  <c r="X206" i="12" s="1"/>
  <c r="Y200" i="12"/>
  <c r="X200" i="12" s="1"/>
  <c r="Y182" i="12"/>
  <c r="X182" i="12" s="1"/>
  <c r="Y176" i="12"/>
  <c r="X176" i="12" s="1"/>
  <c r="Y158" i="12"/>
  <c r="X158" i="12" s="1"/>
  <c r="Y152" i="12"/>
  <c r="X152" i="12" s="1"/>
  <c r="Y128" i="12"/>
  <c r="X128" i="12" s="1"/>
  <c r="Y119" i="12"/>
  <c r="X119" i="12" s="1"/>
  <c r="Y104" i="12"/>
  <c r="X104" i="12" s="1"/>
  <c r="Y95" i="12"/>
  <c r="X95" i="12" s="1"/>
  <c r="Y80" i="12"/>
  <c r="X80" i="12" s="1"/>
  <c r="Y71" i="12"/>
  <c r="X71" i="12" s="1"/>
  <c r="Y56" i="12"/>
  <c r="X56" i="12" s="1"/>
  <c r="U194" i="12"/>
  <c r="V194" i="12" s="1"/>
  <c r="U170" i="12"/>
  <c r="V170" i="12" s="1"/>
  <c r="Y389" i="12"/>
  <c r="X389" i="12" s="1"/>
  <c r="Y326" i="12"/>
  <c r="X326" i="12" s="1"/>
  <c r="Y149" i="12"/>
  <c r="X149" i="12" s="1"/>
  <c r="Y101" i="12"/>
  <c r="X101" i="12" s="1"/>
  <c r="Y86" i="12"/>
  <c r="X86" i="12" s="1"/>
  <c r="Y38" i="12"/>
  <c r="X38" i="12" s="1"/>
  <c r="Y14" i="12"/>
  <c r="X14" i="12" s="1"/>
  <c r="AN14" i="12"/>
  <c r="AM14" i="12" s="1"/>
  <c r="Y221" i="12"/>
  <c r="X221" i="12" s="1"/>
  <c r="Y197" i="12"/>
  <c r="X197" i="12" s="1"/>
  <c r="Y53" i="12"/>
  <c r="X53" i="12" s="1"/>
  <c r="AD506" i="12"/>
  <c r="AC506" i="12" s="1"/>
  <c r="AD410" i="12"/>
  <c r="AC410" i="12" s="1"/>
  <c r="AD371" i="12"/>
  <c r="AC371" i="12" s="1"/>
  <c r="AD332" i="12"/>
  <c r="AC332" i="12" s="1"/>
  <c r="AD275" i="12"/>
  <c r="AC275" i="12" s="1"/>
  <c r="AD236" i="12"/>
  <c r="AC236" i="12" s="1"/>
  <c r="AD170" i="12"/>
  <c r="AC170" i="12" s="1"/>
  <c r="AD146" i="12"/>
  <c r="AC146" i="12" s="1"/>
  <c r="AD122" i="12"/>
  <c r="AC122" i="12" s="1"/>
  <c r="AD83" i="12"/>
  <c r="AC83" i="12" s="1"/>
  <c r="AD50" i="12"/>
  <c r="AC50" i="12" s="1"/>
  <c r="AI500" i="12"/>
  <c r="AH500" i="12" s="1"/>
  <c r="AI476" i="12"/>
  <c r="AH476" i="12" s="1"/>
  <c r="AI452" i="12"/>
  <c r="AH452" i="12" s="1"/>
  <c r="AI428" i="12"/>
  <c r="AH428" i="12" s="1"/>
  <c r="AI404" i="12"/>
  <c r="AH404" i="12" s="1"/>
  <c r="AI380" i="12"/>
  <c r="AH380" i="12" s="1"/>
  <c r="AI356" i="12"/>
  <c r="AH356" i="12" s="1"/>
  <c r="AI332" i="12"/>
  <c r="AH332" i="12" s="1"/>
  <c r="AI317" i="12"/>
  <c r="AH317" i="12" s="1"/>
  <c r="AI308" i="12"/>
  <c r="AH308" i="12" s="1"/>
  <c r="AI293" i="12"/>
  <c r="AH293" i="12" s="1"/>
  <c r="AI284" i="12"/>
  <c r="AH284" i="12" s="1"/>
  <c r="AI269" i="12"/>
  <c r="AH269" i="12" s="1"/>
  <c r="AI260" i="12"/>
  <c r="AH260" i="12" s="1"/>
  <c r="AI245" i="12"/>
  <c r="AH245" i="12" s="1"/>
  <c r="AI236" i="12"/>
  <c r="AH236" i="12" s="1"/>
  <c r="AI221" i="12"/>
  <c r="AH221" i="12" s="1"/>
  <c r="AI212" i="12"/>
  <c r="AH212" i="12" s="1"/>
  <c r="AI197" i="12"/>
  <c r="AH197" i="12" s="1"/>
  <c r="AI188" i="12"/>
  <c r="AH188" i="12" s="1"/>
  <c r="AI173" i="12"/>
  <c r="AH173" i="12" s="1"/>
  <c r="AI164" i="12"/>
  <c r="AH164" i="12" s="1"/>
  <c r="AI149" i="12"/>
  <c r="AH149" i="12" s="1"/>
  <c r="AN437" i="12"/>
  <c r="AM437" i="12" s="1"/>
  <c r="AN413" i="12"/>
  <c r="AM413" i="12" s="1"/>
  <c r="AN389" i="12"/>
  <c r="AM389" i="12" s="1"/>
  <c r="AN365" i="12"/>
  <c r="AM365" i="12" s="1"/>
  <c r="AN341" i="12"/>
  <c r="AM341" i="12" s="1"/>
  <c r="AN317" i="12"/>
  <c r="AM317" i="12" s="1"/>
  <c r="AN293" i="12"/>
  <c r="AM293" i="12" s="1"/>
  <c r="AN269" i="12"/>
  <c r="AM269" i="12" s="1"/>
  <c r="AN245" i="12"/>
  <c r="AM245" i="12" s="1"/>
  <c r="AN221" i="12"/>
  <c r="AM221" i="12" s="1"/>
  <c r="AN197" i="12"/>
  <c r="AM197" i="12" s="1"/>
  <c r="AN173" i="12"/>
  <c r="AM173" i="12" s="1"/>
  <c r="AN149" i="12"/>
  <c r="AM149" i="12" s="1"/>
  <c r="AN125" i="12"/>
  <c r="AM125" i="12" s="1"/>
  <c r="AN101" i="12"/>
  <c r="AM101" i="12" s="1"/>
  <c r="AN77" i="12"/>
  <c r="AM77" i="12" s="1"/>
  <c r="Y98" i="12"/>
  <c r="X98" i="12" s="1"/>
  <c r="Y74" i="12"/>
  <c r="X74" i="12" s="1"/>
  <c r="Y50" i="12"/>
  <c r="X50" i="12" s="1"/>
  <c r="AN530" i="12"/>
  <c r="AM530" i="12" s="1"/>
  <c r="AN506" i="12"/>
  <c r="AM506" i="12" s="1"/>
  <c r="AN482" i="12"/>
  <c r="AM482" i="12" s="1"/>
  <c r="AN458" i="12"/>
  <c r="AM458" i="12" s="1"/>
  <c r="AN434" i="12"/>
  <c r="AM434" i="12" s="1"/>
  <c r="AN410" i="12"/>
  <c r="AM410" i="12" s="1"/>
  <c r="AN386" i="12"/>
  <c r="AM386" i="12" s="1"/>
  <c r="AN362" i="12"/>
  <c r="AM362" i="12" s="1"/>
  <c r="AN338" i="12"/>
  <c r="AM338" i="12" s="1"/>
  <c r="AN314" i="12"/>
  <c r="AM314" i="12" s="1"/>
  <c r="AN266" i="12"/>
  <c r="AM266" i="12" s="1"/>
  <c r="AN242" i="12"/>
  <c r="AM242" i="12" s="1"/>
  <c r="AN218" i="12"/>
  <c r="AM218" i="12" s="1"/>
  <c r="AN194" i="12"/>
  <c r="AM194" i="12" s="1"/>
  <c r="AN170" i="12"/>
  <c r="AM170" i="12" s="1"/>
  <c r="AN146" i="12"/>
  <c r="AM146" i="12" s="1"/>
  <c r="AN122" i="12"/>
  <c r="AM122" i="12" s="1"/>
  <c r="AN74" i="12"/>
  <c r="AM74" i="12" s="1"/>
  <c r="AN26" i="12"/>
  <c r="AM26" i="12" s="1"/>
  <c r="AD530" i="12"/>
  <c r="AC530" i="12" s="1"/>
  <c r="AD521" i="12"/>
  <c r="AC521" i="12" s="1"/>
  <c r="AD512" i="12"/>
  <c r="AC512" i="12" s="1"/>
  <c r="AD497" i="12"/>
  <c r="AC497" i="12" s="1"/>
  <c r="AD488" i="12"/>
  <c r="AC488" i="12" s="1"/>
  <c r="AD482" i="12"/>
  <c r="AC482" i="12" s="1"/>
  <c r="AD473" i="12"/>
  <c r="AC473" i="12" s="1"/>
  <c r="AD464" i="12"/>
  <c r="AC464" i="12" s="1"/>
  <c r="AD458" i="12"/>
  <c r="AC458" i="12" s="1"/>
  <c r="AD434" i="12"/>
  <c r="AC434" i="12" s="1"/>
  <c r="AD425" i="12"/>
  <c r="AC425" i="12" s="1"/>
  <c r="AD416" i="12"/>
  <c r="AC416" i="12" s="1"/>
  <c r="AD386" i="12"/>
  <c r="AC386" i="12" s="1"/>
  <c r="AD377" i="12"/>
  <c r="AC377" i="12" s="1"/>
  <c r="AD362" i="12"/>
  <c r="AC362" i="12" s="1"/>
  <c r="AD353" i="12"/>
  <c r="AC353" i="12" s="1"/>
  <c r="AD338" i="12"/>
  <c r="AC338" i="12" s="1"/>
  <c r="AD320" i="12"/>
  <c r="AC320" i="12" s="1"/>
  <c r="AD314" i="12"/>
  <c r="AC314" i="12" s="1"/>
  <c r="AD305" i="12"/>
  <c r="AC305" i="12" s="1"/>
  <c r="AD296" i="12"/>
  <c r="AC296" i="12" s="1"/>
  <c r="AD290" i="12"/>
  <c r="AC290" i="12" s="1"/>
  <c r="AD281" i="12"/>
  <c r="AC281" i="12" s="1"/>
  <c r="AD266" i="12"/>
  <c r="AC266" i="12" s="1"/>
  <c r="AD257" i="12"/>
  <c r="AC257" i="12" s="1"/>
  <c r="AD242" i="12"/>
  <c r="AC242" i="12" s="1"/>
  <c r="AD224" i="12"/>
  <c r="AC224" i="12" s="1"/>
  <c r="AD218" i="12"/>
  <c r="AC218" i="12" s="1"/>
  <c r="AD209" i="12"/>
  <c r="AC209" i="12" s="1"/>
  <c r="AD194" i="12"/>
  <c r="AC194" i="12" s="1"/>
  <c r="AD176" i="12"/>
  <c r="AC176" i="12" s="1"/>
  <c r="AD161" i="12"/>
  <c r="AC161" i="12" s="1"/>
  <c r="AD152" i="12"/>
  <c r="AC152" i="12" s="1"/>
  <c r="AD137" i="12"/>
  <c r="AC137" i="12" s="1"/>
  <c r="AD128" i="12"/>
  <c r="AC128" i="12" s="1"/>
  <c r="AD104" i="12"/>
  <c r="AC104" i="12" s="1"/>
  <c r="AD98" i="12"/>
  <c r="AC98" i="12" s="1"/>
  <c r="AD89" i="12"/>
  <c r="AC89" i="12" s="1"/>
  <c r="AD74" i="12"/>
  <c r="AC74" i="12" s="1"/>
  <c r="AD56" i="12"/>
  <c r="AC56" i="12" s="1"/>
  <c r="AD26" i="12"/>
  <c r="AC26" i="12" s="1"/>
  <c r="AI521" i="12"/>
  <c r="AH521" i="12" s="1"/>
  <c r="AI497" i="12"/>
  <c r="AH497" i="12" s="1"/>
  <c r="AI473" i="12"/>
  <c r="AH473" i="12" s="1"/>
  <c r="AI467" i="12"/>
  <c r="AH467" i="12" s="1"/>
  <c r="AI458" i="12"/>
  <c r="AH458" i="12" s="1"/>
  <c r="AI434" i="12"/>
  <c r="AH434" i="12" s="1"/>
  <c r="AI410" i="12"/>
  <c r="AH410" i="12" s="1"/>
  <c r="AI371" i="12"/>
  <c r="AH371" i="12" s="1"/>
  <c r="AI353" i="12"/>
  <c r="AH353" i="12" s="1"/>
  <c r="AI338" i="12"/>
  <c r="AH338" i="12" s="1"/>
  <c r="AI305" i="12"/>
  <c r="AH305" i="12" s="1"/>
  <c r="AI281" i="12"/>
  <c r="AH281" i="12" s="1"/>
  <c r="AI275" i="12"/>
  <c r="AH275" i="12" s="1"/>
  <c r="AI257" i="12"/>
  <c r="AH257" i="12" s="1"/>
  <c r="AI242" i="12"/>
  <c r="AH242" i="12" s="1"/>
  <c r="AI218" i="12"/>
  <c r="AH218" i="12" s="1"/>
  <c r="AI194" i="12"/>
  <c r="AH194" i="12" s="1"/>
  <c r="AI185" i="12"/>
  <c r="AH185" i="12" s="1"/>
  <c r="AI179" i="12"/>
  <c r="AH179" i="12" s="1"/>
  <c r="AI161" i="12"/>
  <c r="AH161" i="12" s="1"/>
  <c r="AI137" i="12"/>
  <c r="AH137" i="12" s="1"/>
  <c r="AI122" i="12"/>
  <c r="AH122" i="12" s="1"/>
  <c r="AI98" i="12"/>
  <c r="AH98" i="12" s="1"/>
  <c r="AI89" i="12"/>
  <c r="AH89" i="12" s="1"/>
  <c r="AI83" i="12"/>
  <c r="AH83" i="12" s="1"/>
  <c r="AI65" i="12"/>
  <c r="AH65" i="12" s="1"/>
  <c r="AI41" i="12"/>
  <c r="AH41" i="12" s="1"/>
  <c r="AI26" i="12"/>
  <c r="AH26" i="12" s="1"/>
  <c r="AN41" i="12"/>
  <c r="AM41" i="12" s="1"/>
  <c r="AN17" i="12"/>
  <c r="AM17" i="12" s="1"/>
  <c r="V518" i="12"/>
  <c r="V494" i="12"/>
  <c r="V374" i="12"/>
  <c r="AQ500" i="12"/>
  <c r="AR500" i="12" s="1"/>
  <c r="V530" i="12"/>
  <c r="AQ530" i="12"/>
  <c r="AR530" i="12" s="1"/>
  <c r="AQ497" i="12"/>
  <c r="AR497" i="12" s="1"/>
  <c r="V242" i="12"/>
  <c r="V41" i="12"/>
  <c r="V491" i="12"/>
  <c r="V311" i="12"/>
  <c r="U533" i="12"/>
  <c r="V533" i="12" s="1"/>
  <c r="U485" i="12"/>
  <c r="U389" i="12"/>
  <c r="U317" i="12"/>
  <c r="U269" i="12"/>
  <c r="U221" i="12"/>
  <c r="U173" i="12"/>
  <c r="V503" i="12"/>
  <c r="AQ503" i="12"/>
  <c r="AR503" i="12" s="1"/>
  <c r="U428" i="12"/>
  <c r="U332" i="12"/>
  <c r="U284" i="12"/>
  <c r="U236" i="12"/>
  <c r="U188" i="12"/>
  <c r="V38" i="12"/>
  <c r="V251" i="12"/>
  <c r="AI530" i="12"/>
  <c r="AH530" i="12" s="1"/>
  <c r="AI506" i="12"/>
  <c r="AH506" i="12" s="1"/>
  <c r="AI482" i="12"/>
  <c r="AH482" i="12" s="1"/>
  <c r="AI386" i="12"/>
  <c r="AH386" i="12" s="1"/>
  <c r="AI362" i="12"/>
  <c r="AH362" i="12" s="1"/>
  <c r="AI329" i="12"/>
  <c r="AH329" i="12" s="1"/>
  <c r="AI314" i="12"/>
  <c r="AH314" i="12" s="1"/>
  <c r="AI290" i="12"/>
  <c r="AH290" i="12" s="1"/>
  <c r="AI266" i="12"/>
  <c r="AH266" i="12" s="1"/>
  <c r="AI233" i="12"/>
  <c r="AH233" i="12" s="1"/>
  <c r="AI209" i="12"/>
  <c r="AH209" i="12" s="1"/>
  <c r="AI170" i="12"/>
  <c r="AH170" i="12" s="1"/>
  <c r="AI146" i="12"/>
  <c r="AH146" i="12" s="1"/>
  <c r="AI113" i="12"/>
  <c r="AH113" i="12" s="1"/>
  <c r="AI74" i="12"/>
  <c r="AH74" i="12" s="1"/>
  <c r="AI50" i="12"/>
  <c r="AH50" i="12" s="1"/>
  <c r="U446" i="12"/>
  <c r="U467" i="12"/>
  <c r="U506" i="12"/>
  <c r="U482" i="12"/>
  <c r="U410" i="12"/>
  <c r="U386" i="12"/>
  <c r="U314" i="12"/>
  <c r="U266" i="12"/>
  <c r="U218" i="12"/>
  <c r="U146" i="12"/>
  <c r="U50" i="12"/>
  <c r="U26" i="12"/>
  <c r="Y527" i="12"/>
  <c r="X527" i="12" s="1"/>
  <c r="Y431" i="12"/>
  <c r="X431" i="12" s="1"/>
  <c r="Y335" i="12"/>
  <c r="X335" i="12" s="1"/>
  <c r="Y311" i="12"/>
  <c r="X311" i="12" s="1"/>
  <c r="Y215" i="12"/>
  <c r="X215" i="12" s="1"/>
  <c r="Y191" i="12"/>
  <c r="X191" i="12" s="1"/>
  <c r="Y167" i="12"/>
  <c r="X167" i="12" s="1"/>
  <c r="AI449" i="12"/>
  <c r="AH449" i="12" s="1"/>
  <c r="AI425" i="12"/>
  <c r="AH425" i="12" s="1"/>
  <c r="AI401" i="12"/>
  <c r="AH401" i="12" s="1"/>
  <c r="AI377" i="12"/>
  <c r="AH377" i="12" s="1"/>
  <c r="U443" i="12"/>
  <c r="U425" i="12"/>
  <c r="U353" i="12"/>
  <c r="U329" i="12"/>
  <c r="U281" i="12"/>
  <c r="U233" i="12"/>
  <c r="U185" i="12"/>
  <c r="U161" i="12"/>
  <c r="U89" i="12"/>
  <c r="Y518" i="12"/>
  <c r="X518" i="12" s="1"/>
  <c r="Y494" i="12"/>
  <c r="X494" i="12" s="1"/>
  <c r="Y398" i="12"/>
  <c r="X398" i="12" s="1"/>
  <c r="Y374" i="12"/>
  <c r="X374" i="12" s="1"/>
  <c r="Y302" i="12"/>
  <c r="X302" i="12" s="1"/>
  <c r="Y278" i="12"/>
  <c r="X278" i="12" s="1"/>
  <c r="Y134" i="12"/>
  <c r="X134" i="12" s="1"/>
  <c r="Y110" i="12"/>
  <c r="X110" i="12" s="1"/>
  <c r="U524" i="12"/>
  <c r="U521" i="12"/>
  <c r="U449" i="12"/>
  <c r="U488" i="12"/>
  <c r="U464" i="12"/>
  <c r="U392" i="12"/>
  <c r="U368" i="12"/>
  <c r="U176" i="12"/>
  <c r="U104" i="12"/>
  <c r="U80" i="12"/>
  <c r="U56" i="12"/>
  <c r="U32" i="12"/>
  <c r="Y437" i="12"/>
  <c r="X437" i="12" s="1"/>
  <c r="Y365" i="12"/>
  <c r="X365" i="12" s="1"/>
  <c r="Y341" i="12"/>
  <c r="X341" i="12" s="1"/>
  <c r="Y245" i="12"/>
  <c r="X245" i="12" s="1"/>
  <c r="AD533" i="12"/>
  <c r="AC533" i="12" s="1"/>
  <c r="AD524" i="12"/>
  <c r="AC524" i="12" s="1"/>
  <c r="AD515" i="12"/>
  <c r="AC515" i="12" s="1"/>
  <c r="AD509" i="12"/>
  <c r="AC509" i="12" s="1"/>
  <c r="AD500" i="12"/>
  <c r="AC500" i="12" s="1"/>
  <c r="AD491" i="12"/>
  <c r="AC491" i="12" s="1"/>
  <c r="AD485" i="12"/>
  <c r="AC485" i="12" s="1"/>
  <c r="AD476" i="12"/>
  <c r="AC476" i="12" s="1"/>
  <c r="AD467" i="12"/>
  <c r="AC467" i="12" s="1"/>
  <c r="AD461" i="12"/>
  <c r="AC461" i="12" s="1"/>
  <c r="AD452" i="12"/>
  <c r="AC452" i="12" s="1"/>
  <c r="AD443" i="12"/>
  <c r="AC443" i="12" s="1"/>
  <c r="AD437" i="12"/>
  <c r="AC437" i="12" s="1"/>
  <c r="AD428" i="12"/>
  <c r="AC428" i="12" s="1"/>
  <c r="AD419" i="12"/>
  <c r="AC419" i="12" s="1"/>
  <c r="AD413" i="12"/>
  <c r="AC413" i="12" s="1"/>
  <c r="AD404" i="12"/>
  <c r="AC404" i="12" s="1"/>
  <c r="AD395" i="12"/>
  <c r="AC395" i="12" s="1"/>
  <c r="AD389" i="12"/>
  <c r="AC389" i="12" s="1"/>
  <c r="AD380" i="12"/>
  <c r="AC380" i="12" s="1"/>
  <c r="AD365" i="12"/>
  <c r="AC365" i="12" s="1"/>
  <c r="AD356" i="12"/>
  <c r="AC356" i="12" s="1"/>
  <c r="AD347" i="12"/>
  <c r="AC347" i="12" s="1"/>
  <c r="AD341" i="12"/>
  <c r="AC341" i="12" s="1"/>
  <c r="AD323" i="12"/>
  <c r="AC323" i="12" s="1"/>
  <c r="AD317" i="12"/>
  <c r="AC317" i="12" s="1"/>
  <c r="AD308" i="12"/>
  <c r="AC308" i="12" s="1"/>
  <c r="AD299" i="12"/>
  <c r="AC299" i="12" s="1"/>
  <c r="AD284" i="12"/>
  <c r="AC284" i="12" s="1"/>
  <c r="AD269" i="12"/>
  <c r="AC269" i="12" s="1"/>
  <c r="AD260" i="12"/>
  <c r="AC260" i="12" s="1"/>
  <c r="AD251" i="12"/>
  <c r="AC251" i="12" s="1"/>
  <c r="AD245" i="12"/>
  <c r="AC245" i="12" s="1"/>
  <c r="AD227" i="12"/>
  <c r="AC227" i="12" s="1"/>
  <c r="AD221" i="12"/>
  <c r="AC221" i="12" s="1"/>
  <c r="AD212" i="12"/>
  <c r="AC212" i="12" s="1"/>
  <c r="AD203" i="12"/>
  <c r="AC203" i="12" s="1"/>
  <c r="AD188" i="12"/>
  <c r="AC188" i="12" s="1"/>
  <c r="AD173" i="12"/>
  <c r="AC173" i="12" s="1"/>
  <c r="AD164" i="12"/>
  <c r="AC164" i="12" s="1"/>
  <c r="AD155" i="12"/>
  <c r="AC155" i="12" s="1"/>
  <c r="AD149" i="12"/>
  <c r="AC149" i="12" s="1"/>
  <c r="AD131" i="12"/>
  <c r="AC131" i="12" s="1"/>
  <c r="AD125" i="12"/>
  <c r="AC125" i="12" s="1"/>
  <c r="AD116" i="12"/>
  <c r="AC116" i="12" s="1"/>
  <c r="AD107" i="12"/>
  <c r="AC107" i="12" s="1"/>
  <c r="AD92" i="12"/>
  <c r="AC92" i="12" s="1"/>
  <c r="AD77" i="12"/>
  <c r="AC77" i="12" s="1"/>
  <c r="AD68" i="12"/>
  <c r="AC68" i="12" s="1"/>
  <c r="AD59" i="12"/>
  <c r="AC59" i="12" s="1"/>
  <c r="AD44" i="12"/>
  <c r="AC44" i="12" s="1"/>
  <c r="AD35" i="12"/>
  <c r="AC35" i="12" s="1"/>
  <c r="AD29" i="12"/>
  <c r="AC29" i="12" s="1"/>
  <c r="AD20" i="12"/>
  <c r="AC20" i="12" s="1"/>
  <c r="Y533" i="12"/>
  <c r="X533" i="12" s="1"/>
  <c r="AN524" i="12"/>
  <c r="AM524" i="12" s="1"/>
  <c r="AN515" i="12"/>
  <c r="AM515" i="12" s="1"/>
  <c r="AN500" i="12"/>
  <c r="AM500" i="12" s="1"/>
  <c r="AI515" i="12"/>
  <c r="AH515" i="12" s="1"/>
  <c r="AI491" i="12"/>
  <c r="AH491" i="12" s="1"/>
  <c r="AI443" i="12"/>
  <c r="AH443" i="12" s="1"/>
  <c r="AI419" i="12"/>
  <c r="AH419" i="12" s="1"/>
  <c r="AI395" i="12"/>
  <c r="AH395" i="12" s="1"/>
  <c r="AI347" i="12"/>
  <c r="AH347" i="12" s="1"/>
  <c r="AI323" i="12"/>
  <c r="AH323" i="12" s="1"/>
  <c r="AI299" i="12"/>
  <c r="AH299" i="12" s="1"/>
  <c r="AI251" i="12"/>
  <c r="AH251" i="12" s="1"/>
  <c r="AI227" i="12"/>
  <c r="AH227" i="12" s="1"/>
  <c r="AN50" i="12"/>
  <c r="AM50" i="12" s="1"/>
  <c r="AI203" i="12"/>
  <c r="AH203" i="12" s="1"/>
  <c r="AI155" i="12"/>
  <c r="AH155" i="12" s="1"/>
  <c r="AI140" i="12"/>
  <c r="AH140" i="12" s="1"/>
  <c r="AI131" i="12"/>
  <c r="AH131" i="12" s="1"/>
  <c r="AI125" i="12"/>
  <c r="AH125" i="12" s="1"/>
  <c r="AI116" i="12"/>
  <c r="AH116" i="12" s="1"/>
  <c r="AI107" i="12"/>
  <c r="AH107" i="12" s="1"/>
  <c r="AI101" i="12"/>
  <c r="AH101" i="12" s="1"/>
  <c r="AI92" i="12"/>
  <c r="AH92" i="12" s="1"/>
  <c r="AI77" i="12"/>
  <c r="AH77" i="12" s="1"/>
  <c r="AI68" i="12"/>
  <c r="AH68" i="12" s="1"/>
  <c r="AI59" i="12"/>
  <c r="AH59" i="12" s="1"/>
  <c r="AI53" i="12"/>
  <c r="AH53" i="12" s="1"/>
  <c r="AI44" i="12"/>
  <c r="AH44" i="12" s="1"/>
  <c r="AI35" i="12"/>
  <c r="AH35" i="12" s="1"/>
  <c r="AI29" i="12"/>
  <c r="AH29" i="12" s="1"/>
  <c r="AI20" i="12"/>
  <c r="AH20" i="12" s="1"/>
  <c r="AN491" i="12"/>
  <c r="AM491" i="12" s="1"/>
  <c r="AN476" i="12"/>
  <c r="AM476" i="12" s="1"/>
  <c r="AN467" i="12"/>
  <c r="AM467" i="12" s="1"/>
  <c r="AN452" i="12"/>
  <c r="AM452" i="12" s="1"/>
  <c r="AN443" i="12"/>
  <c r="AM443" i="12" s="1"/>
  <c r="AN428" i="12"/>
  <c r="AM428" i="12" s="1"/>
  <c r="AN419" i="12"/>
  <c r="AM419" i="12" s="1"/>
  <c r="AN404" i="12"/>
  <c r="AM404" i="12" s="1"/>
  <c r="AN395" i="12"/>
  <c r="AM395" i="12" s="1"/>
  <c r="AN380" i="12"/>
  <c r="AM380" i="12" s="1"/>
  <c r="AN371" i="12"/>
  <c r="AM371" i="12" s="1"/>
  <c r="AN356" i="12"/>
  <c r="AM356" i="12" s="1"/>
  <c r="AN347" i="12"/>
  <c r="AM347" i="12" s="1"/>
  <c r="AN332" i="12"/>
  <c r="AM332" i="12" s="1"/>
  <c r="AN323" i="12"/>
  <c r="AM323" i="12" s="1"/>
  <c r="AN308" i="12"/>
  <c r="AM308" i="12" s="1"/>
  <c r="AN299" i="12"/>
  <c r="AM299" i="12" s="1"/>
  <c r="AN284" i="12"/>
  <c r="AM284" i="12" s="1"/>
  <c r="AN275" i="12"/>
  <c r="AM275" i="12" s="1"/>
  <c r="AN260" i="12"/>
  <c r="AM260" i="12" s="1"/>
  <c r="AN251" i="12"/>
  <c r="AM251" i="12" s="1"/>
  <c r="AN236" i="12"/>
  <c r="AM236" i="12" s="1"/>
  <c r="AN227" i="12"/>
  <c r="AM227" i="12" s="1"/>
  <c r="AN212" i="12"/>
  <c r="AM212" i="12" s="1"/>
  <c r="AN203" i="12"/>
  <c r="AM203" i="12" s="1"/>
  <c r="AN188" i="12"/>
  <c r="AM188" i="12" s="1"/>
  <c r="AN179" i="12"/>
  <c r="AM179" i="12" s="1"/>
  <c r="AN164" i="12"/>
  <c r="AM164" i="12" s="1"/>
  <c r="AN155" i="12"/>
  <c r="AM155" i="12" s="1"/>
  <c r="AN140" i="12"/>
  <c r="AM140" i="12" s="1"/>
  <c r="AN131" i="12"/>
  <c r="AM131" i="12" s="1"/>
  <c r="AN116" i="12"/>
  <c r="AM116" i="12" s="1"/>
  <c r="AN107" i="12"/>
  <c r="AM107" i="12" s="1"/>
  <c r="AN92" i="12"/>
  <c r="AM92" i="12" s="1"/>
  <c r="AN83" i="12"/>
  <c r="AM83" i="12" s="1"/>
  <c r="AN68" i="12"/>
  <c r="AM68" i="12" s="1"/>
  <c r="AN59" i="12"/>
  <c r="AM59" i="12" s="1"/>
  <c r="AN53" i="12"/>
  <c r="AM53" i="12" s="1"/>
  <c r="AN44" i="12"/>
  <c r="AM44" i="12" s="1"/>
  <c r="AN35" i="12"/>
  <c r="AM35" i="12" s="1"/>
  <c r="AN29" i="12"/>
  <c r="AM29" i="12" s="1"/>
  <c r="AN20" i="12"/>
  <c r="AM20" i="12" s="1"/>
  <c r="AI14" i="12"/>
  <c r="AH14" i="12" s="1"/>
  <c r="AI17" i="12"/>
  <c r="AH17" i="12" s="1"/>
  <c r="AD17" i="12"/>
  <c r="AC17" i="12" s="1"/>
  <c r="AD14" i="12"/>
  <c r="AC14" i="12" s="1"/>
  <c r="O296" i="12"/>
  <c r="R296" i="12" s="1"/>
  <c r="O299" i="12"/>
  <c r="R299" i="12" s="1"/>
  <c r="O302" i="12"/>
  <c r="R302" i="12" s="1"/>
  <c r="O305" i="12"/>
  <c r="R305" i="12" s="1"/>
  <c r="O308" i="12"/>
  <c r="R308" i="12" s="1"/>
  <c r="O311" i="12"/>
  <c r="R311" i="12" s="1"/>
  <c r="O314" i="12"/>
  <c r="R314" i="12" s="1"/>
  <c r="O317" i="12"/>
  <c r="R317" i="12" s="1"/>
  <c r="O320" i="12"/>
  <c r="R320" i="12" s="1"/>
  <c r="O323" i="12"/>
  <c r="R323" i="12" s="1"/>
  <c r="O326" i="12"/>
  <c r="R326" i="12" s="1"/>
  <c r="O329" i="12"/>
  <c r="R329" i="12" s="1"/>
  <c r="O332" i="12"/>
  <c r="R332" i="12" s="1"/>
  <c r="O335" i="12"/>
  <c r="R335" i="12" s="1"/>
  <c r="O338" i="12"/>
  <c r="R338" i="12" s="1"/>
  <c r="O341" i="12"/>
  <c r="R341" i="12" s="1"/>
  <c r="O344" i="12"/>
  <c r="R344" i="12" s="1"/>
  <c r="O347" i="12"/>
  <c r="R347" i="12" s="1"/>
  <c r="O350" i="12"/>
  <c r="R350" i="12" s="1"/>
  <c r="O353" i="12"/>
  <c r="R353" i="12" s="1"/>
  <c r="O356" i="12"/>
  <c r="R356" i="12" s="1"/>
  <c r="O359" i="12"/>
  <c r="R359" i="12" s="1"/>
  <c r="O362" i="12"/>
  <c r="R362" i="12" s="1"/>
  <c r="O365" i="12"/>
  <c r="R365" i="12" s="1"/>
  <c r="O368" i="12"/>
  <c r="R368" i="12" s="1"/>
  <c r="O371" i="12"/>
  <c r="R371" i="12" s="1"/>
  <c r="O374" i="12"/>
  <c r="R374" i="12" s="1"/>
  <c r="O377" i="12"/>
  <c r="R377" i="12" s="1"/>
  <c r="O380" i="12"/>
  <c r="R380" i="12" s="1"/>
  <c r="O383" i="12"/>
  <c r="R383" i="12" s="1"/>
  <c r="O386" i="12"/>
  <c r="R386" i="12" s="1"/>
  <c r="O389" i="12"/>
  <c r="R389" i="12" s="1"/>
  <c r="O392" i="12"/>
  <c r="R392" i="12" s="1"/>
  <c r="O395" i="12"/>
  <c r="R395" i="12" s="1"/>
  <c r="O398" i="12"/>
  <c r="R398" i="12" s="1"/>
  <c r="O401" i="12"/>
  <c r="R401" i="12" s="1"/>
  <c r="O404" i="12"/>
  <c r="R404" i="12" s="1"/>
  <c r="O407" i="12"/>
  <c r="R407" i="12" s="1"/>
  <c r="O410" i="12"/>
  <c r="R410" i="12" s="1"/>
  <c r="O413" i="12"/>
  <c r="R413" i="12" s="1"/>
  <c r="O416" i="12"/>
  <c r="R416" i="12" s="1"/>
  <c r="O419" i="12"/>
  <c r="R419" i="12" s="1"/>
  <c r="O422" i="12"/>
  <c r="R422" i="12" s="1"/>
  <c r="O425" i="12"/>
  <c r="R425" i="12" s="1"/>
  <c r="O428" i="12"/>
  <c r="R428" i="12" s="1"/>
  <c r="O431" i="12"/>
  <c r="R431" i="12" s="1"/>
  <c r="O434" i="12"/>
  <c r="R434" i="12" s="1"/>
  <c r="O437" i="12"/>
  <c r="R437" i="12" s="1"/>
  <c r="O440" i="12"/>
  <c r="R440" i="12" s="1"/>
  <c r="O443" i="12"/>
  <c r="R443" i="12" s="1"/>
  <c r="O446" i="12"/>
  <c r="R446" i="12" s="1"/>
  <c r="O449" i="12"/>
  <c r="R449" i="12" s="1"/>
  <c r="O452" i="12"/>
  <c r="R452" i="12" s="1"/>
  <c r="O455" i="12"/>
  <c r="R455" i="12" s="1"/>
  <c r="O458" i="12"/>
  <c r="R458" i="12" s="1"/>
  <c r="O461" i="12"/>
  <c r="R461" i="12" s="1"/>
  <c r="O464" i="12"/>
  <c r="R464" i="12" s="1"/>
  <c r="O467" i="12"/>
  <c r="R467" i="12" s="1"/>
  <c r="O470" i="12"/>
  <c r="R470" i="12" s="1"/>
  <c r="O473" i="12"/>
  <c r="R473" i="12" s="1"/>
  <c r="O476" i="12"/>
  <c r="R476" i="12" s="1"/>
  <c r="O479" i="12"/>
  <c r="R479" i="12" s="1"/>
  <c r="O482" i="12"/>
  <c r="R482" i="12" s="1"/>
  <c r="O485" i="12"/>
  <c r="R485" i="12" s="1"/>
  <c r="O488" i="12"/>
  <c r="R488" i="12" s="1"/>
  <c r="O491" i="12"/>
  <c r="R491" i="12" s="1"/>
  <c r="O494" i="12"/>
  <c r="R494" i="12" s="1"/>
  <c r="AS494" i="12" s="1"/>
  <c r="AT494" i="12" s="1"/>
  <c r="I493" i="15" s="1"/>
  <c r="O497" i="12"/>
  <c r="R497" i="12" s="1"/>
  <c r="AS497" i="12" s="1"/>
  <c r="AT497" i="12" s="1"/>
  <c r="I496" i="15" s="1"/>
  <c r="O500" i="12"/>
  <c r="R500" i="12" s="1"/>
  <c r="AS500" i="12" s="1"/>
  <c r="AT500" i="12" s="1"/>
  <c r="O503" i="12"/>
  <c r="R503" i="12" s="1"/>
  <c r="AS503" i="12" s="1"/>
  <c r="AT503" i="12" s="1"/>
  <c r="I502" i="15" s="1"/>
  <c r="O506" i="12"/>
  <c r="R506" i="12" s="1"/>
  <c r="AS506" i="12" s="1"/>
  <c r="AT506" i="12" s="1"/>
  <c r="I505" i="15" s="1"/>
  <c r="O509" i="12"/>
  <c r="R509" i="12" s="1"/>
  <c r="AS509" i="12" s="1"/>
  <c r="AT509" i="12" s="1"/>
  <c r="I508" i="15" s="1"/>
  <c r="O512" i="12"/>
  <c r="R512" i="12" s="1"/>
  <c r="AS512" i="12" s="1"/>
  <c r="AT512" i="12" s="1"/>
  <c r="I511" i="15" s="1"/>
  <c r="O515" i="12"/>
  <c r="R515" i="12" s="1"/>
  <c r="AS515" i="12" s="1"/>
  <c r="AT515" i="12" s="1"/>
  <c r="I514" i="15" s="1"/>
  <c r="O518" i="12"/>
  <c r="R518" i="12" s="1"/>
  <c r="AS518" i="12" s="1"/>
  <c r="AT518" i="12" s="1"/>
  <c r="I517" i="15" s="1"/>
  <c r="O521" i="12"/>
  <c r="R521" i="12" s="1"/>
  <c r="AS521" i="12" s="1"/>
  <c r="AT521" i="12" s="1"/>
  <c r="I520" i="15" s="1"/>
  <c r="O524" i="12"/>
  <c r="R524" i="12" s="1"/>
  <c r="AS524" i="12" s="1"/>
  <c r="AT524" i="12" s="1"/>
  <c r="O527" i="12"/>
  <c r="R527" i="12" s="1"/>
  <c r="AS527" i="12" s="1"/>
  <c r="AT527" i="12" s="1"/>
  <c r="I526" i="15" s="1"/>
  <c r="O530" i="12"/>
  <c r="R530" i="12" s="1"/>
  <c r="AS530" i="12" s="1"/>
  <c r="AT530" i="12" s="1"/>
  <c r="I529" i="15" s="1"/>
  <c r="O533" i="12"/>
  <c r="R533" i="12" s="1"/>
  <c r="C398" i="12"/>
  <c r="E398" i="12"/>
  <c r="C401" i="12"/>
  <c r="E401" i="12"/>
  <c r="C404" i="12"/>
  <c r="E404" i="12"/>
  <c r="C407" i="12"/>
  <c r="E407" i="12"/>
  <c r="C410" i="12"/>
  <c r="E410" i="12"/>
  <c r="C413" i="12"/>
  <c r="E413" i="12"/>
  <c r="C416" i="12"/>
  <c r="E416" i="12"/>
  <c r="C419" i="12"/>
  <c r="E419" i="12"/>
  <c r="C422" i="12"/>
  <c r="E422" i="12"/>
  <c r="C425" i="12"/>
  <c r="E425" i="12"/>
  <c r="C428" i="12"/>
  <c r="E428" i="12"/>
  <c r="C431" i="12"/>
  <c r="E431" i="12"/>
  <c r="C434" i="12"/>
  <c r="E434" i="12"/>
  <c r="C437" i="12"/>
  <c r="E437" i="12"/>
  <c r="C440" i="12"/>
  <c r="E440" i="12"/>
  <c r="C443" i="12"/>
  <c r="E443" i="12"/>
  <c r="C446" i="12"/>
  <c r="E446" i="12"/>
  <c r="C449" i="12"/>
  <c r="E449" i="12"/>
  <c r="C452" i="12"/>
  <c r="E452" i="12"/>
  <c r="C455" i="12"/>
  <c r="E455" i="12"/>
  <c r="C458" i="12"/>
  <c r="E458" i="12"/>
  <c r="C461" i="12"/>
  <c r="E461" i="12"/>
  <c r="C464" i="12"/>
  <c r="E464" i="12"/>
  <c r="C467" i="12"/>
  <c r="E467" i="12"/>
  <c r="C470" i="12"/>
  <c r="E470" i="12"/>
  <c r="C473" i="12"/>
  <c r="E473" i="12"/>
  <c r="C476" i="12"/>
  <c r="E476" i="12"/>
  <c r="C479" i="12"/>
  <c r="E479" i="12"/>
  <c r="C482" i="12"/>
  <c r="E482" i="12"/>
  <c r="C485" i="12"/>
  <c r="E485" i="12"/>
  <c r="C488" i="12"/>
  <c r="E488" i="12"/>
  <c r="C491" i="12"/>
  <c r="E491" i="12"/>
  <c r="C494" i="12"/>
  <c r="E494" i="12"/>
  <c r="C497" i="12"/>
  <c r="E497" i="12"/>
  <c r="C500" i="12"/>
  <c r="E500" i="12"/>
  <c r="C503" i="12"/>
  <c r="E503" i="12"/>
  <c r="C506" i="12"/>
  <c r="E506" i="12"/>
  <c r="C509" i="12"/>
  <c r="E509" i="12"/>
  <c r="C512" i="12"/>
  <c r="E512" i="12"/>
  <c r="C515" i="12"/>
  <c r="E515" i="12"/>
  <c r="C518" i="12"/>
  <c r="E518" i="12"/>
  <c r="C521" i="12"/>
  <c r="E521" i="12"/>
  <c r="C524" i="12"/>
  <c r="E524" i="12"/>
  <c r="C527" i="12"/>
  <c r="E527" i="12"/>
  <c r="C530" i="12"/>
  <c r="E530" i="12"/>
  <c r="C533" i="12"/>
  <c r="E533" i="12"/>
  <c r="C296" i="12"/>
  <c r="E296" i="12"/>
  <c r="C299" i="12"/>
  <c r="E299" i="12"/>
  <c r="C302" i="12"/>
  <c r="E302" i="12"/>
  <c r="C305" i="12"/>
  <c r="E305" i="12"/>
  <c r="C308" i="12"/>
  <c r="E308" i="12"/>
  <c r="C311" i="12"/>
  <c r="E311" i="12"/>
  <c r="C314" i="12"/>
  <c r="E314" i="12"/>
  <c r="C317" i="12"/>
  <c r="E317" i="12"/>
  <c r="C320" i="12"/>
  <c r="E320" i="12"/>
  <c r="C323" i="12"/>
  <c r="E323" i="12"/>
  <c r="C326" i="12"/>
  <c r="E326" i="12"/>
  <c r="C329" i="12"/>
  <c r="E329" i="12"/>
  <c r="C332" i="12"/>
  <c r="E332" i="12"/>
  <c r="C335" i="12"/>
  <c r="E335" i="12"/>
  <c r="C338" i="12"/>
  <c r="E338" i="12"/>
  <c r="C341" i="12"/>
  <c r="E341" i="12"/>
  <c r="C344" i="12"/>
  <c r="E344" i="12"/>
  <c r="C347" i="12"/>
  <c r="E347" i="12"/>
  <c r="C350" i="12"/>
  <c r="E350" i="12"/>
  <c r="C353" i="12"/>
  <c r="E353" i="12"/>
  <c r="C356" i="12"/>
  <c r="E356" i="12"/>
  <c r="C359" i="12"/>
  <c r="E359" i="12"/>
  <c r="C362" i="12"/>
  <c r="E362" i="12"/>
  <c r="C365" i="12"/>
  <c r="E365" i="12"/>
  <c r="C368" i="12"/>
  <c r="E368" i="12"/>
  <c r="C371" i="12"/>
  <c r="E371" i="12"/>
  <c r="C374" i="12"/>
  <c r="E374" i="12"/>
  <c r="C377" i="12"/>
  <c r="E377" i="12"/>
  <c r="C380" i="12"/>
  <c r="E380" i="12"/>
  <c r="C383" i="12"/>
  <c r="E383" i="12"/>
  <c r="C386" i="12"/>
  <c r="E386" i="12"/>
  <c r="C389" i="12"/>
  <c r="E389" i="12"/>
  <c r="C392" i="12"/>
  <c r="E392" i="12"/>
  <c r="C395" i="12"/>
  <c r="E395" i="12"/>
  <c r="C272" i="12"/>
  <c r="E272" i="12"/>
  <c r="C275" i="12"/>
  <c r="E275" i="12"/>
  <c r="C278" i="12"/>
  <c r="E278" i="12"/>
  <c r="C281" i="12"/>
  <c r="E281" i="12"/>
  <c r="C284" i="12"/>
  <c r="E284" i="12"/>
  <c r="C287" i="12"/>
  <c r="E287" i="12"/>
  <c r="C290" i="12"/>
  <c r="E290" i="12"/>
  <c r="C293" i="12"/>
  <c r="E293" i="12"/>
  <c r="C233" i="12"/>
  <c r="E233" i="12"/>
  <c r="C236" i="12"/>
  <c r="E236" i="12"/>
  <c r="C239" i="12"/>
  <c r="E239" i="12"/>
  <c r="C242" i="12"/>
  <c r="E242" i="12"/>
  <c r="C245" i="12"/>
  <c r="E245" i="12"/>
  <c r="C248" i="12"/>
  <c r="E248" i="12"/>
  <c r="C251" i="12"/>
  <c r="E251" i="12"/>
  <c r="C254" i="12"/>
  <c r="E254" i="12"/>
  <c r="C257" i="12"/>
  <c r="E257" i="12"/>
  <c r="C260" i="12"/>
  <c r="E260" i="12"/>
  <c r="C263" i="12"/>
  <c r="E263" i="12"/>
  <c r="C266" i="12"/>
  <c r="E266" i="12"/>
  <c r="C269" i="12"/>
  <c r="E269" i="12"/>
  <c r="C137" i="12"/>
  <c r="E137" i="12"/>
  <c r="C140" i="12"/>
  <c r="E140" i="12"/>
  <c r="C143" i="12"/>
  <c r="E143" i="12"/>
  <c r="C146" i="12"/>
  <c r="E146" i="12"/>
  <c r="C149" i="12"/>
  <c r="E149" i="12"/>
  <c r="C152" i="12"/>
  <c r="E152" i="12"/>
  <c r="C155" i="12"/>
  <c r="E155" i="12"/>
  <c r="C158" i="12"/>
  <c r="E158" i="12"/>
  <c r="C161" i="12"/>
  <c r="E161" i="12"/>
  <c r="C164" i="12"/>
  <c r="E164" i="12"/>
  <c r="C167" i="12"/>
  <c r="E167" i="12"/>
  <c r="C170" i="12"/>
  <c r="E170" i="12"/>
  <c r="C173" i="12"/>
  <c r="E173" i="12"/>
  <c r="C176" i="12"/>
  <c r="E176" i="12"/>
  <c r="C179" i="12"/>
  <c r="E179" i="12"/>
  <c r="C182" i="12"/>
  <c r="E182" i="12"/>
  <c r="C185" i="12"/>
  <c r="E185" i="12"/>
  <c r="C188" i="12"/>
  <c r="E188" i="12"/>
  <c r="C191" i="12"/>
  <c r="E191" i="12"/>
  <c r="C194" i="12"/>
  <c r="E194" i="12"/>
  <c r="C197" i="12"/>
  <c r="E197" i="12"/>
  <c r="C200" i="12"/>
  <c r="E200" i="12"/>
  <c r="C203" i="12"/>
  <c r="E203" i="12"/>
  <c r="C206" i="12"/>
  <c r="E206" i="12"/>
  <c r="C209" i="12"/>
  <c r="E209" i="12"/>
  <c r="C212" i="12"/>
  <c r="E212" i="12"/>
  <c r="C215" i="12"/>
  <c r="E215" i="12"/>
  <c r="C218" i="12"/>
  <c r="E218" i="12"/>
  <c r="C221" i="12"/>
  <c r="E221" i="12"/>
  <c r="C224" i="12"/>
  <c r="E224" i="12"/>
  <c r="C227" i="12"/>
  <c r="E227" i="12"/>
  <c r="C230" i="12"/>
  <c r="E230" i="12"/>
  <c r="C122" i="12"/>
  <c r="E122" i="12"/>
  <c r="C125" i="12"/>
  <c r="E125" i="12"/>
  <c r="C128" i="12"/>
  <c r="E128" i="12"/>
  <c r="C131" i="12"/>
  <c r="E131" i="12"/>
  <c r="C134" i="12"/>
  <c r="E134" i="12"/>
  <c r="C101" i="12"/>
  <c r="E101" i="12"/>
  <c r="C104" i="12"/>
  <c r="E104" i="12"/>
  <c r="C107" i="12"/>
  <c r="E107" i="12"/>
  <c r="C110" i="12"/>
  <c r="E110" i="12"/>
  <c r="C113" i="12"/>
  <c r="E113" i="12"/>
  <c r="C116" i="12"/>
  <c r="E116" i="12"/>
  <c r="C119" i="12"/>
  <c r="E119" i="12"/>
  <c r="C53" i="12"/>
  <c r="E53" i="12"/>
  <c r="C56" i="12"/>
  <c r="E56" i="12"/>
  <c r="C59" i="12"/>
  <c r="E59" i="12"/>
  <c r="C62" i="12"/>
  <c r="E62" i="12"/>
  <c r="C65" i="12"/>
  <c r="E65" i="12"/>
  <c r="C68" i="12"/>
  <c r="E68" i="12"/>
  <c r="C71" i="12"/>
  <c r="E71" i="12"/>
  <c r="C74" i="12"/>
  <c r="E74" i="12"/>
  <c r="C77" i="12"/>
  <c r="E77" i="12"/>
  <c r="C80" i="12"/>
  <c r="E80" i="12"/>
  <c r="C83" i="12"/>
  <c r="E83" i="12"/>
  <c r="C86" i="12"/>
  <c r="E86" i="12"/>
  <c r="C89" i="12"/>
  <c r="E89" i="12"/>
  <c r="C92" i="12"/>
  <c r="E92" i="12"/>
  <c r="C95" i="12"/>
  <c r="E95" i="12"/>
  <c r="C98" i="12"/>
  <c r="E98" i="12"/>
  <c r="V10" i="14"/>
  <c r="U10" i="14"/>
  <c r="W10" i="14"/>
  <c r="Q10" i="14"/>
  <c r="P10" i="14"/>
  <c r="O10" i="14"/>
  <c r="N10" i="14"/>
  <c r="H10" i="14"/>
  <c r="G11" i="14"/>
  <c r="G12" i="14"/>
  <c r="G10" i="14"/>
  <c r="F10" i="14"/>
  <c r="E10" i="14"/>
  <c r="E10" i="8"/>
  <c r="D10" i="14"/>
  <c r="D10" i="8"/>
  <c r="C10" i="14"/>
  <c r="C10" i="8"/>
  <c r="B10" i="14"/>
  <c r="D6" i="14"/>
  <c r="A6" i="14"/>
  <c r="AQ473" i="12" l="1"/>
  <c r="AR473" i="12" s="1"/>
  <c r="R472" i="14" s="1"/>
  <c r="AQ476" i="12"/>
  <c r="AR476" i="12" s="1"/>
  <c r="R475" i="14" s="1"/>
  <c r="AQ491" i="12"/>
  <c r="AR491" i="12" s="1"/>
  <c r="R490" i="15" s="1"/>
  <c r="AQ470" i="12"/>
  <c r="AR470" i="12" s="1"/>
  <c r="R469" i="14" s="1"/>
  <c r="V554" i="12"/>
  <c r="AQ566" i="12"/>
  <c r="AR566" i="12" s="1"/>
  <c r="R565" i="14" s="1"/>
  <c r="V470" i="12"/>
  <c r="AQ479" i="12"/>
  <c r="AR479" i="12" s="1"/>
  <c r="R478" i="14" s="1"/>
  <c r="AQ260" i="12"/>
  <c r="AR260" i="12" s="1"/>
  <c r="R259" i="14" s="1"/>
  <c r="AQ272" i="12"/>
  <c r="AR272" i="12" s="1"/>
  <c r="R271" i="14" s="1"/>
  <c r="AQ263" i="12"/>
  <c r="AR263" i="12" s="1"/>
  <c r="R262" i="14" s="1"/>
  <c r="AQ434" i="12"/>
  <c r="AR434" i="12" s="1"/>
  <c r="R433" i="14" s="1"/>
  <c r="AQ440" i="12"/>
  <c r="AR440" i="12" s="1"/>
  <c r="R439" i="15" s="1"/>
  <c r="V440" i="12"/>
  <c r="AQ404" i="12"/>
  <c r="AR404" i="12" s="1"/>
  <c r="R403" i="14" s="1"/>
  <c r="AQ395" i="12"/>
  <c r="AR395" i="12" s="1"/>
  <c r="R394" i="14" s="1"/>
  <c r="AQ401" i="12"/>
  <c r="AR401" i="12" s="1"/>
  <c r="R400" i="15" s="1"/>
  <c r="AQ383" i="12"/>
  <c r="AR383" i="12" s="1"/>
  <c r="R382" i="15" s="1"/>
  <c r="AQ377" i="12"/>
  <c r="AR377" i="12" s="1"/>
  <c r="R376" i="15" s="1"/>
  <c r="AQ380" i="12"/>
  <c r="AR380" i="12" s="1"/>
  <c r="R379" i="14" s="1"/>
  <c r="V380" i="12"/>
  <c r="AQ356" i="12"/>
  <c r="AR356" i="12" s="1"/>
  <c r="R355" i="14" s="1"/>
  <c r="AQ362" i="12"/>
  <c r="AR362" i="12" s="1"/>
  <c r="R361" i="15" s="1"/>
  <c r="AQ365" i="12"/>
  <c r="AR365" i="12" s="1"/>
  <c r="R364" i="15" s="1"/>
  <c r="AQ371" i="12"/>
  <c r="AR371" i="12" s="1"/>
  <c r="R370" i="14" s="1"/>
  <c r="AQ350" i="12"/>
  <c r="AR350" i="12" s="1"/>
  <c r="R349" i="15" s="1"/>
  <c r="AQ347" i="12"/>
  <c r="AR347" i="12" s="1"/>
  <c r="R346" i="15" s="1"/>
  <c r="AQ338" i="12"/>
  <c r="AR338" i="12" s="1"/>
  <c r="R337" i="14" s="1"/>
  <c r="AQ326" i="12"/>
  <c r="AR326" i="12" s="1"/>
  <c r="R325" i="14" s="1"/>
  <c r="AQ323" i="12"/>
  <c r="AR323" i="12" s="1"/>
  <c r="R322" i="14" s="1"/>
  <c r="AQ311" i="12"/>
  <c r="AR311" i="12" s="1"/>
  <c r="R310" i="14" s="1"/>
  <c r="AQ296" i="12"/>
  <c r="AR296" i="12" s="1"/>
  <c r="R295" i="14" s="1"/>
  <c r="AQ290" i="12"/>
  <c r="AR290" i="12" s="1"/>
  <c r="R289" i="14" s="1"/>
  <c r="AQ287" i="12"/>
  <c r="AR287" i="12" s="1"/>
  <c r="R286" i="14" s="1"/>
  <c r="AQ275" i="12"/>
  <c r="AR275" i="12" s="1"/>
  <c r="R274" i="14" s="1"/>
  <c r="V326" i="12"/>
  <c r="V512" i="12"/>
  <c r="V260" i="12"/>
  <c r="AQ407" i="12"/>
  <c r="AR407" i="12" s="1"/>
  <c r="R406" i="15" s="1"/>
  <c r="AQ62" i="12"/>
  <c r="AR62" i="12" s="1"/>
  <c r="R61" i="15" s="1"/>
  <c r="AQ413" i="12"/>
  <c r="AR413" i="12" s="1"/>
  <c r="R412" i="15" s="1"/>
  <c r="AQ398" i="12"/>
  <c r="AR398" i="12" s="1"/>
  <c r="R397" i="14" s="1"/>
  <c r="AQ299" i="12"/>
  <c r="AR299" i="12" s="1"/>
  <c r="R298" i="14" s="1"/>
  <c r="AQ308" i="12"/>
  <c r="AR308" i="12" s="1"/>
  <c r="R307" i="15" s="1"/>
  <c r="R541" i="14"/>
  <c r="R541" i="15"/>
  <c r="R502" i="14"/>
  <c r="R502" i="15"/>
  <c r="AQ416" i="12"/>
  <c r="AR416" i="12" s="1"/>
  <c r="R562" i="14"/>
  <c r="R562" i="15"/>
  <c r="R496" i="14"/>
  <c r="R496" i="15"/>
  <c r="R499" i="14"/>
  <c r="R499" i="15"/>
  <c r="AQ305" i="12"/>
  <c r="AR305" i="12" s="1"/>
  <c r="R529" i="14"/>
  <c r="R529" i="15"/>
  <c r="I523" i="8"/>
  <c r="K523" i="8" s="1"/>
  <c r="I523" i="15"/>
  <c r="I499" i="8"/>
  <c r="K499" i="8" s="1"/>
  <c r="I499" i="15"/>
  <c r="AQ359" i="12"/>
  <c r="AR359" i="12" s="1"/>
  <c r="R511" i="14"/>
  <c r="R511" i="15"/>
  <c r="R553" i="14"/>
  <c r="R553" i="15"/>
  <c r="AQ254" i="12"/>
  <c r="AR254" i="12" s="1"/>
  <c r="R253" i="15" s="1"/>
  <c r="AQ224" i="12"/>
  <c r="AR224" i="12" s="1"/>
  <c r="R223" i="14" s="1"/>
  <c r="AQ227" i="12"/>
  <c r="AR227" i="12" s="1"/>
  <c r="R226" i="14" s="1"/>
  <c r="AQ251" i="12"/>
  <c r="AR251" i="12" s="1"/>
  <c r="AQ239" i="12"/>
  <c r="AR239" i="12" s="1"/>
  <c r="R238" i="14" s="1"/>
  <c r="AQ230" i="12"/>
  <c r="AR230" i="12" s="1"/>
  <c r="R229" i="14" s="1"/>
  <c r="AQ242" i="12"/>
  <c r="AR242" i="12" s="1"/>
  <c r="R241" i="14" s="1"/>
  <c r="AQ248" i="12"/>
  <c r="AR248" i="12" s="1"/>
  <c r="AQ197" i="12"/>
  <c r="AR197" i="12" s="1"/>
  <c r="R196" i="14" s="1"/>
  <c r="AQ212" i="12"/>
  <c r="AR212" i="12" s="1"/>
  <c r="R211" i="14" s="1"/>
  <c r="AQ206" i="12"/>
  <c r="AR206" i="12" s="1"/>
  <c r="R205" i="15" s="1"/>
  <c r="AQ200" i="12"/>
  <c r="AR200" i="12" s="1"/>
  <c r="R199" i="14" s="1"/>
  <c r="V200" i="12"/>
  <c r="AQ194" i="12"/>
  <c r="AR194" i="12" s="1"/>
  <c r="AQ191" i="12"/>
  <c r="AR191" i="12" s="1"/>
  <c r="R190" i="14" s="1"/>
  <c r="AQ170" i="12"/>
  <c r="AR170" i="12" s="1"/>
  <c r="AQ179" i="12"/>
  <c r="AR179" i="12" s="1"/>
  <c r="AQ182" i="12"/>
  <c r="AR182" i="12" s="1"/>
  <c r="R181" i="15" s="1"/>
  <c r="V191" i="12"/>
  <c r="AQ143" i="12"/>
  <c r="AR143" i="12" s="1"/>
  <c r="R142" i="14" s="1"/>
  <c r="AQ152" i="12"/>
  <c r="AR152" i="12" s="1"/>
  <c r="R151" i="15" s="1"/>
  <c r="AQ140" i="12"/>
  <c r="AR140" i="12" s="1"/>
  <c r="R139" i="15" s="1"/>
  <c r="AQ137" i="12"/>
  <c r="AR137" i="12" s="1"/>
  <c r="R136" i="14" s="1"/>
  <c r="AQ155" i="12"/>
  <c r="AR155" i="12" s="1"/>
  <c r="AQ164" i="12"/>
  <c r="AR164" i="12" s="1"/>
  <c r="AQ131" i="12"/>
  <c r="AR131" i="12" s="1"/>
  <c r="R130" i="14" s="1"/>
  <c r="AQ128" i="12"/>
  <c r="AR128" i="12" s="1"/>
  <c r="V131" i="12"/>
  <c r="AQ125" i="12"/>
  <c r="AR125" i="12" s="1"/>
  <c r="R124" i="14" s="1"/>
  <c r="AQ122" i="12"/>
  <c r="AR122" i="12" s="1"/>
  <c r="AQ119" i="12"/>
  <c r="AR119" i="12" s="1"/>
  <c r="AQ116" i="12"/>
  <c r="AR116" i="12" s="1"/>
  <c r="R115" i="14" s="1"/>
  <c r="AQ107" i="12"/>
  <c r="AR107" i="12" s="1"/>
  <c r="R106" i="14" s="1"/>
  <c r="AQ98" i="12"/>
  <c r="AR98" i="12" s="1"/>
  <c r="AQ101" i="12"/>
  <c r="AR101" i="12" s="1"/>
  <c r="AQ95" i="12"/>
  <c r="AR95" i="12" s="1"/>
  <c r="R94" i="14" s="1"/>
  <c r="AQ92" i="12"/>
  <c r="AR92" i="12" s="1"/>
  <c r="R91" i="14" s="1"/>
  <c r="AQ86" i="12"/>
  <c r="AR86" i="12" s="1"/>
  <c r="R85" i="14" s="1"/>
  <c r="AQ65" i="12"/>
  <c r="AR65" i="12" s="1"/>
  <c r="R64" i="14" s="1"/>
  <c r="AQ74" i="12"/>
  <c r="AR74" i="12" s="1"/>
  <c r="R73" i="14" s="1"/>
  <c r="AQ77" i="12"/>
  <c r="AR77" i="12" s="1"/>
  <c r="R76" i="14" s="1"/>
  <c r="AQ68" i="12"/>
  <c r="AR68" i="12" s="1"/>
  <c r="R67" i="14" s="1"/>
  <c r="V65" i="12"/>
  <c r="AQ71" i="12"/>
  <c r="AR71" i="12" s="1"/>
  <c r="V77" i="12"/>
  <c r="R61" i="14"/>
  <c r="AQ41" i="12"/>
  <c r="AR41" i="12" s="1"/>
  <c r="R40" i="14" s="1"/>
  <c r="AQ47" i="12"/>
  <c r="AR47" i="12" s="1"/>
  <c r="R46" i="14" s="1"/>
  <c r="AQ44" i="12"/>
  <c r="AR44" i="12" s="1"/>
  <c r="R43" i="14" s="1"/>
  <c r="AQ29" i="12"/>
  <c r="AR29" i="12" s="1"/>
  <c r="R28" i="14" s="1"/>
  <c r="AQ38" i="12"/>
  <c r="AR38" i="12" s="1"/>
  <c r="R37" i="14" s="1"/>
  <c r="AQ509" i="12"/>
  <c r="AR509" i="12" s="1"/>
  <c r="V74" i="12"/>
  <c r="V107" i="12"/>
  <c r="AQ515" i="12"/>
  <c r="AR515" i="12" s="1"/>
  <c r="V356" i="12"/>
  <c r="AQ422" i="12"/>
  <c r="AR422" i="12" s="1"/>
  <c r="V248" i="12"/>
  <c r="AQ149" i="12"/>
  <c r="AR149" i="12" s="1"/>
  <c r="AQ455" i="12"/>
  <c r="AR455" i="12" s="1"/>
  <c r="AQ158" i="12"/>
  <c r="AR158" i="12" s="1"/>
  <c r="AQ452" i="12"/>
  <c r="AR452" i="12" s="1"/>
  <c r="AQ20" i="12"/>
  <c r="AR20" i="12" s="1"/>
  <c r="AQ23" i="12"/>
  <c r="AR23" i="12" s="1"/>
  <c r="I502" i="8"/>
  <c r="K502" i="8" s="1"/>
  <c r="I502" i="14"/>
  <c r="I517" i="8"/>
  <c r="K517" i="8" s="1"/>
  <c r="I517" i="14"/>
  <c r="I493" i="8"/>
  <c r="K493" i="8" s="1"/>
  <c r="I493" i="14"/>
  <c r="I520" i="8"/>
  <c r="K520" i="8" s="1"/>
  <c r="I520" i="14"/>
  <c r="I514" i="14"/>
  <c r="I514" i="8"/>
  <c r="K514" i="8" s="1"/>
  <c r="I511" i="8"/>
  <c r="K511" i="8" s="1"/>
  <c r="I511" i="14"/>
  <c r="I508" i="8"/>
  <c r="K508" i="8" s="1"/>
  <c r="I508" i="14"/>
  <c r="I529" i="8"/>
  <c r="K529" i="8" s="1"/>
  <c r="I529" i="14"/>
  <c r="I505" i="8"/>
  <c r="K505" i="8" s="1"/>
  <c r="I505" i="14"/>
  <c r="I526" i="8"/>
  <c r="K526" i="8" s="1"/>
  <c r="I526" i="14"/>
  <c r="I496" i="8"/>
  <c r="K496" i="8" s="1"/>
  <c r="I496" i="14"/>
  <c r="I499" i="14"/>
  <c r="I523" i="14"/>
  <c r="AQ83" i="12"/>
  <c r="AR83" i="12" s="1"/>
  <c r="V83" i="12"/>
  <c r="V557" i="12"/>
  <c r="AQ557" i="12"/>
  <c r="AR557" i="12" s="1"/>
  <c r="V539" i="12"/>
  <c r="AQ539" i="12"/>
  <c r="AR539" i="12" s="1"/>
  <c r="V551" i="12"/>
  <c r="AQ551" i="12"/>
  <c r="AR551" i="12" s="1"/>
  <c r="V548" i="12"/>
  <c r="AQ548" i="12"/>
  <c r="AR548" i="12" s="1"/>
  <c r="V560" i="12"/>
  <c r="AQ560" i="12"/>
  <c r="AR560" i="12" s="1"/>
  <c r="V545" i="12"/>
  <c r="AQ545" i="12"/>
  <c r="AR545" i="12" s="1"/>
  <c r="V536" i="12"/>
  <c r="AQ536" i="12"/>
  <c r="AR536" i="12" s="1"/>
  <c r="AQ113" i="12"/>
  <c r="AR113" i="12" s="1"/>
  <c r="AQ320" i="12"/>
  <c r="AR320" i="12" s="1"/>
  <c r="V92" i="12"/>
  <c r="V29" i="12"/>
  <c r="AQ458" i="12"/>
  <c r="AR458" i="12" s="1"/>
  <c r="AQ35" i="12"/>
  <c r="AR35" i="12" s="1"/>
  <c r="V116" i="12"/>
  <c r="V128" i="12"/>
  <c r="AQ209" i="12"/>
  <c r="AR209" i="12" s="1"/>
  <c r="AQ419" i="12"/>
  <c r="AR419" i="12" s="1"/>
  <c r="AQ203" i="12"/>
  <c r="AR203" i="12" s="1"/>
  <c r="AQ344" i="12"/>
  <c r="AR344" i="12" s="1"/>
  <c r="V152" i="12"/>
  <c r="AQ59" i="12"/>
  <c r="AR59" i="12" s="1"/>
  <c r="AQ257" i="12"/>
  <c r="AR257" i="12" s="1"/>
  <c r="AQ293" i="12"/>
  <c r="AR293" i="12" s="1"/>
  <c r="V182" i="12"/>
  <c r="AQ53" i="12"/>
  <c r="AR53" i="12" s="1"/>
  <c r="V476" i="12"/>
  <c r="V140" i="12"/>
  <c r="AQ176" i="12"/>
  <c r="AR176" i="12" s="1"/>
  <c r="V176" i="12"/>
  <c r="V89" i="12"/>
  <c r="AQ89" i="12"/>
  <c r="AR89" i="12" s="1"/>
  <c r="V443" i="12"/>
  <c r="AQ443" i="12"/>
  <c r="AR443" i="12" s="1"/>
  <c r="AQ314" i="12"/>
  <c r="AR314" i="12" s="1"/>
  <c r="V314" i="12"/>
  <c r="AQ110" i="12"/>
  <c r="AR110" i="12" s="1"/>
  <c r="AQ278" i="12"/>
  <c r="AR278" i="12" s="1"/>
  <c r="AQ368" i="12"/>
  <c r="AR368" i="12" s="1"/>
  <c r="V368" i="12"/>
  <c r="V161" i="12"/>
  <c r="AQ161" i="12"/>
  <c r="AR161" i="12" s="1"/>
  <c r="V386" i="12"/>
  <c r="AQ386" i="12"/>
  <c r="AR386" i="12" s="1"/>
  <c r="V173" i="12"/>
  <c r="AQ173" i="12"/>
  <c r="AR173" i="12" s="1"/>
  <c r="AQ494" i="12"/>
  <c r="AR494" i="12" s="1"/>
  <c r="V425" i="12"/>
  <c r="AQ425" i="12"/>
  <c r="AR425" i="12" s="1"/>
  <c r="AQ533" i="12"/>
  <c r="AR533" i="12" s="1"/>
  <c r="AQ392" i="12"/>
  <c r="AR392" i="12" s="1"/>
  <c r="V392" i="12"/>
  <c r="V185" i="12"/>
  <c r="AQ185" i="12"/>
  <c r="AR185" i="12" s="1"/>
  <c r="V410" i="12"/>
  <c r="AQ410" i="12"/>
  <c r="AR410" i="12" s="1"/>
  <c r="AQ188" i="12"/>
  <c r="AR188" i="12" s="1"/>
  <c r="V188" i="12"/>
  <c r="V221" i="12"/>
  <c r="AQ221" i="12"/>
  <c r="AR221" i="12" s="1"/>
  <c r="AQ464" i="12"/>
  <c r="AR464" i="12" s="1"/>
  <c r="V464" i="12"/>
  <c r="AQ524" i="12"/>
  <c r="AR524" i="12" s="1"/>
  <c r="V524" i="12"/>
  <c r="V233" i="12"/>
  <c r="AQ233" i="12"/>
  <c r="AR233" i="12" s="1"/>
  <c r="V26" i="12"/>
  <c r="AQ26" i="12"/>
  <c r="AR26" i="12" s="1"/>
  <c r="V482" i="12"/>
  <c r="AQ482" i="12"/>
  <c r="AR482" i="12" s="1"/>
  <c r="V467" i="12"/>
  <c r="AQ467" i="12"/>
  <c r="AR467" i="12" s="1"/>
  <c r="AQ236" i="12"/>
  <c r="AR236" i="12" s="1"/>
  <c r="V236" i="12"/>
  <c r="V269" i="12"/>
  <c r="AQ269" i="12"/>
  <c r="AQ167" i="12"/>
  <c r="AR167" i="12" s="1"/>
  <c r="AQ431" i="12"/>
  <c r="AR431" i="12" s="1"/>
  <c r="AQ245" i="12"/>
  <c r="AR245" i="12" s="1"/>
  <c r="AQ341" i="12"/>
  <c r="AR341" i="12" s="1"/>
  <c r="AQ437" i="12"/>
  <c r="AR437" i="12" s="1"/>
  <c r="AQ518" i="12"/>
  <c r="AR518" i="12" s="1"/>
  <c r="AQ527" i="12"/>
  <c r="AR527" i="12" s="1"/>
  <c r="AQ104" i="12"/>
  <c r="AR104" i="12" s="1"/>
  <c r="V104" i="12"/>
  <c r="V32" i="12"/>
  <c r="AQ32" i="12"/>
  <c r="AR32" i="12" s="1"/>
  <c r="AQ488" i="12"/>
  <c r="AR488" i="12" s="1"/>
  <c r="V488" i="12"/>
  <c r="AQ134" i="12"/>
  <c r="AR134" i="12" s="1"/>
  <c r="V281" i="12"/>
  <c r="AQ281" i="12"/>
  <c r="AR281" i="12" s="1"/>
  <c r="V50" i="12"/>
  <c r="AQ50" i="12"/>
  <c r="AR50" i="12" s="1"/>
  <c r="V506" i="12"/>
  <c r="AQ506" i="12"/>
  <c r="AR506" i="12" s="1"/>
  <c r="V446" i="12"/>
  <c r="AQ446" i="12"/>
  <c r="AR446" i="12" s="1"/>
  <c r="AQ302" i="12"/>
  <c r="AR302" i="12" s="1"/>
  <c r="AQ284" i="12"/>
  <c r="AR284" i="12" s="1"/>
  <c r="V284" i="12"/>
  <c r="V317" i="12"/>
  <c r="AQ317" i="12"/>
  <c r="AR317" i="12" s="1"/>
  <c r="AQ266" i="12"/>
  <c r="AR266" i="12" s="1"/>
  <c r="V266" i="12"/>
  <c r="V56" i="12"/>
  <c r="AQ56" i="12"/>
  <c r="AR56" i="12" s="1"/>
  <c r="V449" i="12"/>
  <c r="AQ449" i="12"/>
  <c r="AR449" i="12" s="1"/>
  <c r="V329" i="12"/>
  <c r="AQ329" i="12"/>
  <c r="AR329" i="12" s="1"/>
  <c r="AQ146" i="12"/>
  <c r="AR146" i="12" s="1"/>
  <c r="V146" i="12"/>
  <c r="AQ332" i="12"/>
  <c r="AR332" i="12" s="1"/>
  <c r="V332" i="12"/>
  <c r="V389" i="12"/>
  <c r="AQ389" i="12"/>
  <c r="AR389" i="12" s="1"/>
  <c r="AQ215" i="12"/>
  <c r="AR215" i="12" s="1"/>
  <c r="AQ374" i="12"/>
  <c r="AR374" i="12" s="1"/>
  <c r="AQ461" i="12"/>
  <c r="AR461" i="12" s="1"/>
  <c r="AQ335" i="12"/>
  <c r="AR335" i="12" s="1"/>
  <c r="AQ80" i="12"/>
  <c r="AR80" i="12" s="1"/>
  <c r="V80" i="12"/>
  <c r="V521" i="12"/>
  <c r="AQ521" i="12"/>
  <c r="AR521" i="12" s="1"/>
  <c r="V353" i="12"/>
  <c r="AQ353" i="12"/>
  <c r="AR353" i="12" s="1"/>
  <c r="AQ218" i="12"/>
  <c r="AR218" i="12" s="1"/>
  <c r="V218" i="12"/>
  <c r="AQ428" i="12"/>
  <c r="AR428" i="12" s="1"/>
  <c r="V428" i="12"/>
  <c r="V485" i="12"/>
  <c r="AQ485" i="12"/>
  <c r="AR485" i="12" s="1"/>
  <c r="AS533" i="12"/>
  <c r="AT533" i="12" s="1"/>
  <c r="I532" i="15" s="1"/>
  <c r="AQ17" i="12"/>
  <c r="AR17" i="12" s="1"/>
  <c r="AQ14" i="12"/>
  <c r="AR14" i="12" s="1"/>
  <c r="S3" i="8"/>
  <c r="S4" i="8"/>
  <c r="S2" i="8"/>
  <c r="Q11" i="12"/>
  <c r="R11" i="12" s="1"/>
  <c r="AS470" i="12" l="1"/>
  <c r="AT470" i="12" s="1"/>
  <c r="I469" i="15" s="1"/>
  <c r="R565" i="15"/>
  <c r="AS62" i="12"/>
  <c r="AT62" i="12" s="1"/>
  <c r="I61" i="8" s="1"/>
  <c r="R475" i="15"/>
  <c r="R472" i="15"/>
  <c r="AS473" i="12"/>
  <c r="AT473" i="12" s="1"/>
  <c r="AS476" i="12"/>
  <c r="AT476" i="12" s="1"/>
  <c r="R490" i="14"/>
  <c r="AS485" i="12"/>
  <c r="AT485" i="12" s="1"/>
  <c r="I484" i="15" s="1"/>
  <c r="AS491" i="12"/>
  <c r="AT491" i="12" s="1"/>
  <c r="I490" i="15" s="1"/>
  <c r="AS488" i="12"/>
  <c r="AT488" i="12" s="1"/>
  <c r="AS482" i="12"/>
  <c r="AT482" i="12" s="1"/>
  <c r="R478" i="15"/>
  <c r="AS479" i="12"/>
  <c r="AT479" i="12" s="1"/>
  <c r="R469" i="15"/>
  <c r="I469" i="8"/>
  <c r="K469" i="8" s="1"/>
  <c r="I469" i="14"/>
  <c r="AS458" i="12"/>
  <c r="AT458" i="12" s="1"/>
  <c r="AS461" i="12"/>
  <c r="AT461" i="12" s="1"/>
  <c r="AS464" i="12"/>
  <c r="AT464" i="12" s="1"/>
  <c r="AS467" i="12"/>
  <c r="AT467" i="12" s="1"/>
  <c r="R274" i="15"/>
  <c r="R115" i="15"/>
  <c r="R289" i="15"/>
  <c r="AS434" i="12"/>
  <c r="AT434" i="12" s="1"/>
  <c r="I433" i="15" s="1"/>
  <c r="AS116" i="12"/>
  <c r="AT116" i="12" s="1"/>
  <c r="I115" i="8" s="1"/>
  <c r="K115" i="8" s="1"/>
  <c r="AS455" i="12"/>
  <c r="AT455" i="12" s="1"/>
  <c r="AS452" i="12"/>
  <c r="AT452" i="12" s="1"/>
  <c r="AS449" i="12"/>
  <c r="AT449" i="12" s="1"/>
  <c r="AS446" i="12"/>
  <c r="AT446" i="12" s="1"/>
  <c r="I445" i="15" s="1"/>
  <c r="R271" i="15"/>
  <c r="AS263" i="12"/>
  <c r="AT263" i="12" s="1"/>
  <c r="I262" i="14" s="1"/>
  <c r="R259" i="15"/>
  <c r="AS260" i="12"/>
  <c r="AT260" i="12" s="1"/>
  <c r="I259" i="14" s="1"/>
  <c r="AR269" i="12"/>
  <c r="R268" i="15" s="1"/>
  <c r="AS269" i="12"/>
  <c r="AT269" i="12" s="1"/>
  <c r="AS266" i="12"/>
  <c r="AT266" i="12" s="1"/>
  <c r="I265" i="14" s="1"/>
  <c r="R262" i="15"/>
  <c r="AS443" i="12"/>
  <c r="AT443" i="12" s="1"/>
  <c r="R433" i="15"/>
  <c r="R439" i="14"/>
  <c r="AS440" i="12"/>
  <c r="AT440" i="12" s="1"/>
  <c r="AS431" i="12"/>
  <c r="AT431" i="12" s="1"/>
  <c r="AS437" i="12"/>
  <c r="AT437" i="12" s="1"/>
  <c r="R412" i="14"/>
  <c r="AS413" i="12"/>
  <c r="AT413" i="12" s="1"/>
  <c r="AS416" i="12"/>
  <c r="AT416" i="12" s="1"/>
  <c r="AS419" i="12"/>
  <c r="AT419" i="12" s="1"/>
  <c r="AS422" i="12"/>
  <c r="AT422" i="12" s="1"/>
  <c r="AS425" i="12"/>
  <c r="AT425" i="12" s="1"/>
  <c r="AS428" i="12"/>
  <c r="AT428" i="12" s="1"/>
  <c r="R403" i="15"/>
  <c r="AS404" i="12"/>
  <c r="AT404" i="12" s="1"/>
  <c r="I403" i="14" s="1"/>
  <c r="R394" i="15"/>
  <c r="AS395" i="12"/>
  <c r="AT395" i="12" s="1"/>
  <c r="I394" i="15" s="1"/>
  <c r="AS410" i="12"/>
  <c r="AT410" i="12" s="1"/>
  <c r="AS407" i="12"/>
  <c r="AT407" i="12" s="1"/>
  <c r="R406" i="14"/>
  <c r="R400" i="14"/>
  <c r="AS401" i="12"/>
  <c r="AT401" i="12" s="1"/>
  <c r="R397" i="15"/>
  <c r="AS398" i="12"/>
  <c r="AT398" i="12" s="1"/>
  <c r="AS392" i="12"/>
  <c r="AT392" i="12" s="1"/>
  <c r="R379" i="15"/>
  <c r="R376" i="14"/>
  <c r="R382" i="14"/>
  <c r="AS383" i="12"/>
  <c r="AT383" i="12" s="1"/>
  <c r="AS377" i="12"/>
  <c r="AT377" i="12" s="1"/>
  <c r="AS380" i="12"/>
  <c r="AT380" i="12" s="1"/>
  <c r="AS386" i="12"/>
  <c r="AT386" i="12" s="1"/>
  <c r="AS389" i="12"/>
  <c r="AT389" i="12" s="1"/>
  <c r="R364" i="14"/>
  <c r="R361" i="14"/>
  <c r="R355" i="15"/>
  <c r="AS353" i="12"/>
  <c r="AT353" i="12" s="1"/>
  <c r="AS356" i="12"/>
  <c r="AT356" i="12" s="1"/>
  <c r="AS359" i="12"/>
  <c r="AT359" i="12" s="1"/>
  <c r="AS362" i="12"/>
  <c r="AT362" i="12" s="1"/>
  <c r="AS365" i="12"/>
  <c r="AT365" i="12" s="1"/>
  <c r="AS368" i="12"/>
  <c r="AT368" i="12" s="1"/>
  <c r="R370" i="15"/>
  <c r="AS371" i="12"/>
  <c r="AT371" i="12" s="1"/>
  <c r="AS374" i="12"/>
  <c r="AT374" i="12" s="1"/>
  <c r="AS350" i="12"/>
  <c r="AT350" i="12" s="1"/>
  <c r="I349" i="15" s="1"/>
  <c r="R349" i="14"/>
  <c r="R346" i="14"/>
  <c r="AS347" i="12"/>
  <c r="AT347" i="12" s="1"/>
  <c r="AS344" i="12"/>
  <c r="AT344" i="12" s="1"/>
  <c r="AS341" i="12"/>
  <c r="AT341" i="12" s="1"/>
  <c r="AS338" i="12"/>
  <c r="AT338" i="12" s="1"/>
  <c r="R337" i="15"/>
  <c r="AS329" i="12"/>
  <c r="AT329" i="12" s="1"/>
  <c r="AS332" i="12"/>
  <c r="AT332" i="12" s="1"/>
  <c r="AS335" i="12"/>
  <c r="AT335" i="12" s="1"/>
  <c r="R325" i="15"/>
  <c r="AS326" i="12"/>
  <c r="AT326" i="12" s="1"/>
  <c r="AS323" i="12"/>
  <c r="AT323" i="12" s="1"/>
  <c r="R322" i="15"/>
  <c r="AS320" i="12"/>
  <c r="AT320" i="12" s="1"/>
  <c r="R310" i="15"/>
  <c r="AS311" i="12"/>
  <c r="AT311" i="12" s="1"/>
  <c r="I310" i="15" s="1"/>
  <c r="R307" i="14"/>
  <c r="AS317" i="12"/>
  <c r="AT317" i="12" s="1"/>
  <c r="AS314" i="12"/>
  <c r="AT314" i="12" s="1"/>
  <c r="AS308" i="12"/>
  <c r="AT308" i="12" s="1"/>
  <c r="AS305" i="12"/>
  <c r="AT305" i="12" s="1"/>
  <c r="AS302" i="12"/>
  <c r="AT302" i="12" s="1"/>
  <c r="R298" i="15"/>
  <c r="AS299" i="12"/>
  <c r="AT299" i="12" s="1"/>
  <c r="R295" i="15"/>
  <c r="AS296" i="12"/>
  <c r="AT296" i="12" s="1"/>
  <c r="R286" i="15"/>
  <c r="R76" i="15"/>
  <c r="R319" i="14"/>
  <c r="R319" i="15"/>
  <c r="R301" i="14"/>
  <c r="R301" i="15"/>
  <c r="R526" i="14"/>
  <c r="R526" i="15"/>
  <c r="R391" i="14"/>
  <c r="R391" i="15"/>
  <c r="R313" i="14"/>
  <c r="R313" i="15"/>
  <c r="R514" i="14"/>
  <c r="R514" i="15"/>
  <c r="R418" i="14"/>
  <c r="R418" i="15"/>
  <c r="R424" i="14"/>
  <c r="R424" i="15"/>
  <c r="R445" i="14"/>
  <c r="R445" i="15"/>
  <c r="R442" i="14"/>
  <c r="R442" i="15"/>
  <c r="R460" i="14"/>
  <c r="R460" i="15"/>
  <c r="R265" i="14"/>
  <c r="R265" i="15"/>
  <c r="R505" i="14"/>
  <c r="R505" i="15"/>
  <c r="R487" i="14"/>
  <c r="R487" i="15"/>
  <c r="R340" i="14"/>
  <c r="R340" i="15"/>
  <c r="R466" i="14"/>
  <c r="R466" i="15"/>
  <c r="R409" i="14"/>
  <c r="R409" i="15"/>
  <c r="R292" i="14"/>
  <c r="R292" i="15"/>
  <c r="R535" i="14"/>
  <c r="R535" i="15"/>
  <c r="R550" i="14"/>
  <c r="R550" i="15"/>
  <c r="R454" i="14"/>
  <c r="R454" i="15"/>
  <c r="R508" i="14"/>
  <c r="R508" i="15"/>
  <c r="R358" i="14"/>
  <c r="R358" i="15"/>
  <c r="R436" i="14"/>
  <c r="R436" i="15"/>
  <c r="R352" i="14"/>
  <c r="R352" i="15"/>
  <c r="R316" i="14"/>
  <c r="R316" i="15"/>
  <c r="R523" i="14"/>
  <c r="R523" i="15"/>
  <c r="R367" i="14"/>
  <c r="R367" i="15"/>
  <c r="R451" i="14"/>
  <c r="R451" i="15"/>
  <c r="R334" i="14"/>
  <c r="R334" i="15"/>
  <c r="R373" i="14"/>
  <c r="R373" i="15"/>
  <c r="R328" i="14"/>
  <c r="R328" i="15"/>
  <c r="R493" i="14"/>
  <c r="R493" i="15"/>
  <c r="R430" i="14"/>
  <c r="R430" i="15"/>
  <c r="R481" i="14"/>
  <c r="R481" i="15"/>
  <c r="R277" i="14"/>
  <c r="R277" i="15"/>
  <c r="R544" i="14"/>
  <c r="R544" i="15"/>
  <c r="R538" i="14"/>
  <c r="R538" i="15"/>
  <c r="R415" i="14"/>
  <c r="R415" i="15"/>
  <c r="R331" i="14"/>
  <c r="R331" i="15"/>
  <c r="R517" i="14"/>
  <c r="R517" i="15"/>
  <c r="R547" i="14"/>
  <c r="R547" i="15"/>
  <c r="R484" i="14"/>
  <c r="R484" i="15"/>
  <c r="R448" i="14"/>
  <c r="R448" i="15"/>
  <c r="R421" i="14"/>
  <c r="R421" i="15"/>
  <c r="R304" i="14"/>
  <c r="R304" i="15"/>
  <c r="R427" i="14"/>
  <c r="R427" i="15"/>
  <c r="R532" i="14"/>
  <c r="R532" i="15"/>
  <c r="R520" i="14"/>
  <c r="R520" i="15"/>
  <c r="R388" i="14"/>
  <c r="R388" i="15"/>
  <c r="R463" i="14"/>
  <c r="R463" i="15"/>
  <c r="R457" i="14"/>
  <c r="R457" i="15"/>
  <c r="R283" i="14"/>
  <c r="R283" i="15"/>
  <c r="R280" i="14"/>
  <c r="R280" i="15"/>
  <c r="R385" i="14"/>
  <c r="R385" i="15"/>
  <c r="R343" i="14"/>
  <c r="R343" i="15"/>
  <c r="R559" i="14"/>
  <c r="R559" i="15"/>
  <c r="R556" i="14"/>
  <c r="R556" i="15"/>
  <c r="AS224" i="12"/>
  <c r="AT224" i="12" s="1"/>
  <c r="I223" i="8" s="1"/>
  <c r="K223" i="8" s="1"/>
  <c r="R223" i="15"/>
  <c r="AS254" i="12"/>
  <c r="AT254" i="12" s="1"/>
  <c r="I253" i="15" s="1"/>
  <c r="R253" i="14"/>
  <c r="R226" i="15"/>
  <c r="AS227" i="12"/>
  <c r="AT227" i="12" s="1"/>
  <c r="I226" i="14" s="1"/>
  <c r="AS230" i="12"/>
  <c r="AT230" i="12" s="1"/>
  <c r="I229" i="14" s="1"/>
  <c r="AS251" i="12"/>
  <c r="AT251" i="12" s="1"/>
  <c r="I250" i="8" s="1"/>
  <c r="K250" i="8" s="1"/>
  <c r="AS239" i="12"/>
  <c r="AT239" i="12" s="1"/>
  <c r="I238" i="14" s="1"/>
  <c r="R238" i="15"/>
  <c r="R220" i="14"/>
  <c r="R220" i="15"/>
  <c r="AS221" i="12"/>
  <c r="AT221" i="12" s="1"/>
  <c r="R229" i="15"/>
  <c r="R232" i="14"/>
  <c r="R232" i="15"/>
  <c r="AS233" i="12"/>
  <c r="AT233" i="12" s="1"/>
  <c r="AS236" i="12"/>
  <c r="AT236" i="12" s="1"/>
  <c r="R235" i="14"/>
  <c r="R235" i="15"/>
  <c r="AS242" i="12"/>
  <c r="AT242" i="12" s="1"/>
  <c r="R241" i="15"/>
  <c r="R244" i="14"/>
  <c r="R244" i="15"/>
  <c r="AS245" i="12"/>
  <c r="AT245" i="12" s="1"/>
  <c r="AS248" i="12"/>
  <c r="AT248" i="12" s="1"/>
  <c r="R247" i="14"/>
  <c r="R247" i="15"/>
  <c r="R250" i="14"/>
  <c r="R250" i="15"/>
  <c r="R256" i="14"/>
  <c r="R256" i="15"/>
  <c r="AS257" i="12"/>
  <c r="AT257" i="12" s="1"/>
  <c r="R205" i="14"/>
  <c r="R196" i="15"/>
  <c r="AS197" i="12"/>
  <c r="AT197" i="12" s="1"/>
  <c r="I196" i="15" s="1"/>
  <c r="R211" i="15"/>
  <c r="AS212" i="12"/>
  <c r="AT212" i="12" s="1"/>
  <c r="AS206" i="12"/>
  <c r="AT206" i="12" s="1"/>
  <c r="I205" i="14" s="1"/>
  <c r="R199" i="15"/>
  <c r="AS200" i="12"/>
  <c r="AT200" i="12" s="1"/>
  <c r="I199" i="15" s="1"/>
  <c r="R217" i="14"/>
  <c r="R217" i="15"/>
  <c r="AS218" i="12"/>
  <c r="AT218" i="12" s="1"/>
  <c r="R214" i="14"/>
  <c r="R214" i="15"/>
  <c r="AS215" i="12"/>
  <c r="AT215" i="12" s="1"/>
  <c r="R208" i="14"/>
  <c r="R208" i="15"/>
  <c r="AS209" i="12"/>
  <c r="AT209" i="12" s="1"/>
  <c r="R202" i="14"/>
  <c r="R202" i="15"/>
  <c r="AS203" i="12"/>
  <c r="AT203" i="12" s="1"/>
  <c r="R193" i="14"/>
  <c r="R193" i="15"/>
  <c r="AS194" i="12"/>
  <c r="AT194" i="12" s="1"/>
  <c r="AS179" i="12"/>
  <c r="AT179" i="12" s="1"/>
  <c r="I178" i="14" s="1"/>
  <c r="AS191" i="12"/>
  <c r="AT191" i="12" s="1"/>
  <c r="I190" i="8" s="1"/>
  <c r="K190" i="8" s="1"/>
  <c r="R190" i="15"/>
  <c r="R181" i="14"/>
  <c r="R169" i="14"/>
  <c r="R169" i="15"/>
  <c r="AS170" i="12"/>
  <c r="AT170" i="12" s="1"/>
  <c r="AS173" i="12"/>
  <c r="AT173" i="12" s="1"/>
  <c r="R172" i="14"/>
  <c r="R172" i="15"/>
  <c r="R175" i="14"/>
  <c r="R175" i="15"/>
  <c r="AS176" i="12"/>
  <c r="AT176" i="12" s="1"/>
  <c r="R178" i="14"/>
  <c r="R178" i="15"/>
  <c r="AS182" i="12"/>
  <c r="AT182" i="12" s="1"/>
  <c r="I181" i="14" s="1"/>
  <c r="R184" i="14"/>
  <c r="R184" i="15"/>
  <c r="AS185" i="12"/>
  <c r="AT185" i="12" s="1"/>
  <c r="AS188" i="12"/>
  <c r="AT188" i="12" s="1"/>
  <c r="R187" i="14"/>
  <c r="R187" i="15"/>
  <c r="AS152" i="12"/>
  <c r="AT152" i="12" s="1"/>
  <c r="I151" i="14" s="1"/>
  <c r="R151" i="14"/>
  <c r="AS155" i="12"/>
  <c r="AT155" i="12" s="1"/>
  <c r="I154" i="14" s="1"/>
  <c r="R142" i="15"/>
  <c r="AS143" i="12"/>
  <c r="AT143" i="12" s="1"/>
  <c r="AS146" i="12"/>
  <c r="AT146" i="12" s="1"/>
  <c r="I145" i="15" s="1"/>
  <c r="R139" i="14"/>
  <c r="AS140" i="12"/>
  <c r="AT140" i="12" s="1"/>
  <c r="AS137" i="12"/>
  <c r="AT137" i="12" s="1"/>
  <c r="I136" i="14" s="1"/>
  <c r="R136" i="15"/>
  <c r="R145" i="14"/>
  <c r="R145" i="15"/>
  <c r="R148" i="14"/>
  <c r="R148" i="15"/>
  <c r="AS149" i="12"/>
  <c r="AT149" i="12" s="1"/>
  <c r="R154" i="14"/>
  <c r="R154" i="15"/>
  <c r="R157" i="14"/>
  <c r="R157" i="15"/>
  <c r="AS158" i="12"/>
  <c r="AT158" i="12" s="1"/>
  <c r="R160" i="14"/>
  <c r="R160" i="15"/>
  <c r="AS161" i="12"/>
  <c r="AT161" i="12" s="1"/>
  <c r="AS164" i="12"/>
  <c r="AT164" i="12" s="1"/>
  <c r="R163" i="14"/>
  <c r="R163" i="15"/>
  <c r="R166" i="14"/>
  <c r="R166" i="15"/>
  <c r="AS167" i="12"/>
  <c r="AT167" i="12" s="1"/>
  <c r="AS131" i="12"/>
  <c r="AT131" i="12" s="1"/>
  <c r="I130" i="15" s="1"/>
  <c r="R130" i="15"/>
  <c r="R127" i="14"/>
  <c r="R127" i="15"/>
  <c r="AS128" i="12"/>
  <c r="AT128" i="12" s="1"/>
  <c r="R133" i="14"/>
  <c r="R133" i="15"/>
  <c r="AS134" i="12"/>
  <c r="AT134" i="12" s="1"/>
  <c r="AS125" i="12"/>
  <c r="AT125" i="12" s="1"/>
  <c r="I124" i="15" s="1"/>
  <c r="AS119" i="12"/>
  <c r="AT119" i="12" s="1"/>
  <c r="I118" i="15" s="1"/>
  <c r="R124" i="15"/>
  <c r="R121" i="14"/>
  <c r="R121" i="15"/>
  <c r="AS122" i="12"/>
  <c r="AT122" i="12" s="1"/>
  <c r="R118" i="14"/>
  <c r="R118" i="15"/>
  <c r="AS107" i="12"/>
  <c r="AT107" i="12" s="1"/>
  <c r="I106" i="15" s="1"/>
  <c r="R106" i="15"/>
  <c r="AS98" i="12"/>
  <c r="AT98" i="12" s="1"/>
  <c r="R97" i="14"/>
  <c r="R97" i="15"/>
  <c r="R100" i="14"/>
  <c r="R100" i="15"/>
  <c r="AS101" i="12"/>
  <c r="AT101" i="12" s="1"/>
  <c r="R103" i="14"/>
  <c r="R103" i="15"/>
  <c r="AS104" i="12"/>
  <c r="AT104" i="12" s="1"/>
  <c r="R109" i="14"/>
  <c r="R109" i="15"/>
  <c r="AS110" i="12"/>
  <c r="AT110" i="12" s="1"/>
  <c r="R112" i="14"/>
  <c r="R112" i="15"/>
  <c r="AS113" i="12"/>
  <c r="AT113" i="12" s="1"/>
  <c r="I115" i="15"/>
  <c r="AS95" i="12"/>
  <c r="AT95" i="12" s="1"/>
  <c r="I94" i="15" s="1"/>
  <c r="R94" i="15"/>
  <c r="AS86" i="12"/>
  <c r="AT86" i="12" s="1"/>
  <c r="I85" i="15" s="1"/>
  <c r="R91" i="15"/>
  <c r="AS92" i="12"/>
  <c r="AT92" i="12" s="1"/>
  <c r="I91" i="8" s="1"/>
  <c r="K91" i="8" s="1"/>
  <c r="R85" i="15"/>
  <c r="R82" i="14"/>
  <c r="R82" i="15"/>
  <c r="R88" i="14"/>
  <c r="R88" i="15"/>
  <c r="AS89" i="12"/>
  <c r="AT89" i="12" s="1"/>
  <c r="AS77" i="12"/>
  <c r="AT77" i="12" s="1"/>
  <c r="I76" i="15" s="1"/>
  <c r="AS65" i="12"/>
  <c r="AT65" i="12" s="1"/>
  <c r="I64" i="14" s="1"/>
  <c r="R64" i="15"/>
  <c r="R67" i="15"/>
  <c r="AS68" i="12"/>
  <c r="AT68" i="12" s="1"/>
  <c r="I67" i="15" s="1"/>
  <c r="R73" i="15"/>
  <c r="AS74" i="12"/>
  <c r="AT74" i="12" s="1"/>
  <c r="I73" i="8" s="1"/>
  <c r="AS71" i="12"/>
  <c r="AT71" i="12" s="1"/>
  <c r="R70" i="14"/>
  <c r="R70" i="15"/>
  <c r="R79" i="14"/>
  <c r="R79" i="15"/>
  <c r="AS80" i="12"/>
  <c r="AT80" i="12" s="1"/>
  <c r="I61" i="15"/>
  <c r="I61" i="14"/>
  <c r="R58" i="14"/>
  <c r="R58" i="15"/>
  <c r="AS59" i="12"/>
  <c r="AT59" i="12" s="1"/>
  <c r="R55" i="14"/>
  <c r="R55" i="15"/>
  <c r="AS56" i="12"/>
  <c r="AT56" i="12" s="1"/>
  <c r="R52" i="14"/>
  <c r="R52" i="15"/>
  <c r="AS53" i="12"/>
  <c r="AT53" i="12" s="1"/>
  <c r="R40" i="15"/>
  <c r="R46" i="15"/>
  <c r="R43" i="15"/>
  <c r="R49" i="14"/>
  <c r="R49" i="15"/>
  <c r="R28" i="15"/>
  <c r="R37" i="15"/>
  <c r="R34" i="14"/>
  <c r="R34" i="15"/>
  <c r="R31" i="14"/>
  <c r="R31" i="15"/>
  <c r="R25" i="14"/>
  <c r="R25" i="15"/>
  <c r="R19" i="14"/>
  <c r="R19" i="15"/>
  <c r="R22" i="14"/>
  <c r="R22" i="15"/>
  <c r="R16" i="14"/>
  <c r="R16" i="15"/>
  <c r="R13" i="14"/>
  <c r="R13" i="15"/>
  <c r="AS83" i="12"/>
  <c r="AT83" i="12" s="1"/>
  <c r="I532" i="8"/>
  <c r="K532" i="8" s="1"/>
  <c r="I532" i="14"/>
  <c r="I472" i="15" l="1"/>
  <c r="I472" i="14"/>
  <c r="I472" i="8"/>
  <c r="K472" i="8" s="1"/>
  <c r="I475" i="14"/>
  <c r="I475" i="15"/>
  <c r="I475" i="8"/>
  <c r="K475" i="8" s="1"/>
  <c r="I490" i="14"/>
  <c r="I484" i="8"/>
  <c r="K484" i="8" s="1"/>
  <c r="I484" i="14"/>
  <c r="I490" i="8"/>
  <c r="K490" i="8" s="1"/>
  <c r="I487" i="15"/>
  <c r="I487" i="8"/>
  <c r="K487" i="8" s="1"/>
  <c r="I487" i="14"/>
  <c r="I481" i="15"/>
  <c r="I481" i="8"/>
  <c r="K481" i="8" s="1"/>
  <c r="I481" i="14"/>
  <c r="I478" i="15"/>
  <c r="I478" i="8"/>
  <c r="K478" i="8" s="1"/>
  <c r="I478" i="14"/>
  <c r="I466" i="15"/>
  <c r="I466" i="14"/>
  <c r="I466" i="8"/>
  <c r="K466" i="8" s="1"/>
  <c r="I460" i="15"/>
  <c r="I460" i="8"/>
  <c r="K460" i="8" s="1"/>
  <c r="I460" i="14"/>
  <c r="I463" i="15"/>
  <c r="I463" i="8"/>
  <c r="K463" i="8" s="1"/>
  <c r="I463" i="14"/>
  <c r="I457" i="15"/>
  <c r="I457" i="8"/>
  <c r="K457" i="8" s="1"/>
  <c r="I457" i="14"/>
  <c r="I433" i="14"/>
  <c r="I115" i="14"/>
  <c r="I433" i="8"/>
  <c r="K433" i="8" s="1"/>
  <c r="I454" i="15"/>
  <c r="I454" i="14"/>
  <c r="I454" i="8"/>
  <c r="K454" i="8" s="1"/>
  <c r="I445" i="8"/>
  <c r="K445" i="8" s="1"/>
  <c r="I445" i="14"/>
  <c r="I451" i="15"/>
  <c r="I451" i="14"/>
  <c r="I451" i="8"/>
  <c r="K451" i="8" s="1"/>
  <c r="I448" i="15"/>
  <c r="I448" i="8"/>
  <c r="K448" i="8" s="1"/>
  <c r="I448" i="14"/>
  <c r="I262" i="15"/>
  <c r="R268" i="14"/>
  <c r="I265" i="15"/>
  <c r="I265" i="8"/>
  <c r="K265" i="8" s="1"/>
  <c r="I262" i="8"/>
  <c r="K262" i="8" s="1"/>
  <c r="I259" i="15"/>
  <c r="I259" i="8"/>
  <c r="K259" i="8" s="1"/>
  <c r="I268" i="15"/>
  <c r="I268" i="8"/>
  <c r="K268" i="8" s="1"/>
  <c r="I268" i="14"/>
  <c r="I442" i="15"/>
  <c r="I442" i="8"/>
  <c r="K442" i="8" s="1"/>
  <c r="I442" i="14"/>
  <c r="I439" i="15"/>
  <c r="I439" i="14"/>
  <c r="I439" i="8"/>
  <c r="K439" i="8" s="1"/>
  <c r="I430" i="15"/>
  <c r="I430" i="14"/>
  <c r="I430" i="8"/>
  <c r="K430" i="8" s="1"/>
  <c r="I436" i="15"/>
  <c r="I436" i="8"/>
  <c r="K436" i="8" s="1"/>
  <c r="I436" i="14"/>
  <c r="I412" i="15"/>
  <c r="I412" i="8"/>
  <c r="K412" i="8" s="1"/>
  <c r="I412" i="14"/>
  <c r="I415" i="15"/>
  <c r="I415" i="14"/>
  <c r="I415" i="8"/>
  <c r="K415" i="8" s="1"/>
  <c r="I418" i="15"/>
  <c r="I418" i="8"/>
  <c r="K418" i="8" s="1"/>
  <c r="I418" i="14"/>
  <c r="I421" i="15"/>
  <c r="I421" i="8"/>
  <c r="K421" i="8" s="1"/>
  <c r="I421" i="14"/>
  <c r="I424" i="15"/>
  <c r="I424" i="8"/>
  <c r="K424" i="8" s="1"/>
  <c r="I424" i="14"/>
  <c r="I427" i="15"/>
  <c r="I427" i="14"/>
  <c r="I427" i="8"/>
  <c r="K427" i="8" s="1"/>
  <c r="I394" i="14"/>
  <c r="I403" i="15"/>
  <c r="I403" i="8"/>
  <c r="K403" i="8" s="1"/>
  <c r="I394" i="8"/>
  <c r="K394" i="8" s="1"/>
  <c r="I409" i="15"/>
  <c r="I409" i="14"/>
  <c r="I409" i="8"/>
  <c r="K409" i="8" s="1"/>
  <c r="I406" i="15"/>
  <c r="I406" i="8"/>
  <c r="K406" i="8" s="1"/>
  <c r="I406" i="14"/>
  <c r="I400" i="15"/>
  <c r="I400" i="8"/>
  <c r="K400" i="8" s="1"/>
  <c r="I400" i="14"/>
  <c r="I397" i="15"/>
  <c r="I397" i="8"/>
  <c r="K397" i="8" s="1"/>
  <c r="I397" i="14"/>
  <c r="I391" i="15"/>
  <c r="I391" i="14"/>
  <c r="I391" i="8"/>
  <c r="K391" i="8" s="1"/>
  <c r="I382" i="15"/>
  <c r="I382" i="8"/>
  <c r="K382" i="8" s="1"/>
  <c r="I382" i="14"/>
  <c r="I376" i="15"/>
  <c r="I376" i="8"/>
  <c r="K376" i="8" s="1"/>
  <c r="I376" i="14"/>
  <c r="I379" i="15"/>
  <c r="I379" i="14"/>
  <c r="I379" i="8"/>
  <c r="K379" i="8" s="1"/>
  <c r="I385" i="15"/>
  <c r="I385" i="14"/>
  <c r="I385" i="8"/>
  <c r="K385" i="8" s="1"/>
  <c r="I388" i="15"/>
  <c r="I388" i="8"/>
  <c r="K388" i="8" s="1"/>
  <c r="I388" i="14"/>
  <c r="I352" i="15"/>
  <c r="I352" i="8"/>
  <c r="K352" i="8" s="1"/>
  <c r="I352" i="14"/>
  <c r="I355" i="8"/>
  <c r="K355" i="8" s="1"/>
  <c r="I355" i="15"/>
  <c r="I355" i="14"/>
  <c r="I358" i="15"/>
  <c r="I358" i="8"/>
  <c r="K358" i="8" s="1"/>
  <c r="I358" i="14"/>
  <c r="I361" i="15"/>
  <c r="I361" i="8"/>
  <c r="K361" i="8" s="1"/>
  <c r="I361" i="14"/>
  <c r="I364" i="15"/>
  <c r="I364" i="8"/>
  <c r="K364" i="8" s="1"/>
  <c r="I364" i="14"/>
  <c r="I367" i="15"/>
  <c r="I367" i="8"/>
  <c r="K367" i="8" s="1"/>
  <c r="I367" i="14"/>
  <c r="I370" i="15"/>
  <c r="I370" i="8"/>
  <c r="K370" i="8" s="1"/>
  <c r="I370" i="14"/>
  <c r="I373" i="15"/>
  <c r="I373" i="8"/>
  <c r="K373" i="8" s="1"/>
  <c r="I373" i="14"/>
  <c r="I349" i="8"/>
  <c r="K349" i="8" s="1"/>
  <c r="I349" i="14"/>
  <c r="I346" i="15"/>
  <c r="I346" i="8"/>
  <c r="K346" i="8" s="1"/>
  <c r="I346" i="14"/>
  <c r="I343" i="15"/>
  <c r="I343" i="14"/>
  <c r="I343" i="8"/>
  <c r="K343" i="8" s="1"/>
  <c r="I340" i="15"/>
  <c r="I340" i="14"/>
  <c r="I340" i="8"/>
  <c r="K340" i="8" s="1"/>
  <c r="I337" i="15"/>
  <c r="I337" i="8"/>
  <c r="K337" i="8" s="1"/>
  <c r="I337" i="14"/>
  <c r="I328" i="15"/>
  <c r="I328" i="8"/>
  <c r="K328" i="8" s="1"/>
  <c r="I328" i="14"/>
  <c r="I331" i="8"/>
  <c r="K331" i="8" s="1"/>
  <c r="I331" i="14"/>
  <c r="I331" i="15"/>
  <c r="I334" i="15"/>
  <c r="I334" i="8"/>
  <c r="K334" i="8" s="1"/>
  <c r="I334" i="14"/>
  <c r="I325" i="15"/>
  <c r="I325" i="8"/>
  <c r="K325" i="8" s="1"/>
  <c r="I325" i="14"/>
  <c r="I322" i="15"/>
  <c r="I322" i="8"/>
  <c r="K322" i="8" s="1"/>
  <c r="I322" i="14"/>
  <c r="I319" i="15"/>
  <c r="I319" i="8"/>
  <c r="K319" i="8" s="1"/>
  <c r="I319" i="14"/>
  <c r="I310" i="14"/>
  <c r="I310" i="8"/>
  <c r="K310" i="8" s="1"/>
  <c r="I316" i="15"/>
  <c r="I316" i="14"/>
  <c r="I316" i="8"/>
  <c r="K316" i="8" s="1"/>
  <c r="I313" i="15"/>
  <c r="I313" i="8"/>
  <c r="K313" i="8" s="1"/>
  <c r="I313" i="14"/>
  <c r="I307" i="8"/>
  <c r="K307" i="8" s="1"/>
  <c r="I307" i="15"/>
  <c r="I307" i="14"/>
  <c r="I304" i="15"/>
  <c r="I304" i="8"/>
  <c r="K304" i="8" s="1"/>
  <c r="I304" i="14"/>
  <c r="I301" i="15"/>
  <c r="I301" i="14"/>
  <c r="I301" i="8"/>
  <c r="K301" i="8" s="1"/>
  <c r="I298" i="15"/>
  <c r="I298" i="8"/>
  <c r="K298" i="8" s="1"/>
  <c r="I298" i="14"/>
  <c r="I295" i="15"/>
  <c r="I295" i="8"/>
  <c r="K295" i="8" s="1"/>
  <c r="I295" i="14"/>
  <c r="I124" i="14"/>
  <c r="I124" i="8"/>
  <c r="K124" i="8" s="1"/>
  <c r="I250" i="14"/>
  <c r="I250" i="15"/>
  <c r="I223" i="15"/>
  <c r="I223" i="14"/>
  <c r="I253" i="8"/>
  <c r="K253" i="8" s="1"/>
  <c r="I253" i="14"/>
  <c r="I226" i="8"/>
  <c r="K226" i="8" s="1"/>
  <c r="I226" i="15"/>
  <c r="I229" i="15"/>
  <c r="I229" i="8"/>
  <c r="K229" i="8" s="1"/>
  <c r="I238" i="8"/>
  <c r="K238" i="8" s="1"/>
  <c r="I238" i="15"/>
  <c r="I220" i="15"/>
  <c r="I220" i="14"/>
  <c r="I220" i="8"/>
  <c r="K220" i="8" s="1"/>
  <c r="I232" i="15"/>
  <c r="I232" i="14"/>
  <c r="I232" i="8"/>
  <c r="K232" i="8" s="1"/>
  <c r="I235" i="8"/>
  <c r="K235" i="8" s="1"/>
  <c r="I235" i="15"/>
  <c r="I235" i="14"/>
  <c r="I241" i="14"/>
  <c r="I241" i="8"/>
  <c r="K241" i="8" s="1"/>
  <c r="I241" i="15"/>
  <c r="I244" i="15"/>
  <c r="I244" i="14"/>
  <c r="I244" i="8"/>
  <c r="K244" i="8" s="1"/>
  <c r="I247" i="8"/>
  <c r="K247" i="8" s="1"/>
  <c r="I247" i="15"/>
  <c r="I247" i="14"/>
  <c r="I256" i="15"/>
  <c r="I256" i="8"/>
  <c r="K256" i="8" s="1"/>
  <c r="I256" i="14"/>
  <c r="I205" i="15"/>
  <c r="I196" i="8"/>
  <c r="K196" i="8" s="1"/>
  <c r="I196" i="14"/>
  <c r="I211" i="8"/>
  <c r="K211" i="8" s="1"/>
  <c r="I211" i="14"/>
  <c r="I211" i="15"/>
  <c r="I205" i="8"/>
  <c r="K205" i="8" s="1"/>
  <c r="I199" i="14"/>
  <c r="I199" i="8"/>
  <c r="K199" i="8" s="1"/>
  <c r="I217" i="14"/>
  <c r="I217" i="8"/>
  <c r="K217" i="8" s="1"/>
  <c r="I217" i="15"/>
  <c r="I214" i="15"/>
  <c r="I214" i="8"/>
  <c r="K214" i="8" s="1"/>
  <c r="I214" i="14"/>
  <c r="I208" i="15"/>
  <c r="I208" i="8"/>
  <c r="K208" i="8" s="1"/>
  <c r="I208" i="14"/>
  <c r="I202" i="15"/>
  <c r="I202" i="14"/>
  <c r="I202" i="8"/>
  <c r="K202" i="8" s="1"/>
  <c r="I193" i="14"/>
  <c r="I193" i="8"/>
  <c r="K193" i="8" s="1"/>
  <c r="I193" i="15"/>
  <c r="I178" i="8"/>
  <c r="K178" i="8" s="1"/>
  <c r="I178" i="15"/>
  <c r="I190" i="15"/>
  <c r="I190" i="14"/>
  <c r="I169" i="8"/>
  <c r="K169" i="8" s="1"/>
  <c r="I169" i="15"/>
  <c r="I169" i="14"/>
  <c r="I172" i="15"/>
  <c r="I172" i="14"/>
  <c r="I172" i="8"/>
  <c r="K172" i="8" s="1"/>
  <c r="I175" i="15"/>
  <c r="I175" i="8"/>
  <c r="K175" i="8" s="1"/>
  <c r="I175" i="14"/>
  <c r="I181" i="15"/>
  <c r="I181" i="8"/>
  <c r="K181" i="8" s="1"/>
  <c r="I184" i="8"/>
  <c r="K184" i="8" s="1"/>
  <c r="I184" i="15"/>
  <c r="I184" i="14"/>
  <c r="I187" i="8"/>
  <c r="K187" i="8" s="1"/>
  <c r="I187" i="14"/>
  <c r="I187" i="15"/>
  <c r="I151" i="8"/>
  <c r="K151" i="8" s="1"/>
  <c r="I151" i="15"/>
  <c r="I154" i="8"/>
  <c r="K154" i="8" s="1"/>
  <c r="I154" i="15"/>
  <c r="I142" i="15"/>
  <c r="I142" i="8"/>
  <c r="K142" i="8" s="1"/>
  <c r="I142" i="14"/>
  <c r="I145" i="14"/>
  <c r="I145" i="8"/>
  <c r="K145" i="8" s="1"/>
  <c r="I139" i="14"/>
  <c r="I139" i="15"/>
  <c r="I139" i="8"/>
  <c r="K139" i="8" s="1"/>
  <c r="I136" i="8"/>
  <c r="K136" i="8" s="1"/>
  <c r="I136" i="15"/>
  <c r="I148" i="15"/>
  <c r="I148" i="8"/>
  <c r="K148" i="8" s="1"/>
  <c r="I148" i="14"/>
  <c r="I157" i="14"/>
  <c r="I157" i="8"/>
  <c r="K157" i="8" s="1"/>
  <c r="I157" i="15"/>
  <c r="I160" i="15"/>
  <c r="I160" i="8"/>
  <c r="K160" i="8" s="1"/>
  <c r="I160" i="14"/>
  <c r="I163" i="15"/>
  <c r="I163" i="8"/>
  <c r="K163" i="8" s="1"/>
  <c r="I163" i="14"/>
  <c r="I166" i="15"/>
  <c r="I166" i="8"/>
  <c r="K166" i="8" s="1"/>
  <c r="I166" i="14"/>
  <c r="I130" i="14"/>
  <c r="I130" i="8"/>
  <c r="K130" i="8" s="1"/>
  <c r="I127" i="14"/>
  <c r="I127" i="8"/>
  <c r="K127" i="8" s="1"/>
  <c r="I127" i="15"/>
  <c r="I133" i="14"/>
  <c r="I133" i="15"/>
  <c r="I133" i="8"/>
  <c r="K133" i="8" s="1"/>
  <c r="I118" i="14"/>
  <c r="I118" i="8"/>
  <c r="K118" i="8" s="1"/>
  <c r="I121" i="14"/>
  <c r="I121" i="8"/>
  <c r="K121" i="8" s="1"/>
  <c r="I121" i="15"/>
  <c r="I106" i="14"/>
  <c r="I106" i="8"/>
  <c r="K106" i="8" s="1"/>
  <c r="I97" i="14"/>
  <c r="I97" i="8"/>
  <c r="K97" i="8" s="1"/>
  <c r="I97" i="15"/>
  <c r="I100" i="8"/>
  <c r="K100" i="8" s="1"/>
  <c r="I100" i="14"/>
  <c r="I100" i="15"/>
  <c r="I103" i="15"/>
  <c r="I103" i="8"/>
  <c r="K103" i="8" s="1"/>
  <c r="I103" i="14"/>
  <c r="I109" i="8"/>
  <c r="K109" i="8" s="1"/>
  <c r="I109" i="14"/>
  <c r="I109" i="15"/>
  <c r="I112" i="15"/>
  <c r="I112" i="8"/>
  <c r="K112" i="8" s="1"/>
  <c r="I112" i="14"/>
  <c r="I94" i="14"/>
  <c r="I94" i="8"/>
  <c r="K94" i="8" s="1"/>
  <c r="I85" i="8"/>
  <c r="K85" i="8" s="1"/>
  <c r="I85" i="14"/>
  <c r="I91" i="15"/>
  <c r="I91" i="14"/>
  <c r="I88" i="15"/>
  <c r="I88" i="8"/>
  <c r="K88" i="8" s="1"/>
  <c r="I88" i="14"/>
  <c r="I82" i="8"/>
  <c r="K82" i="8" s="1"/>
  <c r="I82" i="15"/>
  <c r="I64" i="8"/>
  <c r="I76" i="8"/>
  <c r="K76" i="8" s="1"/>
  <c r="I76" i="14"/>
  <c r="I73" i="15"/>
  <c r="I67" i="14"/>
  <c r="I64" i="15"/>
  <c r="I67" i="8"/>
  <c r="I73" i="14"/>
  <c r="I70" i="15"/>
  <c r="I70" i="8"/>
  <c r="I70" i="14"/>
  <c r="I79" i="15"/>
  <c r="I79" i="8"/>
  <c r="K79" i="8" s="1"/>
  <c r="I79" i="14"/>
  <c r="I58" i="14"/>
  <c r="I58" i="8"/>
  <c r="I58" i="15"/>
  <c r="I55" i="14"/>
  <c r="I55" i="8"/>
  <c r="I55" i="15"/>
  <c r="I52" i="15"/>
  <c r="I52" i="8"/>
  <c r="I52" i="14"/>
  <c r="I82" i="14"/>
  <c r="AO11" i="12"/>
  <c r="AO12" i="12"/>
  <c r="AO13" i="12"/>
  <c r="AJ11" i="12"/>
  <c r="AJ12" i="12"/>
  <c r="AJ13" i="12"/>
  <c r="AE11" i="12"/>
  <c r="AE12" i="12"/>
  <c r="AE13" i="12"/>
  <c r="Z11" i="12"/>
  <c r="Z12" i="12"/>
  <c r="Z13" i="12"/>
  <c r="T11" i="12"/>
  <c r="R14" i="12"/>
  <c r="AS14" i="12" s="1"/>
  <c r="AT14" i="12" s="1"/>
  <c r="I13" i="15" s="1"/>
  <c r="I13" i="8" l="1"/>
  <c r="I13" i="14"/>
  <c r="Y11" i="12"/>
  <c r="X11" i="12" s="1"/>
  <c r="AD11" i="12"/>
  <c r="AC11" i="12" s="1"/>
  <c r="U11" i="12"/>
  <c r="V11" i="12" s="1"/>
  <c r="AI11" i="12"/>
  <c r="AH11" i="12" s="1"/>
  <c r="AN11" i="12"/>
  <c r="AM11" i="12" s="1"/>
  <c r="C17" i="12" l="1"/>
  <c r="C11" i="12"/>
  <c r="C14" i="12"/>
  <c r="C20" i="12"/>
  <c r="C23" i="12"/>
  <c r="C26" i="12"/>
  <c r="C29" i="12"/>
  <c r="C32" i="12"/>
  <c r="C35" i="12"/>
  <c r="C38" i="12"/>
  <c r="C41" i="12"/>
  <c r="C44" i="12"/>
  <c r="C47" i="12"/>
  <c r="C50" i="12"/>
  <c r="E14" i="12" l="1"/>
  <c r="E29" i="12"/>
  <c r="E23" i="12"/>
  <c r="E20" i="12"/>
  <c r="E17" i="12"/>
  <c r="BN661" i="12" l="1"/>
  <c r="BL661" i="12"/>
  <c r="BK661" i="12"/>
  <c r="BI661" i="12"/>
  <c r="AQ11" i="12" l="1"/>
  <c r="AR11" i="12" l="1"/>
  <c r="R10" i="14" s="1"/>
  <c r="AS11" i="12"/>
  <c r="E50" i="12"/>
  <c r="E47" i="12"/>
  <c r="E44" i="12"/>
  <c r="E41" i="12"/>
  <c r="E38" i="12"/>
  <c r="E35" i="12"/>
  <c r="E32" i="12"/>
  <c r="E26" i="12"/>
  <c r="R10" i="15" l="1"/>
  <c r="BY661" i="12"/>
  <c r="BX661" i="12"/>
  <c r="BV661" i="12"/>
  <c r="BU661" i="12"/>
  <c r="BJ661" i="12"/>
  <c r="BZ661" i="12"/>
  <c r="BW661" i="12"/>
  <c r="BT661" i="12"/>
  <c r="BS661" i="12"/>
  <c r="BR661" i="12"/>
  <c r="BQ661" i="12"/>
  <c r="BP661" i="12"/>
  <c r="BO661" i="12"/>
  <c r="BM661" i="12"/>
  <c r="J75" i="8" l="1"/>
  <c r="J74" i="8"/>
  <c r="O293" i="12"/>
  <c r="R293" i="12" s="1"/>
  <c r="AS293" i="12" s="1"/>
  <c r="AT293" i="12" s="1"/>
  <c r="I292" i="15" s="1"/>
  <c r="J73" i="8"/>
  <c r="J72" i="8"/>
  <c r="J71" i="8"/>
  <c r="O290" i="12"/>
  <c r="R290" i="12" s="1"/>
  <c r="AS290" i="12" s="1"/>
  <c r="AT290" i="12" s="1"/>
  <c r="I289" i="15" s="1"/>
  <c r="J70" i="8"/>
  <c r="O26" i="12"/>
  <c r="R26" i="12" s="1"/>
  <c r="AS26" i="12" s="1"/>
  <c r="AT26" i="12" s="1"/>
  <c r="I25" i="15" s="1"/>
  <c r="O29" i="12"/>
  <c r="R29" i="12" s="1"/>
  <c r="AS29" i="12" s="1"/>
  <c r="AT29" i="12" s="1"/>
  <c r="I28" i="15" s="1"/>
  <c r="O32" i="12"/>
  <c r="R32" i="12" s="1"/>
  <c r="AS32" i="12" s="1"/>
  <c r="AT32" i="12" s="1"/>
  <c r="I31" i="15" s="1"/>
  <c r="O35" i="12"/>
  <c r="R35" i="12" s="1"/>
  <c r="AS35" i="12" s="1"/>
  <c r="AT35" i="12" s="1"/>
  <c r="I34" i="15" s="1"/>
  <c r="O38" i="12"/>
  <c r="R38" i="12" s="1"/>
  <c r="AS38" i="12" s="1"/>
  <c r="AT38" i="12" s="1"/>
  <c r="I37" i="15" s="1"/>
  <c r="O41" i="12"/>
  <c r="R41" i="12" s="1"/>
  <c r="AS41" i="12" s="1"/>
  <c r="AT41" i="12" s="1"/>
  <c r="I40" i="15" s="1"/>
  <c r="O44" i="12"/>
  <c r="R44" i="12" s="1"/>
  <c r="AS44" i="12" s="1"/>
  <c r="AT44" i="12" s="1"/>
  <c r="I43" i="15" s="1"/>
  <c r="O47" i="12"/>
  <c r="R47" i="12" s="1"/>
  <c r="AS47" i="12" s="1"/>
  <c r="AT47" i="12" s="1"/>
  <c r="I46" i="15" s="1"/>
  <c r="O50" i="12"/>
  <c r="R50" i="12" s="1"/>
  <c r="AS50" i="12" s="1"/>
  <c r="AT50" i="12" s="1"/>
  <c r="I49" i="15" s="1"/>
  <c r="O272" i="12"/>
  <c r="R272" i="12" s="1"/>
  <c r="AS272" i="12" s="1"/>
  <c r="AT272" i="12" s="1"/>
  <c r="I271" i="15" s="1"/>
  <c r="O275" i="12"/>
  <c r="R275" i="12" s="1"/>
  <c r="AS275" i="12" s="1"/>
  <c r="AT275" i="12" s="1"/>
  <c r="I274" i="15" s="1"/>
  <c r="O278" i="12"/>
  <c r="R278" i="12" s="1"/>
  <c r="AS278" i="12" s="1"/>
  <c r="AT278" i="12" s="1"/>
  <c r="I277" i="15" s="1"/>
  <c r="O281" i="12"/>
  <c r="R281" i="12" s="1"/>
  <c r="AS281" i="12" s="1"/>
  <c r="AT281" i="12" s="1"/>
  <c r="I280" i="15" s="1"/>
  <c r="O284" i="12"/>
  <c r="R284" i="12" s="1"/>
  <c r="AS284" i="12" s="1"/>
  <c r="AT284" i="12" s="1"/>
  <c r="I283" i="15" s="1"/>
  <c r="O287" i="12"/>
  <c r="R287" i="12" s="1"/>
  <c r="AS287" i="12" s="1"/>
  <c r="AT287" i="12" s="1"/>
  <c r="I286" i="15" s="1"/>
  <c r="J67" i="8"/>
  <c r="J68" i="8"/>
  <c r="J69" i="8"/>
  <c r="J58" i="8"/>
  <c r="J59" i="8"/>
  <c r="J60" i="8"/>
  <c r="J61" i="8"/>
  <c r="J62" i="8"/>
  <c r="J63" i="8"/>
  <c r="J64" i="8"/>
  <c r="J65" i="8"/>
  <c r="J66" i="8"/>
  <c r="J46" i="8"/>
  <c r="J47" i="8"/>
  <c r="J48" i="8"/>
  <c r="J49" i="8"/>
  <c r="J50" i="8"/>
  <c r="J51" i="8"/>
  <c r="J52" i="8"/>
  <c r="J53" i="8"/>
  <c r="J54" i="8"/>
  <c r="J55" i="8"/>
  <c r="J56" i="8"/>
  <c r="J57" i="8"/>
  <c r="J34" i="8"/>
  <c r="J35" i="8"/>
  <c r="J36" i="8"/>
  <c r="J37" i="8"/>
  <c r="J38" i="8"/>
  <c r="J39" i="8"/>
  <c r="J40" i="8"/>
  <c r="J41" i="8"/>
  <c r="J42" i="8"/>
  <c r="J43" i="8"/>
  <c r="J44" i="8"/>
  <c r="J45" i="8"/>
  <c r="J25" i="8"/>
  <c r="J26" i="8"/>
  <c r="J27" i="8"/>
  <c r="J28" i="8"/>
  <c r="J29" i="8"/>
  <c r="J30" i="8"/>
  <c r="J31" i="8"/>
  <c r="J32" i="8"/>
  <c r="J33" i="8"/>
  <c r="G11" i="8"/>
  <c r="G12" i="8"/>
  <c r="G10" i="8"/>
  <c r="R20" i="12"/>
  <c r="AS20" i="12" s="1"/>
  <c r="AT20" i="12" s="1"/>
  <c r="I19" i="15" s="1"/>
  <c r="O23" i="12"/>
  <c r="R23" i="12" s="1"/>
  <c r="AS23" i="12" s="1"/>
  <c r="AT23" i="12" s="1"/>
  <c r="I22" i="15" s="1"/>
  <c r="J11" i="8"/>
  <c r="J12" i="8"/>
  <c r="J13" i="8"/>
  <c r="J14" i="8"/>
  <c r="J15" i="8"/>
  <c r="J16" i="8"/>
  <c r="J17" i="8"/>
  <c r="J18" i="8"/>
  <c r="J19" i="8"/>
  <c r="J20" i="8"/>
  <c r="J21" i="8"/>
  <c r="J22" i="8"/>
  <c r="J23" i="8"/>
  <c r="J24" i="8"/>
  <c r="J10" i="8"/>
  <c r="H10" i="8"/>
  <c r="F10" i="8"/>
  <c r="F6" i="8"/>
  <c r="A6" i="8"/>
  <c r="I274" i="8" l="1"/>
  <c r="K274" i="8" s="1"/>
  <c r="I274" i="14"/>
  <c r="I31" i="8"/>
  <c r="I31" i="14"/>
  <c r="I292" i="14"/>
  <c r="I292" i="8"/>
  <c r="K292" i="8" s="1"/>
  <c r="I271" i="8"/>
  <c r="K271" i="8" s="1"/>
  <c r="I271" i="14"/>
  <c r="I28" i="14"/>
  <c r="I28" i="8"/>
  <c r="I22" i="8"/>
  <c r="I22" i="14"/>
  <c r="I49" i="8"/>
  <c r="I49" i="14"/>
  <c r="I25" i="8"/>
  <c r="I25" i="14"/>
  <c r="I19" i="8"/>
  <c r="I19" i="14"/>
  <c r="I46" i="8"/>
  <c r="I46" i="14"/>
  <c r="I286" i="8"/>
  <c r="K286" i="8" s="1"/>
  <c r="I286" i="14"/>
  <c r="I43" i="8"/>
  <c r="I43" i="14"/>
  <c r="I289" i="8"/>
  <c r="K289" i="8" s="1"/>
  <c r="I289" i="14"/>
  <c r="I283" i="8"/>
  <c r="K283" i="8" s="1"/>
  <c r="I283" i="14"/>
  <c r="I40" i="8"/>
  <c r="I40" i="14"/>
  <c r="I280" i="8"/>
  <c r="K280" i="8" s="1"/>
  <c r="I280" i="14"/>
  <c r="I37" i="8"/>
  <c r="I37" i="14"/>
  <c r="I277" i="8"/>
  <c r="K277" i="8" s="1"/>
  <c r="I277" i="14"/>
  <c r="I34" i="8"/>
  <c r="I34" i="14"/>
  <c r="R17" i="12"/>
  <c r="AS17" i="12" s="1"/>
  <c r="AT17" i="12" s="1"/>
  <c r="I16" i="15" s="1"/>
  <c r="AT11" i="12"/>
  <c r="I10" i="14" l="1"/>
  <c r="I10" i="15"/>
  <c r="I16" i="8"/>
  <c r="I16" i="14"/>
  <c r="I10" i="8"/>
  <c r="K10" i="8" s="1"/>
  <c r="K13" i="8" l="1"/>
  <c r="K28" i="8"/>
  <c r="K52" i="8"/>
  <c r="K61" i="8"/>
  <c r="K25" i="8"/>
  <c r="K31" i="8"/>
  <c r="K55" i="8"/>
  <c r="K22" i="8"/>
  <c r="K37" i="8"/>
  <c r="K67" i="8"/>
  <c r="K19" i="8"/>
  <c r="K43" i="8"/>
  <c r="K70" i="8"/>
  <c r="K49" i="8"/>
  <c r="K46" i="8"/>
  <c r="K34" i="8"/>
  <c r="K73" i="8"/>
  <c r="K64" i="8" l="1"/>
  <c r="K58" i="8"/>
  <c r="K40" i="8"/>
  <c r="K16" i="8"/>
</calcChain>
</file>

<file path=xl/comments1.xml><?xml version="1.0" encoding="utf-8"?>
<comments xmlns="http://schemas.openxmlformats.org/spreadsheetml/2006/main">
  <authors>
    <author>Usuario UTP</author>
  </authors>
  <commentList>
    <comment ref="C2" authorId="0" shapeId="0">
      <text>
        <r>
          <rPr>
            <b/>
            <sz val="9"/>
            <color indexed="81"/>
            <rFont val="Tahoma"/>
            <family val="2"/>
          </rPr>
          <t>Usuario UTP:</t>
        </r>
        <r>
          <rPr>
            <sz val="9"/>
            <color indexed="81"/>
            <rFont val="Tahoma"/>
            <family val="2"/>
          </rPr>
          <t xml:space="preserve">
LAFT</t>
        </r>
      </text>
    </comment>
    <comment ref="D2" authorId="0" shapeId="0">
      <text>
        <r>
          <rPr>
            <b/>
            <sz val="9"/>
            <color indexed="81"/>
            <rFont val="Tahoma"/>
            <family val="2"/>
          </rPr>
          <t>Usuario UTP:</t>
        </r>
        <r>
          <rPr>
            <sz val="9"/>
            <color indexed="81"/>
            <rFont val="Tahoma"/>
            <family val="2"/>
          </rPr>
          <t xml:space="preserve">
LAFT</t>
        </r>
      </text>
    </comment>
    <comment ref="G2" authorId="0" shapeId="0">
      <text>
        <r>
          <rPr>
            <b/>
            <sz val="9"/>
            <color indexed="81"/>
            <rFont val="Tahoma"/>
            <family val="2"/>
          </rPr>
          <t>Usuario UTP:</t>
        </r>
        <r>
          <rPr>
            <sz val="9"/>
            <color indexed="81"/>
            <rFont val="Tahoma"/>
            <family val="2"/>
          </rPr>
          <t xml:space="preserve">
LAFT
</t>
        </r>
      </text>
    </comment>
  </commentList>
</comments>
</file>

<file path=xl/sharedStrings.xml><?xml version="1.0" encoding="utf-8"?>
<sst xmlns="http://schemas.openxmlformats.org/spreadsheetml/2006/main" count="6747" uniqueCount="2154">
  <si>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</si>
  <si>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</si>
  <si>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</si>
  <si>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</si>
  <si>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</si>
  <si>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</si>
  <si>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</si>
  <si>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</si>
  <si>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</si>
  <si>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</si>
  <si>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</si>
  <si>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</si>
  <si>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</si>
  <si>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</si>
  <si>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</si>
  <si>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</si>
  <si>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</si>
  <si>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</si>
  <si>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</si>
  <si>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</si>
  <si>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</si>
  <si>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</si>
  <si>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</si>
  <si>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</si>
  <si>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</si>
  <si>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</si>
  <si>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</si>
  <si>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</si>
  <si>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</si>
  <si>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</si>
  <si>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</si>
  <si>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</si>
  <si>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</si>
  <si>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</si>
  <si>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</si>
  <si>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</si>
  <si>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</si>
  <si>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</si>
  <si>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</si>
  <si>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</si>
  <si>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</si>
  <si>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</si>
  <si>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</si>
  <si>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</si>
  <si>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</si>
  <si>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</si>
  <si>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</si>
  <si>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</si>
  <si>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</si>
  <si>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</si>
  <si>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</si>
  <si>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</si>
  <si>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</si>
  <si>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</si>
  <si>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</si>
  <si>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</si>
  <si>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</si>
  <si>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</si>
  <si>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</si>
  <si>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</si>
  <si>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</si>
  <si>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</si>
  <si>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</si>
  <si>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</si>
  <si>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</si>
  <si>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</si>
  <si>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</si>
  <si>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</si>
  <si>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</si>
  <si>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</si>
  <si>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</si>
  <si>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</si>
  <si>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</si>
  <si>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</si>
  <si>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</si>
  <si>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</si>
  <si>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</si>
  <si>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</si>
  <si>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</si>
  <si>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</si>
  <si>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</si>
  <si>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</si>
  <si>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</si>
  <si>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</si>
  <si>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</si>
  <si>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</si>
  <si>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</si>
  <si>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</si>
  <si>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</si>
  <si>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</si>
  <si>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</si>
  <si>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</si>
  <si>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</si>
  <si>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</si>
  <si>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</si>
  <si>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</si>
  <si>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</si>
  <si>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</si>
  <si>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</si>
  <si>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</si>
  <si>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</si>
  <si>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</si>
  <si>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</si>
  <si>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</si>
  <si>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</si>
  <si>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</si>
  <si>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</si>
  <si>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</si>
  <si>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</si>
  <si>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</si>
  <si>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</si>
  <si>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</si>
  <si>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</si>
  <si>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</si>
  <si>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</si>
  <si>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</si>
  <si>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</si>
  <si>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</si>
  <si>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</si>
  <si>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</si>
  <si>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</si>
  <si>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</si>
  <si>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</si>
  <si>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</si>
  <si>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</si>
  <si>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</si>
  <si>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</si>
  <si>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</si>
  <si>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</si>
  <si>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</si>
  <si>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</si>
  <si>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</si>
  <si>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</si>
  <si>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</si>
  <si>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</si>
  <si>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</si>
  <si>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</si>
  <si>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</si>
  <si>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</si>
  <si>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</si>
  <si>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</si>
  <si>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</si>
  <si>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</si>
  <si>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</si>
  <si>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</si>
  <si>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</si>
  <si>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</si>
  <si>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</si>
  <si>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</si>
  <si>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</si>
  <si>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</si>
  <si>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</si>
  <si>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</si>
  <si>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</si>
  <si>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</si>
  <si>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</si>
  <si>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</si>
  <si>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</si>
  <si>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</si>
  <si>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</si>
  <si>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</si>
  <si>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</si>
  <si>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</si>
  <si>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</si>
  <si>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</si>
  <si>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</si>
  <si>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</si>
  <si>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</si>
  <si>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</si>
  <si>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MARIA TERESA VELEZ ANGEL</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</si>
  <si>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</si>
  <si>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</si>
  <si>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</si>
  <si>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</si>
  <si>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</si>
  <si>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</si>
  <si>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</si>
  <si>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</si>
  <si>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</si>
  <si>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</si>
  <si>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</si>
  <si>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</si>
  <si>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</si>
  <si>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</si>
  <si>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</si>
  <si>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</si>
  <si>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</si>
  <si>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</si>
  <si>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</si>
  <si>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</si>
  <si>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</si>
  <si>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</si>
  <si>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</si>
  <si>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</si>
  <si>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</si>
  <si>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</si>
  <si>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</si>
  <si>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</si>
  <si>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</si>
  <si>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</si>
  <si>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</si>
  <si>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</si>
  <si>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</si>
  <si>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</si>
  <si>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</si>
  <si>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</si>
  <si>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</si>
  <si>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</si>
  <si>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</si>
  <si>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</si>
  <si>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</si>
  <si>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</si>
  <si>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</si>
  <si>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</si>
  <si>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</si>
  <si>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</si>
  <si>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</si>
  <si>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</si>
  <si>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</si>
  <si>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</si>
  <si>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</si>
  <si>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</si>
  <si>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</si>
  <si>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</si>
  <si>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</si>
  <si>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</si>
  <si>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</si>
  <si>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</si>
  <si>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</si>
  <si>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</si>
  <si>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</si>
  <si>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</si>
  <si>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</si>
  <si>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</si>
  <si>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</si>
  <si>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</si>
  <si>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</si>
  <si>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</si>
  <si>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</si>
  <si>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</si>
  <si>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</si>
  <si>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</si>
  <si>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</si>
  <si>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</si>
  <si>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</si>
  <si>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</si>
  <si>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</si>
  <si>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</si>
  <si>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</si>
  <si>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</si>
  <si>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</si>
  <si>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</si>
  <si>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</si>
  <si>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</si>
  <si>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</si>
  <si>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</si>
  <si>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</si>
  <si>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</si>
  <si>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</si>
  <si>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</si>
  <si>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</si>
  <si>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</si>
  <si>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</si>
  <si>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</si>
  <si>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</si>
  <si>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</si>
  <si>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</si>
  <si>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</si>
  <si>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</si>
  <si>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</si>
  <si>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</si>
  <si>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</si>
  <si>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</si>
  <si>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</si>
  <si>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</si>
  <si>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</si>
  <si>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</si>
  <si>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</si>
  <si>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</si>
  <si>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</si>
  <si>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</si>
  <si>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</si>
  <si>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</si>
  <si>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</si>
  <si>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</si>
  <si>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</si>
  <si>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</si>
  <si>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</si>
  <si>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</si>
  <si>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</si>
  <si>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</si>
  <si>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</si>
  <si>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</si>
  <si>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</si>
  <si>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</si>
  <si>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</si>
  <si>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</si>
  <si>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</si>
  <si>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</si>
  <si>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</si>
  <si>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</si>
  <si>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</si>
  <si>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</si>
  <si>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</si>
  <si>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</si>
  <si>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</si>
  <si>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</si>
  <si>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</si>
  <si>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</si>
  <si>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</si>
  <si>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</si>
  <si>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</si>
  <si>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</si>
  <si>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</si>
  <si>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</si>
  <si>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</si>
  <si>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</si>
  <si>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</si>
  <si>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</si>
  <si>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</si>
  <si>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</si>
  <si>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</si>
  <si>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</si>
  <si>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</si>
  <si>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</si>
  <si>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</si>
  <si>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</si>
  <si>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</si>
  <si>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</si>
  <si>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</si>
  <si>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</si>
  <si>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</si>
  <si>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</si>
  <si>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</si>
  <si>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</si>
  <si>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</si>
  <si>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</si>
  <si>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</si>
  <si>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</si>
  <si>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</si>
  <si>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</si>
  <si>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</si>
  <si>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</si>
  <si>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</si>
  <si>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</si>
  <si>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</si>
  <si>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</si>
  <si>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</si>
  <si>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</si>
  <si>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</si>
  <si>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</si>
  <si>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</si>
  <si>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</si>
  <si>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</si>
  <si>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</si>
  <si>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</si>
  <si>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</si>
  <si>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</si>
  <si>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</si>
  <si>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</si>
  <si>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</si>
  <si>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</si>
  <si>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</si>
  <si>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</si>
  <si>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</si>
  <si>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</si>
  <si>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</si>
  <si>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</si>
  <si>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</si>
  <si>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</si>
  <si>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</si>
  <si>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</si>
  <si>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</si>
  <si>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</si>
  <si>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</si>
  <si>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</si>
  <si>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</si>
  <si>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</si>
  <si>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</si>
  <si>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</si>
  <si>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</si>
  <si>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</si>
  <si>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</si>
  <si>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</si>
  <si>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</si>
  <si>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</si>
  <si>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</si>
  <si>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</si>
  <si>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</si>
  <si>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</si>
  <si>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</si>
  <si>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</si>
  <si>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</si>
  <si>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</si>
  <si>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</si>
  <si>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</si>
  <si>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</si>
  <si>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</si>
  <si>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</si>
  <si>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</si>
  <si>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</si>
  <si>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</si>
  <si>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</si>
  <si>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</si>
  <si>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</si>
  <si>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</si>
  <si>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</si>
  <si>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</si>
  <si>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</si>
  <si>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</si>
  <si>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</si>
  <si>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</si>
  <si>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</si>
  <si>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</si>
  <si>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</si>
  <si>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</si>
  <si>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</si>
  <si>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</si>
  <si>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</si>
  <si>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</si>
  <si>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</si>
  <si>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</si>
  <si>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</si>
  <si>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</si>
  <si>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</si>
  <si>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</si>
  <si>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</si>
  <si>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</si>
  <si>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</si>
  <si>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</si>
  <si>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3 de 3</t>
  </si>
  <si>
    <t>SGC-FOR-011-02</t>
  </si>
  <si>
    <t>SGC-FOR-011-03</t>
  </si>
  <si>
    <t>PILAR PDI</t>
  </si>
  <si>
    <t>EXCELENCIA_ACADÉMICA_PARA_LA_FORMACIÓN_INTEGRAL</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</si>
  <si>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</si>
  <si>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</si>
  <si>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</si>
  <si>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</si>
  <si>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</si>
  <si>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</si>
  <si>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</si>
  <si>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</si>
  <si>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</si>
  <si>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</si>
  <si>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</si>
  <si>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</si>
  <si>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</si>
  <si>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</si>
  <si>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</si>
  <si>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</si>
  <si>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</si>
  <si>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</si>
  <si>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</si>
  <si>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</si>
  <si>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</si>
  <si>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</si>
  <si>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</si>
  <si>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</si>
  <si>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</si>
  <si>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</si>
  <si>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</si>
  <si>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</si>
  <si>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</si>
  <si>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</si>
  <si>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</si>
  <si>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</si>
  <si>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</si>
  <si>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</si>
  <si>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</si>
  <si>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</si>
  <si>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</si>
  <si>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</si>
  <si>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</si>
  <si>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</si>
  <si>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</si>
  <si>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</si>
  <si>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</si>
  <si>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</si>
  <si>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</si>
  <si>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</si>
  <si>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</si>
  <si>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</si>
  <si>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</si>
  <si>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</si>
  <si>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</si>
  <si>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</si>
  <si>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</si>
  <si>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</si>
  <si>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</si>
  <si>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</si>
  <si>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</si>
  <si>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</si>
  <si>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</si>
  <si>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</si>
  <si>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</si>
  <si>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</si>
  <si>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</si>
  <si>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</si>
  <si>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</si>
  <si>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</si>
  <si>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</si>
  <si>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</si>
  <si>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</si>
  <si>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</si>
  <si>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</si>
  <si>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</si>
  <si>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</si>
  <si>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</si>
  <si>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</si>
  <si>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</si>
  <si>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</si>
  <si>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</si>
  <si>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</si>
  <si>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</si>
  <si>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</si>
  <si>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</si>
  <si>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</si>
  <si>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</si>
  <si>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</si>
  <si>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</si>
  <si>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</si>
  <si>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</si>
  <si>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</si>
  <si>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</si>
  <si>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</si>
  <si>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</si>
  <si>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</si>
  <si>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</si>
  <si>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</si>
  <si>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</si>
  <si>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</si>
  <si>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</si>
  <si>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</si>
  <si>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</si>
  <si>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</si>
  <si>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</si>
  <si>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</si>
  <si>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</si>
  <si>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</si>
  <si>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</si>
  <si>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</si>
  <si>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</si>
  <si>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</si>
  <si>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</si>
  <si>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</si>
  <si>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</si>
  <si>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</si>
  <si>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</si>
  <si>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</si>
  <si>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</si>
  <si>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</si>
  <si>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</si>
  <si>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</si>
  <si>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</si>
  <si>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</si>
  <si>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</si>
  <si>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</si>
  <si>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</si>
  <si>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</si>
  <si>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</si>
  <si>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</si>
  <si>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</si>
  <si>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Servicios</t>
  </si>
  <si>
    <t>Canales</t>
  </si>
  <si>
    <t>Son las operaciones legalmente autorizadas que pueden adelantar las entidades vigiladas mediante la celebración de un contrato (por ejemplo, la apertura de una cuenta corriente o de ahorros, seguros, inversiones, CDT, giros, emisión de deuda, etc.)</t>
  </si>
  <si>
    <t>Cliente - Usuarios</t>
  </si>
  <si>
    <t>Oficinas.
Cajeros Automáticos (ATM).
Receptores de cheques.
Receptores de dinero en efectivo.
POS (incluye PIN Pad).
Sistemas de Audio Respuesta (IVR).
Centro de atención telefónica (Call Center, Contact Center).
Sistemas de acceso remoto para clientes (RAS).
Internet.
Banca móvil.</t>
  </si>
  <si>
    <t>Medios a través de los cuales se realizan las diferentes transacciones en la Institución.</t>
  </si>
  <si>
    <t>Estudiantes
Padres / Tutores de estudiantes
Docentes
Administrativos</t>
  </si>
  <si>
    <t>Docencia
Extensión
Investigación</t>
  </si>
  <si>
    <t>Contagio(LAFT)</t>
  </si>
  <si>
    <t>Contagio</t>
  </si>
  <si>
    <t>Es toda persona natural o jurídica con la cual la entidad establece y mantiene una relación contractual o legal para el suministro de cualquier servicio propio de su actividad.
Son aquellas personas naturales o jurídicas a las que, sin ser clientes, la entidad les presta un servicio.</t>
  </si>
  <si>
    <t>FISCAL</t>
  </si>
  <si>
    <t>Se relaciona con el daño sobre los recursos públicos y/o los bienes o intereses patrimoniales de la Universidad</t>
  </si>
  <si>
    <t>Pérdida de recursos Mayor a 500 SMLMV</t>
  </si>
  <si>
    <t>Pérdida de recursos entre 101 y 500 SMLMV</t>
  </si>
  <si>
    <t>Pérdida de recursos entre 51 y 100 SMLMV</t>
  </si>
  <si>
    <t>Pérdida de recursos entre 10 y 50 SMLMV</t>
  </si>
  <si>
    <t>Pérdida de recursos con afectación menor a 10 SMLMV</t>
  </si>
  <si>
    <t>Inicidetes que generen perdidas a la institución más de 5000 veces al año</t>
  </si>
  <si>
    <t>Inicidetes que generen perdidas a la institución entre 501-5000 veces por año</t>
  </si>
  <si>
    <t>Inicidetes que generen perdidas a la institución entre 25-500 veces por año</t>
  </si>
  <si>
    <t>Inicidetes que generen perdidas a la institución entre 3-24 veces por año</t>
  </si>
  <si>
    <t>Inicidetes que generen perdidas a la institución máximo 2 veces por año</t>
  </si>
  <si>
    <t>Verse afectado en su imagen o reputación, por afectaciones de terceros vinculados con los delitos de LA/FT/FPAD, y que sean asociados o que tenga vinculos con la institución</t>
  </si>
  <si>
    <t>Afectación a la institución por acción generada de un máximo órgano normativo y de dirección de la institución que tiene vínculos delictivos directos o indirectamente con otra entidad. Puede producir efectos de contagio a la Universidad, sus sedes y la clínica por imagen corporativa</t>
  </si>
  <si>
    <t>Afectación a la institución por acción generada por miembro directivo que involucra de manera directa o indirectamente con otra entidad que tenga vínculos delictivos</t>
  </si>
  <si>
    <t>Afectación a la institución por acción generada por un colaborador que involucra a la institución de manera directa o indirectamente con otra entidad que tiene vínculos delictivos</t>
  </si>
  <si>
    <t>Afectación mínima a la institución por acción generada por un cliente que involucra a la universidad de manera directa o indirectamente con otra entidad que está en listas de control LAFT</t>
  </si>
  <si>
    <t>Afectación leve a la institución por acción de desconocimiento de algún colaborador de la institución que involucra a personas o instituciones</t>
  </si>
  <si>
    <t>Muy alta probabilidad de ocurrencia Es probable que ocurra muchas veces</t>
  </si>
  <si>
    <t>Alta probabilidad de ocurrencia Es probable que ocurra varias veces</t>
  </si>
  <si>
    <t>Mediana probabilidad de ocurrencia Es probable que ocurra algunas veces</t>
  </si>
  <si>
    <t>Baja probabilidad de ocurrencia Es poco probable que ocurra, pero es posible.</t>
  </si>
  <si>
    <t>Es casi imposible que ocurra Puede ocurrir en circunstancias excepcionales</t>
  </si>
  <si>
    <t>Fiscal</t>
  </si>
  <si>
    <t>Contagio-LAFT</t>
  </si>
  <si>
    <t>Soborno</t>
  </si>
  <si>
    <t>Fraude</t>
  </si>
  <si>
    <t>Conflico_de_intereses</t>
  </si>
  <si>
    <t xml:space="preserve"> No se ha alcanzado el punto de equilibrio en la población estudiantil para la financiación de la prestación de servicios</t>
  </si>
  <si>
    <t>Tapamiento de los desagües debido a la acumulación de hojas en las canaletas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</si>
  <si>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</si>
  <si>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</si>
  <si>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</si>
  <si>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</si>
  <si>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</si>
  <si>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</si>
  <si>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 xml:space="preserve">En los espacios de la Universidad que la Facultad usa para realizar sus operaciones administrativas y acádemicas no hay conexión de red estable </t>
  </si>
  <si>
    <t>Contratación</t>
  </si>
  <si>
    <t>Compras</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</si>
  <si>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</si>
  <si>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</si>
  <si>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</si>
  <si>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</si>
  <si>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</si>
  <si>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</si>
  <si>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</si>
  <si>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</si>
  <si>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</si>
  <si>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</si>
  <si>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</si>
  <si>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</si>
  <si>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FALTA DE RED PARA EL FUNCIONAMIENTO ADECUADO DE LOS PROCESOS ADMINISTRATIVOS Y EDUCATIVOS DE LA FCAA</t>
  </si>
  <si>
    <t>No se pueden realizar actividades que requieran una conexión estable de internet</t>
  </si>
  <si>
    <t>Reprocesos , desplazamientos a lugares que si cuenten con Red</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</si>
  <si>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</si>
  <si>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</si>
  <si>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</si>
  <si>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</si>
  <si>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</si>
  <si>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</si>
  <si>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</si>
  <si>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</si>
  <si>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</si>
  <si>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</si>
  <si>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Realizar solicitud para incrementar los puntos de Red de la Universidad, dado que cada día hay mas estudiantes accediendo a la red</t>
  </si>
  <si>
    <t>Decano y Directores de Programa</t>
  </si>
  <si>
    <t>Directores de programa y Auxiliares</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</si>
  <si>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</si>
  <si>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</si>
  <si>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</si>
  <si>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</si>
  <si>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</si>
  <si>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</si>
  <si>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Preventivo</t>
  </si>
  <si>
    <t>Detectivo</t>
  </si>
  <si>
    <t xml:space="preserve">(# de espacios y equipos entregados / # de espacios y equipos proyectados para la vigencia) * 100 </t>
  </si>
  <si>
    <t>Se proyecta satisfacer en un 60% las necesidades de espacios y equipos para 2024</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</si>
  <si>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</si>
  <si>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</si>
  <si>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</si>
  <si>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</si>
  <si>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</si>
  <si>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</si>
  <si>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de veces en que se presentaron problemas caida o mal recepción de la red de la Universidad</t>
  </si>
  <si>
    <t>Se proyecta que todos los espacios que utilice la facultad para realizar las actividades dentro de la Universidad cuenten con una buena conexión de Red</t>
  </si>
  <si>
    <t>Informar a VAF cuando se presenten difucultades con respecto a disponibilidad de espacios</t>
  </si>
  <si>
    <t>Apoyar a las diferentes dependencias de la UTP en la consecución de recursos para dotación de equipos y hacer seguimiento a las solicitudes de mantenimiento de los equipos existentes</t>
  </si>
  <si>
    <t xml:space="preserve">Hacer la solicitud oportuna de limpieza de las canales del edificio 18B </t>
  </si>
  <si>
    <t>Planeación - Rectoria - VAF-CRIE</t>
  </si>
  <si>
    <t>Mantenimiento</t>
  </si>
  <si>
    <t>Solicitar a Vicerrectoría académica y registro y control realizar un diagnostico de las causas de cancelación de los estudiantes que permitan retroalimentar a los directores de los programas</t>
  </si>
  <si>
    <t xml:space="preserve">Vicerrectoría académica y Registro y control </t>
  </si>
  <si>
    <t>Estar en contacto permanente con la VIIE para que nos puedan apoyar con la difusión de actividades de extensión de la FCAA</t>
  </si>
  <si>
    <t>Estar en contacto permanente con la  Oficina de Internacionalización para que nos puedan apoyar con la difusión de la trayectoria de la facultad, para hacer convenios con otras entidades</t>
  </si>
  <si>
    <t>Seguimiento a la ejecución del presupuesto de los proyectos de extensión</t>
  </si>
  <si>
    <t>Informar a los asesores juridicos para una solución viable</t>
  </si>
  <si>
    <t xml:space="preserve">Informar en que puntos no hay buen acceso a la Red de la Universidad </t>
  </si>
  <si>
    <t>Vicerrectoria de investigaciones, innovación y extensión</t>
  </si>
  <si>
    <t xml:space="preserve"> Oficina de Internacionalización</t>
  </si>
  <si>
    <t xml:space="preserve">Financiera / Planeación /VIIE /VAF </t>
  </si>
  <si>
    <t>secretaria general o juridica</t>
  </si>
  <si>
    <t>División de sistemas UTP - Vicerrectoria Administrativa y Financiera - Mnatenimiento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</si>
  <si>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</si>
  <si>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</si>
  <si>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</si>
  <si>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</si>
  <si>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</si>
  <si>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</si>
  <si>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</si>
  <si>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</si>
  <si>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</si>
  <si>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</si>
  <si>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</si>
  <si>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</si>
  <si>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</si>
  <si>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</si>
  <si>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</si>
  <si>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</si>
  <si>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</si>
  <si>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 xml:space="preserve">Los Grupos de Investigación bajan o pierden la categoría de acuerdo a la clasificación anual que hace MinCiencias </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</si>
  <si>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</si>
  <si>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</si>
  <si>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</si>
  <si>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</si>
  <si>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</si>
  <si>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</si>
  <si>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</si>
  <si>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</si>
  <si>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</si>
  <si>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</si>
  <si>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</si>
  <si>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</si>
  <si>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</si>
  <si>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</si>
  <si>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</si>
  <si>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</si>
  <si>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</si>
  <si>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</si>
  <si>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</si>
  <si>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</si>
  <si>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</si>
  <si>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</si>
  <si>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Vicerrectoría Académica</t>
  </si>
  <si>
    <t xml:space="preserve">Funcionario delegado por la Vicerrectoría de Investigaciones </t>
  </si>
  <si>
    <t>Vicerrectoría de Investigaciones</t>
  </si>
  <si>
    <t>Consejo de Facultad</t>
  </si>
  <si>
    <t>Vicerrectoría Académica</t>
  </si>
  <si>
    <t>Número de programas que no renuevan su registro calificado</t>
  </si>
  <si>
    <t># de grupos categorizados en Minciencias que bajan de categoría</t>
  </si>
  <si>
    <t># de proyectos de extensión generados y sistematizados</t>
  </si>
  <si>
    <t>(# de proyectos con deficit/ Total  proyectos) * 100%</t>
  </si>
  <si>
    <t>(# de docentes de planta en cargos administrativos y jubilados)/ Total  de docentes  de planta</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</si>
  <si>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</si>
  <si>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</si>
  <si>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</si>
  <si>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</si>
  <si>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</si>
  <si>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</si>
  <si>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Verificar la participación de los grupos en las convocatorias de medición.</t>
  </si>
  <si>
    <t>Consulta al sistema de información de la Vicerrectoría de Investigaciones</t>
  </si>
  <si>
    <t>Promover la publicación de resultados de las investigaciones de los grupos.</t>
  </si>
  <si>
    <t>Los currículos de las asignaturas no permiten el buen desempeño del estudiante</t>
  </si>
  <si>
    <t>Dificultades socioeconómicas del estudiante para continuar en el programa académico</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</si>
  <si>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</si>
  <si>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</si>
  <si>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</si>
  <si>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 insumos o complementos necesarios.</t>
  </si>
  <si>
    <t>Manejo inadecuado de los equipos o falta de uso</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</si>
  <si>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</si>
  <si>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</si>
  <si>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</si>
  <si>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</si>
  <si>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</si>
  <si>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</si>
  <si>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Descenso en la categoria asignada por Colciencias a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</si>
  <si>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</si>
  <si>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</si>
  <si>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</si>
  <si>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</si>
  <si>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t>
  </si>
  <si>
    <t>Revisión periódica de vencimiento de registros calificados</t>
  </si>
  <si>
    <t>Seguimiento en la reglamentación</t>
  </si>
  <si>
    <t>Revisión del aplicativo de estadísticas e indicadores estratégicos en el análisis de deserción estudiantil por facultades</t>
  </si>
  <si>
    <t xml:space="preserve">Información disponible en la página de MINCIENCIAS de los grupos de investigación y sus integrantes </t>
  </si>
  <si>
    <t>Fichas de control técnico de equipos para Mantenimiento preventivo</t>
  </si>
  <si>
    <t>Directivo grado 12
Directivo grado 18
de la Facultad de Ciencias Básicas</t>
  </si>
  <si>
    <t>Profesional de la Vicerrectoria Académica</t>
  </si>
  <si>
    <t>Directivo grado 12
de la Facultad de Ciencias Básicas</t>
  </si>
  <si>
    <t>Docentes investigadores
Directores de los Grupos de Investigación</t>
  </si>
  <si>
    <t>Directivo Grado 12
Profesional Grado 12 (laboratorista)</t>
  </si>
  <si>
    <t>No. De programas que han perdido el registro calificado</t>
  </si>
  <si>
    <t>Porcentaje de estudiantes que se retiran por semestre</t>
  </si>
  <si>
    <t>Maximo  4%  de deserción en la facultad (decreciente)</t>
  </si>
  <si>
    <t>No. de grupos reconocidos y  categorizados de Colciencias</t>
  </si>
  <si>
    <t>Mínimo 80% (creciente)</t>
  </si>
  <si>
    <t>Porcentaje de equipos de Laboratorios de la facultad con daños parciales o total en la vigencia</t>
  </si>
  <si>
    <t>Hasta 5% equipos (decreciente)</t>
  </si>
  <si>
    <t>Seguimiento a las fichas técnicas y de mantenimiento de los equipos</t>
  </si>
  <si>
    <t xml:space="preserve">Acompañamiento a los docentes investigadores y directores de los grupos de investigación en la implementación de actividades que aporten a los requerimiento de MINCIENCIAS para mantener la categoria o subirla </t>
  </si>
  <si>
    <t>Mantener actualizado y monitoreado el archivo consolidado de los programas activos de la Facultad.</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</si>
  <si>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</si>
  <si>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</si>
  <si>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Vicerrectoria de Investigaciones, Innovación y Extensión.</t>
  </si>
  <si>
    <t>Vicerrectoria Académica</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</si>
  <si>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</si>
  <si>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</si>
  <si>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</si>
  <si>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</si>
  <si>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</si>
  <si>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</si>
  <si>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Falencias en la ubicación, control y seguimiento de los bienes muebles de la decanatura de la Facultad de Ciencias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</si>
  <si>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</si>
  <si>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</si>
  <si>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</si>
  <si>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</si>
  <si>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</si>
  <si>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</si>
  <si>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</si>
  <si>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</si>
  <si>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</si>
  <si>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Pérdida de bienes muebles de la decanatura de la Facultad de Ciencias de la Educación</t>
  </si>
  <si>
    <t>La pérdida o daño a los bienes muebles de la decanatura de la Facultad de Ciencias de la Educación</t>
  </si>
  <si>
    <t>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</si>
  <si>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</si>
  <si>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</si>
  <si>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</si>
  <si>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</si>
  <si>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</si>
  <si>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t>
  </si>
  <si>
    <t xml:space="preserve">Sistematización de seguimiento y control de los bienes muebles de la decanatura de la Facultad de Ciencias de la Educación. </t>
  </si>
  <si>
    <t>Contratista: Profesional de la Gestión Curricular FCE</t>
  </si>
  <si>
    <t xml:space="preserve">Contratista: Profesional de la Gestión Curricular FCE </t>
  </si>
  <si>
    <t>Contratista: Profesional de la Creación, Gestión y Transferencia del Conocimiento FCE</t>
  </si>
  <si>
    <t>Profesional a cargo de la Infraestructura Tecnológica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</si>
  <si>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</si>
  <si>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</si>
  <si>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</si>
  <si>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</si>
  <si>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</si>
  <si>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</si>
  <si>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 de bienes muebles sistematizados en el seguimiento/total de bienes muebles registrados en el aplicativo)*100</t>
  </si>
  <si>
    <t>100% de los bienes muebles de la decanatura de la Facultad de Ciencias de la Educación con sistematización y registrados en el aplicativo.</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</si>
  <si>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</si>
  <si>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</si>
  <si>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</si>
  <si>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 y salud mental</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</si>
  <si>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</si>
  <si>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</si>
  <si>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</si>
  <si>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</si>
  <si>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</si>
  <si>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</si>
  <si>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</si>
  <si>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</si>
  <si>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</si>
  <si>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</si>
  <si>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No se comunican oportunamente las actividades de movilización con los que la universidad cuenta.</t>
  </si>
  <si>
    <t>No se informa a la comunidad los convenios vigentes para movilidad</t>
  </si>
  <si>
    <t>Negación de la resolución del ministerio de educación del registro calificado de un programa académico</t>
  </si>
  <si>
    <t>Pérdida o no asignación del registro calificado de programas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</si>
  <si>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</si>
  <si>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</si>
  <si>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</si>
  <si>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</si>
  <si>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</si>
  <si>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</si>
  <si>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</si>
  <si>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</si>
  <si>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</si>
  <si>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</si>
  <si>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</si>
  <si>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</si>
  <si>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</si>
  <si>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Disminución de la visibilidad de los programas de la facultad</t>
  </si>
  <si>
    <t>Se pierden oportunidades de enviar a nuestros estudiantes y docentes o recibir estudiantes y docentes que promuevan el intercambio cultural y académico de los programas.</t>
  </si>
  <si>
    <t>Perdida de convenios a nivel nacional e internacional
Afectación de los indicadores de la Universidad</t>
  </si>
  <si>
    <t>Vicerrectoría Académica y la facultad realizan control y seguimiento a las fechas de vencimiento de los registros calificados.</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</si>
  <si>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</si>
  <si>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</si>
  <si>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</si>
  <si>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</si>
  <si>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Socialización con los docentes en preguntas tipo ECAES para aplicar con los estudiantes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</si>
  <si>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</si>
  <si>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</si>
  <si>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</si>
  <si>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</si>
  <si>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</si>
  <si>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</si>
  <si>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Divulgación de ofertas y convocatorias a la comunidad académica universitaria.</t>
  </si>
  <si>
    <t>Gestiones administrativas para la movilidad estudiantil y docente.</t>
  </si>
  <si>
    <t>Profesional Vicerrectoria Academica
Director de programa académico
Profesional de decanatura</t>
  </si>
  <si>
    <t>Decano
Profesional decanatura
Asesores curriculares</t>
  </si>
  <si>
    <t>Profesional PAI
Decanatura</t>
  </si>
  <si>
    <t>Miembros comité curricular
Decano
Profesional decanatura</t>
  </si>
  <si>
    <t>Director de programa
Docentes miembros del comité
Estudiantes y Egresa</t>
  </si>
  <si>
    <t>Director de programa
Comité curricular</t>
  </si>
  <si>
    <t>Director de programa
Docentes miembros del comité
Estudiantes y Egresados miembros del comité</t>
  </si>
  <si>
    <t>Profesional Vicerrectoria Academica</t>
  </si>
  <si>
    <t>Profesional de la Vicerrectoria de Investigación y Extensión 
Lider del grupo de investigación
Decanatura
Profesional de investigacio</t>
  </si>
  <si>
    <t>Profesional de la Vicerrectoria de Investigación y Extensión 
Lider del grupo de investigación
Decanatura
Profesional de investigacion</t>
  </si>
  <si>
    <t>Director de programa
Docentes miembros del comité
Estudiantes y Egresados miembros del comité
Profesional de investigaciones</t>
  </si>
  <si>
    <t>Profesional Relaciones Internacionales 
Directores de programa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</si>
  <si>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</si>
  <si>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</si>
  <si>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</si>
  <si>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</si>
  <si>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</si>
  <si>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</si>
  <si>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No. estudiantes que realizaron movilidad/No. de solicitudes de movilidad avaladas
No. docentes que realizaron movilidad/No. de solicitudes de movilidad avaladas</t>
  </si>
  <si>
    <t>Asistir a las reuniones programadas por el Ministerio y verificar en la pagina del ministerio las actualizaciones de los terminos de las convocatorias</t>
  </si>
  <si>
    <t xml:space="preserve">Revisar la información cargada en la plataforma y en el Institulac por el Director del grupo de investigaciones. </t>
  </si>
  <si>
    <t xml:space="preserve">Realizar reuniones con los directores de los grupos para hacer seguimiento a los productos de investigación y actualizaciones </t>
  </si>
  <si>
    <t>Vicerrectoria de Investigaciones, Innovación y Extensión
Comité de Investigación y extensión de la Facultad</t>
  </si>
  <si>
    <t>Vicerrectoría de Investigaciones, Innovación y Extensión</t>
  </si>
  <si>
    <t>Actividades con egresados y empleadores para retroalimentación de expectativas del medio</t>
  </si>
  <si>
    <t>Inscribirse y asisitir a capacitaciones programadas de renovación curricular</t>
  </si>
  <si>
    <t>Acompañamiento del equipo asesor curricular de la Facultad en la estructuración del curriculo</t>
  </si>
  <si>
    <t>Vicerrectoria Academica
Directores de Programa</t>
  </si>
  <si>
    <t>Verificar los resultados de las actividades realizadas y su efectividad para evitar la deserción</t>
  </si>
  <si>
    <t>Planes de acción para evitar el aumento de la deserción</t>
  </si>
  <si>
    <t>Realizar  2  autoevaluaciones en la vigencia del registro.</t>
  </si>
  <si>
    <t>Asesoria de orientadores curriculares quienes socializan a la facultad los cambios en la normatividad</t>
  </si>
  <si>
    <t>Vicerrectoria Academica</t>
  </si>
  <si>
    <t>Falta de seguimiento a las fechas de vencimiento a los registros calificados y acreditaciones de alta calidad.</t>
  </si>
  <si>
    <t>Cambios en las normas o estándares de calidad</t>
  </si>
  <si>
    <t>El estudiante presenta dificultades socioeconómicas para continuar en el programa académico</t>
  </si>
  <si>
    <t>Bajo conocimiento del docente en pedagogía y didáctica</t>
  </si>
  <si>
    <t>Incumplimiento del plan de trabajo docente en términos de investigación</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</si>
  <si>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</si>
  <si>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</si>
  <si>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</si>
  <si>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</si>
  <si>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Obtención del concepto de 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</si>
  <si>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</si>
  <si>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</si>
  <si>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</si>
  <si>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</si>
  <si>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</si>
  <si>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</si>
  <si>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</si>
  <si>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</si>
  <si>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</si>
  <si>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</si>
  <si>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</si>
  <si>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</si>
  <si>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</si>
  <si>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</si>
  <si>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</si>
  <si>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</si>
  <si>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Estatuto docente</t>
  </si>
  <si>
    <t>Acuerdo 21 de 2007 por medio del cual se reglamentan los proyectos especiales</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</si>
  <si>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</si>
  <si>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</si>
  <si>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</si>
  <si>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</si>
  <si>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Información </t>
  </si>
  <si>
    <t>Director del programa</t>
  </si>
  <si>
    <t>Coordinador del proyecto</t>
  </si>
  <si>
    <t>Directores de programa</t>
  </si>
  <si>
    <t>Profesional de Apoyo FACIEM</t>
  </si>
  <si>
    <t>No. de veces que no se ha renovado el registro calificado o la acreditación de alta calidad de alguno de los programas de la Facultad</t>
  </si>
  <si>
    <t>Promedio de deserción de estudiantes de pregrado de la Facultad</t>
  </si>
  <si>
    <t>Número de Grupos de investigación adscritos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</si>
  <si>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</si>
  <si>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</si>
  <si>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</si>
  <si>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</si>
  <si>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</si>
  <si>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</si>
  <si>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</si>
  <si>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</si>
  <si>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</si>
  <si>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</si>
  <si>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</si>
  <si>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</si>
  <si>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</si>
  <si>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</si>
  <si>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</si>
  <si>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</si>
  <si>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</si>
  <si>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</si>
  <si>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Falta de capacitación continua en habilidades blandas para los funcionarios adscritos a la facultad</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</si>
  <si>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</si>
  <si>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</si>
  <si>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</si>
  <si>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</si>
  <si>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</si>
  <si>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</si>
  <si>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</si>
  <si>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</si>
  <si>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</si>
  <si>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</si>
  <si>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</si>
  <si>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</si>
  <si>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</si>
  <si>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</si>
  <si>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</si>
  <si>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</si>
  <si>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</si>
  <si>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</si>
  <si>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Posibilidad de deterioro significativo en el desempeño individual y colectivo, resolución de conflictos y trabajo en equipo</t>
  </si>
  <si>
    <t>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t>
  </si>
  <si>
    <t>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</si>
  <si>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</si>
  <si>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</si>
  <si>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</si>
  <si>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</si>
  <si>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</si>
  <si>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</si>
  <si>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</si>
  <si>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</si>
  <si>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</si>
  <si>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</si>
  <si>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</si>
  <si>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</si>
  <si>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</si>
  <si>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Desarrollo de capacitaciones periodicas en diferentes temas afines</t>
  </si>
  <si>
    <t>Profesional de Apoyo</t>
  </si>
  <si>
    <t>Decano</t>
  </si>
  <si>
    <t>Vicerrector Académico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</si>
  <si>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</si>
  <si>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</si>
  <si>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</si>
  <si>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</si>
  <si>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</si>
  <si>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</si>
  <si>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</si>
  <si>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</si>
  <si>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</si>
  <si>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</si>
  <si>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</si>
  <si>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</si>
  <si>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Tasa de rotación de personal, evaluaciones de desempeño</t>
  </si>
  <si>
    <t>Contar con capacitaciones estratégicas periodicas en habilidades blandas</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</si>
  <si>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</si>
  <si>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</si>
  <si>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</si>
  <si>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Continuar con la construcción y actualización del documento de necesidades docentes actualizado y que responda a las diferentes áreas</t>
  </si>
  <si>
    <t>Presentar necesidades docentes en Consejo de Facultad y órganos superiores</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</si>
  <si>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</si>
  <si>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</si>
  <si>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</si>
  <si>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</si>
  <si>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</si>
  <si>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 xml:space="preserve">Una vez que la propuesta de talento humano para la atención de las capacitaciones en habilidades blandas haya sido desarrollada y aprobada, se procederá a programar las sesiones de capacitación. </t>
  </si>
  <si>
    <t>Demanda limitada de estudiantes para los programas académicos de posgrado</t>
  </si>
  <si>
    <t>Falta de conocimiento de las personas sobre los programas de posgrado.</t>
  </si>
  <si>
    <t>Errores de programación, conexión o usuarios no asignados, en los Sistemas de Información para labores académicas y administrativas</t>
  </si>
  <si>
    <t>Demora en la asignación de usuarios</t>
  </si>
  <si>
    <t>Deficit de salas de cómputo y salones para la alta demanda de clases</t>
  </si>
  <si>
    <t>El proceso de asignación de salas de cómputo es demorado</t>
  </si>
  <si>
    <t>No apertura de nuevas cohortes de los programas de posgrado</t>
  </si>
  <si>
    <t>Programas académicos de Posgrados que no pueden aperturar nuevas cohortes por la baja demanda de los programas académicos de posgrado de acuerdo a las condiciones de educación superior del sector.</t>
  </si>
  <si>
    <t>- Desfinanciación de los recursos financieros de la Facultad
- Posibilidad de cierre del programa de posgrado</t>
  </si>
  <si>
    <t>Afectación en los procesos administrativos y académicos de la facultad y sus programas</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</si>
  <si>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</si>
  <si>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</si>
  <si>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</si>
  <si>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</si>
  <si>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</si>
  <si>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Implementación y seguimiento de estrategias de difusión de los programas de posgrados</t>
  </si>
  <si>
    <t>Invitación a los estudiantes que pertenecen a grupos y semilleros de investigación, a continuar el estudio de posgrado</t>
  </si>
  <si>
    <t>Reporte inmediato de las fallas a los entes encargados</t>
  </si>
  <si>
    <t>Seguimiento y reuniones con los entes encargados</t>
  </si>
  <si>
    <t>Envío de solicitudes a las áreas encargadas</t>
  </si>
  <si>
    <t>Reunión preventiva finalizando el semestre, con CRIE, para definir las necesidades de la facultad en  cuento a la asignación de salones</t>
  </si>
  <si>
    <t>Director del programa de posgrado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</si>
  <si>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</si>
  <si>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</si>
  <si>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</si>
  <si>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</si>
  <si>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 por cada programa</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</si>
  <si>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</si>
  <si>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</si>
  <si>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</si>
  <si>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 xml:space="preserve">Búsqueda de financiación de proyectos en Minciencias, icetex y otras entidades </t>
  </si>
  <si>
    <t>Solicitar a GTISI la asignación de una persona para soporte permenente (primer mes de cada semestre)</t>
  </si>
  <si>
    <t xml:space="preserve">Solicitud de parametrización de asignación de salas de computo </t>
  </si>
  <si>
    <t>Presentar la necesidad de ampliar el número de salas de cómputo en la universidad</t>
  </si>
  <si>
    <t>GTISI</t>
  </si>
  <si>
    <t>CRIE</t>
  </si>
  <si>
    <t>Vicerrectoría Administrativa y Financiera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</si>
  <si>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</si>
  <si>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</si>
  <si>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</si>
  <si>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</si>
  <si>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</si>
  <si>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</si>
  <si>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</si>
  <si>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</si>
  <si>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</si>
  <si>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</si>
  <si>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</si>
  <si>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</si>
  <si>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</si>
  <si>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descenso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</si>
  <si>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</si>
  <si>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</si>
  <si>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</si>
  <si>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</si>
  <si>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</si>
  <si>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</si>
  <si>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</si>
  <si>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Cntratista</t>
  </si>
  <si>
    <t>Contratista</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</si>
  <si>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</si>
  <si>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</si>
  <si>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</si>
  <si>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</si>
  <si>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</si>
  <si>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</si>
  <si>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Conflicto de intereses, al prestar servicios de caracterización entre los que hacen parte  del  centro de laboratorios.</t>
  </si>
  <si>
    <t>Condiciones ambientales e instalaciones inadecuadas para los ensayos</t>
  </si>
  <si>
    <t>Incumplimiento en el plan de calibración, verificación y mantenimiento de equipos</t>
  </si>
  <si>
    <t>Toma de datos con un equipo defectuoso</t>
  </si>
  <si>
    <t>Usar una regla de decisión del laboratorio inadecuada</t>
  </si>
  <si>
    <t>En la verificacion del método no se tienen en cuenta todos los factores</t>
  </si>
  <si>
    <t>Falta de un análisis detallado de cada uno de los factores que afectan la incertidumbre en el  laboratorio.</t>
  </si>
  <si>
    <t>No se han tenido en cuenta procedimientos para hacer seguimiento a la validez de los resultados</t>
  </si>
  <si>
    <t>Conflicto de intereses de los funcionarios del laboratorio al realizar actividades relacionadas con el servicio al cliente y actividades de ensayo y calibración</t>
  </si>
  <si>
    <t>Conflicto de intereses entre las relaciones del organigrama del GIAS</t>
  </si>
  <si>
    <t>Certificado de calibración de equipos o instrumentos, con resultados no conformes con respecto a las especificaciones del GIAS (especificaciones del equipo, método, etc).</t>
  </si>
  <si>
    <t>Pérdida de la imparcialidad (4.1.3)</t>
  </si>
  <si>
    <t>Los funcionarios relacionados con los ensayos pierden objetividad y los resultados arrojados en las actividades del laboratorio difieren con el  informe entregado.</t>
  </si>
  <si>
    <t>Pérdida de  credibilidad en el laboratorio
Pérdida de la confianza en el funcionario.
Iniciación de un proceso disciplinario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</si>
  <si>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</si>
  <si>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</si>
  <si>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</si>
  <si>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</si>
  <si>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</si>
  <si>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</si>
  <si>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</si>
  <si>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</si>
  <si>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</si>
  <si>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</si>
  <si>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</si>
  <si>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</si>
  <si>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Utilización de un método de ensayo inadecuado
(7.2)</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</si>
  <si>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</si>
  <si>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</si>
  <si>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</si>
  <si>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</si>
  <si>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</si>
  <si>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</si>
  <si>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</si>
  <si>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</si>
  <si>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</si>
  <si>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</si>
  <si>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</si>
  <si>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</si>
  <si>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</si>
  <si>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</si>
  <si>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</si>
  <si>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</si>
  <si>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</si>
  <si>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</si>
  <si>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</si>
  <si>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</si>
  <si>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</si>
  <si>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</si>
  <si>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</si>
  <si>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</si>
  <si>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</si>
  <si>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</si>
  <si>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Director</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</si>
  <si>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</si>
  <si>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</si>
  <si>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</si>
  <si>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</si>
  <si>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</si>
  <si>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</si>
  <si>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</si>
  <si>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</si>
  <si>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</si>
  <si>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</si>
  <si>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</si>
  <si>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</si>
  <si>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</si>
  <si>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</si>
  <si>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</si>
  <si>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</si>
  <si>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</si>
  <si>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</si>
  <si>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</si>
  <si>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</si>
  <si>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</si>
  <si>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</si>
  <si>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</si>
  <si>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de acuerdo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</si>
  <si>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</si>
  <si>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</si>
  <si>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</si>
  <si>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</si>
  <si>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Incumplimiento en la identificación de la condición de acreditación para los ensayos realizados por el Laboratorio para el alcance fijo y alcance flexible.</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</si>
  <si>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</si>
  <si>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</si>
  <si>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</si>
  <si>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</si>
  <si>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</si>
  <si>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</si>
  <si>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</si>
  <si>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</si>
  <si>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</si>
  <si>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</si>
  <si>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</si>
  <si>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</si>
  <si>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</si>
  <si>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</si>
  <si>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</si>
  <si>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</si>
  <si>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</si>
  <si>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</si>
  <si>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</si>
  <si>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</si>
  <si>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</si>
  <si>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</si>
  <si>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</si>
  <si>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</si>
  <si>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</si>
  <si>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</si>
  <si>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</si>
  <si>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</si>
  <si>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Registrar las condiciones ambientales del área de almacenamiento de los materiales de referencia y revisar la tendencia de los datos con base a los criterios de aceptación.</t>
  </si>
  <si>
    <t>Utlización de la regla de decisión basada en la aceptación simple JCGM-106-2012</t>
  </si>
  <si>
    <t>- Instructivo de evaluación de la incertidumbre
- Hoja de evaluación de incertidumbre</t>
  </si>
  <si>
    <t>Generación del plan de verificación de los métodos de ensayo con base en el documento normativo, tanto para alcance fijo como para el alcance flexible</t>
  </si>
  <si>
    <t>Ejecución del plan de verificación de los métodos de ensayo con base en el documento normativo, tanto para alcance fijo como para el alcance flexible</t>
  </si>
  <si>
    <t>Generación y aprobación del informe de verificación evidenciando el cumplimietno de las características de desempeño establecidas en el documento normativo, tanto para alcance fijo como para el alcance flexible</t>
  </si>
  <si>
    <t xml:space="preserve">
- Uso de material de referencia certificado
- Comprobaciones funcionales del equipamiento
- Implementación de gráficos de control</t>
  </si>
  <si>
    <t>- Partipación en ensayos de aptitud</t>
  </si>
  <si>
    <t>-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t>
  </si>
  <si>
    <t>- Uso de formatos diferentes para la emisión de resultados para distinguir la condición de acreditación de los parametros de ensayo realizados por el Laboratorio</t>
  </si>
  <si>
    <t>- La condición de acreditado se identifica en el informe de ensayos   y en las cotizaciones con (SI) para los acreditados y (NO) para los ensayos que no estan dentro del alcance de acreditación</t>
  </si>
  <si>
    <t>Director (Transitorio)</t>
  </si>
  <si>
    <t>Profesional I (Transitorio Ocasional de Proyecto</t>
  </si>
  <si>
    <t>Técnico I - Auxiliar Laboratorio (Transitorio Ocasional de Proyecto)</t>
  </si>
  <si>
    <t>Profesional  I-Técnico I - Auxiliar Laboratorio (Transitorio Ocasional de Proyecto)</t>
  </si>
  <si>
    <t>Profesional  I (Transitorio Ocasional de Proyecto)</t>
  </si>
  <si>
    <t>Profesional  I-Técnico I - (Transitorio Ocasional de Proyecto)</t>
  </si>
  <si>
    <t>Profesional  I - Técnico I (Transitorio Ocasional de Proyecto)</t>
  </si>
  <si>
    <t xml:space="preserve">Director - Profesional I Laboratorio  (Transitorio Ocasional de Proyecto) </t>
  </si>
  <si>
    <t xml:space="preserve">Auxiliar  Administrativo- Profesional I Laboratorio  (Transitorio Ocasional de Proyecto) </t>
  </si>
  <si>
    <t xml:space="preserve">Auxiliar Administrativo- Profesional I Laboratorio  (Transitorio Ocasional de Proyecto) </t>
  </si>
  <si>
    <t>oportuno</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</si>
  <si>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</si>
  <si>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</si>
  <si>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</si>
  <si>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</si>
  <si>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</si>
  <si>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de programación en EA/ No. Total de participacioens en EA anual</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</si>
  <si>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</si>
  <si>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</si>
  <si>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</si>
  <si>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</si>
  <si>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</si>
  <si>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</si>
  <si>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</si>
  <si>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</si>
  <si>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</si>
  <si>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</si>
  <si>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</si>
  <si>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</si>
  <si>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</si>
  <si>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</si>
  <si>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</si>
  <si>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</si>
  <si>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</si>
  <si>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</si>
  <si>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</si>
  <si>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credibilidad en el laboratorio
Pérdida de la confianza en el laboratorio</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</si>
  <si>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</si>
  <si>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</si>
  <si>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</si>
  <si>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</si>
  <si>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</si>
  <si>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</si>
  <si>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Proceso legal y disciplinario
Pérdida de  credibilidad en el laboratorio
Pérdida de la confianza en el laboratorio</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</si>
  <si>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</si>
  <si>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</si>
  <si>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</si>
  <si>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</si>
  <si>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</si>
  <si>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Pérdida de  credibilidad en el laboratorio
Pérdida de la confianza en el laboratorio
No conformidades en audiorías internas y externas</t>
  </si>
  <si>
    <t>Reducción del alcance de la acreditación, por ensayos de aptitud insatisfactorios (7.7)</t>
  </si>
  <si>
    <t xml:space="preserve">Los resultados de los ensayos de aptitud en los que participa el laboratorio sea insatisfactorio </t>
  </si>
  <si>
    <t>Pérdida de  credibilidad en el laboratorio
Cierre del laboratorio</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</si>
  <si>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</si>
  <si>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</si>
  <si>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</si>
  <si>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</si>
  <si>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</si>
  <si>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</si>
  <si>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</si>
  <si>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</si>
  <si>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</si>
  <si>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252-LGM-INT-02 ASEGURAMIENTO DE LA VALIDEZ DE LOS RESULTADOS, 252-LGM-INT-08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</si>
  <si>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</si>
  <si>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</si>
  <si>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</si>
  <si>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</si>
  <si>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</si>
  <si>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</si>
  <si>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252-LGM-INT-02 ASEGURAMIENTO DE LA VALIDEZ DE LOS RESULTADOS</t>
  </si>
  <si>
    <t xml:space="preserve">Validación del grupo mediante registro fotográfico en formato 252-LGM-F02 - Consentimiento informado y protección de datos personales (muestras remitidas), 252-LGM-F04 - Consentimiento informado y protección de datos personales
 (esto es opcional)
                 </t>
  </si>
  <si>
    <t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</si>
  <si>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 ISO /IEC 17025-2017 y los RACs del ONAC
Socialización con el equipo de la publicación del alcance</t>
  </si>
  <si>
    <t xml:space="preserve">Ocasional de Proyectos. 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</si>
  <si>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</si>
  <si>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</si>
  <si>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</si>
  <si>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</si>
  <si>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</si>
  <si>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 xml:space="preserve">Asistencial Administrativo </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</si>
  <si>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</si>
  <si>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</si>
  <si>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</si>
  <si>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</si>
  <si>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</si>
  <si>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</si>
  <si>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</si>
  <si>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</si>
  <si>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</si>
  <si>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</si>
  <si>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</si>
  <si>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</si>
  <si>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</si>
  <si>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</si>
  <si>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</si>
  <si>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</si>
  <si>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</si>
  <si>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</si>
  <si>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Análisis insuficiente sobre cada una de las componentes que insiden sobre la incertidumbre de medición</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</si>
  <si>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</si>
  <si>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</si>
  <si>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</si>
  <si>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</si>
  <si>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</si>
  <si>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 xml:space="preserve">Conflicto de interés del  funcionario del laboratorio al realizar actividades administrativas y participar en la ejecución y aprobación de los servicios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</si>
  <si>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</si>
  <si>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</si>
  <si>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</si>
  <si>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Pérdida de credibilidad en el laboratorio
Pérdida de la confianza en 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</si>
  <si>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</si>
  <si>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</si>
  <si>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</si>
  <si>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afecta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</si>
  <si>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</si>
  <si>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</si>
  <si>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</si>
  <si>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</si>
  <si>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</si>
  <si>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</si>
  <si>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en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</si>
  <si>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</si>
  <si>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</si>
  <si>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</si>
  <si>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</si>
  <si>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</si>
  <si>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</si>
  <si>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</si>
  <si>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 xml:space="preserve">Los funcionarios podrían perder objetividad en los resultados al realizar actividades de comunicación con el cliente y participar en la ejecución y aprobación de la calibración </t>
  </si>
  <si>
    <t>Pérdida de  credibilidad en el laboratorio</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</si>
  <si>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</si>
  <si>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</si>
  <si>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</si>
  <si>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</si>
  <si>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</si>
  <si>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</si>
  <si>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</si>
  <si>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</si>
  <si>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</si>
  <si>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</si>
  <si>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</si>
  <si>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</si>
  <si>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</si>
  <si>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</si>
  <si>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</si>
  <si>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</si>
  <si>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</si>
  <si>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</si>
  <si>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</si>
  <si>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 xml:space="preserve">El personal encargado de la parte administrativa debe ser diferente al personal autorizado para realizar actividades de  calibración y aprobación. </t>
  </si>
  <si>
    <t>Firma del Acta de Compromiso Etico por parte del todo el personal</t>
  </si>
  <si>
    <t>Transitorio</t>
  </si>
  <si>
    <t>Orden de Servicio</t>
  </si>
  <si>
    <t>Transitorio 
Contratista</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</si>
  <si>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</si>
  <si>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</si>
  <si>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</si>
  <si>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 de cumplimiento del plan de calibración, verificación y mantenimiento</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</si>
  <si>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</si>
  <si>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</si>
  <si>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</si>
  <si>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</si>
  <si>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</si>
  <si>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</si>
  <si>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</si>
  <si>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</si>
  <si>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</si>
  <si>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Entrenar y Capacitar estudiantes de diferentes programas de la universidad en todo lo referente a las calibraciones</t>
  </si>
  <si>
    <t>Cumplir con las calibraciones y comprobaciones intermedias programadas por el laboratorio</t>
  </si>
  <si>
    <t>Solicitar al área de Servicios Institucionales el mantenimiento de los equipos: aire acondicionado y deshumidificador cada 6 meses</t>
  </si>
  <si>
    <t>Realizar el seguimiento de las normas técnicas utilizadas por el laboratorio para los métodos de calibración</t>
  </si>
  <si>
    <t>Hacer las gráficas de los resultados de calibración con la Regla de Decisión aplicada para revisar la declaración de conformidad emitida en los certificados de calibración</t>
  </si>
  <si>
    <t>Falta de cuidado y manejo de la información</t>
  </si>
  <si>
    <t>Falta de verificación de la información física y digitalizada</t>
  </si>
  <si>
    <t>Fallas en el sistema de información</t>
  </si>
  <si>
    <t>Decisiones del consejo académico</t>
  </si>
  <si>
    <t>Solicitudes de entidades gubernamentales</t>
  </si>
  <si>
    <t>Generación de certificados manuales</t>
  </si>
  <si>
    <t>Historias Académicas físicas y digitalizadas perdidas o incompletas</t>
  </si>
  <si>
    <t>Alteración del Calendario Académico</t>
  </si>
  <si>
    <t>Error en la expedición de certificados de estudios que solicitan los estudiantes con información especial</t>
  </si>
  <si>
    <t>Pérdida o documentos incompletos de estudiantes en la información del archivo histórico de las historias académicas físicas y digitalizadas</t>
  </si>
  <si>
    <t>Insatisfacción del estudiante y padres de familia, reflejado en el aumento de PQRS
Pérdida de la memoria histórica de los estudiantes
Implicaciones de carácter legal</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</si>
  <si>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</si>
  <si>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</si>
  <si>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</si>
  <si>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</si>
  <si>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</si>
  <si>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</si>
  <si>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</si>
  <si>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</si>
  <si>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calendario académico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</si>
  <si>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</si>
  <si>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</si>
  <si>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</si>
  <si>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</si>
  <si>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Director Administrativo grado 17
Asistencial II</t>
  </si>
  <si>
    <t>Director Administrativo grado 17
Técnico 18</t>
  </si>
  <si>
    <t>Director Administrativo grado 17
Técnico 18, Comision de decanos del consejo academico , sistemas y vicerrectoria administrativa</t>
  </si>
  <si>
    <t>Asistencial III - Certificaciones</t>
  </si>
  <si>
    <t>Director Administrativo grado 17
Asistencial III -Técnico 18
Asistencial III -Certificaciones</t>
  </si>
  <si>
    <t>Director Administrativo grado 17
Asistencial III -Certificaciones</t>
  </si>
  <si>
    <t>No. De Historias académicas microfilmadas anualmente
(A la espera para actualizar la fórmula dependiendo del control)
No. De historias académicas revisadas semestralmente
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</si>
  <si>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</si>
  <si>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</si>
  <si>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Reportar al Vicerrector Académico los calendarios académicos general, inscripción y graduaciones, así como sus modificaciones.</t>
  </si>
  <si>
    <t>Se comparte matriz de seguimiento a calendarios académicos con encargados proceso ARYCA</t>
  </si>
  <si>
    <t>Admisiones, registro y control</t>
  </si>
  <si>
    <t>Cancelaciones de semestre; estudiantes que no regresan; demoras en las devoluciones</t>
  </si>
  <si>
    <t>Pérdida del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</si>
  <si>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</si>
  <si>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Disminución del acervo bibliográfico físico</t>
  </si>
  <si>
    <t>Envío de notificaciones automáticas
Envío de correos electrónicos de reclamo</t>
  </si>
  <si>
    <t>OLIB</t>
  </si>
  <si>
    <t>Asistencial transitrio y ocasional</t>
  </si>
  <si>
    <t>Número de libros retornados / Número de libros prestados</t>
  </si>
  <si>
    <t>Recuperar el 90% de llos libros prestados en 2025</t>
  </si>
  <si>
    <t xml:space="preserve">Inexistencia de unmanual de lineamiento institucional  para el uso de redes sociales , campus informa, emisora unniversitaria stereo. </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</si>
  <si>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</si>
  <si>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</si>
  <si>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</si>
  <si>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</si>
  <si>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</si>
  <si>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</si>
  <si>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</si>
  <si>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 xml:space="preserve">Incuplimiento de las normas de publicación para radio, campus informa y redes sociales. </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</si>
  <si>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</si>
  <si>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</si>
  <si>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</si>
  <si>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Uso indebido de los medios de comunicaciòn con el fin de favorecer a terceros o intereses particulares</t>
  </si>
  <si>
    <t>Crisis reputacional de la Universidad
Sanciones legales para la Universidad</t>
  </si>
  <si>
    <t>Manipulacion de los medios de comunicación de la Universidad</t>
  </si>
  <si>
    <t>Demandas por derechos de autor y por uso de imagen</t>
  </si>
  <si>
    <t>Demandas de autoría por el uso de material audiovisual, y por el uso de imagen sin previo consentimiento</t>
  </si>
  <si>
    <t>Pérdida económica por demandas
Sanciones legales para la Universidad</t>
  </si>
  <si>
    <t>Derecho de petición
Apoyo juridico
Verificación en la veracidad de la información</t>
  </si>
  <si>
    <t>Existen formatos creados, más no están incorporados en el proceso aún</t>
  </si>
  <si>
    <t>Caida de redes</t>
  </si>
  <si>
    <t>Ausencia de notificación personal y oportuna de los autos de apertura de actuación disciplinaria</t>
  </si>
  <si>
    <t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t>
  </si>
  <si>
    <t xml:space="preserve">Que por no tener establecida la competencia interna para investigar a los colaboradores que no son servidores publicos de planta  de la UTP, se deje de investigar conductas reprochables. </t>
  </si>
  <si>
    <t xml:space="preserve">La ley 1952 de 2019 modificada por la 2094 de 2021 faculta a las OCID para dsiciplinar unicamante a servidores publicos de planta, los demas no tienen competencia interna establecida  </t>
  </si>
  <si>
    <t>Que se dejen de investigar conductas de colaboradores que no son servidores publicos de planta de la UTP</t>
  </si>
  <si>
    <t xml:space="preserve">Riesgos del proveedor de internet que se caiga o que disminuya la calidad del servicio  </t>
  </si>
  <si>
    <t xml:space="preserve">Contratista - Provedor de internet </t>
  </si>
  <si>
    <t>(# notificación personal y oportuna gestionadas/# notificación personal y oportuna requeridas en el expediente procesal)*100</t>
  </si>
  <si>
    <t xml:space="preserve">(#Procesos en contra de transitorios /# falta de competencia)*0 </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</si>
  <si>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</si>
  <si>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</si>
  <si>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</si>
  <si>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</si>
  <si>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</si>
  <si>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</si>
  <si>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</si>
  <si>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</si>
  <si>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</si>
  <si>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</si>
  <si>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</si>
  <si>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</si>
  <si>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</si>
  <si>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</si>
  <si>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</si>
  <si>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</si>
  <si>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</si>
  <si>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</si>
  <si>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</si>
  <si>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</si>
  <si>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</si>
  <si>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</si>
  <si>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</si>
  <si>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</si>
  <si>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</si>
  <si>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</si>
  <si>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</si>
  <si>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</si>
  <si>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</si>
  <si>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</si>
  <si>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</si>
  <si>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</si>
  <si>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</si>
  <si>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</si>
  <si>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</si>
  <si>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</si>
  <si>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</si>
  <si>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</si>
  <si>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</si>
  <si>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</si>
  <si>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</si>
  <si>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 xml:space="preserve">Falla de equipos por obsolecencia tecnologica </t>
  </si>
  <si>
    <t>Falla en equipos tecnologicos debido a la obsolecencia y demora en su reposicion</t>
  </si>
  <si>
    <t>Falla en el accceso a los sevicios de informacion financieros, academico y administravos de la univesidad</t>
  </si>
  <si>
    <t>Tener un plan de repocion para estos equipos a tres años y contar con el presupuesto para realizar esta renovación tecnologica</t>
  </si>
  <si>
    <t>Planta</t>
  </si>
  <si>
    <t>dias de falla/dias del año</t>
  </si>
  <si>
    <t xml:space="preserve">Los presupustos para este control debe ser entragado desde principio del año para que no se realice al finalizar el año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</si>
  <si>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</si>
  <si>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</si>
  <si>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</si>
  <si>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</si>
  <si>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</si>
  <si>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</si>
  <si>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Este riesgo se refiere a la posibilidad de que la dependencia  falle en el cumplimiento de la implementación la normatividad, lineamientos, procesos y procedimientos vigentes  tanto de carácter interno como externo</t>
  </si>
  <si>
    <t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</si>
  <si>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</si>
  <si>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</si>
  <si>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</si>
  <si>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</si>
  <si>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</si>
  <si>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</si>
  <si>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Implementar estrategias para disminuir la fuga del conocimiento en los colaboradores </t>
  </si>
  <si>
    <t>Identificar el conocimiento clave</t>
  </si>
  <si>
    <t xml:space="preserve">Realizar prueba piloto de plan de entrenamiento </t>
  </si>
  <si>
    <t>Profesionales Lideres de cada proceso interno</t>
  </si>
  <si>
    <t>Profesional DH</t>
  </si>
  <si>
    <t xml:space="preserve">Técnico Admon Personal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</si>
  <si>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</si>
  <si>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</si>
  <si>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</si>
  <si>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</si>
  <si>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</si>
  <si>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Revisión Periodica al  cumplimiento del plan de trabajo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</si>
  <si>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</si>
  <si>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</si>
  <si>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</si>
  <si>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 xml:space="preserve">´-Entrega de informacion incompleta en el levantamiento de requerimientos
- Cambios en la normatividad interna y/o externa
</t>
  </si>
  <si>
    <t xml:space="preserve">
Daños en dispositivos físicos o virtuales que alojan las aplicaciones institucionales
</t>
  </si>
  <si>
    <t xml:space="preserve">
'-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</si>
  <si>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</si>
  <si>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</si>
  <si>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</si>
  <si>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</si>
  <si>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</si>
  <si>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</si>
  <si>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</si>
  <si>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al service 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</si>
  <si>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</si>
  <si>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</si>
  <si>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</si>
  <si>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</si>
  <si>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</si>
  <si>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</si>
  <si>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</si>
  <si>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</si>
  <si>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</si>
  <si>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</si>
  <si>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Realizar la socializacion, sensibilizacion de las normas y realizar las asesorias.</t>
  </si>
  <si>
    <t>Falta de seguimiento a las actuaciones prcesales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</si>
  <si>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</si>
  <si>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</si>
  <si>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</si>
  <si>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</si>
  <si>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</si>
  <si>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INCUMPLIMIENTO A LA PROMESA DE SERVICIOS DE 8 DIAS HABILES, PARA GESTIONAR LAS NECESIDADES DE TIPO CONTRACTUAL DE LAS DEPENDENCIAS</t>
  </si>
  <si>
    <t>INCUMPLIMIENTO DE LOS PLAZOS DISPUESTOS POR COLOMBIA COMPRA EFICIENTE PARA PUBLICRA LA ACTIVIDAD CONTRACTUAL EN EL MODULO PUBLICITARIO EN LA PALTAFORMA SECOP II</t>
  </si>
  <si>
    <t>Incremento en el pago de condenas en litigios que pueden ser solucionados antes de que se dé trámite a la acción judicial.</t>
  </si>
  <si>
    <t>Aumento del número de demandas de la causa con politica de prevención del daño antijuridico (PPDA) con respecto a la vigencia anterior.</t>
  </si>
  <si>
    <t>Vencimiento de los terminos establecidos por la ley</t>
  </si>
  <si>
    <t>No dar respuesta oportuna a los requerimientos judiciales y/o administrativos, de los cuales tiene conocimieto la Oficina Juridica</t>
  </si>
  <si>
    <t>Aperura de procesos diciplinarios, investigaciones adminisgtrativas, investigaciones fiscales, investigaciones penales</t>
  </si>
  <si>
    <t>DEMORA EN LA ATENCION DE LOS REQUERIMEINTOS DE TIPO CONTRACTUAL (PERFECCIONAMIENTO Y LEGALIZACION DE LOS CONTRATOS) DE LA DEPENDENCIAS ACADEMICAS Y ADMINISTRATIVAS</t>
  </si>
  <si>
    <t>RETRASO EN LA EJECUCION CONTRACTUAL DE LAS NECESIDADES DE LAS DEPENDENCIAS UNIVERSITARIAS</t>
  </si>
  <si>
    <t>DEMORA DE MAS DE TRES DIAS HABILES PARA PUBLICAR LA DOCUMENTACION CONTRACTUAL EN LA PLATAFORMA SECOP II</t>
  </si>
  <si>
    <t>PROCESOS DICIPLINARIOS POR LA NO PUBLICACION EN LA PLATAFORMA SECOP II EN LOS TERMINOS LEGALES ESTABLECIDOS DESDE COLOMBIA COMPRA EFICIENTE</t>
  </si>
  <si>
    <t>Pagos judiciales que realiza la entidad, por no aplicar los metodos alternativos de solución de conflictos</t>
  </si>
  <si>
    <t>Aumento en el volumen de demandas y condenas a la entidad
Carga laboral adicional. 
Afectaciones financieras adicionales.</t>
  </si>
  <si>
    <t>Medir el cambio en la litigiosidad, medido como el aumento o disminución porcentual de demandas entre dos años, para una causa atacada en el plan de acción de la política de prevención del daño antijurídico.</t>
  </si>
  <si>
    <t>Otrogamiento de poder para representacion judicial y/o adminsitrativa</t>
  </si>
  <si>
    <t>Registro de actuaciones procesales en el aplicativo e-KOGUI y seguimeito de las mismas</t>
  </si>
  <si>
    <t>Solicitud de informes trimestrales respecto de avences y estados de los procesos, en donde la Universidad actua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</si>
  <si>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</si>
  <si>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</si>
  <si>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</si>
  <si>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</si>
  <si>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TRANSITORIO ADMINISTRATIVO PROFESIONAL III</t>
  </si>
  <si>
    <t>DPENDENCIAS
COLABORADORES DE APOYO
ASESORES LEGALES</t>
  </si>
  <si>
    <t>ASESORES LEGALES
COLABORADORES DE APOYO</t>
  </si>
  <si>
    <t>Comité de conciliacion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</si>
  <si>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</si>
  <si>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</si>
  <si>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</si>
  <si>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</si>
  <si>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</si>
  <si>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</si>
  <si>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</si>
  <si>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</si>
  <si>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</si>
  <si>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</si>
  <si>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</si>
  <si>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</si>
  <si>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</si>
  <si>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Falta de consistencia en la información del sistema transaccional de los procesos que alimentan las estadísticas institucionales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</si>
  <si>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</si>
  <si>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</si>
  <si>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</si>
  <si>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</si>
  <si>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</si>
  <si>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</si>
  <si>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</si>
  <si>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</si>
  <si>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</si>
  <si>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</si>
  <si>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</si>
  <si>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</si>
  <si>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</si>
  <si>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</si>
  <si>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</si>
  <si>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</si>
  <si>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</si>
  <si>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</si>
  <si>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</si>
  <si>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</si>
  <si>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</si>
  <si>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</si>
  <si>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</si>
  <si>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</si>
  <si>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</si>
  <si>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</si>
  <si>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</si>
  <si>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</si>
  <si>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</si>
  <si>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</si>
  <si>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</si>
  <si>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</si>
  <si>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La posibilidad de perder credibilidad institucional por  la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</si>
  <si>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</si>
  <si>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</si>
  <si>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</si>
  <si>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</si>
  <si>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</si>
  <si>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</si>
  <si>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</si>
  <si>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</si>
  <si>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</si>
  <si>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</si>
  <si>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</si>
  <si>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</si>
  <si>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</si>
  <si>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</si>
  <si>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</si>
  <si>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</si>
  <si>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</si>
  <si>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</si>
  <si>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Seguimiento a los Planes operativos de los proyectos de gestión del contexto y visibilidad nacional e internacional</t>
  </si>
  <si>
    <t>SIGER</t>
  </si>
  <si>
    <t>Profesional Especializado Ii
Profesional II</t>
  </si>
  <si>
    <t>Profesional Especializado II
Profesional II</t>
  </si>
  <si>
    <t>Interventores/supervisores</t>
  </si>
  <si>
    <t xml:space="preserve">Profesional Especializado II AIE
Profesional </t>
  </si>
  <si>
    <t>Profesional Especializado I</t>
  </si>
  <si>
    <t>Profesional Especializado II
Profesional I</t>
  </si>
  <si>
    <t xml:space="preserve">Profesional I y supervisor del proyecto </t>
  </si>
  <si>
    <t>Funcionaria enlace del Pilar de Gestión</t>
  </si>
  <si>
    <t>Nivel cumplimiento del PDI en sus tres niveles de gestión</t>
  </si>
  <si>
    <t>Contratos y/o proyectos ejecutados inadecuadamente /Total proyectos y/o contratos ejecutados</t>
  </si>
  <si>
    <t>Nivel de actualización de la información a nivel estratégico y táctico</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</si>
  <si>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</si>
  <si>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</si>
  <si>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</si>
  <si>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</si>
  <si>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Cumplimiento de los proyectos de "Gestión de contexto y visibilidad nacional e internacional"</t>
  </si>
  <si>
    <t>Definir tips informativos contractuales y de interventoría y supervisión con el fin de generar conocimiento sobre estos temas</t>
  </si>
  <si>
    <t>Designación de un profesional de seguimiento y control como apoyo a la interventoría y supervisión de proyectos /contratos (verificación de productos)</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</si>
  <si>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</si>
  <si>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</si>
  <si>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</si>
  <si>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</si>
  <si>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</si>
  <si>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Estudios de contexto que permitan que aporten a la toma de decisiones</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</si>
  <si>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</si>
  <si>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</si>
  <si>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</si>
  <si>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</si>
  <si>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</si>
  <si>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</si>
  <si>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</si>
  <si>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</si>
  <si>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</si>
  <si>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</si>
  <si>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</si>
  <si>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</si>
  <si>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</si>
  <si>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</si>
  <si>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</si>
  <si>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</si>
  <si>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</si>
  <si>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</si>
  <si>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</si>
  <si>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</si>
  <si>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</si>
  <si>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</si>
  <si>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</si>
  <si>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</si>
  <si>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</si>
  <si>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</si>
  <si>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</si>
  <si>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</si>
  <si>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</si>
  <si>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</si>
  <si>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</si>
  <si>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</si>
  <si>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</si>
  <si>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</si>
  <si>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</si>
  <si>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</si>
  <si>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</si>
  <si>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</si>
  <si>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</si>
  <si>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</si>
  <si>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</si>
  <si>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</si>
  <si>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</si>
  <si>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</si>
  <si>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</si>
  <si>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</si>
  <si>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</si>
  <si>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</si>
  <si>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</si>
  <si>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</si>
  <si>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</si>
  <si>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</si>
  <si>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</si>
  <si>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</si>
  <si>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</si>
  <si>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</si>
  <si>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</si>
  <si>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895 creciente</t>
  </si>
  <si>
    <t xml:space="preserve">Instrumentos Archivisticos actualizados  (PGD y FUID)  y Convalidados (TRD Y CCD) </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</si>
  <si>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</si>
  <si>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</si>
  <si>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</si>
  <si>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</si>
  <si>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</si>
  <si>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</si>
  <si>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</si>
  <si>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</si>
  <si>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</si>
  <si>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</si>
  <si>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</si>
  <si>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</si>
  <si>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</si>
  <si>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</si>
  <si>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</si>
  <si>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</si>
  <si>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</si>
  <si>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</si>
  <si>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</si>
  <si>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</si>
  <si>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Falta disciplinaria.
Insatisfacción por parte del   ciudadano
Sanción o hallazgo por parte de entes de control
Pérdida de imagen de la institución.</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</si>
  <si>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</si>
  <si>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</si>
  <si>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 xml:space="preserve">Insuficiencia en los recursos presupuestados para la atención de las necesidades para la sostenibilidad Institucional. 
Insatisfacción por parte de las dependencias académicas y administrativas afectadas por los cambios presupuestales. </t>
  </si>
  <si>
    <t>Probabilidad de que se presenten contratos o convenios entre la universidad y entes externos que no cumplan con los lineamientos institucionales y no cuentan con respaldo financiero.</t>
  </si>
  <si>
    <t>Contratos o convenios no alineados a las directrices institucionales.</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</si>
  <si>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</si>
  <si>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</si>
  <si>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</si>
  <si>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</si>
  <si>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Pérdida de la información Institucional, que reposa en el Sistema Integral de Gestión</t>
  </si>
  <si>
    <t>Modificación y  eliminación parcial  de la documentación del Sistema Integral de Gestión de la Universidad</t>
  </si>
  <si>
    <t>Pérdida del conocimiento institucional</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</si>
  <si>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</si>
  <si>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</si>
  <si>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Daños a los ecosistemas
Pérdida de material vegetal de colecciones botánicas
Extracción de fauna del bosque
Disminución de los servicios ambientales del Campus Universitario
Afectación legal 
Perdida de imagen Institucional</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</si>
  <si>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</si>
  <si>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</si>
  <si>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</si>
  <si>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</si>
  <si>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</si>
  <si>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</si>
  <si>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</si>
  <si>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</si>
  <si>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</si>
  <si>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</si>
  <si>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</si>
  <si>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</si>
  <si>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</si>
  <si>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</si>
  <si>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</si>
  <si>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</si>
  <si>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</si>
  <si>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Monitoreo al recaudo de ingresos que soporte el presupuesto aprobado por el Consejo Superior</t>
  </si>
  <si>
    <t>Monitoreo a la ejecución presupuestal de gastos aprobado por el Consejo Superior</t>
  </si>
  <si>
    <t>Sotware de GTISI
Página Web-CRIE</t>
  </si>
  <si>
    <t>Aplicativo PQRS</t>
  </si>
  <si>
    <t>Técnico Transitorio Administrativo 
Gestión de Tecnologías Informáticas y Sistemas de Información</t>
  </si>
  <si>
    <t>Técnico Grado 16 Vicerrcetoría Administrativa y Financiera</t>
  </si>
  <si>
    <t>Profesional Vicerrectoría Administrativa y Financiera
(Proceso Direccionamiento Económico y Financiero)</t>
  </si>
  <si>
    <t>Profesional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</si>
  <si>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</si>
  <si>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</si>
  <si>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</si>
  <si>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</si>
  <si>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</si>
  <si>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</si>
  <si>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</si>
  <si>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</si>
  <si>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Líder de Gestión Contable</t>
  </si>
  <si>
    <t>Líder de Gestión de Presupuesto</t>
  </si>
  <si>
    <t xml:space="preserve">(No. PQRS sin responder en los tiempos establecidos durante el año / total de PQRS  recibidas durante el año)*100  </t>
  </si>
  <si>
    <t>&lt; 1%</t>
  </si>
  <si>
    <t>(Gastos adicionales no contemplados en la vigencia / Total presupuesto Institucional de la vigencia) * 100</t>
  </si>
  <si>
    <t>&lt; 2%</t>
  </si>
  <si>
    <t>(No. de convenios y contratatos  revisados por la VAF / Total convenios y contratos suscritos en la univesidad ) * 100</t>
  </si>
  <si>
    <t>&gt; 80%</t>
  </si>
  <si>
    <t># de veces que se detecte y se denuncie</t>
  </si>
  <si>
    <t># de pérdidas parciales de la información</t>
  </si>
  <si>
    <t>No. De eventos antrópicos o naturales que causaron afectación al área boscosa en la vigencia</t>
  </si>
  <si>
    <t xml:space="preserve">Equilibrio Financiero = Ingresos totales / Gastos Totales </t>
  </si>
  <si>
    <t>&gt;=1</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</si>
  <si>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</si>
  <si>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</si>
  <si>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</si>
  <si>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Normas nacionales no integradas y desactualizadas
Interpretación de la norma</t>
  </si>
  <si>
    <t>Falta de automatización del proceso</t>
  </si>
  <si>
    <t>Fallas del sistema de información desde la solicitud hasta el pago y falta de integralidad entre los sistemas.</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</si>
  <si>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</si>
  <si>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</si>
  <si>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</si>
  <si>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</si>
  <si>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Desconocimiento del perfil del egresado en el medio</t>
  </si>
  <si>
    <t>Baja apropiación de la política académica curricular, que reglamentan el PEI y las orientaciones institucionales para el diseño y renovación curricular de los programas académicos en la Universidad.</t>
  </si>
  <si>
    <t xml:space="preserve">Baja participación de la comunidad educativa en los procesos de cualificación para la apropiación de los lineamientos institucionales  que limite la aplicación en las propuestas curriculares y en las prácticas educativas.
</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</si>
  <si>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</si>
  <si>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</si>
  <si>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</si>
  <si>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</si>
  <si>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 xml:space="preserve">Falta de procedimientos institucionales que garanticen la creación y oferta de asignaturas o programas virtuales </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</si>
  <si>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</si>
  <si>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</si>
  <si>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</si>
  <si>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Insatisfacción del EGRESADO con la UTP</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</si>
  <si>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</si>
  <si>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</si>
  <si>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</si>
  <si>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</si>
  <si>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
Dificultad en la empleabilidad del egresado UTP</t>
  </si>
  <si>
    <t>No cumplimiento del Proyecto Educativo Institucional y las orientaciones institucionales para la renovación curricular.</t>
  </si>
  <si>
    <t>Que el Proyecto Educativo Institucional- PEI y, los documentos institucionales para la renovaicón curricular no sean implementados en los programas académicos</t>
  </si>
  <si>
    <t xml:space="preserve">Currículos desactualizados que no responden a los lineamientos institucionales
No apropiación de la identidad institucional  "Formación profesional integral", por parte de la comunidad académica
</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</si>
  <si>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</si>
  <si>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</si>
  <si>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Cierre o cancelación de asigntauras o programas virtuales</t>
  </si>
  <si>
    <t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t>
  </si>
  <si>
    <t>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</si>
  <si>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</si>
  <si>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proceos y puntos aplicados realizadas en las Auditorias , externas e internas</t>
  </si>
  <si>
    <t>Verificación de los puntos aplicados a nómina o contratación vigente</t>
  </si>
  <si>
    <t>Sistema de seguimiento a través del área de GTISI</t>
  </si>
  <si>
    <t>Retroalimentación a las comunicaciones emitidas
Socialización de resultados con el comité Directivo</t>
  </si>
  <si>
    <t>Encuesta de satisfacción y de seguimiento</t>
  </si>
  <si>
    <t>Encuesta de empleadores
Indicadores de bolsa de empleo UTP</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</si>
  <si>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</si>
  <si>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</si>
  <si>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</si>
  <si>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</si>
  <si>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</si>
  <si>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</si>
  <si>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virtuales</t>
  </si>
  <si>
    <t>CIARP</t>
  </si>
  <si>
    <t>Transitorios (V Académica)</t>
  </si>
  <si>
    <t>Ingeniero GTISI
Coordinadora Gestion Egresados</t>
  </si>
  <si>
    <t>Coordinadora Gestión Egresados
Coordinadora Conmunicaciones ASEUTP</t>
  </si>
  <si>
    <t>Coordinador bolsa de empleo UTP 
Ingeniero GTISI
Coordinadora Gestion Egresado</t>
  </si>
  <si>
    <t>Contratista:</t>
  </si>
  <si>
    <t>Profesional Transitorio</t>
  </si>
  <si>
    <t>Area de pedagogía, Area de sistema de compañamiento y mercadeo y gestión de lainformación</t>
  </si>
  <si>
    <t># de Puntos Asignados incorrectos / Total de Puntos Asignados</t>
  </si>
  <si>
    <t>Número de asistentes a eventos de pasa la antorcha 
Número de reuniones con empleadores</t>
  </si>
  <si>
    <t>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t>
  </si>
  <si>
    <t># de programas renovados/ # de programas activos</t>
  </si>
  <si>
    <t>Alineado a la meta anual planteada en el PDI</t>
  </si>
  <si>
    <t>No. de programas a los que el MEN no le otorga renovación de registro calificado / No. total de programas activos en la vigencia</t>
  </si>
  <si>
    <t>% de cancelación o cierre =
# de cancelaciones semestrales de programas o asignaturas/ # de programas o asignaturas semestrales</t>
  </si>
  <si>
    <t xml:space="preserve">10%
Asignaturas
30%
Programas
</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</si>
  <si>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</si>
  <si>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</si>
  <si>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Renovación curricular</t>
  </si>
  <si>
    <t>Vicerrectoría Académica,
Facultades y programas académicos</t>
  </si>
  <si>
    <t>Implementación de plataforma más ágil y amigable para el usuario</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</si>
  <si>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</si>
  <si>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</si>
  <si>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</si>
  <si>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</si>
  <si>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Soporte Sistemas</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</si>
  <si>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</si>
  <si>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</si>
  <si>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</si>
  <si>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Disminución presupuestal para la financiación de los proyectos de extension</t>
  </si>
  <si>
    <t>Poca acertividad en la promoción, difusion y visibilidad de los servicios de extensión de la Universidad</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</si>
  <si>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</si>
  <si>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</si>
  <si>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</si>
  <si>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</si>
  <si>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</si>
  <si>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</si>
  <si>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Disminución de la inversión institucional en proyectos de Extensión financiados a traves de Convocatorias Internas</t>
  </si>
  <si>
    <t xml:space="preserve">Reducción en la ejecución y financiación de proyectos y actividades de extensión universitaria
</t>
  </si>
  <si>
    <t xml:space="preserve">Disminuciónen la ejecución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</si>
  <si>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</si>
  <si>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</si>
  <si>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</si>
  <si>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</si>
  <si>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</si>
  <si>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</si>
  <si>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</si>
  <si>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</si>
  <si>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</si>
  <si>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</si>
  <si>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</si>
  <si>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</si>
  <si>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</si>
  <si>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</si>
  <si>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</si>
  <si>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Profesional Especializada II - Gestión Tecnológica, Innovación y Emprendimiento</t>
  </si>
  <si>
    <t xml:space="preserve">Profesional Especializado II -  Extensión </t>
  </si>
  <si>
    <t>Contratista profesional Extensión Universitaria</t>
  </si>
  <si>
    <t xml:space="preserve"> Auxiliar V Extensión universitaria</t>
  </si>
  <si>
    <t xml:space="preserve"> Auxiliar  V Extensión universitaria</t>
  </si>
  <si>
    <t xml:space="preserve">Profesional Especializado II - Investigaciones </t>
  </si>
  <si>
    <t>Índice de variación de contratos  de transferencia de activos de conocimiento: No de contratos de transferencia de activos de conocimiento 2024/ No de contratos de transferencia de activos de conocimiento 2023</t>
  </si>
  <si>
    <t>Indice de Variación en el Numero de proyectos de Extensión Financiados internamente, respecto al año anterior: No de proyectos de extensión financiados año 2025 / No de proyectos de extensión financiados año 2024</t>
  </si>
  <si>
    <t>Índice de variación de actividades de extensión: No de Actividades de Extensión por modalidades año 2025 / No de Actividades de Extensión por modalidades año 2024</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</si>
  <si>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</si>
  <si>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</si>
  <si>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t>
  </si>
  <si>
    <t>Errores en la emisión de permisos de ingreso y permanencia por parte de Migración Colombia, pese a la presentación adecuada de soportes documentales, lo que afecta la planificación y desarrollo de actividades internacionales programadas.</t>
  </si>
  <si>
    <t>Visitantes internacionales sin estatus migratorio regular</t>
  </si>
  <si>
    <t>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t>
  </si>
  <si>
    <t>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t>
  </si>
  <si>
    <t>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t>
  </si>
  <si>
    <t xml:space="preserve">Profesional II N.D. </t>
  </si>
  <si>
    <t>procedimientos y reglamentación</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</si>
  <si>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</si>
  <si>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</si>
  <si>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</si>
  <si>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</si>
  <si>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</si>
  <si>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</si>
  <si>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</si>
  <si>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</si>
  <si>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</si>
  <si>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Pérdida de la validez de los resultados del laboratorio
(6,3)</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</si>
  <si>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</si>
  <si>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</si>
  <si>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Pérdida de la validez de los resultados del laboratorio
(6,4.6)</t>
  </si>
  <si>
    <t xml:space="preserve">Utlizar  equipos de medición sin calibración y que estos afecten la validez de los resultados  por su  exactitud o la incertidumbre </t>
  </si>
  <si>
    <t xml:space="preserve">Pérdida de  credibilidad en el laboratorio
Pérdida de la confianza en el laboratorio
</t>
  </si>
  <si>
    <t>Pérdida de la validez de los resultados del laboratorio
(6,4.9)</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</si>
  <si>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</si>
  <si>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</si>
  <si>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</si>
  <si>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</si>
  <si>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</si>
  <si>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Pérdida de la validez de los resultados
(7.6)</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</si>
  <si>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</si>
  <si>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</si>
  <si>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</si>
  <si>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realizar la ejecución de lo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</si>
  <si>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</si>
  <si>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</si>
  <si>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</si>
  <si>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</si>
  <si>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</si>
  <si>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</si>
  <si>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</si>
  <si>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</si>
  <si>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</si>
  <si>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</si>
  <si>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Profesional administrativo
Responsable técnico</t>
  </si>
  <si>
    <t>Responsable técnico</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</si>
  <si>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</si>
  <si>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</si>
  <si>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</si>
  <si>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</si>
  <si>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</si>
  <si>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Software</t>
  </si>
  <si>
    <t>Pérdida de registro calificado (acreditación) de programa académico</t>
  </si>
  <si>
    <t>Pérdida de categoría del grupo de investigación</t>
  </si>
  <si>
    <t>El número de espacios físicos no es suficiente para llevar a cabo el funcionamiento de la Facultad de Bellas Artes y Humanidades</t>
  </si>
  <si>
    <t>Algunos espacios existentes son innadecuados para el uso de la comunidad de la Facultad de Bellas Artes y Humanidades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</si>
  <si>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</si>
  <si>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</si>
  <si>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</si>
  <si>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</si>
  <si>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</si>
  <si>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</si>
  <si>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</si>
  <si>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</si>
  <si>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</si>
  <si>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Revisión de las normativas establecidas en los Comités curriculares de los programas de Bellas Artes y Humanidades</t>
  </si>
  <si>
    <t>Reuniones periódicas con la viceacadémica para continuidad de los procesos</t>
  </si>
  <si>
    <t>Seguimiento a fechas de las convocatorias publicadas por la Vicerrectoría de investigaciones</t>
  </si>
  <si>
    <t>Actualización del Cvlac y el GrupLac</t>
  </si>
  <si>
    <t>Reuniones periódicas con oficina de planeación</t>
  </si>
  <si>
    <t>Comité Curricular</t>
  </si>
  <si>
    <t>Director grupo de investigación</t>
  </si>
  <si>
    <t>Oficina de planeación</t>
  </si>
  <si>
    <t>Programa reacreditado</t>
  </si>
  <si>
    <t>#programas priorizados</t>
  </si>
  <si>
    <t># de grupos de investigación categorizados y registrados en MinCiencias</t>
  </si>
  <si>
    <t>Sostener el número de grupos de investigación de la Facultad, con su categoria</t>
  </si>
  <si>
    <t># adecuaciones físicas solicitadas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</si>
  <si>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</si>
  <si>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</si>
  <si>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</si>
  <si>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</si>
  <si>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Proyectar acciones de intervención edificio</t>
  </si>
  <si>
    <t>Evaluar la periodicidad y establecer acciones reales, tipo seguimiento</t>
  </si>
  <si>
    <t>Facultad de Bellas Artes y Humanidades</t>
  </si>
  <si>
    <t>El personal docente se encuentra altamente afectado por el alto nivel de ruido</t>
  </si>
  <si>
    <t>Consumo de sustancias alucinógenas al interior de la Facultad de Bellas Artes y Humanidades por parte de los estudiantes</t>
  </si>
  <si>
    <t>Proliferación de olores y humo de sustancias psicoactivas en la edificación de la Facultad de Bellas Artes y Humanidades</t>
  </si>
  <si>
    <t>Público, psicosocial y físico</t>
  </si>
  <si>
    <t>Actividades del orden social por parte de los estudiantes, que afectan el adecuado desempeño de las actividades académicas, administrativas y de extensión dentro de la facultad</t>
  </si>
  <si>
    <t>Enfermedades de origen psicosocial
Otro tipo de enfermedades e intoxicaciones
Deserción
Afectación laboral por falta de condiciones adecuadas</t>
  </si>
  <si>
    <t>Debido a que no se tienen controles, no hay fórmula para la medición</t>
  </si>
  <si>
    <t>Espacios libres de humo y ruido</t>
  </si>
  <si>
    <t>Incremento en el ingreso de alumnos nuevos a programas de la facultad</t>
  </si>
  <si>
    <t>Falta de claridad en los compromisos que evidencien un hecho cumplido</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</si>
  <si>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</si>
  <si>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</si>
  <si>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</si>
  <si>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</si>
  <si>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</si>
  <si>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públicas</t>
  </si>
  <si>
    <t>Normatividad y reglamentación interna existente, que dificultan el desarrollo de los elementos orientados a lo establecido en el pilar 5 del PDI</t>
  </si>
  <si>
    <t>Recursos disponibles que no permiten flexibilidad en la destinación de acuerdo a las necesidades identificadas en la población estudiantil</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</si>
  <si>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</si>
  <si>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</si>
  <si>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</si>
  <si>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</si>
  <si>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</si>
  <si>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</si>
  <si>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</si>
  <si>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</si>
  <si>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</si>
  <si>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</si>
  <si>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</si>
  <si>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</si>
  <si>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Registros presupuestales generados después de que se inicie la ejecución de los compromisos u obligaciones</t>
  </si>
  <si>
    <t>Hechos económicos no incluidos en el proceso contable.</t>
  </si>
  <si>
    <t xml:space="preserve">Registros presupuestales generados por gestión de presupuesto después de haber iniciado el compromiso u obligación por falta de claridad en los actos administrativos y contratos sobre la fecha de inicio de ejecución. </t>
  </si>
  <si>
    <t>Procesos disciplinarios</t>
  </si>
  <si>
    <t>Fraude electronico</t>
  </si>
  <si>
    <t xml:space="preserve">   Acceso no autorizado a la banca virtual</t>
  </si>
  <si>
    <t xml:space="preserve">1. Detrimento Patrimonial.            2. Exposición   de la            información financiera de la Universidad.                      </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</si>
  <si>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</si>
  <si>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</si>
  <si>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</si>
  <si>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</si>
  <si>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</si>
  <si>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</si>
  <si>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</si>
  <si>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</si>
  <si>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 xml:space="preserve">Programas de apoyo socioeconómico que no lleguen oportunamente a la población que lo requiere de acuerdo a sus necesidades  </t>
  </si>
  <si>
    <t>La no entrega de los  apoyos socioeconómicos de manera oportuna, debido a tenmas normativos o presupuestales</t>
  </si>
  <si>
    <t xml:space="preserve">Los apoyos no lleguen oportunamente a quien lo necesita  según sus necesidades
Disminución en el cumplimiento de los indicadores del PDI 
</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</si>
  <si>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</si>
  <si>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</si>
  <si>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</si>
  <si>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</si>
  <si>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</si>
  <si>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</si>
  <si>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</si>
  <si>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</si>
  <si>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</si>
  <si>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</si>
  <si>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para la atención de las necesidades basicas de salubridad.</t>
  </si>
  <si>
    <t>Falta de agua en el campus Universitario para la atención de necesidades básicas</t>
  </si>
  <si>
    <t>Suspensión de actividades académicas y administrativas</t>
  </si>
  <si>
    <t>134-PRS-04 - Expedición y modificación de registros presupuestales</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</si>
  <si>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</si>
  <si>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</si>
  <si>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</si>
  <si>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</si>
  <si>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</si>
  <si>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</si>
  <si>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</si>
  <si>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</si>
  <si>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</si>
  <si>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Tecnico grado 18
Tecnico II</t>
  </si>
  <si>
    <t>Profesional XIII
Jefe Sección Tesorería</t>
  </si>
  <si>
    <t>Profesional XIII
Jefe Sección Tesorería
Directivo grado 17</t>
  </si>
  <si>
    <t>Jefe Sección Contabilidad</t>
  </si>
  <si>
    <t>Jefe de seccion</t>
  </si>
  <si>
    <t>Jefe Sección de Bienes y suministros</t>
  </si>
  <si>
    <t>Registros presupuestales generados a hechos cumplidos</t>
  </si>
  <si>
    <t xml:space="preserve">         N° de accesos no autorizados</t>
  </si>
  <si>
    <t>Número de hechos económicos no reportados en el período</t>
  </si>
  <si>
    <t>&lt;2,5% sobre el valor de los activos</t>
  </si>
  <si>
    <t xml:space="preserve">Nro. de Estados FinanciEros no  fenecidos en la vigencia auditada </t>
  </si>
  <si>
    <t xml:space="preserve">Valor girado / Valor total aprobado en Decreto de Liquidación </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</si>
  <si>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</si>
  <si>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</si>
  <si>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Calidad de vida en contextos universitarios:  p-z*(sqrt(p*(1-p)/n))*(sqrt((N-n)/(N-1)).
p:proporción de personas que superan el nivel mínimo de calidad de vida para la muestra calculada.
N:Tamaño de la población.
n:Tamaño de la muestra n.
z: nivel de confianza del 95%.</t>
  </si>
  <si>
    <t>Normatividad ajustada a los procesos, procedimientos y condiciones del entorno</t>
  </si>
  <si>
    <t>Implementación de las estrategias enmarcadas en la politica de bienestar institucional, que ademas requieren del proceso de medición de la calidad de vida de la comunidad universitaria, así como la evaluación de la severidad de las problemáticas sociales de los estudiantes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</si>
  <si>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</si>
  <si>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</si>
  <si>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</si>
  <si>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</si>
  <si>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</si>
  <si>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</si>
  <si>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</si>
  <si>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</si>
  <si>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</si>
  <si>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</si>
  <si>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</si>
  <si>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</si>
  <si>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Transitorios</t>
  </si>
  <si>
    <t>Profesional transitorio- líder de salud</t>
  </si>
  <si>
    <t>Jefe Mantenimiento institucional</t>
  </si>
  <si>
    <t>Jefe de Servicios
Jefe de Mantenimiento</t>
  </si>
  <si>
    <t>Transitorio: Auxiliar Administrativo</t>
  </si>
  <si>
    <t>Jefe Almacén General e inventarios</t>
  </si>
  <si>
    <t>Trabajador Oficial/Contratista</t>
  </si>
  <si>
    <t>Revisión y actualización de la normatividad aplicable a los programas sociales</t>
  </si>
  <si>
    <t>Medición de la calidad de vida y otros analisis sociales que permitan identificar las necesidades del entorno estudiantil</t>
  </si>
  <si>
    <t>(No. de items de la autoevaluación que cumplen con los estandares de habilitación / Total de items de la autoevaluación de habilitación) * 100</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</si>
  <si>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</si>
  <si>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</si>
  <si>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VAF
SST</t>
  </si>
  <si>
    <t>Hacer seguimiento a las condiciones física de la insfraestructura y avances en el desarrollo de las fases propuestas que permitan contr con el CAT definitivo para la Universidad.</t>
  </si>
  <si>
    <t>Oficina de planeación
Mantenimiento Institucional</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</si>
  <si>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</si>
  <si>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</si>
  <si>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</si>
  <si>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</si>
  <si>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</si>
  <si>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</si>
  <si>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</si>
  <si>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</si>
  <si>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</si>
  <si>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Demora en la revisión de documentos </t>
  </si>
  <si>
    <t>Demora en la generación de Ordenes de pago</t>
  </si>
  <si>
    <t>Demora en la Causación de Ordenes de pago</t>
  </si>
  <si>
    <t>Inoportunidad en la presentación de la solicitud de devolución del IVA</t>
  </si>
  <si>
    <t xml:space="preserve">No presentación de una obligación tributaria </t>
  </si>
  <si>
    <t xml:space="preserve">Presentación inadecuada de la solicitud de devolución de IVA/Declaración de Retención en la fuente/ICA </t>
  </si>
  <si>
    <t>Hechos económicos no incluidos en el proceso contable .</t>
  </si>
  <si>
    <t>SANCIONES</t>
  </si>
  <si>
    <t xml:space="preserve">Gestión Contable no realice el proceso de revisión, generación y causación de las órdenes de pago, lo que puede ocasionar una mala imagen de la UTP ante sus proveedores o la inclusión de hechos económicos en el mes que corresponda. </t>
  </si>
  <si>
    <t>1. Hechos económicos subestimados,
2. Mala Reputación
3. Declaración tributarias no exactas.</t>
  </si>
  <si>
    <t>Gestión Contable no realice el proceso de presentación dentro de los tiempos establecidos por parte de la Administración Nacional.
No presentar una obligación tributaria
No cumplir con los requerimientos identificados para la presentación de las obligaciones tributarias</t>
  </si>
  <si>
    <t>1. Sanciones
2.  Declaración tributarias no exactas.
3. Detrimento patrimonial</t>
  </si>
  <si>
    <t>No se diligencia porque apenas se estableció el riesgo</t>
  </si>
  <si>
    <t xml:space="preserve">Cuentas revisadas mayor a un día de recibidas/total de cuentas recibidas 
Ordenes de pago generadas por fuera de los tiempos internos establecidos/total de ordenes generadas
Ordenes de Pago causadas mayor a un día/total de órdenes de Pago generadas
</t>
  </si>
  <si>
    <t>Obligaciones tributarias no presentadas/obligaciones tributarias a presentar 
Valores no aceptados en la devolución de IVA atribuibles a gestión Contable/Valor a solicitar de devolución de 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</si>
</sst>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d/mm/yyyy;@"/>
    <numFmt numFmtId="165" formatCode="yyyy\-mm\-dd;@"/>
    <numFmt numFmtId="166" formatCode="dd/mm/yyyy;@"/>
    <numFmt numFmtId="167" formatCode="yyyy\-mm\-dd"/>
    <numFmt numFmtId="168" formatCode="d/m/yyyy"/>
    <numFmt numFmtId="169" formatCode="_-* #,##0_-;\-* #,##0_-;_-* &quot;-&quot;??_-;_-@_-"/>
    <numFmt numFmtId="170" formatCode="[$-240A]d&quot; de &quot;mmmm&quot; de &quot;yyyy;@"/>
    <numFmt numFmtId="171" formatCode="dd/mm/yyyy"/>
  </numFmts>
  <fonts count="44" x14ac:knownFonts="1">
    <font>
      <sz val="10"/>
      <name val="Arial"/>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i/>
      <sz val="10"/>
      <name val="Calibri"/>
      <family val="2"/>
      <scheme val="minor"/>
    </font>
    <font>
      <b/>
      <i/>
      <sz val="10"/>
      <color theme="1"/>
      <name val="Calibri"/>
      <family val="2"/>
      <scheme val="minor"/>
    </font>
    <font>
      <sz val="9"/>
      <color indexed="81"/>
      <name val="Tahoma"/>
      <family val="2"/>
    </font>
    <font>
      <b/>
      <sz val="9"/>
      <color indexed="81"/>
      <name val="Tahoma"/>
      <family val="2"/>
    </font>
    <font>
      <sz val="10"/>
      <name val="Arial"/>
      <family val="2"/>
    </font>
    <font>
      <sz val="13"/>
      <name val="Calibri"/>
      <family val="2"/>
      <scheme val="minor"/>
    </font>
    <font>
      <b/>
      <sz val="13"/>
      <name val="Calibri"/>
      <family val="2"/>
      <scheme val="minor"/>
    </font>
    <font>
      <sz val="10"/>
      <color theme="1"/>
      <name val="Calibri"/>
      <family val="2"/>
    </font>
    <font>
      <b/>
      <sz val="10"/>
      <color theme="1"/>
      <name val="Calibri"/>
      <family val="2"/>
    </font>
    <font>
      <sz val="10"/>
      <name val="Calibri"/>
      <family val="2"/>
    </font>
    <font>
      <sz val="13"/>
      <color theme="1"/>
      <name val="Calibri"/>
      <family val="2"/>
    </font>
    <font>
      <b/>
      <sz val="13"/>
      <color theme="1"/>
      <name val="Calibri"/>
      <family val="2"/>
    </font>
    <font>
      <sz val="13"/>
      <name val="Calibri"/>
      <family val="2"/>
    </font>
    <font>
      <b/>
      <sz val="16"/>
      <color theme="1"/>
      <name val="Calibri"/>
      <family val="2"/>
      <scheme val="minor"/>
    </font>
  </fonts>
  <fills count="28">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bgColor rgb="FFFFFFCC"/>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theme="0"/>
        <bgColor rgb="FFFFFFFF"/>
      </patternFill>
    </fill>
  </fills>
  <borders count="11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3">
    <xf numFmtId="0" fontId="0" fillId="0" borderId="0"/>
    <xf numFmtId="43" fontId="34" fillId="0" borderId="0" applyFont="0" applyFill="0" applyBorder="0" applyAlignment="0" applyProtection="0"/>
    <xf numFmtId="9" fontId="34" fillId="0" borderId="0" applyFont="0" applyFill="0" applyBorder="0" applyAlignment="0" applyProtection="0"/>
  </cellStyleXfs>
  <cellXfs count="589">
    <xf numFmtId="0" fontId="0" fillId="0" borderId="0" xfId="0"/>
    <xf numFmtId="0" fontId="4" fillId="0" borderId="0" xfId="0" applyFont="1"/>
    <xf numFmtId="0" fontId="6" fillId="0" borderId="0" xfId="0" applyFont="1" applyAlignment="1">
      <alignment vertical="top"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horizontal="center" vertical="center" wrapText="1"/>
    </xf>
    <xf numFmtId="0" fontId="9" fillId="0" borderId="0" xfId="0" applyFont="1" applyAlignment="1">
      <alignment horizontal="center" vertical="center" textRotation="90" wrapText="1"/>
    </xf>
    <xf numFmtId="0" fontId="9" fillId="0" borderId="0" xfId="0" applyFont="1" applyAlignment="1">
      <alignment horizontal="center" vertical="center" wrapText="1"/>
    </xf>
    <xf numFmtId="0" fontId="0" fillId="0" borderId="0" xfId="0" applyAlignment="1">
      <alignment horizontal="center"/>
    </xf>
    <xf numFmtId="0" fontId="3" fillId="0" borderId="0" xfId="0" applyFont="1"/>
    <xf numFmtId="0" fontId="13" fillId="0" borderId="22" xfId="0" applyFont="1" applyBorder="1" applyAlignment="1">
      <alignment horizontal="center"/>
    </xf>
    <xf numFmtId="0" fontId="13" fillId="0" borderId="0" xfId="0" applyFont="1" applyAlignment="1">
      <alignment horizontal="center"/>
    </xf>
    <xf numFmtId="0" fontId="13" fillId="0" borderId="0" xfId="0" applyFont="1"/>
    <xf numFmtId="0" fontId="17" fillId="0" borderId="22" xfId="0" applyFont="1" applyBorder="1" applyAlignment="1">
      <alignment horizontal="center"/>
    </xf>
    <xf numFmtId="0" fontId="17" fillId="0" borderId="0" xfId="0" applyFont="1" applyAlignment="1">
      <alignment horizontal="center"/>
    </xf>
    <xf numFmtId="0" fontId="15" fillId="0" borderId="8" xfId="0" applyFont="1" applyBorder="1" applyAlignment="1">
      <alignment horizontal="center" vertical="center"/>
    </xf>
    <xf numFmtId="0" fontId="15" fillId="0" borderId="8" xfId="0" applyFont="1" applyBorder="1" applyAlignment="1">
      <alignment horizontal="center" vertical="center" wrapText="1"/>
    </xf>
    <xf numFmtId="0" fontId="15" fillId="0" borderId="6" xfId="0" applyFont="1" applyBorder="1" applyAlignment="1">
      <alignment horizontal="center" vertical="center" wrapText="1"/>
    </xf>
    <xf numFmtId="0" fontId="10" fillId="0" borderId="0" xfId="0" applyFont="1" applyAlignment="1">
      <alignment vertical="center"/>
    </xf>
    <xf numFmtId="0" fontId="2" fillId="8" borderId="5" xfId="0" applyFont="1" applyFill="1" applyBorder="1" applyAlignment="1">
      <alignment horizontal="center" vertical="center" wrapText="1"/>
    </xf>
    <xf numFmtId="0" fontId="13" fillId="0" borderId="4" xfId="0" applyFont="1" applyBorder="1" applyAlignment="1">
      <alignment horizontal="center" vertical="top" wrapText="1"/>
    </xf>
    <xf numFmtId="0" fontId="10" fillId="0" borderId="3" xfId="0" applyFont="1" applyBorder="1" applyAlignment="1">
      <alignment horizontal="left" vertical="center"/>
    </xf>
    <xf numFmtId="0" fontId="10" fillId="0" borderId="4" xfId="0" applyFont="1" applyBorder="1" applyAlignment="1">
      <alignment horizontal="center" vertical="top" wrapText="1"/>
    </xf>
    <xf numFmtId="0" fontId="21" fillId="10"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1" fillId="8" borderId="0" xfId="0" applyFont="1" applyFill="1" applyAlignment="1">
      <alignment horizontal="center" vertical="center" textRotation="90" wrapText="1"/>
    </xf>
    <xf numFmtId="0" fontId="24" fillId="11" borderId="2" xfId="0" applyFont="1" applyFill="1" applyBorder="1" applyAlignment="1">
      <alignment horizontal="center" vertical="center" wrapText="1"/>
    </xf>
    <xf numFmtId="0" fontId="19" fillId="8" borderId="0" xfId="0" applyFont="1" applyFill="1" applyAlignment="1">
      <alignment wrapText="1"/>
    </xf>
    <xf numFmtId="0" fontId="19" fillId="8" borderId="0" xfId="0" applyFont="1" applyFill="1" applyAlignment="1">
      <alignment horizontal="center" vertical="center" wrapText="1"/>
    </xf>
    <xf numFmtId="0" fontId="1" fillId="10" borderId="2" xfId="0" applyFont="1" applyFill="1" applyBorder="1" applyAlignment="1">
      <alignment horizontal="center" vertical="center" wrapText="1"/>
    </xf>
    <xf numFmtId="0" fontId="0" fillId="8" borderId="0" xfId="0" applyFill="1"/>
    <xf numFmtId="0" fontId="1" fillId="8" borderId="0" xfId="0" applyFont="1" applyFill="1" applyAlignment="1">
      <alignment horizontal="center" vertical="center" wrapText="1"/>
    </xf>
    <xf numFmtId="0" fontId="12" fillId="0" borderId="0" xfId="0" applyFont="1" applyAlignment="1">
      <alignment horizontal="center" vertical="center" wrapText="1"/>
    </xf>
    <xf numFmtId="0" fontId="13" fillId="0" borderId="3" xfId="0" applyFont="1" applyBorder="1" applyAlignment="1">
      <alignment horizontal="center"/>
    </xf>
    <xf numFmtId="0" fontId="12" fillId="0" borderId="0" xfId="0" applyFont="1" applyAlignment="1">
      <alignment vertical="center" wrapText="1"/>
    </xf>
    <xf numFmtId="0" fontId="13" fillId="0" borderId="3" xfId="0" applyFont="1" applyBorder="1"/>
    <xf numFmtId="0" fontId="2" fillId="8" borderId="38" xfId="0" applyFont="1" applyFill="1" applyBorder="1" applyAlignment="1">
      <alignment horizontal="center" vertical="center" wrapText="1"/>
    </xf>
    <xf numFmtId="0" fontId="10" fillId="0" borderId="0" xfId="0" applyFont="1" applyAlignment="1">
      <alignment vertical="center" wrapText="1"/>
    </xf>
    <xf numFmtId="0" fontId="15" fillId="0" borderId="0" xfId="0" applyFont="1" applyAlignment="1">
      <alignment vertical="center" wrapText="1"/>
    </xf>
    <xf numFmtId="16" fontId="10" fillId="0" borderId="0" xfId="0" quotePrefix="1" applyNumberFormat="1" applyFont="1" applyAlignment="1">
      <alignment horizontal="center" vertical="center" wrapText="1"/>
    </xf>
    <xf numFmtId="0" fontId="10" fillId="0" borderId="0" xfId="0" quotePrefix="1" applyFont="1" applyAlignment="1">
      <alignment horizontal="center" vertical="center" wrapText="1"/>
    </xf>
    <xf numFmtId="0" fontId="2"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7" fillId="7" borderId="29"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6" borderId="30" xfId="0" applyFont="1" applyFill="1" applyBorder="1" applyAlignment="1">
      <alignment horizontal="center" vertical="center" wrapText="1"/>
    </xf>
    <xf numFmtId="0" fontId="0" fillId="8" borderId="0" xfId="0" applyFill="1" applyAlignment="1">
      <alignment horizontal="center" vertical="center" wrapText="1"/>
    </xf>
    <xf numFmtId="0" fontId="19" fillId="8" borderId="37" xfId="0" applyFont="1" applyFill="1" applyBorder="1" applyAlignment="1">
      <alignment horizontal="center" vertical="center" wrapText="1"/>
    </xf>
    <xf numFmtId="0" fontId="19" fillId="8" borderId="38"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0" borderId="0" xfId="0" applyFont="1"/>
    <xf numFmtId="0" fontId="15" fillId="0" borderId="0" xfId="0" applyFont="1" applyAlignment="1">
      <alignment horizontal="left" vertical="top" wrapText="1"/>
    </xf>
    <xf numFmtId="0" fontId="12" fillId="8" borderId="0" xfId="0" applyFont="1" applyFill="1" applyAlignment="1">
      <alignment vertical="center" wrapText="1"/>
    </xf>
    <xf numFmtId="0" fontId="15" fillId="8" borderId="0" xfId="0" applyFont="1" applyFill="1" applyAlignment="1">
      <alignment vertical="center" textRotation="90"/>
    </xf>
    <xf numFmtId="0" fontId="1" fillId="8" borderId="0" xfId="0" applyFont="1" applyFill="1" applyAlignment="1">
      <alignment horizontal="center" vertical="center" textRotation="90"/>
    </xf>
    <xf numFmtId="0" fontId="26" fillId="8" borderId="0" xfId="0" applyFont="1" applyFill="1" applyAlignment="1">
      <alignment horizontal="center" vertical="center" wrapText="1"/>
    </xf>
    <xf numFmtId="0" fontId="25" fillId="8" borderId="0" xfId="0" applyFont="1" applyFill="1" applyAlignment="1">
      <alignment horizontal="center" vertical="center"/>
    </xf>
    <xf numFmtId="0" fontId="0" fillId="8" borderId="0" xfId="0" applyFill="1" applyAlignment="1">
      <alignment horizontal="center" vertical="center" textRotation="90"/>
    </xf>
    <xf numFmtId="0" fontId="13" fillId="8" borderId="0" xfId="0" applyFont="1" applyFill="1" applyAlignment="1">
      <alignment horizontal="center"/>
    </xf>
    <xf numFmtId="0" fontId="12" fillId="8" borderId="0" xfId="0" applyFont="1" applyFill="1" applyAlignment="1">
      <alignment horizontal="center" vertical="center" wrapText="1"/>
    </xf>
    <xf numFmtId="0" fontId="15" fillId="8" borderId="0" xfId="0" applyFont="1" applyFill="1" applyAlignment="1">
      <alignment horizontal="center" vertical="center" wrapText="1"/>
    </xf>
    <xf numFmtId="0" fontId="15" fillId="0" borderId="0" xfId="0" applyFont="1" applyAlignment="1">
      <alignment horizontal="left" vertical="center" wrapText="1"/>
    </xf>
    <xf numFmtId="0" fontId="10" fillId="0" borderId="0" xfId="0" applyFont="1" applyAlignment="1">
      <alignment horizontal="center" vertical="center" wrapText="1"/>
    </xf>
    <xf numFmtId="0" fontId="13" fillId="0" borderId="44" xfId="0" applyFont="1" applyBorder="1" applyAlignment="1">
      <alignment horizontal="left"/>
    </xf>
    <xf numFmtId="0" fontId="13" fillId="0" borderId="46" xfId="0" applyFont="1" applyBorder="1" applyAlignment="1">
      <alignment horizontal="left" wrapText="1"/>
    </xf>
    <xf numFmtId="0" fontId="13" fillId="0" borderId="46" xfId="0" applyFont="1" applyBorder="1" applyAlignment="1">
      <alignment horizontal="left"/>
    </xf>
    <xf numFmtId="0" fontId="13" fillId="0" borderId="51" xfId="0" applyFont="1" applyBorder="1" applyAlignment="1">
      <alignment horizontal="left" wrapText="1"/>
    </xf>
    <xf numFmtId="0" fontId="13" fillId="0" borderId="48" xfId="0" applyFont="1" applyBorder="1" applyAlignment="1">
      <alignment horizontal="left" wrapText="1"/>
    </xf>
    <xf numFmtId="0" fontId="13" fillId="0" borderId="44" xfId="0" applyFont="1" applyBorder="1" applyAlignment="1">
      <alignment vertical="center" wrapText="1"/>
    </xf>
    <xf numFmtId="0" fontId="13" fillId="0" borderId="46" xfId="0" applyFont="1" applyBorder="1" applyAlignment="1">
      <alignment vertical="center" wrapText="1"/>
    </xf>
    <xf numFmtId="0" fontId="13" fillId="0" borderId="48" xfId="0" applyFont="1" applyBorder="1" applyAlignment="1">
      <alignment vertical="center" wrapText="1"/>
    </xf>
    <xf numFmtId="0" fontId="13" fillId="0" borderId="66" xfId="0" applyFont="1" applyBorder="1" applyAlignment="1">
      <alignment vertical="center" wrapText="1"/>
    </xf>
    <xf numFmtId="0" fontId="13" fillId="0" borderId="51" xfId="0" applyFont="1" applyBorder="1" applyAlignment="1">
      <alignment vertical="center" wrapText="1"/>
    </xf>
    <xf numFmtId="0" fontId="13" fillId="0" borderId="11" xfId="0" applyFont="1" applyBorder="1" applyAlignment="1">
      <alignment vertical="center" wrapText="1"/>
    </xf>
    <xf numFmtId="0" fontId="13" fillId="0" borderId="68" xfId="0" applyFont="1" applyBorder="1" applyAlignment="1">
      <alignment vertical="center" wrapText="1"/>
    </xf>
    <xf numFmtId="0" fontId="13" fillId="0" borderId="70" xfId="0" applyFont="1" applyBorder="1" applyAlignment="1">
      <alignment vertical="center" wrapText="1"/>
    </xf>
    <xf numFmtId="0" fontId="25" fillId="0" borderId="44" xfId="0" applyFont="1" applyBorder="1" applyAlignment="1">
      <alignment vertical="center" wrapText="1"/>
    </xf>
    <xf numFmtId="0" fontId="25" fillId="0" borderId="46" xfId="0" applyFont="1" applyBorder="1" applyAlignment="1">
      <alignment vertical="center" wrapText="1"/>
    </xf>
    <xf numFmtId="0" fontId="25" fillId="0" borderId="51" xfId="0" applyFont="1" applyBorder="1" applyAlignment="1">
      <alignment vertical="center" wrapText="1"/>
    </xf>
    <xf numFmtId="0" fontId="13" fillId="5" borderId="17" xfId="0" applyFont="1" applyFill="1" applyBorder="1" applyAlignment="1">
      <alignment vertical="center" wrapText="1"/>
    </xf>
    <xf numFmtId="0" fontId="13" fillId="5" borderId="11" xfId="0" applyFont="1" applyFill="1" applyBorder="1" applyAlignment="1">
      <alignment vertical="center" wrapText="1"/>
    </xf>
    <xf numFmtId="0" fontId="13" fillId="5" borderId="31" xfId="0" applyFont="1" applyFill="1" applyBorder="1" applyAlignment="1">
      <alignment vertical="center" wrapText="1"/>
    </xf>
    <xf numFmtId="0" fontId="25" fillId="0" borderId="68" xfId="0" applyFont="1" applyBorder="1" applyAlignment="1">
      <alignment vertical="center" wrapText="1"/>
    </xf>
    <xf numFmtId="0" fontId="25" fillId="0" borderId="46" xfId="0" applyFont="1" applyBorder="1" applyAlignment="1">
      <alignment wrapText="1"/>
    </xf>
    <xf numFmtId="0" fontId="25" fillId="0" borderId="70" xfId="0" applyFont="1" applyBorder="1" applyAlignment="1">
      <alignment vertical="center" wrapText="1"/>
    </xf>
    <xf numFmtId="0" fontId="13" fillId="0" borderId="64" xfId="0" applyFont="1" applyBorder="1" applyAlignment="1">
      <alignment vertical="center" wrapText="1"/>
    </xf>
    <xf numFmtId="0" fontId="26" fillId="0" borderId="6" xfId="0" applyFont="1" applyBorder="1"/>
    <xf numFmtId="0" fontId="26" fillId="13" borderId="38" xfId="0" applyFont="1" applyFill="1" applyBorder="1" applyAlignment="1">
      <alignment horizontal="center"/>
    </xf>
    <xf numFmtId="0" fontId="26" fillId="13" borderId="52" xfId="0" applyFont="1" applyFill="1" applyBorder="1" applyAlignment="1">
      <alignment horizontal="center"/>
    </xf>
    <xf numFmtId="0" fontId="26" fillId="13" borderId="53" xfId="0" applyFont="1" applyFill="1" applyBorder="1" applyAlignment="1">
      <alignment horizontal="center"/>
    </xf>
    <xf numFmtId="0" fontId="26" fillId="13" borderId="65" xfId="0" applyFont="1" applyFill="1" applyBorder="1" applyAlignment="1">
      <alignment horizontal="center"/>
    </xf>
    <xf numFmtId="0" fontId="30" fillId="5" borderId="39" xfId="0" applyFont="1" applyFill="1" applyBorder="1" applyAlignment="1">
      <alignment horizontal="center" vertical="center" wrapText="1"/>
    </xf>
    <xf numFmtId="0" fontId="13" fillId="5" borderId="16" xfId="0" applyFont="1" applyFill="1" applyBorder="1" applyAlignment="1">
      <alignment vertical="center" wrapText="1"/>
    </xf>
    <xf numFmtId="0" fontId="30" fillId="5" borderId="13" xfId="0" applyFont="1" applyFill="1" applyBorder="1" applyAlignment="1">
      <alignment horizontal="center" vertical="center"/>
    </xf>
    <xf numFmtId="0" fontId="13" fillId="5" borderId="2" xfId="0" applyFont="1" applyFill="1" applyBorder="1" applyAlignment="1">
      <alignment vertical="center" wrapText="1"/>
    </xf>
    <xf numFmtId="0" fontId="30" fillId="5" borderId="14" xfId="0" applyFont="1" applyFill="1" applyBorder="1" applyAlignment="1">
      <alignment horizontal="center" vertical="center"/>
    </xf>
    <xf numFmtId="0" fontId="13" fillId="5" borderId="12" xfId="0" applyFont="1" applyFill="1" applyBorder="1" applyAlignment="1">
      <alignment vertical="center" wrapText="1"/>
    </xf>
    <xf numFmtId="0" fontId="13" fillId="0" borderId="0" xfId="0" applyFont="1" applyAlignment="1">
      <alignment horizontal="center"/>
    </xf>
    <xf numFmtId="0" fontId="10" fillId="0" borderId="0" xfId="0" applyFont="1" applyAlignment="1">
      <alignment horizontal="center" vertical="center" wrapText="1"/>
    </xf>
    <xf numFmtId="0" fontId="2" fillId="14" borderId="38"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37" fillId="26" borderId="100" xfId="0" applyFont="1" applyFill="1" applyBorder="1" applyAlignment="1" applyProtection="1">
      <alignment vertical="center" wrapText="1"/>
      <protection hidden="1"/>
    </xf>
    <xf numFmtId="169" fontId="37" fillId="26" borderId="100" xfId="1" applyNumberFormat="1" applyFont="1" applyFill="1" applyBorder="1" applyAlignment="1" applyProtection="1">
      <alignment horizontal="center" vertical="center" wrapText="1"/>
      <protection hidden="1"/>
    </xf>
    <xf numFmtId="0" fontId="37" fillId="26" borderId="100" xfId="0" applyFont="1" applyFill="1" applyBorder="1" applyAlignment="1" applyProtection="1">
      <alignment horizontal="center" vertical="center" wrapText="1"/>
      <protection hidden="1"/>
    </xf>
    <xf numFmtId="0" fontId="37" fillId="13" borderId="100" xfId="0" applyFont="1" applyFill="1" applyBorder="1" applyAlignment="1" applyProtection="1">
      <alignment horizontal="center" vertical="center" wrapText="1"/>
      <protection hidden="1"/>
    </xf>
    <xf numFmtId="0" fontId="37" fillId="23" borderId="100" xfId="0" applyFont="1" applyFill="1" applyBorder="1" applyAlignment="1" applyProtection="1">
      <alignment horizontal="center" vertical="center" wrapText="1"/>
      <protection hidden="1"/>
    </xf>
    <xf numFmtId="0" fontId="37" fillId="23" borderId="101"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locked="0"/>
    </xf>
    <xf numFmtId="0" fontId="42" fillId="0" borderId="0" xfId="0" applyFont="1" applyAlignment="1" applyProtection="1">
      <alignment vertical="center"/>
      <protection locked="0"/>
    </xf>
    <xf numFmtId="0" fontId="41" fillId="16" borderId="0" xfId="0" applyFont="1" applyFill="1" applyBorder="1" applyAlignment="1" applyProtection="1">
      <alignment horizontal="center" vertical="center" wrapText="1"/>
      <protection locked="0"/>
    </xf>
    <xf numFmtId="0" fontId="39" fillId="8" borderId="2" xfId="0" applyFont="1" applyFill="1" applyBorder="1" applyProtection="1">
      <protection locked="0"/>
    </xf>
    <xf numFmtId="0" fontId="37" fillId="22" borderId="102" xfId="0" applyFont="1" applyFill="1" applyBorder="1" applyAlignment="1" applyProtection="1">
      <alignment horizontal="center" vertical="center" wrapText="1"/>
      <protection locked="0"/>
    </xf>
    <xf numFmtId="0" fontId="37" fillId="22" borderId="100"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39" fillId="0" borderId="0" xfId="0" applyFont="1" applyAlignment="1" applyProtection="1">
      <alignment vertical="center"/>
      <protection locked="0"/>
    </xf>
    <xf numFmtId="0" fontId="37" fillId="16" borderId="0" xfId="0" applyFont="1" applyFill="1" applyBorder="1" applyAlignment="1" applyProtection="1">
      <alignment horizontal="center" vertical="center" wrapText="1"/>
      <protection locked="0"/>
    </xf>
    <xf numFmtId="0" fontId="37" fillId="20" borderId="0" xfId="0" applyFont="1" applyFill="1" applyBorder="1" applyAlignment="1" applyProtection="1">
      <alignment horizontal="center" vertical="center" wrapText="1"/>
      <protection locked="0"/>
    </xf>
    <xf numFmtId="168" fontId="37" fillId="20" borderId="0" xfId="0" applyNumberFormat="1" applyFont="1" applyFill="1" applyBorder="1" applyAlignment="1" applyProtection="1">
      <alignment horizontal="center" vertical="center" wrapText="1"/>
      <protection locked="0"/>
    </xf>
    <xf numFmtId="168" fontId="37" fillId="16" borderId="0" xfId="0" applyNumberFormat="1" applyFont="1" applyFill="1" applyBorder="1" applyAlignment="1" applyProtection="1">
      <alignment horizontal="center" vertical="center" wrapText="1"/>
      <protection locked="0"/>
    </xf>
    <xf numFmtId="168" fontId="37" fillId="24" borderId="0" xfId="0" applyNumberFormat="1" applyFont="1" applyFill="1" applyBorder="1" applyAlignment="1" applyProtection="1">
      <alignment horizontal="center" vertical="center" wrapText="1"/>
      <protection locked="0"/>
    </xf>
    <xf numFmtId="0" fontId="37" fillId="24" borderId="0" xfId="0" applyFont="1" applyFill="1" applyBorder="1" applyAlignment="1" applyProtection="1">
      <alignment horizontal="center" vertical="center" wrapText="1"/>
      <protection locked="0"/>
    </xf>
    <xf numFmtId="0" fontId="40" fillId="16" borderId="73" xfId="0" applyFont="1" applyFill="1" applyBorder="1" applyAlignment="1" applyProtection="1">
      <alignment horizontal="center" vertical="center" wrapText="1"/>
      <protection hidden="1"/>
    </xf>
    <xf numFmtId="0" fontId="40" fillId="16" borderId="74" xfId="0" applyFont="1" applyFill="1" applyBorder="1" applyAlignment="1" applyProtection="1">
      <alignment horizontal="center" vertical="center" wrapText="1"/>
      <protection hidden="1"/>
    </xf>
    <xf numFmtId="0" fontId="40" fillId="16" borderId="74" xfId="0" applyFont="1" applyFill="1" applyBorder="1" applyAlignment="1" applyProtection="1">
      <alignment vertical="center" wrapText="1"/>
      <protection hidden="1"/>
    </xf>
    <xf numFmtId="0" fontId="41" fillId="0" borderId="75" xfId="0" applyFont="1" applyBorder="1" applyAlignment="1" applyProtection="1">
      <alignment horizontal="center" vertical="center" wrapText="1"/>
      <protection hidden="1"/>
    </xf>
    <xf numFmtId="0" fontId="40" fillId="17" borderId="76" xfId="0" applyFont="1" applyFill="1" applyBorder="1" applyAlignment="1" applyProtection="1">
      <alignment horizontal="center" vertical="center" wrapText="1"/>
      <protection hidden="1"/>
    </xf>
    <xf numFmtId="0" fontId="40" fillId="16" borderId="77"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hidden="1"/>
    </xf>
    <xf numFmtId="0" fontId="41" fillId="0" borderId="78" xfId="0" applyFont="1" applyBorder="1" applyAlignment="1" applyProtection="1">
      <alignment horizontal="center" vertical="center" wrapText="1"/>
      <protection hidden="1"/>
    </xf>
    <xf numFmtId="0" fontId="40" fillId="17" borderId="79" xfId="0" applyFont="1" applyFill="1" applyBorder="1" applyAlignment="1" applyProtection="1">
      <alignment horizontal="center" vertical="center" wrapText="1"/>
      <protection hidden="1"/>
    </xf>
    <xf numFmtId="167" fontId="40" fillId="17" borderId="79" xfId="0" applyNumberFormat="1" applyFont="1" applyFill="1" applyBorder="1" applyAlignment="1" applyProtection="1">
      <alignment horizontal="center" vertical="center" wrapText="1"/>
      <protection hidden="1"/>
    </xf>
    <xf numFmtId="0" fontId="40" fillId="16" borderId="80" xfId="0" applyFont="1" applyFill="1" applyBorder="1" applyAlignment="1" applyProtection="1">
      <alignment horizontal="center" vertical="center" wrapText="1"/>
      <protection hidden="1"/>
    </xf>
    <xf numFmtId="0" fontId="40" fillId="16" borderId="81" xfId="0" applyFont="1" applyFill="1" applyBorder="1" applyAlignment="1" applyProtection="1">
      <alignment horizontal="center" vertical="center" wrapText="1"/>
      <protection hidden="1"/>
    </xf>
    <xf numFmtId="0" fontId="41" fillId="0" borderId="82" xfId="0" applyFont="1" applyBorder="1" applyAlignment="1" applyProtection="1">
      <alignment horizontal="center" vertical="center" wrapText="1"/>
      <protection hidden="1"/>
    </xf>
    <xf numFmtId="0" fontId="40" fillId="17" borderId="83" xfId="0" applyFont="1" applyFill="1" applyBorder="1" applyAlignment="1" applyProtection="1">
      <alignment horizontal="center" vertical="center" wrapText="1"/>
      <protection hidden="1"/>
    </xf>
    <xf numFmtId="0" fontId="40" fillId="0" borderId="0" xfId="0" applyFont="1" applyAlignment="1" applyProtection="1">
      <alignment vertical="center"/>
      <protection hidden="1"/>
    </xf>
    <xf numFmtId="0" fontId="41" fillId="18" borderId="95" xfId="0" applyFont="1" applyFill="1" applyBorder="1" applyAlignment="1" applyProtection="1">
      <alignment horizontal="center" vertical="center" wrapText="1"/>
      <protection hidden="1"/>
    </xf>
    <xf numFmtId="0" fontId="41" fillId="18" borderId="54" xfId="0" applyFont="1" applyFill="1" applyBorder="1" applyAlignment="1" applyProtection="1">
      <alignment horizontal="center" vertical="center" wrapText="1"/>
      <protection hidden="1"/>
    </xf>
    <xf numFmtId="0" fontId="41" fillId="18" borderId="57"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locked="0"/>
    </xf>
    <xf numFmtId="0" fontId="35" fillId="0" borderId="0" xfId="0" applyFont="1" applyAlignment="1" applyProtection="1">
      <alignment vertical="center"/>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35" fillId="2" borderId="8" xfId="0"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36" fillId="2" borderId="3" xfId="0" applyFont="1" applyFill="1" applyBorder="1" applyAlignment="1" applyProtection="1">
      <alignment vertical="center"/>
      <protection hidden="1"/>
    </xf>
    <xf numFmtId="0" fontId="36" fillId="0" borderId="43" xfId="0" applyFont="1" applyBorder="1" applyAlignment="1" applyProtection="1">
      <alignment horizontal="center" vertical="center" wrapText="1"/>
      <protection hidden="1"/>
    </xf>
    <xf numFmtId="0" fontId="35" fillId="8" borderId="44"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hidden="1"/>
    </xf>
    <xf numFmtId="0" fontId="35" fillId="2" borderId="6" xfId="0" applyFont="1" applyFill="1" applyBorder="1" applyAlignment="1" applyProtection="1">
      <alignment horizontal="center" vertical="center" wrapText="1"/>
      <protection hidden="1"/>
    </xf>
    <xf numFmtId="0" fontId="36" fillId="2" borderId="0" xfId="0" applyFont="1" applyFill="1" applyAlignment="1" applyProtection="1">
      <alignment vertical="center"/>
      <protection hidden="1"/>
    </xf>
    <xf numFmtId="0" fontId="36" fillId="0" borderId="45" xfId="0" applyFont="1" applyBorder="1" applyAlignment="1" applyProtection="1">
      <alignment horizontal="center" vertical="center" wrapText="1"/>
      <protection hidden="1"/>
    </xf>
    <xf numFmtId="0" fontId="35" fillId="8" borderId="46" xfId="0" applyFont="1" applyFill="1" applyBorder="1" applyAlignment="1" applyProtection="1">
      <alignment horizontal="center" vertical="center" wrapText="1"/>
      <protection hidden="1"/>
    </xf>
    <xf numFmtId="14" fontId="35" fillId="8" borderId="46" xfId="0" applyNumberFormat="1" applyFont="1" applyFill="1" applyBorder="1" applyAlignment="1" applyProtection="1">
      <alignment horizontal="center" vertical="center" wrapText="1"/>
      <protection hidden="1"/>
    </xf>
    <xf numFmtId="0" fontId="35" fillId="2" borderId="7" xfId="0" applyFont="1" applyFill="1" applyBorder="1" applyAlignment="1" applyProtection="1">
      <alignment horizontal="center" vertical="center" wrapText="1"/>
      <protection hidden="1"/>
    </xf>
    <xf numFmtId="0" fontId="35"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vertical="center"/>
      <protection hidden="1"/>
    </xf>
    <xf numFmtId="0" fontId="36" fillId="0" borderId="47" xfId="0" applyFont="1" applyBorder="1" applyAlignment="1" applyProtection="1">
      <alignment horizontal="center" vertical="center" wrapText="1"/>
      <protection hidden="1"/>
    </xf>
    <xf numFmtId="0" fontId="35" fillId="8" borderId="48"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13" borderId="16" xfId="0" applyFont="1" applyFill="1" applyBorder="1" applyAlignment="1" applyProtection="1">
      <alignment vertical="center" wrapText="1"/>
      <protection hidden="1"/>
    </xf>
    <xf numFmtId="0" fontId="13" fillId="13" borderId="16" xfId="0" applyFont="1" applyFill="1" applyBorder="1" applyAlignment="1" applyProtection="1">
      <alignment horizontal="center" vertical="center" wrapText="1"/>
      <protection hidden="1"/>
    </xf>
    <xf numFmtId="0" fontId="13" fillId="13" borderId="2" xfId="0" applyFont="1" applyFill="1" applyBorder="1" applyAlignment="1" applyProtection="1">
      <alignment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vertical="center" wrapText="1"/>
      <protection hidden="1"/>
    </xf>
    <xf numFmtId="0" fontId="13" fillId="13" borderId="12"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hidden="1"/>
    </xf>
    <xf numFmtId="0" fontId="25" fillId="2" borderId="2" xfId="0" applyFont="1" applyFill="1" applyBorder="1" applyAlignment="1" applyProtection="1">
      <alignment vertical="center" wrapText="1"/>
      <protection locked="0"/>
    </xf>
    <xf numFmtId="0" fontId="25" fillId="8" borderId="2" xfId="0" applyFont="1" applyFill="1" applyBorder="1" applyAlignment="1" applyProtection="1">
      <alignment vertical="center" wrapText="1"/>
      <protection hidden="1"/>
    </xf>
    <xf numFmtId="0" fontId="25" fillId="0" borderId="11" xfId="0" applyFont="1" applyBorder="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14" fontId="25" fillId="0" borderId="0" xfId="0" applyNumberFormat="1" applyFont="1" applyAlignment="1" applyProtection="1">
      <alignment horizontal="center" vertical="center" wrapText="1"/>
      <protection locked="0"/>
    </xf>
    <xf numFmtId="0" fontId="25" fillId="8" borderId="2" xfId="0" applyFont="1" applyFill="1" applyBorder="1" applyAlignment="1" applyProtection="1">
      <alignment vertical="center" wrapText="1"/>
      <protection locked="0"/>
    </xf>
    <xf numFmtId="166" fontId="25" fillId="2" borderId="2" xfId="0" applyNumberFormat="1" applyFont="1" applyFill="1" applyBorder="1" applyAlignment="1" applyProtection="1">
      <alignment horizontal="center" vertical="center" wrapText="1"/>
      <protection locked="0"/>
    </xf>
    <xf numFmtId="0" fontId="25" fillId="2" borderId="2" xfId="0" quotePrefix="1" applyFont="1" applyFill="1" applyBorder="1" applyAlignment="1" applyProtection="1">
      <alignment horizontal="center" vertical="center" wrapText="1"/>
      <protection locked="0"/>
    </xf>
    <xf numFmtId="0" fontId="25" fillId="8" borderId="12" xfId="0" applyFont="1" applyFill="1" applyBorder="1" applyAlignment="1" applyProtection="1">
      <alignment vertical="center" wrapText="1"/>
      <protection locked="0"/>
    </xf>
    <xf numFmtId="0" fontId="25" fillId="2" borderId="12" xfId="0" applyFont="1" applyFill="1" applyBorder="1" applyAlignment="1" applyProtection="1">
      <alignment vertical="center" wrapText="1"/>
      <protection locked="0"/>
    </xf>
    <xf numFmtId="0" fontId="25" fillId="8" borderId="12" xfId="0" applyFont="1" applyFill="1" applyBorder="1" applyAlignment="1" applyProtection="1">
      <alignment vertical="center" wrapText="1"/>
      <protection hidden="1"/>
    </xf>
    <xf numFmtId="166" fontId="25" fillId="2" borderId="12" xfId="0" applyNumberFormat="1" applyFont="1" applyFill="1" applyBorder="1" applyAlignment="1" applyProtection="1">
      <alignment horizontal="center" vertical="center" wrapText="1"/>
      <protection locked="0"/>
    </xf>
    <xf numFmtId="0" fontId="25" fillId="0" borderId="31" xfId="0" applyFont="1" applyBorder="1" applyAlignment="1" applyProtection="1">
      <alignment horizontal="center" vertical="center" wrapText="1"/>
      <protection locked="0"/>
    </xf>
    <xf numFmtId="0" fontId="25" fillId="2" borderId="0" xfId="0" applyFont="1" applyFill="1" applyBorder="1" applyAlignment="1" applyProtection="1">
      <alignment horizontal="center" vertical="center" wrapText="1"/>
      <protection locked="0"/>
    </xf>
    <xf numFmtId="0" fontId="25" fillId="8" borderId="0" xfId="0" applyFont="1" applyFill="1" applyBorder="1" applyAlignment="1" applyProtection="1">
      <alignment vertical="center" wrapText="1"/>
      <protection locked="0"/>
    </xf>
    <xf numFmtId="0" fontId="25" fillId="8" borderId="0" xfId="0" applyFont="1" applyFill="1" applyBorder="1" applyAlignment="1" applyProtection="1">
      <alignment horizontal="center" vertical="center" wrapText="1"/>
      <protection locked="0"/>
    </xf>
    <xf numFmtId="166" fontId="25" fillId="2" borderId="0" xfId="0" applyNumberFormat="1" applyFont="1" applyFill="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25" fillId="2" borderId="0" xfId="0" applyFont="1" applyFill="1" applyAlignment="1" applyProtection="1">
      <alignment horizontal="center" vertical="center" wrapText="1"/>
      <protection locked="0"/>
    </xf>
    <xf numFmtId="0" fontId="25" fillId="5" borderId="0" xfId="0" applyFont="1" applyFill="1" applyAlignment="1" applyProtection="1">
      <alignment horizontal="center" vertical="center" wrapText="1"/>
      <protection locked="0"/>
    </xf>
    <xf numFmtId="0" fontId="26"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wrapText="1"/>
      <protection locked="0"/>
    </xf>
    <xf numFmtId="0" fontId="25"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protection locked="0"/>
    </xf>
    <xf numFmtId="0" fontId="25" fillId="8" borderId="0" xfId="0" applyFont="1" applyFill="1" applyAlignment="1" applyProtection="1">
      <alignment vertical="center"/>
      <protection locked="0"/>
    </xf>
    <xf numFmtId="0" fontId="25" fillId="8" borderId="2" xfId="0" quotePrefix="1" applyFont="1" applyFill="1" applyBorder="1" applyAlignment="1" applyProtection="1">
      <alignment vertical="center" wrapText="1"/>
      <protection locked="0"/>
    </xf>
    <xf numFmtId="0" fontId="25" fillId="8" borderId="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locked="0"/>
    </xf>
    <xf numFmtId="0" fontId="25" fillId="2" borderId="12" xfId="0" applyFont="1" applyFill="1" applyBorder="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locked="0"/>
    </xf>
    <xf numFmtId="0" fontId="26" fillId="8" borderId="0" xfId="0" applyFont="1" applyFill="1" applyAlignment="1" applyProtection="1">
      <alignment horizontal="center" vertical="center" wrapText="1"/>
      <protection locked="0"/>
    </xf>
    <xf numFmtId="0" fontId="25" fillId="2" borderId="10" xfId="0" applyFont="1" applyFill="1" applyBorder="1" applyAlignment="1" applyProtection="1">
      <alignment horizontal="center" vertical="center" wrapText="1"/>
      <protection locked="0"/>
    </xf>
    <xf numFmtId="0" fontId="25" fillId="2" borderId="1" xfId="0" applyFont="1" applyFill="1" applyBorder="1" applyAlignment="1" applyProtection="1">
      <alignment horizontal="center" vertical="center" wrapText="1"/>
      <protection locked="0"/>
    </xf>
    <xf numFmtId="0" fontId="25" fillId="8" borderId="0" xfId="0" applyFont="1" applyFill="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25" fillId="8" borderId="11" xfId="0" applyFont="1" applyFill="1" applyBorder="1" applyAlignment="1" applyProtection="1">
      <alignment horizontal="center" vertical="center" wrapText="1"/>
      <protection locked="0"/>
    </xf>
    <xf numFmtId="0" fontId="25" fillId="21" borderId="0" xfId="0" applyFont="1" applyFill="1" applyAlignment="1" applyProtection="1">
      <alignment horizontal="center" vertical="center" wrapText="1"/>
      <protection locked="0"/>
    </xf>
    <xf numFmtId="0" fontId="13" fillId="8" borderId="2" xfId="0" applyFont="1" applyFill="1" applyBorder="1" applyAlignment="1" applyProtection="1">
      <alignment vertical="center" wrapText="1"/>
      <protection locked="0"/>
    </xf>
    <xf numFmtId="0" fontId="13" fillId="2" borderId="2" xfId="0" applyFont="1" applyFill="1" applyBorder="1" applyAlignment="1" applyProtection="1">
      <alignment vertical="center" wrapText="1"/>
      <protection locked="0"/>
    </xf>
    <xf numFmtId="0" fontId="26" fillId="8" borderId="0" xfId="0" applyFont="1" applyFill="1" applyBorder="1" applyAlignment="1" applyProtection="1">
      <alignment vertical="center" wrapText="1"/>
      <protection locked="0"/>
    </xf>
    <xf numFmtId="0" fontId="26" fillId="8" borderId="0" xfId="0" applyFont="1" applyFill="1" applyAlignment="1" applyProtection="1">
      <alignment vertical="center"/>
      <protection locked="0"/>
    </xf>
    <xf numFmtId="0" fontId="25" fillId="0" borderId="68" xfId="0" applyFont="1" applyBorder="1" applyAlignment="1" applyProtection="1">
      <alignment vertical="center" wrapText="1"/>
      <protection locked="0"/>
    </xf>
    <xf numFmtId="0" fontId="25" fillId="0" borderId="46" xfId="0" applyFont="1" applyBorder="1" applyAlignment="1" applyProtection="1">
      <alignment vertical="center" wrapText="1"/>
      <protection locked="0"/>
    </xf>
    <xf numFmtId="0" fontId="25" fillId="17" borderId="2" xfId="0" applyFont="1" applyFill="1" applyBorder="1" applyAlignment="1" applyProtection="1">
      <alignment vertical="center" wrapText="1"/>
      <protection locked="0"/>
    </xf>
    <xf numFmtId="0" fontId="25" fillId="8" borderId="2" xfId="0" applyFont="1" applyFill="1" applyBorder="1" applyAlignment="1" applyProtection="1">
      <alignment horizontal="center" vertical="center" wrapText="1"/>
      <protection locked="0" hidden="1"/>
    </xf>
    <xf numFmtId="166" fontId="25" fillId="2" borderId="2" xfId="0" applyNumberFormat="1" applyFont="1" applyFill="1" applyBorder="1" applyAlignment="1" applyProtection="1">
      <alignment horizontal="center" vertical="center" wrapText="1"/>
      <protection locked="0" hidden="1"/>
    </xf>
    <xf numFmtId="166" fontId="25" fillId="8" borderId="2" xfId="0" applyNumberFormat="1" applyFont="1" applyFill="1" applyBorder="1" applyAlignment="1" applyProtection="1">
      <alignment horizontal="center" vertical="center" wrapText="1"/>
      <protection locked="0" hidden="1"/>
    </xf>
    <xf numFmtId="0" fontId="25" fillId="16" borderId="2" xfId="0" applyFont="1" applyFill="1" applyBorder="1" applyAlignment="1" applyProtection="1">
      <alignment vertical="center" wrapText="1"/>
      <protection locked="0"/>
    </xf>
    <xf numFmtId="0" fontId="25" fillId="16" borderId="2" xfId="0" applyFont="1" applyFill="1" applyBorder="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locked="0" hidden="1"/>
    </xf>
    <xf numFmtId="14" fontId="25" fillId="2" borderId="2" xfId="0" applyNumberFormat="1" applyFont="1" applyFill="1" applyBorder="1" applyAlignment="1" applyProtection="1">
      <alignment horizontal="center" vertical="center" wrapText="1"/>
      <protection locked="0" hidden="1"/>
    </xf>
    <xf numFmtId="0" fontId="25" fillId="0" borderId="2" xfId="0" applyFont="1" applyBorder="1" applyAlignment="1" applyProtection="1">
      <alignment horizontal="center" vertical="center" wrapText="1"/>
      <protection locked="0" hidden="1"/>
    </xf>
    <xf numFmtId="0" fontId="25" fillId="17" borderId="100" xfId="0" applyFont="1" applyFill="1" applyBorder="1" applyAlignment="1" applyProtection="1">
      <alignment vertical="center" wrapText="1"/>
      <protection locked="0"/>
    </xf>
    <xf numFmtId="0" fontId="25" fillId="27" borderId="100" xfId="0" applyFont="1" applyFill="1" applyBorder="1" applyAlignment="1">
      <alignment horizontal="center" vertical="center" wrapText="1"/>
    </xf>
    <xf numFmtId="0" fontId="25" fillId="17" borderId="100" xfId="0" applyFont="1" applyFill="1" applyBorder="1" applyAlignment="1">
      <alignment vertical="center" wrapText="1"/>
    </xf>
    <xf numFmtId="0" fontId="25" fillId="27" borderId="100" xfId="0" applyFont="1" applyFill="1" applyBorder="1" applyAlignment="1">
      <alignment vertical="center" wrapText="1"/>
    </xf>
    <xf numFmtId="171" fontId="25" fillId="27" borderId="100" xfId="0" applyNumberFormat="1" applyFont="1" applyFill="1" applyBorder="1" applyAlignment="1">
      <alignment horizontal="center" vertical="center" wrapText="1"/>
    </xf>
    <xf numFmtId="0" fontId="25" fillId="27" borderId="103" xfId="0" applyFont="1" applyFill="1" applyBorder="1" applyAlignment="1">
      <alignment horizontal="center" vertical="center" wrapText="1"/>
    </xf>
    <xf numFmtId="0" fontId="25" fillId="8" borderId="79" xfId="0" applyFont="1" applyFill="1" applyBorder="1" applyAlignment="1">
      <alignment horizontal="center" vertical="center" wrapText="1"/>
    </xf>
    <xf numFmtId="0" fontId="25" fillId="8" borderId="0" xfId="0" applyFont="1" applyFill="1"/>
    <xf numFmtId="14" fontId="25" fillId="0" borderId="2" xfId="0" applyNumberFormat="1" applyFont="1" applyBorder="1" applyAlignment="1" applyProtection="1">
      <alignment horizontal="center" vertical="center" wrapText="1"/>
      <protection locked="0"/>
    </xf>
    <xf numFmtId="14" fontId="25" fillId="2" borderId="2" xfId="0" applyNumberFormat="1" applyFont="1" applyFill="1" applyBorder="1" applyAlignment="1" applyProtection="1">
      <alignment horizontal="center" vertical="center" wrapText="1"/>
      <protection locked="0"/>
    </xf>
    <xf numFmtId="14" fontId="25" fillId="2" borderId="1" xfId="0" applyNumberFormat="1" applyFont="1" applyFill="1" applyBorder="1" applyAlignment="1" applyProtection="1">
      <alignment horizontal="center" vertical="center" wrapText="1"/>
      <protection locked="0"/>
    </xf>
    <xf numFmtId="0" fontId="25" fillId="2" borderId="0" xfId="0" applyFont="1" applyFill="1" applyAlignment="1" applyProtection="1">
      <alignment horizontal="left" vertical="center" wrapText="1"/>
      <protection locked="0"/>
    </xf>
    <xf numFmtId="0" fontId="25" fillId="0" borderId="1" xfId="0" applyFont="1" applyBorder="1" applyAlignment="1" applyProtection="1">
      <alignment horizontal="center" vertical="center" wrapText="1"/>
      <protection locked="0"/>
    </xf>
    <xf numFmtId="0" fontId="25" fillId="2" borderId="2" xfId="0" applyFont="1" applyFill="1" applyBorder="1" applyAlignment="1" applyProtection="1">
      <alignment horizontal="left" vertical="center" wrapText="1"/>
      <protection locked="0"/>
    </xf>
    <xf numFmtId="0" fontId="25" fillId="2" borderId="1" xfId="0" applyFont="1" applyFill="1" applyBorder="1" applyAlignment="1" applyProtection="1">
      <alignment vertical="center" wrapText="1"/>
      <protection locked="0"/>
    </xf>
    <xf numFmtId="0" fontId="26" fillId="2" borderId="8" xfId="0" applyFont="1" applyFill="1" applyBorder="1" applyAlignment="1" applyProtection="1">
      <alignment vertical="center" wrapText="1"/>
      <protection hidden="1"/>
    </xf>
    <xf numFmtId="0" fontId="26" fillId="2" borderId="3" xfId="0" applyFont="1" applyFill="1" applyBorder="1" applyAlignment="1" applyProtection="1">
      <alignment vertical="center" wrapText="1"/>
      <protection hidden="1"/>
    </xf>
    <xf numFmtId="0" fontId="26" fillId="2" borderId="3" xfId="0" applyFont="1" applyFill="1" applyBorder="1" applyAlignment="1" applyProtection="1">
      <alignment horizontal="center" vertical="center" wrapText="1"/>
      <protection hidden="1"/>
    </xf>
    <xf numFmtId="0" fontId="26" fillId="8" borderId="3" xfId="0" applyFont="1" applyFill="1" applyBorder="1" applyAlignment="1" applyProtection="1">
      <alignment horizontal="center" vertical="center" wrapText="1"/>
      <protection hidden="1"/>
    </xf>
    <xf numFmtId="0" fontId="26" fillId="2" borderId="0" xfId="0" applyFont="1" applyFill="1" applyAlignment="1" applyProtection="1">
      <alignment horizontal="center" vertical="center" wrapText="1"/>
      <protection hidden="1"/>
    </xf>
    <xf numFmtId="0" fontId="26" fillId="0" borderId="43" xfId="0" applyFont="1" applyBorder="1" applyAlignment="1" applyProtection="1">
      <alignment horizontal="center" vertical="center" wrapText="1"/>
      <protection hidden="1"/>
    </xf>
    <xf numFmtId="0" fontId="26" fillId="0" borderId="0" xfId="0" applyFont="1" applyAlignment="1" applyProtection="1">
      <alignment horizontal="center" vertical="center" wrapText="1"/>
      <protection hidden="1"/>
    </xf>
    <xf numFmtId="0" fontId="26" fillId="2" borderId="6" xfId="0" applyFont="1" applyFill="1" applyBorder="1" applyAlignment="1" applyProtection="1">
      <alignment vertical="center" wrapText="1"/>
      <protection hidden="1"/>
    </xf>
    <xf numFmtId="0" fontId="26" fillId="2" borderId="0" xfId="0" applyFont="1" applyFill="1" applyAlignment="1" applyProtection="1">
      <alignment vertical="center" wrapText="1"/>
      <protection hidden="1"/>
    </xf>
    <xf numFmtId="0" fontId="26" fillId="0" borderId="45" xfId="0" applyFont="1" applyBorder="1" applyAlignment="1" applyProtection="1">
      <alignment horizontal="center" vertical="center" wrapText="1"/>
      <protection hidden="1"/>
    </xf>
    <xf numFmtId="14" fontId="26" fillId="0" borderId="0" xfId="0" applyNumberFormat="1" applyFont="1" applyAlignment="1" applyProtection="1">
      <alignment horizontal="center" vertical="center" wrapText="1"/>
      <protection hidden="1"/>
    </xf>
    <xf numFmtId="0" fontId="26" fillId="0" borderId="50" xfId="0" applyFont="1" applyBorder="1" applyAlignment="1" applyProtection="1">
      <alignment horizontal="center" vertical="center" wrapText="1"/>
      <protection hidden="1"/>
    </xf>
    <xf numFmtId="0" fontId="26" fillId="0" borderId="0" xfId="0" applyFont="1" applyAlignment="1" applyProtection="1">
      <alignment vertical="center"/>
      <protection hidden="1"/>
    </xf>
    <xf numFmtId="0" fontId="26" fillId="0" borderId="0" xfId="0" applyFont="1" applyAlignment="1" applyProtection="1">
      <alignment vertical="center"/>
      <protection locked="0"/>
    </xf>
    <xf numFmtId="170" fontId="26" fillId="15" borderId="38" xfId="0" applyNumberFormat="1" applyFont="1" applyFill="1" applyBorder="1" applyAlignment="1" applyProtection="1">
      <alignment horizontal="center" vertical="center"/>
      <protection locked="0"/>
    </xf>
    <xf numFmtId="0" fontId="26" fillId="0" borderId="0" xfId="0" applyFont="1" applyAlignment="1" applyProtection="1">
      <alignment vertical="center" wrapText="1"/>
      <protection locked="0"/>
    </xf>
    <xf numFmtId="0" fontId="26" fillId="2" borderId="21"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hidden="1"/>
    </xf>
    <xf numFmtId="9" fontId="26" fillId="15" borderId="2" xfId="0" applyNumberFormat="1" applyFont="1" applyFill="1" applyBorder="1" applyAlignment="1" applyProtection="1">
      <alignment horizontal="center" vertical="center" wrapText="1"/>
      <protection hidden="1"/>
    </xf>
    <xf numFmtId="0" fontId="26" fillId="15" borderId="2" xfId="0" applyFont="1" applyFill="1" applyBorder="1" applyAlignment="1" applyProtection="1">
      <alignment vertical="center" wrapText="1"/>
      <protection hidden="1"/>
    </xf>
    <xf numFmtId="0" fontId="26" fillId="15" borderId="11" xfId="0" applyFont="1" applyFill="1" applyBorder="1" applyAlignment="1" applyProtection="1">
      <alignment horizontal="center" vertical="center" wrapText="1"/>
      <protection hidden="1"/>
    </xf>
    <xf numFmtId="0" fontId="26" fillId="8" borderId="44" xfId="0" applyFont="1" applyFill="1" applyBorder="1" applyAlignment="1" applyProtection="1">
      <alignment horizontal="center" vertical="center" wrapText="1"/>
      <protection hidden="1"/>
    </xf>
    <xf numFmtId="0" fontId="26" fillId="8" borderId="46" xfId="0" applyFont="1" applyFill="1" applyBorder="1" applyAlignment="1" applyProtection="1">
      <alignment horizontal="center" vertical="center" wrapText="1"/>
      <protection hidden="1"/>
    </xf>
    <xf numFmtId="165" fontId="26" fillId="8" borderId="46" xfId="0" applyNumberFormat="1" applyFont="1" applyFill="1" applyBorder="1" applyAlignment="1" applyProtection="1">
      <alignment horizontal="center" vertical="center" wrapText="1"/>
      <protection hidden="1"/>
    </xf>
    <xf numFmtId="0" fontId="26" fillId="8" borderId="51" xfId="0" applyFont="1" applyFill="1" applyBorder="1" applyAlignment="1" applyProtection="1">
      <alignment horizontal="center" vertical="center" wrapText="1"/>
      <protection hidden="1"/>
    </xf>
    <xf numFmtId="0" fontId="25" fillId="21"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locked="0"/>
    </xf>
    <xf numFmtId="0" fontId="25" fillId="2" borderId="12" xfId="0" applyFont="1" applyFill="1" applyBorder="1" applyAlignment="1" applyProtection="1">
      <alignment horizontal="center" vertical="center" wrapText="1"/>
      <protection locked="0"/>
    </xf>
    <xf numFmtId="0" fontId="25" fillId="2" borderId="13"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5" fillId="2" borderId="14"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8" borderId="104" xfId="0" applyFont="1" applyFill="1" applyBorder="1" applyAlignment="1">
      <alignment horizontal="center" vertical="center" wrapText="1"/>
    </xf>
    <xf numFmtId="0" fontId="25" fillId="8" borderId="105" xfId="0" applyFont="1" applyFill="1" applyBorder="1" applyAlignment="1">
      <alignment horizontal="center" vertical="center" wrapText="1"/>
    </xf>
    <xf numFmtId="0" fontId="25" fillId="8" borderId="106" xfId="0" applyFont="1" applyFill="1" applyBorder="1" applyAlignment="1">
      <alignment horizontal="center" vertical="center" wrapText="1"/>
    </xf>
    <xf numFmtId="0" fontId="25" fillId="17" borderId="104" xfId="0" applyFont="1" applyFill="1" applyBorder="1" applyAlignment="1">
      <alignment horizontal="center" vertical="center" wrapText="1"/>
    </xf>
    <xf numFmtId="0" fontId="25" fillId="17" borderId="105" xfId="0" applyFont="1" applyFill="1" applyBorder="1" applyAlignment="1">
      <alignment horizontal="center" vertical="center" wrapText="1"/>
    </xf>
    <xf numFmtId="0" fontId="25" fillId="17" borderId="106" xfId="0" applyFont="1" applyFill="1" applyBorder="1" applyAlignment="1">
      <alignment horizontal="center" vertical="center" wrapText="1"/>
    </xf>
    <xf numFmtId="9" fontId="25" fillId="17" borderId="104" xfId="2" applyFont="1" applyFill="1" applyBorder="1" applyAlignment="1">
      <alignment horizontal="center" vertical="center" wrapText="1"/>
    </xf>
    <xf numFmtId="9" fontId="25" fillId="17" borderId="105" xfId="2" applyFont="1" applyFill="1" applyBorder="1" applyAlignment="1">
      <alignment horizontal="center" vertical="center" wrapText="1"/>
    </xf>
    <xf numFmtId="9" fontId="25" fillId="17" borderId="106" xfId="2" applyFont="1" applyFill="1" applyBorder="1" applyAlignment="1">
      <alignment horizontal="center" vertical="center" wrapText="1"/>
    </xf>
    <xf numFmtId="9" fontId="25" fillId="0" borderId="2" xfId="2" applyFont="1" applyBorder="1" applyAlignment="1" applyProtection="1">
      <alignment horizontal="center" vertical="center" wrapText="1"/>
      <protection locked="0"/>
    </xf>
    <xf numFmtId="9" fontId="25" fillId="0" borderId="2" xfId="0" applyNumberFormat="1" applyFont="1" applyBorder="1" applyAlignment="1" applyProtection="1">
      <alignment horizontal="center" vertical="center" wrapText="1"/>
      <protection locked="0"/>
    </xf>
    <xf numFmtId="0" fontId="25" fillId="8" borderId="10" xfId="0" applyFont="1" applyFill="1" applyBorder="1" applyAlignment="1" applyProtection="1">
      <alignment horizontal="center" vertical="center" wrapText="1"/>
      <protection hidden="1"/>
    </xf>
    <xf numFmtId="0" fontId="25" fillId="8" borderId="27"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9" fontId="25" fillId="8" borderId="104" xfId="2" applyFont="1" applyFill="1" applyBorder="1" applyAlignment="1">
      <alignment horizontal="center" vertical="center" wrapText="1"/>
    </xf>
    <xf numFmtId="9" fontId="25" fillId="8" borderId="105" xfId="2" applyFont="1" applyFill="1" applyBorder="1" applyAlignment="1">
      <alignment horizontal="center" vertical="center" wrapText="1"/>
    </xf>
    <xf numFmtId="9" fontId="25" fillId="8" borderId="106" xfId="2" applyFont="1" applyFill="1" applyBorder="1" applyAlignment="1">
      <alignment horizontal="center" vertical="center" wrapText="1"/>
    </xf>
    <xf numFmtId="9" fontId="25" fillId="17" borderId="104" xfId="0" applyNumberFormat="1" applyFont="1" applyFill="1" applyBorder="1" applyAlignment="1">
      <alignment horizontal="center" vertical="center" wrapText="1"/>
    </xf>
    <xf numFmtId="9" fontId="25" fillId="17" borderId="105" xfId="0" applyNumberFormat="1" applyFont="1" applyFill="1" applyBorder="1" applyAlignment="1">
      <alignment horizontal="center" vertical="center" wrapText="1"/>
    </xf>
    <xf numFmtId="9" fontId="25" fillId="17" borderId="106" xfId="0" applyNumberFormat="1" applyFont="1" applyFill="1" applyBorder="1" applyAlignment="1">
      <alignment horizontal="center" vertical="center" wrapText="1"/>
    </xf>
    <xf numFmtId="0" fontId="25" fillId="8" borderId="2" xfId="0" applyFont="1" applyFill="1" applyBorder="1" applyAlignment="1" applyProtection="1">
      <alignment horizontal="center" vertical="center" wrapText="1"/>
      <protection locked="0"/>
    </xf>
    <xf numFmtId="9" fontId="25" fillId="8" borderId="2" xfId="0" applyNumberFormat="1" applyFont="1" applyFill="1" applyBorder="1" applyAlignment="1" applyProtection="1">
      <alignment horizontal="center" vertical="center" wrapText="1"/>
      <protection locked="0"/>
    </xf>
    <xf numFmtId="0" fontId="25" fillId="8" borderId="10" xfId="0" applyFont="1" applyFill="1" applyBorder="1" applyAlignment="1" applyProtection="1">
      <alignment horizontal="center" vertical="center" wrapText="1"/>
      <protection locked="0"/>
    </xf>
    <xf numFmtId="0" fontId="25" fillId="8" borderId="27" xfId="0" applyFont="1" applyFill="1" applyBorder="1" applyAlignment="1" applyProtection="1">
      <alignment horizontal="center" vertical="center" wrapText="1"/>
      <protection locked="0"/>
    </xf>
    <xf numFmtId="0" fontId="25" fillId="8" borderId="1" xfId="0" applyFont="1" applyFill="1" applyBorder="1" applyAlignment="1" applyProtection="1">
      <alignment horizontal="center" vertical="center" wrapText="1"/>
      <protection locked="0"/>
    </xf>
    <xf numFmtId="0" fontId="25" fillId="0" borderId="2" xfId="0" applyFont="1" applyBorder="1" applyAlignment="1" applyProtection="1">
      <alignment horizontal="center" vertical="center" wrapText="1"/>
      <protection locked="0" hidden="1"/>
    </xf>
    <xf numFmtId="9" fontId="25" fillId="0" borderId="2" xfId="2" applyFont="1" applyBorder="1" applyAlignment="1" applyProtection="1">
      <alignment horizontal="center" vertical="center" wrapText="1"/>
      <protection locked="0" hidden="1"/>
    </xf>
    <xf numFmtId="1" fontId="25" fillId="0" borderId="2" xfId="1" applyNumberFormat="1" applyFont="1" applyBorder="1" applyAlignment="1" applyProtection="1">
      <alignment horizontal="center" vertical="center" wrapText="1"/>
      <protection locked="0" hidden="1"/>
    </xf>
    <xf numFmtId="0" fontId="25" fillId="17" borderId="2" xfId="0" applyFont="1" applyFill="1" applyBorder="1" applyAlignment="1" applyProtection="1">
      <alignment horizontal="center" vertical="center" wrapText="1"/>
      <protection locked="0" hidden="1"/>
    </xf>
    <xf numFmtId="1" fontId="25" fillId="17" borderId="2" xfId="0" applyNumberFormat="1" applyFont="1" applyFill="1" applyBorder="1" applyAlignment="1" applyProtection="1">
      <alignment horizontal="center" vertical="center" wrapText="1"/>
      <protection locked="0" hidden="1"/>
    </xf>
    <xf numFmtId="0" fontId="25" fillId="0" borderId="1" xfId="0" applyFont="1" applyBorder="1" applyAlignment="1" applyProtection="1">
      <alignment horizontal="center" vertical="center" wrapText="1"/>
      <protection locked="0"/>
    </xf>
    <xf numFmtId="0" fontId="25" fillId="0" borderId="10" xfId="0" applyFont="1" applyBorder="1" applyAlignment="1" applyProtection="1">
      <alignment horizontal="center" vertical="center" wrapText="1"/>
      <protection locked="0"/>
    </xf>
    <xf numFmtId="0" fontId="25" fillId="0" borderId="27" xfId="0" applyFont="1" applyBorder="1" applyAlignment="1" applyProtection="1">
      <alignment horizontal="center" vertical="center" wrapText="1"/>
      <protection locked="0"/>
    </xf>
    <xf numFmtId="9" fontId="25" fillId="0" borderId="10" xfId="0" applyNumberFormat="1" applyFont="1" applyBorder="1" applyAlignment="1" applyProtection="1">
      <alignment horizontal="center" vertical="center" wrapText="1"/>
      <protection locked="0"/>
    </xf>
    <xf numFmtId="9" fontId="25" fillId="8" borderId="10" xfId="0" applyNumberFormat="1" applyFont="1" applyFill="1" applyBorder="1" applyAlignment="1" applyProtection="1">
      <alignment horizontal="center" vertical="center" wrapText="1"/>
      <protection locked="0"/>
    </xf>
    <xf numFmtId="0" fontId="25" fillId="2" borderId="10" xfId="0" applyFont="1" applyFill="1" applyBorder="1" applyAlignment="1" applyProtection="1">
      <alignment horizontal="center" vertical="center" wrapText="1"/>
      <protection locked="0"/>
    </xf>
    <xf numFmtId="0" fontId="25" fillId="2" borderId="27" xfId="0" applyFont="1" applyFill="1" applyBorder="1" applyAlignment="1" applyProtection="1">
      <alignment horizontal="center" vertical="center" wrapText="1"/>
      <protection locked="0"/>
    </xf>
    <xf numFmtId="0" fontId="25" fillId="2" borderId="1" xfId="0" applyFont="1" applyFill="1" applyBorder="1" applyAlignment="1" applyProtection="1">
      <alignment horizontal="center" vertical="center" wrapText="1"/>
      <protection locked="0"/>
    </xf>
    <xf numFmtId="0" fontId="25" fillId="8" borderId="2" xfId="0" quotePrefix="1" applyFont="1" applyFill="1" applyBorder="1" applyAlignment="1" applyProtection="1">
      <alignment horizontal="center" vertical="center" wrapText="1"/>
      <protection locked="0"/>
    </xf>
    <xf numFmtId="0" fontId="25" fillId="8" borderId="0" xfId="0" applyFont="1" applyFill="1" applyAlignment="1" applyProtection="1">
      <alignment horizontal="center" vertical="center" wrapText="1"/>
      <protection locked="0"/>
    </xf>
    <xf numFmtId="0" fontId="26" fillId="15" borderId="16" xfId="0" applyFont="1" applyFill="1" applyBorder="1" applyAlignment="1" applyProtection="1">
      <alignment horizontal="center" vertical="center" wrapText="1"/>
      <protection hidden="1"/>
    </xf>
    <xf numFmtId="0" fontId="26" fillId="15" borderId="2" xfId="0" applyFont="1" applyFill="1" applyBorder="1" applyAlignment="1" applyProtection="1">
      <alignment horizontal="center" vertical="center" wrapText="1"/>
      <protection hidden="1"/>
    </xf>
    <xf numFmtId="0" fontId="26" fillId="15" borderId="17" xfId="0" applyFont="1" applyFill="1" applyBorder="1" applyAlignment="1" applyProtection="1">
      <alignment horizontal="center" vertical="center" wrapText="1"/>
      <protection hidden="1"/>
    </xf>
    <xf numFmtId="0" fontId="26" fillId="15" borderId="11" xfId="0" applyFont="1" applyFill="1" applyBorder="1" applyAlignment="1" applyProtection="1">
      <alignment horizontal="center" vertical="center" wrapText="1"/>
      <protection hidden="1"/>
    </xf>
    <xf numFmtId="0" fontId="26" fillId="2" borderId="8"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0" fontId="26" fillId="2" borderId="20" xfId="0" applyFont="1" applyFill="1" applyBorder="1" applyAlignment="1" applyProtection="1">
      <alignment horizontal="center" vertical="center" wrapText="1"/>
      <protection locked="0"/>
    </xf>
    <xf numFmtId="0" fontId="26" fillId="2" borderId="71" xfId="0" applyFont="1" applyFill="1" applyBorder="1" applyAlignment="1" applyProtection="1">
      <alignment horizontal="center" vertical="center" wrapText="1"/>
      <protection locked="0"/>
    </xf>
    <xf numFmtId="0" fontId="26" fillId="2" borderId="24" xfId="0" applyFont="1" applyFill="1" applyBorder="1" applyAlignment="1" applyProtection="1">
      <alignment horizontal="center" vertical="center" wrapText="1"/>
      <protection locked="0"/>
    </xf>
    <xf numFmtId="0" fontId="26" fillId="2" borderId="27" xfId="0" applyFont="1" applyFill="1" applyBorder="1" applyAlignment="1" applyProtection="1">
      <alignment horizontal="center" vertical="center" wrapText="1"/>
      <protection locked="0"/>
    </xf>
    <xf numFmtId="0" fontId="26" fillId="2" borderId="42" xfId="0" applyFont="1" applyFill="1" applyBorder="1" applyAlignment="1" applyProtection="1">
      <alignment horizontal="center" vertical="center" wrapText="1"/>
      <protection locked="0"/>
    </xf>
    <xf numFmtId="0" fontId="26" fillId="13" borderId="49" xfId="0" applyFont="1" applyFill="1" applyBorder="1" applyAlignment="1" applyProtection="1">
      <alignment horizontal="center" vertical="center"/>
      <protection hidden="1"/>
    </xf>
    <xf numFmtId="0" fontId="26" fillId="13" borderId="40" xfId="0" applyFont="1" applyFill="1" applyBorder="1" applyAlignment="1" applyProtection="1">
      <alignment horizontal="center" vertical="center"/>
      <protection hidden="1"/>
    </xf>
    <xf numFmtId="0" fontId="26" fillId="13" borderId="41" xfId="0" applyFont="1" applyFill="1" applyBorder="1" applyAlignment="1" applyProtection="1">
      <alignment horizontal="center" vertical="center"/>
      <protection hidden="1"/>
    </xf>
    <xf numFmtId="0" fontId="26" fillId="15" borderId="39" xfId="0" applyFont="1" applyFill="1" applyBorder="1" applyAlignment="1" applyProtection="1">
      <alignment horizontal="center" vertical="center" wrapText="1"/>
      <protection hidden="1"/>
    </xf>
    <xf numFmtId="0" fontId="26" fillId="15" borderId="13" xfId="0" applyFont="1" applyFill="1" applyBorder="1" applyAlignment="1" applyProtection="1">
      <alignment horizontal="center" vertical="center" wrapText="1"/>
      <protection hidden="1"/>
    </xf>
    <xf numFmtId="0" fontId="26" fillId="0" borderId="0" xfId="0" applyFont="1" applyAlignment="1" applyProtection="1">
      <alignment vertical="center"/>
      <protection locked="0"/>
    </xf>
    <xf numFmtId="0" fontId="43" fillId="2" borderId="0" xfId="0" applyFont="1" applyFill="1" applyAlignment="1" applyProtection="1">
      <alignment horizontal="center" vertical="center"/>
      <protection hidden="1"/>
    </xf>
    <xf numFmtId="0" fontId="26" fillId="13" borderId="34" xfId="0" applyFont="1" applyFill="1" applyBorder="1" applyAlignment="1" applyProtection="1">
      <alignment horizontal="center" vertical="center" wrapText="1"/>
      <protection hidden="1"/>
    </xf>
    <xf numFmtId="0" fontId="26" fillId="13" borderId="35" xfId="0" applyFont="1" applyFill="1" applyBorder="1" applyAlignment="1" applyProtection="1">
      <alignment horizontal="center" vertical="center" wrapText="1"/>
      <protection hidden="1"/>
    </xf>
    <xf numFmtId="0" fontId="26" fillId="15" borderId="34" xfId="0" applyFont="1" applyFill="1" applyBorder="1" applyAlignment="1" applyProtection="1">
      <alignment horizontal="center" vertical="center"/>
      <protection locked="0"/>
    </xf>
    <xf numFmtId="0" fontId="26" fillId="15" borderId="35" xfId="0" applyFont="1" applyFill="1" applyBorder="1" applyAlignment="1" applyProtection="1">
      <alignment horizontal="center" vertical="center"/>
      <protection locked="0"/>
    </xf>
    <xf numFmtId="0" fontId="26" fillId="15" borderId="36" xfId="0" applyFont="1" applyFill="1" applyBorder="1" applyAlignment="1" applyProtection="1">
      <alignment horizontal="center" vertical="center"/>
      <protection locked="0"/>
    </xf>
    <xf numFmtId="0" fontId="25" fillId="2" borderId="2" xfId="0" quotePrefix="1" applyFont="1" applyFill="1" applyBorder="1" applyAlignment="1" applyProtection="1">
      <alignment horizontal="center" vertical="center" wrapText="1"/>
      <protection locked="0"/>
    </xf>
    <xf numFmtId="0" fontId="25" fillId="2" borderId="10" xfId="0" quotePrefix="1" applyFont="1" applyFill="1" applyBorder="1" applyAlignment="1" applyProtection="1">
      <alignment horizontal="center" vertical="center" wrapText="1"/>
      <protection locked="0"/>
    </xf>
    <xf numFmtId="0" fontId="25" fillId="2" borderId="27" xfId="0" quotePrefix="1" applyFont="1" applyFill="1" applyBorder="1" applyAlignment="1" applyProtection="1">
      <alignment horizontal="center" vertical="center" wrapText="1"/>
      <protection locked="0"/>
    </xf>
    <xf numFmtId="0" fontId="25" fillId="2" borderId="1" xfId="0" quotePrefix="1" applyFont="1" applyFill="1" applyBorder="1" applyAlignment="1" applyProtection="1">
      <alignment horizontal="center" vertical="center" wrapText="1"/>
      <protection locked="0"/>
    </xf>
    <xf numFmtId="0" fontId="25" fillId="8" borderId="10" xfId="0" quotePrefix="1" applyFont="1" applyFill="1" applyBorder="1" applyAlignment="1" applyProtection="1">
      <alignment horizontal="center" vertical="center" wrapText="1"/>
      <protection locked="0"/>
    </xf>
    <xf numFmtId="0" fontId="25" fillId="16" borderId="2" xfId="0" applyFont="1" applyFill="1" applyBorder="1" applyAlignment="1" applyProtection="1">
      <alignment vertical="center" wrapText="1"/>
      <protection locked="0"/>
    </xf>
    <xf numFmtId="0" fontId="25" fillId="2" borderId="2" xfId="0" applyFont="1" applyFill="1" applyBorder="1" applyAlignment="1" applyProtection="1">
      <alignment vertical="center" wrapText="1"/>
      <protection locked="0"/>
    </xf>
    <xf numFmtId="0" fontId="25" fillId="8" borderId="2" xfId="0" applyFont="1" applyFill="1" applyBorder="1" applyAlignment="1" applyProtection="1">
      <alignment vertical="center" wrapText="1"/>
      <protection locked="0"/>
    </xf>
    <xf numFmtId="0" fontId="25" fillId="27" borderId="104" xfId="0" applyFont="1" applyFill="1" applyBorder="1" applyAlignment="1">
      <alignment horizontal="center" vertical="center" wrapText="1"/>
    </xf>
    <xf numFmtId="0" fontId="25" fillId="27" borderId="105" xfId="0" applyFont="1" applyFill="1" applyBorder="1" applyAlignment="1">
      <alignment horizontal="center" vertical="center" wrapText="1"/>
    </xf>
    <xf numFmtId="0" fontId="25" fillId="27" borderId="106" xfId="0" applyFont="1" applyFill="1" applyBorder="1" applyAlignment="1">
      <alignment horizontal="center" vertical="center" wrapText="1"/>
    </xf>
    <xf numFmtId="0" fontId="25" fillId="17" borderId="107" xfId="0" applyFont="1" applyFill="1" applyBorder="1" applyAlignment="1">
      <alignment horizontal="center" vertical="center" wrapText="1"/>
    </xf>
    <xf numFmtId="0" fontId="25" fillId="17" borderId="54" xfId="0" applyFont="1" applyFill="1" applyBorder="1" applyAlignment="1">
      <alignment horizontal="center" vertical="center" wrapText="1"/>
    </xf>
    <xf numFmtId="0" fontId="25" fillId="17" borderId="108" xfId="0" applyFont="1" applyFill="1" applyBorder="1" applyAlignment="1">
      <alignment horizontal="center" vertical="center" wrapText="1"/>
    </xf>
    <xf numFmtId="0" fontId="25" fillId="17" borderId="109" xfId="0" applyFont="1" applyFill="1" applyBorder="1" applyAlignment="1">
      <alignment horizontal="center" vertical="center" wrapText="1"/>
    </xf>
    <xf numFmtId="0" fontId="25" fillId="17" borderId="110" xfId="0" applyFont="1" applyFill="1" applyBorder="1" applyAlignment="1">
      <alignment horizontal="center" vertical="center" wrapText="1"/>
    </xf>
    <xf numFmtId="0" fontId="25" fillId="17" borderId="111" xfId="0" applyFont="1" applyFill="1" applyBorder="1" applyAlignment="1">
      <alignment horizontal="center" vertical="center" wrapText="1"/>
    </xf>
    <xf numFmtId="0" fontId="13" fillId="2" borderId="2"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31" xfId="0" applyFont="1" applyFill="1" applyBorder="1" applyAlignment="1" applyProtection="1">
      <alignment horizontal="center" vertical="center" wrapText="1"/>
      <protection locked="0"/>
    </xf>
    <xf numFmtId="0" fontId="12" fillId="13" borderId="13" xfId="0" applyFont="1" applyFill="1" applyBorder="1" applyAlignment="1" applyProtection="1">
      <alignment horizontal="center" vertical="center" wrapText="1"/>
      <protection hidden="1"/>
    </xf>
    <xf numFmtId="0" fontId="12" fillId="13" borderId="14" xfId="0" applyFont="1" applyFill="1" applyBorder="1" applyAlignment="1" applyProtection="1">
      <alignment horizontal="center" vertical="center" wrapText="1"/>
      <protection hidden="1"/>
    </xf>
    <xf numFmtId="0" fontId="12" fillId="13" borderId="2" xfId="0" applyFont="1" applyFill="1" applyBorder="1" applyAlignment="1" applyProtection="1">
      <alignment horizontal="center" vertical="center" wrapText="1"/>
      <protection hidden="1"/>
    </xf>
    <xf numFmtId="0" fontId="12" fillId="13" borderId="12" xfId="0" applyFont="1" applyFill="1" applyBorder="1" applyAlignment="1" applyProtection="1">
      <alignment horizontal="center"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horizontal="center" vertical="center" wrapText="1"/>
      <protection hidden="1"/>
    </xf>
    <xf numFmtId="0" fontId="13" fillId="2" borderId="17"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0" fontId="36" fillId="15" borderId="16"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36" fillId="13" borderId="34" xfId="0" applyFont="1" applyFill="1" applyBorder="1" applyAlignment="1" applyProtection="1">
      <alignment horizontal="center" vertical="center"/>
      <protection hidden="1"/>
    </xf>
    <xf numFmtId="0" fontId="36" fillId="13" borderId="35" xfId="0" applyFont="1" applyFill="1" applyBorder="1" applyAlignment="1" applyProtection="1">
      <alignment horizontal="center" vertical="center"/>
      <protection hidden="1"/>
    </xf>
    <xf numFmtId="0" fontId="36" fillId="2" borderId="6" xfId="0" applyFont="1" applyFill="1" applyBorder="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36" fillId="15" borderId="39" xfId="0" applyFont="1" applyFill="1" applyBorder="1" applyAlignment="1" applyProtection="1">
      <alignment horizontal="center" vertical="center" wrapText="1"/>
      <protection hidden="1"/>
    </xf>
    <xf numFmtId="0" fontId="36" fillId="15" borderId="72" xfId="0" applyFont="1" applyFill="1" applyBorder="1" applyAlignment="1" applyProtection="1">
      <alignment horizontal="center" vertical="center" wrapText="1"/>
      <protection hidden="1"/>
    </xf>
    <xf numFmtId="0" fontId="36" fillId="15" borderId="17" xfId="0" applyFont="1" applyFill="1" applyBorder="1" applyAlignment="1" applyProtection="1">
      <alignment horizontal="center" vertical="center" wrapText="1"/>
      <protection hidden="1"/>
    </xf>
    <xf numFmtId="0" fontId="36" fillId="15" borderId="32" xfId="0" applyFont="1" applyFill="1" applyBorder="1" applyAlignment="1" applyProtection="1">
      <alignment horizontal="center" vertical="center" wrapText="1"/>
      <protection hidden="1"/>
    </xf>
    <xf numFmtId="0" fontId="36" fillId="15" borderId="34" xfId="0" applyFont="1" applyFill="1" applyBorder="1" applyAlignment="1" applyProtection="1">
      <alignment horizontal="center" vertical="center" wrapText="1"/>
      <protection hidden="1"/>
    </xf>
    <xf numFmtId="0" fontId="36" fillId="15" borderId="35" xfId="0" applyFont="1" applyFill="1" applyBorder="1" applyAlignment="1" applyProtection="1">
      <alignment horizontal="center" vertical="center" wrapText="1"/>
      <protection hidden="1"/>
    </xf>
    <xf numFmtId="0" fontId="36" fillId="15" borderId="36" xfId="0" applyFont="1" applyFill="1" applyBorder="1" applyAlignment="1" applyProtection="1">
      <alignment horizontal="center" vertical="center" wrapText="1"/>
      <protection hidden="1"/>
    </xf>
    <xf numFmtId="164" fontId="35" fillId="15" borderId="34" xfId="0" applyNumberFormat="1" applyFont="1" applyFill="1" applyBorder="1" applyAlignment="1" applyProtection="1">
      <alignment horizontal="center" vertical="center" wrapText="1"/>
      <protection locked="0"/>
    </xf>
    <xf numFmtId="164" fontId="35" fillId="15" borderId="36" xfId="0" applyNumberFormat="1" applyFont="1" applyFill="1" applyBorder="1" applyAlignment="1" applyProtection="1">
      <alignment horizontal="center" vertical="center" wrapText="1"/>
      <protection locked="0"/>
    </xf>
    <xf numFmtId="0" fontId="12" fillId="13" borderId="39" xfId="0" applyFont="1" applyFill="1" applyBorder="1" applyAlignment="1" applyProtection="1">
      <alignment horizontal="center" vertical="center" wrapText="1"/>
      <protection hidden="1"/>
    </xf>
    <xf numFmtId="0" fontId="13" fillId="13" borderId="16" xfId="0" applyFont="1" applyFill="1" applyBorder="1" applyAlignment="1" applyProtection="1">
      <alignment horizontal="center" vertical="center" wrapText="1"/>
      <protection hidden="1"/>
    </xf>
    <xf numFmtId="0" fontId="12" fillId="13" borderId="16"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locked="0"/>
    </xf>
    <xf numFmtId="0" fontId="38" fillId="16" borderId="95" xfId="0" applyFont="1" applyFill="1" applyBorder="1" applyAlignment="1" applyProtection="1">
      <alignment horizontal="center" vertical="center" wrapText="1"/>
      <protection locked="0"/>
    </xf>
    <xf numFmtId="0" fontId="39" fillId="0" borderId="54" xfId="0" applyFont="1" applyBorder="1" applyAlignment="1" applyProtection="1">
      <alignment vertical="center"/>
      <protection locked="0"/>
    </xf>
    <xf numFmtId="0" fontId="39" fillId="0" borderId="103" xfId="0" applyFont="1" applyBorder="1" applyAlignment="1" applyProtection="1">
      <alignment vertical="center"/>
      <protection locked="0"/>
    </xf>
    <xf numFmtId="0" fontId="37" fillId="13" borderId="95" xfId="0" applyFont="1" applyFill="1" applyBorder="1" applyAlignment="1" applyProtection="1">
      <alignment horizontal="center" vertical="center" wrapText="1"/>
      <protection hidden="1"/>
    </xf>
    <xf numFmtId="0" fontId="39" fillId="13" borderId="54" xfId="0" applyFont="1" applyFill="1" applyBorder="1" applyAlignment="1" applyProtection="1">
      <alignment vertical="center"/>
      <protection hidden="1"/>
    </xf>
    <xf numFmtId="0" fontId="39" fillId="13" borderId="103" xfId="0" applyFont="1" applyFill="1" applyBorder="1" applyAlignment="1" applyProtection="1">
      <alignment vertical="center"/>
      <protection hidden="1"/>
    </xf>
    <xf numFmtId="0" fontId="37" fillId="22" borderId="101" xfId="0" applyFont="1" applyFill="1" applyBorder="1" applyAlignment="1" applyProtection="1">
      <alignment horizontal="center" vertical="center" wrapText="1"/>
      <protection locked="0"/>
    </xf>
    <xf numFmtId="0" fontId="39" fillId="8" borderId="102" xfId="0" applyFont="1" applyFill="1" applyBorder="1" applyAlignment="1" applyProtection="1">
      <alignment vertical="center"/>
      <protection locked="0"/>
    </xf>
    <xf numFmtId="9" fontId="37" fillId="22" borderId="95" xfId="0" applyNumberFormat="1" applyFont="1" applyFill="1" applyBorder="1" applyAlignment="1" applyProtection="1">
      <alignment horizontal="center" vertical="center" wrapText="1"/>
      <protection locked="0"/>
    </xf>
    <xf numFmtId="0" fontId="39" fillId="8" borderId="54" xfId="0" applyFont="1" applyFill="1" applyBorder="1" applyAlignment="1" applyProtection="1">
      <alignment vertical="center"/>
      <protection locked="0"/>
    </xf>
    <xf numFmtId="0" fontId="39" fillId="8" borderId="103" xfId="0" applyFont="1" applyFill="1" applyBorder="1" applyAlignment="1" applyProtection="1">
      <alignment vertical="center"/>
      <protection locked="0"/>
    </xf>
    <xf numFmtId="0" fontId="37" fillId="22" borderId="95" xfId="0" applyFont="1" applyFill="1" applyBorder="1" applyAlignment="1" applyProtection="1">
      <alignment horizontal="center" vertical="center" wrapText="1"/>
      <protection locked="0"/>
    </xf>
    <xf numFmtId="0" fontId="37" fillId="26" borderId="95" xfId="0" applyFont="1" applyFill="1" applyBorder="1" applyAlignment="1" applyProtection="1">
      <alignment horizontal="center" vertical="center" wrapText="1"/>
      <protection hidden="1"/>
    </xf>
    <xf numFmtId="0" fontId="38" fillId="26" borderId="95" xfId="0" applyFont="1" applyFill="1" applyBorder="1" applyAlignment="1" applyProtection="1">
      <alignment horizontal="center" vertical="center" wrapText="1"/>
      <protection hidden="1"/>
    </xf>
    <xf numFmtId="0" fontId="41" fillId="16" borderId="0" xfId="0" applyFont="1" applyFill="1" applyBorder="1" applyAlignment="1" applyProtection="1">
      <alignment horizontal="center" vertical="center"/>
      <protection hidden="1"/>
    </xf>
    <xf numFmtId="0" fontId="42" fillId="0" borderId="0" xfId="0" applyFont="1" applyBorder="1" applyAlignment="1" applyProtection="1">
      <alignment vertical="center"/>
      <protection hidden="1"/>
    </xf>
    <xf numFmtId="0" fontId="41" fillId="16" borderId="81" xfId="0" applyFont="1" applyFill="1" applyBorder="1" applyAlignment="1" applyProtection="1">
      <alignment horizontal="center" vertical="center"/>
      <protection hidden="1"/>
    </xf>
    <xf numFmtId="0" fontId="42" fillId="0" borderId="81" xfId="0" applyFont="1" applyBorder="1" applyAlignment="1" applyProtection="1">
      <alignment vertical="center"/>
      <protection hidden="1"/>
    </xf>
    <xf numFmtId="0" fontId="40" fillId="16" borderId="0" xfId="0" applyFont="1" applyFill="1" applyBorder="1" applyAlignment="1" applyProtection="1">
      <alignment horizontal="center" vertical="center" wrapText="1"/>
      <protection hidden="1"/>
    </xf>
    <xf numFmtId="0" fontId="41" fillId="25" borderId="84" xfId="0" applyFont="1" applyFill="1" applyBorder="1" applyAlignment="1" applyProtection="1">
      <alignment horizontal="center" vertical="center"/>
      <protection hidden="1"/>
    </xf>
    <xf numFmtId="0" fontId="42" fillId="13" borderId="85" xfId="0" applyFont="1" applyFill="1" applyBorder="1" applyAlignment="1" applyProtection="1">
      <alignment vertical="center"/>
      <protection hidden="1"/>
    </xf>
    <xf numFmtId="0" fontId="42" fillId="13" borderId="86" xfId="0" applyFont="1" applyFill="1" applyBorder="1" applyAlignment="1" applyProtection="1">
      <alignment vertical="center"/>
      <protection hidden="1"/>
    </xf>
    <xf numFmtId="0" fontId="40" fillId="18" borderId="84" xfId="0" applyFont="1" applyFill="1" applyBorder="1" applyAlignment="1" applyProtection="1">
      <alignment horizontal="center" vertical="center"/>
      <protection hidden="1"/>
    </xf>
    <xf numFmtId="0" fontId="42" fillId="0" borderId="85" xfId="0" applyFont="1" applyBorder="1" applyAlignment="1" applyProtection="1">
      <alignment vertical="center"/>
      <protection hidden="1"/>
    </xf>
    <xf numFmtId="0" fontId="42" fillId="0" borderId="86" xfId="0" applyFont="1" applyBorder="1" applyAlignment="1" applyProtection="1">
      <alignment vertical="center"/>
      <protection hidden="1"/>
    </xf>
    <xf numFmtId="0" fontId="41" fillId="25" borderId="87" xfId="0" applyFont="1" applyFill="1" applyBorder="1" applyAlignment="1" applyProtection="1">
      <alignment horizontal="center" vertical="center" wrapText="1"/>
      <protection hidden="1"/>
    </xf>
    <xf numFmtId="0" fontId="42" fillId="13" borderId="88" xfId="0" applyFont="1" applyFill="1" applyBorder="1" applyAlignment="1" applyProtection="1">
      <alignment vertical="center"/>
      <protection hidden="1"/>
    </xf>
    <xf numFmtId="168" fontId="41" fillId="19" borderId="87" xfId="0" applyNumberFormat="1" applyFont="1" applyFill="1" applyBorder="1" applyAlignment="1" applyProtection="1">
      <alignment horizontal="center" vertical="center" wrapText="1"/>
      <protection locked="0"/>
    </xf>
    <xf numFmtId="0" fontId="42" fillId="0" borderId="86" xfId="0" applyFont="1" applyBorder="1" applyAlignment="1" applyProtection="1">
      <alignment vertical="center"/>
      <protection locked="0"/>
    </xf>
    <xf numFmtId="0" fontId="41" fillId="0" borderId="81" xfId="0" applyFont="1" applyBorder="1" applyAlignment="1" applyProtection="1">
      <alignment horizontal="center" vertical="center"/>
      <protection hidden="1"/>
    </xf>
    <xf numFmtId="0" fontId="41" fillId="18" borderId="89" xfId="0" applyFont="1" applyFill="1" applyBorder="1" applyAlignment="1" applyProtection="1">
      <alignment horizontal="center" vertical="center" wrapText="1"/>
      <protection hidden="1"/>
    </xf>
    <xf numFmtId="0" fontId="42" fillId="0" borderId="94" xfId="0" applyFont="1" applyBorder="1" applyAlignment="1" applyProtection="1">
      <alignment vertical="center"/>
      <protection hidden="1"/>
    </xf>
    <xf numFmtId="0" fontId="41" fillId="18" borderId="55" xfId="0" applyFont="1" applyFill="1" applyBorder="1" applyAlignment="1" applyProtection="1">
      <alignment horizontal="center" vertical="center" wrapText="1"/>
      <protection hidden="1"/>
    </xf>
    <xf numFmtId="0" fontId="42" fillId="0" borderId="54" xfId="0" applyFont="1" applyBorder="1" applyAlignment="1" applyProtection="1">
      <alignment vertical="center"/>
      <protection hidden="1"/>
    </xf>
    <xf numFmtId="0" fontId="41" fillId="18" borderId="90" xfId="0" applyFont="1" applyFill="1" applyBorder="1" applyAlignment="1" applyProtection="1">
      <alignment horizontal="center" vertical="center" wrapText="1"/>
      <protection hidden="1"/>
    </xf>
    <xf numFmtId="0" fontId="42" fillId="0" borderId="91" xfId="0" applyFont="1" applyBorder="1" applyAlignment="1" applyProtection="1">
      <alignment vertical="center"/>
      <protection hidden="1"/>
    </xf>
    <xf numFmtId="0" fontId="42" fillId="0" borderId="92" xfId="0" applyFont="1" applyBorder="1" applyAlignment="1" applyProtection="1">
      <alignment vertical="center"/>
      <protection hidden="1"/>
    </xf>
    <xf numFmtId="0" fontId="41" fillId="18" borderId="93" xfId="0" applyFont="1" applyFill="1" applyBorder="1" applyAlignment="1" applyProtection="1">
      <alignment horizontal="center" vertical="center" wrapText="1"/>
      <protection hidden="1"/>
    </xf>
    <xf numFmtId="0" fontId="42" fillId="0" borderId="99" xfId="0" applyFont="1" applyBorder="1" applyAlignment="1" applyProtection="1">
      <alignment vertical="center"/>
      <protection hidden="1"/>
    </xf>
    <xf numFmtId="0" fontId="41" fillId="18" borderId="57" xfId="0" applyFont="1" applyFill="1" applyBorder="1" applyAlignment="1" applyProtection="1">
      <alignment horizontal="center" vertical="center" wrapText="1"/>
      <protection hidden="1"/>
    </xf>
    <xf numFmtId="0" fontId="42" fillId="0" borderId="96" xfId="0" applyFont="1" applyBorder="1" applyAlignment="1" applyProtection="1">
      <alignment vertical="center"/>
      <protection hidden="1"/>
    </xf>
    <xf numFmtId="0" fontId="41" fillId="18" borderId="97" xfId="0" applyFont="1" applyFill="1" applyBorder="1" applyAlignment="1" applyProtection="1">
      <alignment horizontal="center" vertical="center" wrapText="1"/>
      <protection hidden="1"/>
    </xf>
    <xf numFmtId="0" fontId="42" fillId="0" borderId="98" xfId="0" applyFont="1" applyBorder="1" applyAlignment="1" applyProtection="1">
      <alignment vertical="center"/>
      <protection hidden="1"/>
    </xf>
    <xf numFmtId="49" fontId="37" fillId="26" borderId="95" xfId="1" applyNumberFormat="1" applyFont="1" applyFill="1" applyBorder="1" applyAlignment="1" applyProtection="1">
      <alignment horizontal="center" vertical="center" wrapText="1"/>
      <protection hidden="1"/>
    </xf>
    <xf numFmtId="49" fontId="39" fillId="13" borderId="54" xfId="1" applyNumberFormat="1" applyFont="1" applyFill="1" applyBorder="1" applyAlignment="1" applyProtection="1">
      <alignment vertical="center"/>
      <protection hidden="1"/>
    </xf>
    <xf numFmtId="49" fontId="39" fillId="13" borderId="103" xfId="1" applyNumberFormat="1" applyFont="1" applyFill="1" applyBorder="1" applyAlignment="1" applyProtection="1">
      <alignment vertical="center"/>
      <protection hidden="1"/>
    </xf>
    <xf numFmtId="0" fontId="38" fillId="16" borderId="0" xfId="0" applyFont="1" applyFill="1" applyBorder="1" applyAlignment="1" applyProtection="1">
      <alignment horizontal="center" vertical="center" wrapText="1"/>
      <protection locked="0"/>
    </xf>
    <xf numFmtId="0" fontId="39" fillId="0" borderId="0" xfId="0" applyFont="1" applyBorder="1" applyAlignment="1" applyProtection="1">
      <alignment vertical="center"/>
      <protection locked="0"/>
    </xf>
    <xf numFmtId="16" fontId="37" fillId="26" borderId="95" xfId="0" applyNumberFormat="1" applyFont="1" applyFill="1" applyBorder="1" applyAlignment="1" applyProtection="1">
      <alignment horizontal="center" vertical="center" wrapText="1"/>
      <protection hidden="1"/>
    </xf>
    <xf numFmtId="0" fontId="15" fillId="0" borderId="0" xfId="0" applyFont="1" applyAlignment="1">
      <alignment horizontal="center" vertical="center" wrapText="1"/>
    </xf>
    <xf numFmtId="0" fontId="15" fillId="0" borderId="0" xfId="0" applyFont="1" applyAlignment="1">
      <alignment horizontal="left" vertical="center" wrapText="1"/>
    </xf>
    <xf numFmtId="0" fontId="1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1" fillId="8" borderId="0" xfId="0" applyFont="1" applyFill="1" applyAlignment="1">
      <alignment horizontal="center" vertical="center" wrapText="1"/>
    </xf>
    <xf numFmtId="0" fontId="15" fillId="0" borderId="20" xfId="0" applyFont="1" applyBorder="1" applyAlignment="1">
      <alignment horizontal="center" vertical="top" wrapText="1"/>
    </xf>
    <xf numFmtId="0" fontId="15" fillId="0" borderId="21" xfId="0" applyFont="1" applyBorder="1" applyAlignment="1">
      <alignment horizontal="center" vertical="top" wrapText="1"/>
    </xf>
    <xf numFmtId="0" fontId="15" fillId="0" borderId="5" xfId="0" applyFont="1" applyBorder="1" applyAlignment="1">
      <alignment horizontal="center" vertical="top" wrapText="1"/>
    </xf>
    <xf numFmtId="0" fontId="6" fillId="0" borderId="19" xfId="0" applyFont="1" applyBorder="1" applyAlignment="1">
      <alignment horizontal="center" vertical="top" wrapText="1"/>
    </xf>
    <xf numFmtId="0" fontId="6" fillId="0" borderId="24" xfId="0" applyFont="1" applyBorder="1" applyAlignment="1">
      <alignment horizontal="center" vertical="top" wrapText="1"/>
    </xf>
    <xf numFmtId="0" fontId="6" fillId="0" borderId="25" xfId="0" applyFont="1" applyBorder="1" applyAlignment="1">
      <alignment horizontal="center" vertical="top" wrapText="1"/>
    </xf>
    <xf numFmtId="0" fontId="15" fillId="7" borderId="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3" fillId="0" borderId="0" xfId="0" applyFont="1" applyAlignment="1">
      <alignment horizontal="center"/>
    </xf>
    <xf numFmtId="0" fontId="10" fillId="0" borderId="4" xfId="0" applyFont="1" applyBorder="1" applyAlignment="1">
      <alignment horizontal="center" vertical="top" wrapText="1"/>
    </xf>
    <xf numFmtId="0" fontId="4" fillId="8" borderId="0" xfId="0" applyFont="1" applyFill="1" applyAlignment="1">
      <alignment horizontal="center" vertical="center"/>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10" fillId="0" borderId="0" xfId="0" applyFont="1" applyAlignment="1">
      <alignment horizontal="center" vertical="center" wrapText="1"/>
    </xf>
    <xf numFmtId="0" fontId="15" fillId="0" borderId="0" xfId="0" applyFont="1" applyAlignment="1">
      <alignment horizontal="left" vertical="top" wrapText="1"/>
    </xf>
    <xf numFmtId="0" fontId="10" fillId="0" borderId="0" xfId="0" applyFont="1" applyAlignment="1">
      <alignment horizontal="left" vertical="center" wrapText="1"/>
    </xf>
    <xf numFmtId="0" fontId="29" fillId="8" borderId="0" xfId="0" applyFont="1" applyFill="1" applyAlignment="1">
      <alignment horizontal="center" vertical="center" wrapText="1"/>
    </xf>
    <xf numFmtId="0" fontId="13" fillId="0" borderId="20" xfId="0" applyFont="1" applyBorder="1" applyAlignment="1">
      <alignment horizontal="center"/>
    </xf>
    <xf numFmtId="0" fontId="13" fillId="0" borderId="21" xfId="0" applyFont="1" applyBorder="1" applyAlignment="1">
      <alignment horizontal="center"/>
    </xf>
    <xf numFmtId="0" fontId="13" fillId="0" borderId="5" xfId="0" applyFont="1" applyBorder="1" applyAlignment="1">
      <alignment horizontal="center"/>
    </xf>
    <xf numFmtId="0" fontId="22" fillId="9" borderId="23" xfId="0" applyFont="1" applyFill="1" applyBorder="1" applyAlignment="1">
      <alignment horizontal="center" vertical="center"/>
    </xf>
    <xf numFmtId="0" fontId="1" fillId="2" borderId="18"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0" fillId="0" borderId="0" xfId="0" applyFont="1" applyAlignment="1">
      <alignment horizontal="center" vertical="top" wrapText="1"/>
    </xf>
    <xf numFmtId="0" fontId="15" fillId="0" borderId="0" xfId="0" applyFont="1" applyAlignment="1">
      <alignment horizontal="center" vertical="top" wrapText="1"/>
    </xf>
    <xf numFmtId="0" fontId="1" fillId="2" borderId="10" xfId="0" applyFont="1" applyFill="1" applyBorder="1" applyAlignment="1">
      <alignment horizontal="center" vertical="center" textRotation="90" wrapText="1"/>
    </xf>
    <xf numFmtId="0" fontId="1" fillId="2" borderId="27"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7" fillId="0" borderId="22" xfId="0" applyFont="1" applyBorder="1" applyAlignment="1">
      <alignment horizontal="center"/>
    </xf>
    <xf numFmtId="0" fontId="17" fillId="0" borderId="0" xfId="0" applyFont="1" applyAlignment="1">
      <alignment horizontal="center"/>
    </xf>
    <xf numFmtId="0" fontId="17" fillId="0" borderId="26" xfId="0" applyFont="1" applyBorder="1" applyAlignment="1">
      <alignment horizontal="center"/>
    </xf>
    <xf numFmtId="0" fontId="17" fillId="0" borderId="15" xfId="0" applyFont="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5" xfId="0" applyFont="1" applyBorder="1" applyAlignment="1">
      <alignment horizontal="center" vertical="center"/>
    </xf>
    <xf numFmtId="0" fontId="15" fillId="0" borderId="4" xfId="0" applyFont="1" applyBorder="1" applyAlignment="1">
      <alignment horizontal="center" vertical="top" wrapText="1"/>
    </xf>
    <xf numFmtId="0" fontId="13" fillId="0" borderId="4" xfId="0" applyFont="1" applyBorder="1" applyAlignment="1">
      <alignment horizontal="center" vertical="top"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0" fillId="0" borderId="3" xfId="0" applyFont="1" applyBorder="1" applyAlignment="1">
      <alignment horizontal="left" vertical="center"/>
    </xf>
    <xf numFmtId="0" fontId="13" fillId="0" borderId="9" xfId="0" applyFont="1" applyBorder="1" applyAlignment="1">
      <alignment horizontal="center"/>
    </xf>
    <xf numFmtId="0" fontId="13" fillId="0" borderId="22" xfId="0" applyFont="1" applyBorder="1" applyAlignment="1">
      <alignment horizontal="center"/>
    </xf>
    <xf numFmtId="0" fontId="13" fillId="0" borderId="28" xfId="0" applyFont="1" applyBorder="1" applyAlignment="1">
      <alignment horizontal="center"/>
    </xf>
    <xf numFmtId="0" fontId="5" fillId="0" borderId="19"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15" fillId="0" borderId="8" xfId="0" applyFont="1" applyBorder="1" applyAlignment="1">
      <alignment horizontal="center" wrapText="1"/>
    </xf>
    <xf numFmtId="0" fontId="15" fillId="0" borderId="6" xfId="0" applyFont="1" applyBorder="1" applyAlignment="1">
      <alignment horizontal="center" wrapText="1"/>
    </xf>
    <xf numFmtId="0" fontId="15" fillId="0" borderId="7" xfId="0" applyFont="1" applyBorder="1" applyAlignment="1">
      <alignment horizontal="center" wrapText="1"/>
    </xf>
    <xf numFmtId="0" fontId="15" fillId="0" borderId="19" xfId="0" applyFont="1" applyBorder="1" applyAlignment="1">
      <alignment horizontal="center" vertical="top" wrapText="1"/>
    </xf>
    <xf numFmtId="0" fontId="15" fillId="0" borderId="24" xfId="0" applyFont="1" applyBorder="1" applyAlignment="1">
      <alignment horizontal="center" vertical="top" wrapText="1"/>
    </xf>
    <xf numFmtId="0" fontId="15" fillId="0" borderId="25" xfId="0" applyFont="1" applyBorder="1" applyAlignment="1">
      <alignment horizontal="center" vertical="top" wrapText="1"/>
    </xf>
    <xf numFmtId="0" fontId="15" fillId="0" borderId="29" xfId="0" applyFont="1" applyBorder="1" applyAlignment="1">
      <alignment horizontal="center" vertical="center" wrapText="1"/>
    </xf>
    <xf numFmtId="0" fontId="15" fillId="0" borderId="30" xfId="0" applyFont="1" applyBorder="1" applyAlignment="1">
      <alignment horizontal="center" vertical="center" wrapText="1"/>
    </xf>
    <xf numFmtId="0" fontId="13" fillId="0" borderId="4" xfId="0" applyFont="1" applyBorder="1" applyAlignment="1">
      <alignment horizontal="center"/>
    </xf>
    <xf numFmtId="0" fontId="10" fillId="0" borderId="3" xfId="0" applyFont="1" applyBorder="1" applyAlignment="1">
      <alignment horizontal="left" vertical="center" wrapText="1"/>
    </xf>
    <xf numFmtId="0" fontId="10" fillId="0" borderId="0" xfId="0" quotePrefix="1" applyFont="1" applyAlignment="1">
      <alignment horizontal="left" vertical="center" wrapText="1"/>
    </xf>
    <xf numFmtId="0" fontId="8" fillId="0" borderId="0" xfId="0" applyFont="1" applyAlignment="1">
      <alignment horizontal="center" vertical="center" wrapText="1"/>
    </xf>
    <xf numFmtId="0" fontId="15" fillId="0" borderId="9" xfId="0" applyFont="1" applyBorder="1" applyAlignment="1">
      <alignment horizontal="center" vertical="top" wrapText="1"/>
    </xf>
    <xf numFmtId="0" fontId="15" fillId="0" borderId="22" xfId="0" applyFont="1" applyBorder="1" applyAlignment="1">
      <alignment horizontal="center" vertical="top" wrapText="1"/>
    </xf>
    <xf numFmtId="0" fontId="15" fillId="0" borderId="28" xfId="0" applyFont="1" applyBorder="1" applyAlignment="1">
      <alignment horizontal="center" vertical="top" wrapText="1"/>
    </xf>
    <xf numFmtId="0" fontId="14" fillId="0" borderId="0" xfId="0" applyFont="1" applyAlignment="1">
      <alignment horizontal="justify" vertical="top" wrapText="1"/>
    </xf>
    <xf numFmtId="0" fontId="13" fillId="0" borderId="3" xfId="0" applyFont="1" applyBorder="1" applyAlignment="1">
      <alignment horizontal="center"/>
    </xf>
    <xf numFmtId="0" fontId="10" fillId="0" borderId="0" xfId="0" applyFont="1" applyAlignment="1">
      <alignment vertical="center" wrapText="1"/>
    </xf>
    <xf numFmtId="0" fontId="15" fillId="8" borderId="6" xfId="0" applyFont="1" applyFill="1" applyBorder="1" applyAlignment="1">
      <alignment horizontal="right" vertical="center" wrapText="1"/>
    </xf>
    <xf numFmtId="0" fontId="1" fillId="14" borderId="37" xfId="0" applyFont="1" applyFill="1" applyBorder="1" applyAlignment="1">
      <alignment horizontal="center" vertical="center" wrapText="1"/>
    </xf>
    <xf numFmtId="0" fontId="1" fillId="14" borderId="30"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2" fillId="14" borderId="30" xfId="0" applyFont="1" applyFill="1" applyBorder="1" applyAlignment="1">
      <alignment horizontal="center" vertical="center" wrapText="1"/>
    </xf>
    <xf numFmtId="0" fontId="1" fillId="14" borderId="17" xfId="0" applyFont="1" applyFill="1" applyBorder="1" applyAlignment="1">
      <alignment horizontal="center" vertical="center" wrapText="1"/>
    </xf>
    <xf numFmtId="0" fontId="1" fillId="14" borderId="11"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30"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8" fillId="8" borderId="35"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5" fillId="8" borderId="8" xfId="0" applyFont="1" applyFill="1" applyBorder="1" applyAlignment="1">
      <alignment horizontal="left" vertical="center" wrapText="1"/>
    </xf>
    <xf numFmtId="0" fontId="15" fillId="8" borderId="6" xfId="0" applyFont="1" applyFill="1" applyBorder="1" applyAlignment="1">
      <alignment horizontal="left" vertical="center" wrapText="1"/>
    </xf>
    <xf numFmtId="0" fontId="1" fillId="8" borderId="16"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29" fillId="8" borderId="16" xfId="0" applyFont="1" applyFill="1" applyBorder="1" applyAlignment="1">
      <alignment horizontal="center" vertical="center" wrapText="1"/>
    </xf>
    <xf numFmtId="0" fontId="29" fillId="8" borderId="2" xfId="0" applyFont="1" applyFill="1" applyBorder="1" applyAlignment="1">
      <alignment horizontal="center" vertical="center" wrapText="1"/>
    </xf>
    <xf numFmtId="0" fontId="2" fillId="8" borderId="20"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 fillId="8" borderId="37"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1" fillId="8" borderId="20"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9" fillId="8" borderId="37" xfId="0" applyFont="1" applyFill="1" applyBorder="1" applyAlignment="1">
      <alignment horizontal="center" vertical="center" wrapText="1"/>
    </xf>
    <xf numFmtId="0" fontId="29" fillId="8" borderId="30"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9" fillId="8" borderId="30" xfId="0" applyFont="1" applyFill="1" applyBorder="1" applyAlignment="1">
      <alignment horizontal="center" vertical="center" wrapText="1"/>
    </xf>
    <xf numFmtId="0" fontId="1" fillId="8" borderId="17"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26" fillId="0" borderId="37" xfId="0" applyFont="1" applyBorder="1" applyAlignment="1">
      <alignment horizontal="center" vertical="center"/>
    </xf>
    <xf numFmtId="0" fontId="26" fillId="0" borderId="29" xfId="0" applyFont="1" applyBorder="1" applyAlignment="1">
      <alignment horizontal="center" vertical="center"/>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5" fillId="0" borderId="55" xfId="0" applyFont="1" applyBorder="1" applyAlignment="1">
      <alignment horizontal="center" vertical="center" wrapText="1"/>
    </xf>
    <xf numFmtId="0" fontId="13" fillId="0" borderId="54" xfId="0" applyFont="1" applyBorder="1" applyAlignment="1">
      <alignment vertical="center" wrapText="1"/>
    </xf>
    <xf numFmtId="0" fontId="31" fillId="0" borderId="58" xfId="0" applyFont="1" applyBorder="1" applyAlignment="1">
      <alignment horizontal="center" vertical="center" wrapText="1"/>
    </xf>
    <xf numFmtId="0" fontId="13" fillId="0" borderId="61" xfId="0" applyFont="1" applyBorder="1"/>
    <xf numFmtId="0" fontId="25" fillId="0" borderId="59" xfId="0" applyFont="1" applyBorder="1" applyAlignment="1">
      <alignment horizontal="center" vertical="center" wrapText="1"/>
    </xf>
    <xf numFmtId="0" fontId="13" fillId="0" borderId="63" xfId="0" applyFont="1" applyBorder="1" applyAlignment="1">
      <alignment vertical="center"/>
    </xf>
    <xf numFmtId="0" fontId="26" fillId="13" borderId="34" xfId="0" applyFont="1" applyFill="1" applyBorder="1" applyAlignment="1">
      <alignment horizontal="center"/>
    </xf>
    <xf numFmtId="0" fontId="26" fillId="13" borderId="35" xfId="0" applyFont="1" applyFill="1" applyBorder="1" applyAlignment="1">
      <alignment horizontal="center"/>
    </xf>
    <xf numFmtId="0" fontId="26" fillId="13" borderId="36" xfId="0" applyFont="1" applyFill="1" applyBorder="1" applyAlignment="1">
      <alignment horizontal="center"/>
    </xf>
    <xf numFmtId="0" fontId="31" fillId="0" borderId="60" xfId="0" applyFont="1" applyBorder="1" applyAlignment="1">
      <alignment horizontal="center" vertical="center" wrapText="1"/>
    </xf>
    <xf numFmtId="0" fontId="13" fillId="0" borderId="60" xfId="0" applyFont="1" applyBorder="1"/>
    <xf numFmtId="0" fontId="13" fillId="0" borderId="54" xfId="0" applyFont="1" applyBorder="1" applyAlignment="1">
      <alignment horizontal="center" vertical="center" wrapText="1"/>
    </xf>
    <xf numFmtId="0" fontId="13" fillId="0" borderId="54" xfId="0" applyFont="1" applyBorder="1"/>
    <xf numFmtId="0" fontId="12" fillId="0" borderId="29" xfId="0" applyFont="1" applyBorder="1" applyAlignment="1">
      <alignment horizontal="center" vertical="center"/>
    </xf>
    <xf numFmtId="0" fontId="12" fillId="0" borderId="30" xfId="0" applyFont="1" applyBorder="1" applyAlignment="1">
      <alignment horizontal="center" vertical="center"/>
    </xf>
    <xf numFmtId="0" fontId="31" fillId="0" borderId="67" xfId="0" applyFont="1" applyBorder="1" applyAlignment="1">
      <alignment horizontal="center" vertical="center" wrapText="1"/>
    </xf>
    <xf numFmtId="0" fontId="13" fillId="0" borderId="69" xfId="0" applyFont="1" applyBorder="1"/>
    <xf numFmtId="0" fontId="13" fillId="0" borderId="56" xfId="0" applyFont="1" applyBorder="1"/>
    <xf numFmtId="0" fontId="13" fillId="0" borderId="54" xfId="0" applyFont="1" applyBorder="1" applyAlignment="1">
      <alignment vertical="center"/>
    </xf>
    <xf numFmtId="0" fontId="13" fillId="0" borderId="56" xfId="0" applyFont="1" applyBorder="1" applyAlignment="1">
      <alignment vertical="center"/>
    </xf>
    <xf numFmtId="0" fontId="30" fillId="0" borderId="67" xfId="0" applyFont="1" applyBorder="1" applyAlignment="1">
      <alignment horizontal="center" vertical="center" wrapText="1"/>
    </xf>
    <xf numFmtId="0" fontId="13" fillId="0" borderId="55" xfId="0" applyFont="1" applyBorder="1" applyAlignment="1">
      <alignment horizontal="center" vertical="center" wrapText="1"/>
    </xf>
    <xf numFmtId="0" fontId="13" fillId="0" borderId="56" xfId="0" applyFont="1" applyBorder="1" applyAlignment="1">
      <alignment vertical="center" wrapText="1"/>
    </xf>
    <xf numFmtId="0" fontId="30"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7" xfId="0" applyFont="1" applyBorder="1"/>
    <xf numFmtId="0" fontId="13" fillId="0" borderId="62" xfId="0" applyFont="1" applyBorder="1" applyAlignment="1">
      <alignment vertical="center" wrapText="1"/>
    </xf>
  </cellXfs>
  <cellStyles count="3">
    <cellStyle name="Millares" xfId="1" builtinId="3"/>
    <cellStyle name="Normal" xfId="0" builtinId="0"/>
    <cellStyle name="Porcentaje" xfId="2" builtinId="5"/>
  </cellStyles>
  <dxfs count="1297">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s>
  <tableStyles count="0" defaultTableStyle="TableStyleMedium9" defaultPivotStyle="PivotStyleLight16"/>
  <colors>
    <mruColors>
      <color rgb="FFFF3F3F"/>
      <color rgb="FFBCE292"/>
      <color rgb="FFEAEAEA"/>
      <color rgb="FFE5F4FF"/>
      <color rgb="FFF3FFF4"/>
      <color rgb="FFE8FEE9"/>
      <color rgb="FFFFFFCC"/>
      <color rgb="FFFFFFFF"/>
      <color rgb="FF6BA42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100012</xdr:colOff>
      <xdr:row>0</xdr:row>
      <xdr:rowOff>1</xdr:rowOff>
    </xdr:from>
    <xdr:to>
      <xdr:col>1</xdr:col>
      <xdr:colOff>1243852</xdr:colOff>
      <xdr:row>3</xdr:row>
      <xdr:rowOff>145677</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 y="1"/>
          <a:ext cx="2174781" cy="125505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748395</xdr:colOff>
      <xdr:row>2</xdr:row>
      <xdr:rowOff>120544</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20RIESGOS/Equipo%20de%20Riesgos%202025/SGC-FOR-011-01%20V10%20-%20Formato_Mapa_de_RIESGOS%202025%20(5-1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s>
    <sheetDataSet>
      <sheetData sheetId="0">
        <row r="6">
          <cell r="A6" t="str">
            <v>TIPO DE MAPA</v>
          </cell>
          <cell r="B6"/>
          <cell r="C6"/>
          <cell r="D6"/>
          <cell r="E6" t="str">
            <v>PROCESOS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C801"/>
  <sheetViews>
    <sheetView showGridLines="0" tabSelected="1" zoomScale="70" zoomScaleNormal="70" zoomScaleSheetLayoutView="100" workbookViewId="0">
      <pane xSplit="1" ySplit="10" topLeftCell="B11" activePane="bottomRight" state="frozen"/>
      <selection pane="topRight" activeCell="B1" sqref="B1"/>
      <selection pane="bottomLeft" activeCell="A11" sqref="A11"/>
      <selection pane="bottomRight" activeCell="D20" sqref="D20:D22"/>
    </sheetView>
  </sheetViews>
  <sheetFormatPr baseColWidth="10" defaultColWidth="15.42578125" defaultRowHeight="64.5" customHeight="1" x14ac:dyDescent="0.2"/>
  <cols>
    <col min="1" max="1" width="15.42578125" style="200"/>
    <col min="2" max="2" width="25" style="200" customWidth="1"/>
    <col min="3" max="4" width="15.42578125" style="200"/>
    <col min="5" max="5" width="47.140625" style="200" customWidth="1"/>
    <col min="6" max="8" width="15.42578125" style="200"/>
    <col min="9" max="9" width="29.7109375" style="200" customWidth="1"/>
    <col min="10" max="10" width="15.42578125" style="200"/>
    <col min="11" max="13" width="43.140625" style="200" customWidth="1"/>
    <col min="14" max="14" width="15.42578125" style="200"/>
    <col min="15" max="15" width="0" style="216" hidden="1" customWidth="1"/>
    <col min="16" max="16" width="15.42578125" style="200"/>
    <col min="17" max="18" width="0" style="216" hidden="1" customWidth="1"/>
    <col min="19" max="19" width="26.85546875" style="200" customWidth="1"/>
    <col min="20" max="22" width="0" style="216" hidden="1" customWidth="1"/>
    <col min="23" max="23" width="47.28515625" style="200" customWidth="1"/>
    <col min="24" max="26" width="0" style="216" hidden="1" customWidth="1"/>
    <col min="27" max="28" width="15.42578125" style="200"/>
    <col min="29" max="31" width="0" style="216" hidden="1" customWidth="1"/>
    <col min="32" max="32" width="15.42578125" style="200"/>
    <col min="33" max="33" width="28.28515625" style="200" customWidth="1"/>
    <col min="34" max="36" width="0" style="216" hidden="1" customWidth="1"/>
    <col min="37" max="38" width="15.42578125" style="200"/>
    <col min="39" max="41" width="0" style="216" hidden="1" customWidth="1"/>
    <col min="42" max="42" width="15.42578125" style="200"/>
    <col min="43" max="43" width="0" style="216" hidden="1" customWidth="1"/>
    <col min="44" max="44" width="15.42578125" style="216"/>
    <col min="45" max="45" width="0" style="216" hidden="1" customWidth="1"/>
    <col min="46" max="46" width="15.42578125" style="200"/>
    <col min="47" max="47" width="27" style="200" customWidth="1"/>
    <col min="48" max="48" width="26.28515625" style="200" customWidth="1"/>
    <col min="49" max="49" width="15.42578125" style="200"/>
    <col min="50" max="50" width="30" style="200" customWidth="1"/>
    <col min="51" max="51" width="15.42578125" style="200"/>
    <col min="52" max="52" width="30" style="200" customWidth="1"/>
    <col min="53" max="16384" width="15.42578125" style="200"/>
  </cols>
  <sheetData>
    <row r="1" spans="1:88" s="254" customFormat="1" ht="29.25" customHeight="1" x14ac:dyDescent="0.2">
      <c r="A1" s="250"/>
      <c r="B1" s="251"/>
      <c r="C1" s="251"/>
      <c r="D1" s="251"/>
      <c r="E1" s="251"/>
      <c r="F1" s="251"/>
      <c r="G1" s="251"/>
      <c r="H1" s="251"/>
      <c r="I1" s="251"/>
      <c r="J1" s="251"/>
      <c r="K1" s="251"/>
      <c r="L1" s="252"/>
      <c r="M1" s="252"/>
      <c r="N1" s="252"/>
      <c r="O1" s="253"/>
      <c r="P1" s="252"/>
      <c r="Q1" s="253"/>
      <c r="R1" s="253"/>
      <c r="S1" s="252"/>
      <c r="T1" s="253"/>
      <c r="U1" s="253"/>
      <c r="V1" s="253"/>
      <c r="W1" s="252"/>
      <c r="X1" s="253"/>
      <c r="Y1" s="253"/>
      <c r="Z1" s="253"/>
      <c r="AA1" s="252"/>
      <c r="AB1" s="252"/>
      <c r="AC1" s="253"/>
      <c r="AD1" s="253"/>
      <c r="AE1" s="253"/>
      <c r="AF1" s="252"/>
      <c r="AG1" s="252"/>
      <c r="AH1" s="253"/>
      <c r="AI1" s="253"/>
      <c r="AJ1" s="253"/>
      <c r="AK1" s="252"/>
      <c r="AL1" s="252"/>
      <c r="AM1" s="253"/>
      <c r="AN1" s="253"/>
      <c r="AO1" s="253"/>
      <c r="AP1" s="252"/>
      <c r="AQ1" s="253"/>
      <c r="AR1" s="253"/>
      <c r="AS1" s="253"/>
      <c r="AW1" s="252"/>
      <c r="AX1" s="252"/>
      <c r="AY1" s="255" t="s">
        <v>65</v>
      </c>
      <c r="AZ1" s="271" t="s">
        <v>64</v>
      </c>
      <c r="BA1" s="256"/>
      <c r="BB1" s="256"/>
      <c r="BC1" s="256"/>
      <c r="BD1" s="256"/>
      <c r="BE1" s="256"/>
      <c r="BF1" s="256"/>
    </row>
    <row r="2" spans="1:88" s="254" customFormat="1" ht="29.25" customHeight="1" x14ac:dyDescent="0.2">
      <c r="A2" s="257"/>
      <c r="B2" s="258"/>
      <c r="C2" s="258"/>
      <c r="D2" s="258"/>
      <c r="E2" s="258"/>
      <c r="F2" s="258"/>
      <c r="G2" s="258"/>
      <c r="H2" s="258"/>
      <c r="I2" s="258"/>
      <c r="J2" s="258"/>
      <c r="K2" s="258"/>
      <c r="L2" s="345" t="s">
        <v>67</v>
      </c>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Y2" s="259" t="s">
        <v>426</v>
      </c>
      <c r="AZ2" s="272">
        <v>9</v>
      </c>
      <c r="BA2" s="256"/>
      <c r="BB2" s="256"/>
      <c r="BC2" s="256"/>
      <c r="BD2" s="256"/>
      <c r="BE2" s="256"/>
      <c r="BF2" s="256"/>
    </row>
    <row r="3" spans="1:88" s="254" customFormat="1" ht="29.25" customHeight="1" x14ac:dyDescent="0.2">
      <c r="A3" s="257"/>
      <c r="B3" s="258"/>
      <c r="C3" s="258"/>
      <c r="D3" s="258"/>
      <c r="E3" s="258"/>
      <c r="F3" s="258"/>
      <c r="G3" s="258"/>
      <c r="H3" s="258"/>
      <c r="I3" s="258"/>
      <c r="J3" s="258"/>
      <c r="K3" s="258"/>
      <c r="L3" s="345" t="s">
        <v>51</v>
      </c>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Y3" s="259" t="s">
        <v>427</v>
      </c>
      <c r="AZ3" s="273">
        <v>45219</v>
      </c>
      <c r="BA3" s="260"/>
      <c r="BB3" s="260"/>
      <c r="BC3" s="260"/>
      <c r="BD3" s="260"/>
      <c r="BE3" s="260"/>
      <c r="BF3" s="260"/>
    </row>
    <row r="4" spans="1:88" s="254" customFormat="1" ht="29.25" customHeight="1" thickBot="1" x14ac:dyDescent="0.25">
      <c r="A4" s="257"/>
      <c r="B4" s="258"/>
      <c r="C4" s="258"/>
      <c r="D4" s="258"/>
      <c r="E4" s="258"/>
      <c r="F4" s="258"/>
      <c r="G4" s="258"/>
      <c r="H4" s="258"/>
      <c r="I4" s="258"/>
      <c r="J4" s="258"/>
      <c r="K4" s="258"/>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Y4" s="261" t="s">
        <v>428</v>
      </c>
      <c r="AZ4" s="274" t="s">
        <v>429</v>
      </c>
      <c r="BA4" s="256"/>
      <c r="BB4" s="262"/>
      <c r="BC4" s="262"/>
      <c r="BD4" s="262"/>
      <c r="BE4" s="262"/>
      <c r="BF4" s="262"/>
      <c r="BG4" s="262"/>
      <c r="BH4" s="262"/>
      <c r="BI4" s="262"/>
      <c r="BJ4" s="262"/>
      <c r="BK4" s="262"/>
      <c r="BL4" s="262"/>
      <c r="BM4" s="262"/>
      <c r="BN4" s="262"/>
      <c r="BO4" s="262"/>
      <c r="BP4" s="262"/>
      <c r="BQ4" s="262"/>
      <c r="BR4" s="262"/>
      <c r="BS4" s="262"/>
      <c r="BT4" s="262"/>
      <c r="BU4" s="262"/>
      <c r="BV4" s="262"/>
      <c r="BW4" s="262"/>
      <c r="BX4" s="262"/>
      <c r="BY4" s="262"/>
      <c r="BZ4" s="262"/>
      <c r="CA4" s="262"/>
      <c r="CB4" s="262"/>
      <c r="CC4" s="262"/>
      <c r="CD4" s="262"/>
      <c r="CE4" s="262"/>
      <c r="CF4" s="262"/>
      <c r="CG4" s="262"/>
      <c r="CH4" s="262"/>
      <c r="CI4" s="262"/>
      <c r="CJ4" s="262"/>
    </row>
    <row r="5" spans="1:88" s="185" customFormat="1" ht="29.25" customHeight="1" thickBot="1" x14ac:dyDescent="0.25">
      <c r="A5" s="332"/>
      <c r="B5" s="333"/>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c r="AT5" s="333"/>
      <c r="AU5" s="333"/>
      <c r="AV5" s="333"/>
      <c r="AW5" s="333"/>
      <c r="AX5" s="333"/>
      <c r="AY5" s="333"/>
      <c r="AZ5" s="334"/>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row>
    <row r="6" spans="1:88" s="185" customFormat="1" ht="29.25" customHeight="1" thickBot="1" x14ac:dyDescent="0.25">
      <c r="A6" s="339" t="s">
        <v>155</v>
      </c>
      <c r="B6" s="340"/>
      <c r="C6" s="340"/>
      <c r="D6" s="341"/>
      <c r="E6" s="348" t="s">
        <v>149</v>
      </c>
      <c r="F6" s="349"/>
      <c r="G6" s="350"/>
      <c r="K6" s="346" t="s">
        <v>52</v>
      </c>
      <c r="L6" s="347"/>
      <c r="M6" s="264">
        <v>45688</v>
      </c>
      <c r="N6" s="265"/>
      <c r="O6" s="202"/>
      <c r="P6" s="265"/>
      <c r="Q6" s="202"/>
      <c r="R6" s="202"/>
      <c r="S6" s="265"/>
      <c r="T6" s="222"/>
      <c r="U6" s="222"/>
      <c r="V6" s="222"/>
      <c r="X6" s="213"/>
      <c r="Y6" s="213"/>
      <c r="Z6" s="213"/>
      <c r="AB6" s="263"/>
      <c r="AC6" s="223"/>
      <c r="AD6" s="223"/>
      <c r="AE6" s="223"/>
      <c r="AF6" s="263"/>
      <c r="AH6" s="213"/>
      <c r="AI6" s="213"/>
      <c r="AJ6" s="213"/>
      <c r="AM6" s="213"/>
      <c r="AN6" s="213"/>
      <c r="AO6" s="213"/>
      <c r="AQ6" s="213"/>
      <c r="AR6" s="213"/>
      <c r="AS6" s="213"/>
      <c r="AZ6" s="266"/>
      <c r="BA6" s="18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263"/>
    </row>
    <row r="7" spans="1:88" s="185" customFormat="1" ht="29.25" customHeight="1" thickBot="1" x14ac:dyDescent="0.25">
      <c r="A7" s="335"/>
      <c r="B7" s="336"/>
      <c r="C7" s="336"/>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8"/>
      <c r="BA7" s="184"/>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row>
    <row r="8" spans="1:88" s="254" customFormat="1" ht="44.25" customHeight="1" x14ac:dyDescent="0.2">
      <c r="A8" s="342" t="s">
        <v>53</v>
      </c>
      <c r="B8" s="328" t="s">
        <v>538</v>
      </c>
      <c r="C8" s="328" t="s">
        <v>542</v>
      </c>
      <c r="D8" s="328" t="s">
        <v>539</v>
      </c>
      <c r="E8" s="328" t="s">
        <v>447</v>
      </c>
      <c r="F8" s="328" t="s">
        <v>540</v>
      </c>
      <c r="G8" s="328" t="s">
        <v>75</v>
      </c>
      <c r="H8" s="328"/>
      <c r="I8" s="328"/>
      <c r="J8" s="328"/>
      <c r="K8" s="328"/>
      <c r="L8" s="328"/>
      <c r="M8" s="328"/>
      <c r="N8" s="328" t="s">
        <v>76</v>
      </c>
      <c r="O8" s="328"/>
      <c r="P8" s="328"/>
      <c r="Q8" s="328"/>
      <c r="R8" s="328"/>
      <c r="S8" s="328" t="s">
        <v>71</v>
      </c>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t="s">
        <v>72</v>
      </c>
      <c r="AT8" s="328"/>
      <c r="AU8" s="328" t="s">
        <v>33</v>
      </c>
      <c r="AV8" s="328"/>
      <c r="AW8" s="328" t="s">
        <v>77</v>
      </c>
      <c r="AX8" s="328"/>
      <c r="AY8" s="328"/>
      <c r="AZ8" s="330"/>
      <c r="BA8" s="260"/>
      <c r="BB8" s="262"/>
      <c r="BC8" s="262"/>
      <c r="BD8" s="262"/>
      <c r="BE8" s="262"/>
      <c r="BF8" s="262"/>
      <c r="BG8" s="262"/>
      <c r="BH8" s="262"/>
      <c r="BI8" s="262"/>
      <c r="BJ8" s="262"/>
      <c r="BK8" s="262"/>
      <c r="BL8" s="262"/>
      <c r="BM8" s="262"/>
      <c r="BN8" s="262"/>
      <c r="BO8" s="262"/>
      <c r="BP8" s="262"/>
      <c r="BQ8" s="262"/>
      <c r="BR8" s="262"/>
      <c r="BS8" s="262"/>
      <c r="BT8" s="262"/>
      <c r="BU8" s="262"/>
      <c r="BV8" s="262"/>
      <c r="BW8" s="262"/>
      <c r="BX8" s="262"/>
      <c r="BY8" s="262"/>
      <c r="BZ8" s="262"/>
      <c r="CA8" s="262"/>
      <c r="CB8" s="262"/>
      <c r="CC8" s="262"/>
      <c r="CD8" s="262"/>
      <c r="CE8" s="262"/>
      <c r="CF8" s="262"/>
      <c r="CG8" s="262"/>
      <c r="CH8" s="262"/>
      <c r="CI8" s="262"/>
      <c r="CJ8" s="262"/>
    </row>
    <row r="9" spans="1:88" s="254" customFormat="1" ht="44.25" customHeight="1" x14ac:dyDescent="0.2">
      <c r="A9" s="343"/>
      <c r="B9" s="329"/>
      <c r="C9" s="329"/>
      <c r="D9" s="329"/>
      <c r="E9" s="329"/>
      <c r="F9" s="329"/>
      <c r="G9" s="329" t="s">
        <v>258</v>
      </c>
      <c r="H9" s="329" t="s">
        <v>259</v>
      </c>
      <c r="I9" s="329" t="s">
        <v>31</v>
      </c>
      <c r="J9" s="329" t="s">
        <v>70</v>
      </c>
      <c r="K9" s="329" t="s">
        <v>4</v>
      </c>
      <c r="L9" s="329" t="s">
        <v>0</v>
      </c>
      <c r="M9" s="329" t="s">
        <v>32</v>
      </c>
      <c r="N9" s="329" t="s">
        <v>5</v>
      </c>
      <c r="O9" s="267"/>
      <c r="P9" s="329" t="s">
        <v>6</v>
      </c>
      <c r="Q9" s="267"/>
      <c r="R9" s="329" t="s">
        <v>560</v>
      </c>
      <c r="S9" s="329" t="s">
        <v>410</v>
      </c>
      <c r="T9" s="329"/>
      <c r="U9" s="329"/>
      <c r="V9" s="329"/>
      <c r="W9" s="329"/>
      <c r="X9" s="329" t="s">
        <v>409</v>
      </c>
      <c r="Y9" s="329"/>
      <c r="Z9" s="329"/>
      <c r="AA9" s="329"/>
      <c r="AB9" s="329"/>
      <c r="AC9" s="329"/>
      <c r="AD9" s="329"/>
      <c r="AE9" s="329"/>
      <c r="AF9" s="329"/>
      <c r="AG9" s="329"/>
      <c r="AH9" s="329"/>
      <c r="AI9" s="329"/>
      <c r="AJ9" s="329"/>
      <c r="AK9" s="329"/>
      <c r="AL9" s="329"/>
      <c r="AM9" s="329"/>
      <c r="AN9" s="329"/>
      <c r="AO9" s="329"/>
      <c r="AP9" s="329"/>
      <c r="AQ9" s="329" t="s">
        <v>394</v>
      </c>
      <c r="AR9" s="329"/>
      <c r="AS9" s="329"/>
      <c r="AT9" s="329"/>
      <c r="AU9" s="329"/>
      <c r="AV9" s="329"/>
      <c r="AW9" s="329"/>
      <c r="AX9" s="329"/>
      <c r="AY9" s="329"/>
      <c r="AZ9" s="331"/>
      <c r="BA9" s="256"/>
      <c r="BB9" s="256"/>
      <c r="BC9" s="256"/>
      <c r="BD9" s="256"/>
      <c r="BE9" s="256"/>
      <c r="BF9" s="256"/>
      <c r="BG9" s="256"/>
      <c r="CE9" s="262"/>
      <c r="CF9" s="262"/>
      <c r="CG9" s="262"/>
      <c r="CH9" s="262"/>
    </row>
    <row r="10" spans="1:88" s="254" customFormat="1" ht="44.25" customHeight="1" x14ac:dyDescent="0.2">
      <c r="A10" s="343"/>
      <c r="B10" s="329"/>
      <c r="C10" s="329"/>
      <c r="D10" s="329"/>
      <c r="E10" s="329"/>
      <c r="F10" s="329"/>
      <c r="G10" s="329"/>
      <c r="H10" s="329"/>
      <c r="I10" s="329"/>
      <c r="J10" s="329"/>
      <c r="K10" s="329"/>
      <c r="L10" s="329"/>
      <c r="M10" s="329"/>
      <c r="N10" s="329"/>
      <c r="O10" s="267"/>
      <c r="P10" s="329"/>
      <c r="Q10" s="267"/>
      <c r="R10" s="329"/>
      <c r="S10" s="329" t="s">
        <v>404</v>
      </c>
      <c r="T10" s="329"/>
      <c r="U10" s="329"/>
      <c r="V10" s="268">
        <v>0.6</v>
      </c>
      <c r="W10" s="267" t="s">
        <v>310</v>
      </c>
      <c r="X10" s="268">
        <v>0.05</v>
      </c>
      <c r="Y10" s="267"/>
      <c r="Z10" s="267"/>
      <c r="AA10" s="267" t="s">
        <v>407</v>
      </c>
      <c r="AB10" s="267" t="s">
        <v>316</v>
      </c>
      <c r="AC10" s="268">
        <v>0.15</v>
      </c>
      <c r="AD10" s="267"/>
      <c r="AE10" s="267"/>
      <c r="AF10" s="267" t="s">
        <v>408</v>
      </c>
      <c r="AG10" s="267" t="s">
        <v>403</v>
      </c>
      <c r="AH10" s="268">
        <v>0.1</v>
      </c>
      <c r="AI10" s="267"/>
      <c r="AJ10" s="267"/>
      <c r="AK10" s="267" t="s">
        <v>411</v>
      </c>
      <c r="AL10" s="267" t="s">
        <v>311</v>
      </c>
      <c r="AM10" s="268">
        <v>0.1</v>
      </c>
      <c r="AN10" s="269"/>
      <c r="AO10" s="269"/>
      <c r="AP10" s="267" t="s">
        <v>393</v>
      </c>
      <c r="AQ10" s="267" t="s">
        <v>309</v>
      </c>
      <c r="AR10" s="267" t="s">
        <v>313</v>
      </c>
      <c r="AS10" s="267" t="s">
        <v>274</v>
      </c>
      <c r="AT10" s="267" t="s">
        <v>308</v>
      </c>
      <c r="AU10" s="267" t="s">
        <v>395</v>
      </c>
      <c r="AV10" s="267" t="s">
        <v>276</v>
      </c>
      <c r="AW10" s="267" t="s">
        <v>68</v>
      </c>
      <c r="AX10" s="267" t="s">
        <v>69</v>
      </c>
      <c r="AY10" s="267" t="s">
        <v>273</v>
      </c>
      <c r="AZ10" s="270" t="s">
        <v>263</v>
      </c>
      <c r="BA10" s="256"/>
      <c r="BB10" s="256"/>
      <c r="BC10" s="256"/>
      <c r="BD10" s="256"/>
      <c r="BE10" s="256"/>
      <c r="BF10" s="256"/>
      <c r="BG10" s="256"/>
    </row>
    <row r="11" spans="1:88" ht="264" customHeight="1" x14ac:dyDescent="0.2">
      <c r="A11" s="284">
        <v>1</v>
      </c>
      <c r="B11" s="282" t="s">
        <v>189</v>
      </c>
      <c r="C11" s="285" t="str">
        <f>+VLOOKUP(B11,$A$691:$B$729,2,0)</f>
        <v>JORGE AUGUSTO MONTOYA ARANGO</v>
      </c>
      <c r="D11" s="280" t="s">
        <v>162</v>
      </c>
      <c r="E11" s="285" t="str">
        <f>IF(D11=$D$661,$E$661,IF(D11=$D$662,$E$662,IF(D11=$D$663,$E$663,IF(D11=$D$664,$E$664,IF(D11=$D$665,$E$665,IF(D11=$D$666,$E$666,IF(D11=$D$667,$E$667,IF(D11=$D$668,$E$668,IF(D11=$D$669,$E$669,IF(D11=$D$670,$E$670,IF(D11=VICERRECTORÍA_ACADÉMICA_,BF661,IF(D11=PLANEACIÓN_,BF663, IF(D11=IMPACTO,BF662,IF(D11=VICERRECTORÍA_ADMINISTRATIVA_FINANCIERA_,BF664,IF(D11=_VICERRECTORÍA_RESPONSABILIDAD_SOCIAL_Y_BIENESTAR_UNIVERSITARIO_,BF665,"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1" s="282" t="s">
        <v>265</v>
      </c>
      <c r="G11" s="210" t="s">
        <v>261</v>
      </c>
      <c r="H11" s="210" t="s">
        <v>39</v>
      </c>
      <c r="I11" s="180" t="s">
        <v>2023</v>
      </c>
      <c r="J11" s="282" t="s">
        <v>105</v>
      </c>
      <c r="K11" s="282" t="s">
        <v>613</v>
      </c>
      <c r="L11" s="282" t="s">
        <v>614</v>
      </c>
      <c r="M11" s="282" t="s">
        <v>615</v>
      </c>
      <c r="N11" s="282" t="s">
        <v>104</v>
      </c>
      <c r="O11" s="276">
        <f t="shared" ref="O11:O20" si="0">IF(N11="ALTA",5,IF(N11="MEDIO ALTA",4,IF(N11="MEDIA",3,IF(N11="MEDIO BAJA",2,IF(N11="BAJA",1,0)))))</f>
        <v>3</v>
      </c>
      <c r="P11" s="282" t="s">
        <v>209</v>
      </c>
      <c r="Q11" s="276">
        <f>IF(P11="ALTO",5,IF(P11="MEDIO-ALTO",4,IF(P11="MEDIO",3,IF(P11="MEDIO-BAJO",2,IF(P11="BAJO",1,0)))))</f>
        <v>4</v>
      </c>
      <c r="R11" s="276">
        <f>Q11*O11</f>
        <v>12</v>
      </c>
      <c r="S11" s="180" t="s">
        <v>315</v>
      </c>
      <c r="T11" s="181">
        <f t="shared" ref="T11:T74" si="1">IF(S11=$S$665,1,IF(S11=$S$661,5,IF(S11=$S$662,4,IF(S11=$S$663,3,IF(S11=$S$664,2,0)))))</f>
        <v>1</v>
      </c>
      <c r="U11" s="276">
        <f>ROUND(AVERAGEIF(T11:T13,"&gt;0"),0)</f>
        <v>2</v>
      </c>
      <c r="V11" s="276">
        <f>U11*0.6</f>
        <v>1.2</v>
      </c>
      <c r="W11" s="210" t="s">
        <v>628</v>
      </c>
      <c r="X11" s="276">
        <f>IF(S11="No_existen",5*$X$10,Y11*$X$10)</f>
        <v>0.1</v>
      </c>
      <c r="Y11" s="276">
        <f>ROUND(AVERAGEIF(Z11:Z13,"&gt;0"),0)</f>
        <v>2</v>
      </c>
      <c r="Z11" s="208">
        <f t="shared" ref="Z11:Z74" si="2">IF(AA11=$AA$663,1,IF(AA11=$AA$662,2,IF(AA11=$AA$661,4,IF(S11="No_existen",5,0))))</f>
        <v>2</v>
      </c>
      <c r="AA11" s="210" t="s">
        <v>319</v>
      </c>
      <c r="AB11" s="210"/>
      <c r="AC11" s="276">
        <f>IF(S11="No_existen",5*$AC$10,AD11*$AC$10)</f>
        <v>0.15</v>
      </c>
      <c r="AD11" s="276">
        <f>ROUND(AVERAGEIF(AE11:AE13,"&gt;0"),0)</f>
        <v>1</v>
      </c>
      <c r="AE11" s="208">
        <f t="shared" ref="AE11:AE74" si="3">IF(AF11=$AK$662,1,IF(AF11=$AK$661,4,IF(S11="No_existen",5,0)))</f>
        <v>1</v>
      </c>
      <c r="AF11" s="210" t="s">
        <v>295</v>
      </c>
      <c r="AG11" s="210" t="s">
        <v>639</v>
      </c>
      <c r="AH11" s="276">
        <f>IF(S11="No_existen",5*$AH$10,AI11*$AH$10)</f>
        <v>0.1</v>
      </c>
      <c r="AI11" s="276">
        <f>ROUND(AVERAGEIF(AJ11:AJ13,"&gt;0"),0)</f>
        <v>1</v>
      </c>
      <c r="AJ11" s="208">
        <f t="shared" ref="AJ11:AJ74" si="4">IF(AK11=$AP$661,1,IF(AK11=$AP$662,4,IF(S11="No_existen",5,0)))</f>
        <v>1</v>
      </c>
      <c r="AK11" s="210" t="s">
        <v>292</v>
      </c>
      <c r="AL11" s="210" t="s">
        <v>300</v>
      </c>
      <c r="AM11" s="276">
        <f t="shared" ref="AM11" si="5">IF(S11="No_existen",5*$AM$10,AN11*$AM$10)</f>
        <v>0.30000000000000004</v>
      </c>
      <c r="AN11" s="276">
        <f>ROUND(AVERAGEIF(AO11:AO13,"&gt;0"),0)</f>
        <v>3</v>
      </c>
      <c r="AO11" s="208">
        <f t="shared" ref="AO11:AO203" si="6">IF(AP11="Preventivo",1,IF(AP11="Detectivo",4, IF(S11="No_existen",5,0)))</f>
        <v>1</v>
      </c>
      <c r="AP11" s="210" t="s">
        <v>647</v>
      </c>
      <c r="AQ11" s="276">
        <f>ROUND(AVERAGE(U11,Y11,AD11,AI11,AN11),0)</f>
        <v>2</v>
      </c>
      <c r="AR11" s="276" t="str">
        <f>IF(AQ11&lt;1.5,"FUERTE",IF(AND(AQ11&gt;=1.5,AQ11&lt;2.5),"ACEPTABLE",IF(AQ11&gt;=5,"INEXISTENTE","DÉBIL")))</f>
        <v>ACEPTABLE</v>
      </c>
      <c r="AS11" s="276">
        <f>IF(R11=0,0,ROUND((R11*AQ11),0))</f>
        <v>24</v>
      </c>
      <c r="AT11" s="278" t="str">
        <f>IF(AS11&gt;=36,"GRAVE", IF(AS11&lt;=10, "LEVE", "MODERADO"))</f>
        <v>MODERADO</v>
      </c>
      <c r="AU11" s="308" t="s">
        <v>649</v>
      </c>
      <c r="AV11" s="309" t="s">
        <v>650</v>
      </c>
      <c r="AW11" s="210" t="s">
        <v>93</v>
      </c>
      <c r="AX11" s="210" t="s">
        <v>659</v>
      </c>
      <c r="AY11" s="188">
        <v>46006</v>
      </c>
      <c r="AZ11" s="182"/>
      <c r="BA11" s="183"/>
      <c r="BB11" s="183"/>
      <c r="BC11" s="183"/>
      <c r="BD11" s="183"/>
      <c r="BE11" s="183"/>
      <c r="BF11" s="183"/>
      <c r="BG11" s="183"/>
      <c r="BH11" s="183"/>
    </row>
    <row r="12" spans="1:88" ht="64.5" hidden="1" customHeight="1" x14ac:dyDescent="0.2">
      <c r="A12" s="284"/>
      <c r="B12" s="282"/>
      <c r="C12" s="285"/>
      <c r="D12" s="280"/>
      <c r="E12" s="285"/>
      <c r="F12" s="282"/>
      <c r="G12" s="210" t="s">
        <v>260</v>
      </c>
      <c r="H12" s="210" t="s">
        <v>36</v>
      </c>
      <c r="I12" s="180" t="s">
        <v>602</v>
      </c>
      <c r="J12" s="282"/>
      <c r="K12" s="282"/>
      <c r="L12" s="282"/>
      <c r="M12" s="282"/>
      <c r="N12" s="282"/>
      <c r="O12" s="276"/>
      <c r="P12" s="282"/>
      <c r="Q12" s="276"/>
      <c r="R12" s="276"/>
      <c r="S12" s="180" t="s">
        <v>315</v>
      </c>
      <c r="T12" s="181">
        <f t="shared" si="1"/>
        <v>1</v>
      </c>
      <c r="U12" s="276"/>
      <c r="V12" s="276"/>
      <c r="W12" s="210" t="s">
        <v>629</v>
      </c>
      <c r="X12" s="276"/>
      <c r="Y12" s="276"/>
      <c r="Z12" s="208">
        <f t="shared" si="2"/>
        <v>2</v>
      </c>
      <c r="AA12" s="210" t="s">
        <v>319</v>
      </c>
      <c r="AB12" s="210"/>
      <c r="AC12" s="276"/>
      <c r="AD12" s="276"/>
      <c r="AE12" s="208">
        <f t="shared" si="3"/>
        <v>1</v>
      </c>
      <c r="AF12" s="210" t="s">
        <v>295</v>
      </c>
      <c r="AG12" s="210" t="s">
        <v>640</v>
      </c>
      <c r="AH12" s="276"/>
      <c r="AI12" s="276"/>
      <c r="AJ12" s="208">
        <f t="shared" si="4"/>
        <v>1</v>
      </c>
      <c r="AK12" s="210" t="s">
        <v>292</v>
      </c>
      <c r="AL12" s="210" t="s">
        <v>300</v>
      </c>
      <c r="AM12" s="276"/>
      <c r="AN12" s="276"/>
      <c r="AO12" s="208">
        <f t="shared" si="6"/>
        <v>4</v>
      </c>
      <c r="AP12" s="210" t="s">
        <v>648</v>
      </c>
      <c r="AQ12" s="276"/>
      <c r="AR12" s="276"/>
      <c r="AS12" s="276"/>
      <c r="AT12" s="278"/>
      <c r="AU12" s="308"/>
      <c r="AV12" s="308"/>
      <c r="AW12" s="210" t="s">
        <v>92</v>
      </c>
      <c r="AX12" s="210" t="s">
        <v>660</v>
      </c>
      <c r="AY12" s="188">
        <v>46006</v>
      </c>
      <c r="AZ12" s="182" t="s">
        <v>662</v>
      </c>
      <c r="BA12" s="186"/>
      <c r="BB12" s="186"/>
      <c r="BC12" s="186"/>
      <c r="BD12" s="186"/>
      <c r="BE12" s="186"/>
      <c r="BF12" s="186"/>
      <c r="BG12" s="186"/>
      <c r="BH12" s="183"/>
    </row>
    <row r="13" spans="1:88" ht="64.5" hidden="1" customHeight="1" x14ac:dyDescent="0.2">
      <c r="A13" s="284"/>
      <c r="B13" s="282"/>
      <c r="C13" s="285"/>
      <c r="D13" s="280"/>
      <c r="E13" s="285"/>
      <c r="F13" s="282"/>
      <c r="G13" s="210" t="s">
        <v>260</v>
      </c>
      <c r="H13" s="210" t="s">
        <v>38</v>
      </c>
      <c r="I13" s="187" t="s">
        <v>603</v>
      </c>
      <c r="J13" s="282"/>
      <c r="K13" s="282"/>
      <c r="L13" s="282"/>
      <c r="M13" s="282"/>
      <c r="N13" s="282"/>
      <c r="O13" s="276"/>
      <c r="P13" s="282"/>
      <c r="Q13" s="276"/>
      <c r="R13" s="276"/>
      <c r="S13" s="180" t="s">
        <v>321</v>
      </c>
      <c r="T13" s="181">
        <f t="shared" si="1"/>
        <v>3</v>
      </c>
      <c r="U13" s="276"/>
      <c r="V13" s="276"/>
      <c r="W13" s="210" t="s">
        <v>630</v>
      </c>
      <c r="X13" s="276"/>
      <c r="Y13" s="276"/>
      <c r="Z13" s="208">
        <f t="shared" si="2"/>
        <v>2</v>
      </c>
      <c r="AA13" s="210" t="s">
        <v>319</v>
      </c>
      <c r="AB13" s="210"/>
      <c r="AC13" s="276"/>
      <c r="AD13" s="276"/>
      <c r="AE13" s="208">
        <f t="shared" si="3"/>
        <v>1</v>
      </c>
      <c r="AF13" s="210" t="s">
        <v>295</v>
      </c>
      <c r="AG13" s="210" t="s">
        <v>640</v>
      </c>
      <c r="AH13" s="276"/>
      <c r="AI13" s="276"/>
      <c r="AJ13" s="208">
        <f t="shared" si="4"/>
        <v>1</v>
      </c>
      <c r="AK13" s="210" t="s">
        <v>292</v>
      </c>
      <c r="AL13" s="210" t="s">
        <v>300</v>
      </c>
      <c r="AM13" s="276"/>
      <c r="AN13" s="276"/>
      <c r="AO13" s="208">
        <f t="shared" si="6"/>
        <v>4</v>
      </c>
      <c r="AP13" s="210" t="s">
        <v>648</v>
      </c>
      <c r="AQ13" s="276"/>
      <c r="AR13" s="276"/>
      <c r="AS13" s="276"/>
      <c r="AT13" s="278"/>
      <c r="AU13" s="308"/>
      <c r="AV13" s="308"/>
      <c r="AW13" s="210" t="s">
        <v>92</v>
      </c>
      <c r="AX13" s="210" t="s">
        <v>661</v>
      </c>
      <c r="AY13" s="188">
        <v>46006</v>
      </c>
      <c r="AZ13" s="182" t="s">
        <v>663</v>
      </c>
      <c r="BA13" s="183"/>
      <c r="BB13" s="183"/>
      <c r="BC13" s="183"/>
      <c r="BD13" s="183"/>
      <c r="BE13" s="183"/>
      <c r="BF13" s="186"/>
      <c r="BG13" s="186"/>
    </row>
    <row r="14" spans="1:88" ht="99.75" customHeight="1" x14ac:dyDescent="0.2">
      <c r="A14" s="284">
        <v>2</v>
      </c>
      <c r="B14" s="282" t="s">
        <v>189</v>
      </c>
      <c r="C14" s="285" t="str">
        <f>+VLOOKUP(B14,$A$691:$B$729,2,0)</f>
        <v>JORGE AUGUSTO MONTOYA ARANGO</v>
      </c>
      <c r="D14" s="280" t="s">
        <v>162</v>
      </c>
      <c r="E14" s="285" t="str">
        <f>IF(D14=$D$661,$E$661,IF(D14=$D$662,$E$662,IF(D14=$D$663,$E$663,IF(D14=$D$664,$E$664,IF(D14=$D$665,$E$665,IF(D14=$D$666,$E$666,IF(D14=$D$667,$E$667,IF(D14=$D$668,$E$668,IF(D14=$D$669,$E$669,IF(D14=$D$670,$E$670,IF(D14=VICERRECTORÍA_ACADÉMICA_,BF661,IF(D14=PLANEACIÓN_,BF663, IF(D14=IMPACTO,BF662,IF(D14=VICERRECTORÍA_ADMINISTRATIVA_FINANCIERA_,BF664,IF(D14=_VICERRECTORÍA_RESPONSABILIDAD_SOCIAL_Y_BIENESTAR_UNIVERSITARIO_,BF665,"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4" s="282" t="s">
        <v>265</v>
      </c>
      <c r="G14" s="210" t="s">
        <v>260</v>
      </c>
      <c r="H14" s="210" t="s">
        <v>36</v>
      </c>
      <c r="I14" s="180" t="s">
        <v>604</v>
      </c>
      <c r="J14" s="282" t="s">
        <v>107</v>
      </c>
      <c r="K14" s="323" t="s">
        <v>616</v>
      </c>
      <c r="L14" s="323" t="s">
        <v>617</v>
      </c>
      <c r="M14" s="323" t="s">
        <v>618</v>
      </c>
      <c r="N14" s="282" t="s">
        <v>146</v>
      </c>
      <c r="O14" s="276">
        <f t="shared" si="0"/>
        <v>4</v>
      </c>
      <c r="P14" s="282" t="s">
        <v>209</v>
      </c>
      <c r="Q14" s="276">
        <f t="shared" ref="Q14" si="7">IF(P14="ALTO",5,IF(P14="MEDIO-ALTO",4,IF(P14="MEDIO",3,IF(P14="MEDIO-BAJO",2,IF(P14="BAJO",1,0)))))</f>
        <v>4</v>
      </c>
      <c r="R14" s="276">
        <f>Q14*O14</f>
        <v>16</v>
      </c>
      <c r="S14" s="180" t="s">
        <v>314</v>
      </c>
      <c r="T14" s="181">
        <f t="shared" si="1"/>
        <v>2</v>
      </c>
      <c r="U14" s="276">
        <f t="shared" ref="U14" si="8">ROUND(AVERAGEIF(T14:T16,"&gt;0"),0)</f>
        <v>2</v>
      </c>
      <c r="V14" s="276">
        <f t="shared" ref="V14" si="9">U14*0.6</f>
        <v>1.2</v>
      </c>
      <c r="W14" s="210" t="s">
        <v>631</v>
      </c>
      <c r="X14" s="276">
        <f t="shared" ref="X14" si="10">IF(S14="No_existen",5*$X$10,Y14*$X$10)</f>
        <v>0.1</v>
      </c>
      <c r="Y14" s="276">
        <f t="shared" ref="Y14" si="11">ROUND(AVERAGEIF(Z14:Z16,"&gt;0"),0)</f>
        <v>2</v>
      </c>
      <c r="Z14" s="208">
        <f t="shared" si="2"/>
        <v>2</v>
      </c>
      <c r="AA14" s="210" t="s">
        <v>319</v>
      </c>
      <c r="AB14" s="210"/>
      <c r="AC14" s="276">
        <f t="shared" ref="AC14" si="12">IF(S14="No_existen",5*$AC$10,AD14*$AC$10)</f>
        <v>0.15</v>
      </c>
      <c r="AD14" s="276">
        <f t="shared" ref="AD14" si="13">ROUND(AVERAGEIF(AE14:AE16,"&gt;0"),0)</f>
        <v>1</v>
      </c>
      <c r="AE14" s="208">
        <f t="shared" si="3"/>
        <v>1</v>
      </c>
      <c r="AF14" s="210" t="s">
        <v>295</v>
      </c>
      <c r="AG14" s="210" t="s">
        <v>641</v>
      </c>
      <c r="AH14" s="276">
        <f t="shared" ref="AH14" si="14">IF(S14="No_existen",5*$AH$10,AI14*$AH$10)</f>
        <v>0.1</v>
      </c>
      <c r="AI14" s="276">
        <f t="shared" ref="AI14" si="15">ROUND(AVERAGEIF(AJ14:AJ16,"&gt;0"),0)</f>
        <v>1</v>
      </c>
      <c r="AJ14" s="208">
        <f t="shared" si="4"/>
        <v>1</v>
      </c>
      <c r="AK14" s="210" t="s">
        <v>292</v>
      </c>
      <c r="AL14" s="210" t="s">
        <v>300</v>
      </c>
      <c r="AM14" s="276">
        <f t="shared" ref="AM14" si="16">IF(S14="No_existen",5*$AM$10,AN14*$AM$10)</f>
        <v>0.4</v>
      </c>
      <c r="AN14" s="276">
        <f t="shared" ref="AN14" si="17">ROUND(AVERAGEIF(AO14:AO16,"&gt;0"),0)</f>
        <v>4</v>
      </c>
      <c r="AO14" s="208">
        <f t="shared" si="6"/>
        <v>4</v>
      </c>
      <c r="AP14" s="210" t="s">
        <v>648</v>
      </c>
      <c r="AQ14" s="276">
        <f t="shared" ref="AQ14" si="18">ROUND(AVERAGE(U14,Y14,AD14,AI14,AN14),0)</f>
        <v>2</v>
      </c>
      <c r="AR14" s="276" t="str">
        <f t="shared" ref="AR14" si="19">IF(AQ14&lt;1.5,"FUERTE",IF(AND(AQ14&gt;=1.5,AQ14&lt;2.5),"ACEPTABLE",IF(AQ14&gt;=5,"INEXISTENTE","DÉBIL")))</f>
        <v>ACEPTABLE</v>
      </c>
      <c r="AS14" s="276">
        <f t="shared" ref="AS14" si="20">IF(R14=0,0,ROUND((R14*AQ14),0))</f>
        <v>32</v>
      </c>
      <c r="AT14" s="278" t="str">
        <f t="shared" ref="AT14" si="21">IF(AS14&gt;=36,"GRAVE", IF(AS14&lt;=10, "LEVE", "MODERADO"))</f>
        <v>MODERADO</v>
      </c>
      <c r="AU14" s="280" t="s">
        <v>651</v>
      </c>
      <c r="AV14" s="280" t="s">
        <v>652</v>
      </c>
      <c r="AW14" s="210" t="s">
        <v>92</v>
      </c>
      <c r="AX14" s="210" t="s">
        <v>664</v>
      </c>
      <c r="AY14" s="188">
        <v>46006</v>
      </c>
      <c r="AZ14" s="182" t="s">
        <v>665</v>
      </c>
      <c r="BA14" s="186"/>
      <c r="BB14" s="186"/>
      <c r="BC14" s="186"/>
      <c r="BD14" s="186"/>
      <c r="BE14" s="186"/>
      <c r="BF14" s="183"/>
      <c r="BG14" s="183"/>
    </row>
    <row r="15" spans="1:88" ht="64.5" hidden="1" customHeight="1" x14ac:dyDescent="0.2">
      <c r="A15" s="284"/>
      <c r="B15" s="282"/>
      <c r="C15" s="285"/>
      <c r="D15" s="280"/>
      <c r="E15" s="285"/>
      <c r="F15" s="282"/>
      <c r="G15" s="210" t="s">
        <v>261</v>
      </c>
      <c r="H15" s="210" t="s">
        <v>39</v>
      </c>
      <c r="I15" s="180" t="s">
        <v>605</v>
      </c>
      <c r="J15" s="282"/>
      <c r="K15" s="324"/>
      <c r="L15" s="324"/>
      <c r="M15" s="324"/>
      <c r="N15" s="282"/>
      <c r="O15" s="276"/>
      <c r="P15" s="282"/>
      <c r="Q15" s="276"/>
      <c r="R15" s="276"/>
      <c r="S15" s="180" t="s">
        <v>314</v>
      </c>
      <c r="T15" s="181">
        <f t="shared" si="1"/>
        <v>2</v>
      </c>
      <c r="U15" s="276"/>
      <c r="V15" s="276"/>
      <c r="W15" s="210" t="s">
        <v>632</v>
      </c>
      <c r="X15" s="276"/>
      <c r="Y15" s="276"/>
      <c r="Z15" s="208">
        <f t="shared" si="2"/>
        <v>2</v>
      </c>
      <c r="AA15" s="210" t="s">
        <v>319</v>
      </c>
      <c r="AB15" s="210"/>
      <c r="AC15" s="276"/>
      <c r="AD15" s="276"/>
      <c r="AE15" s="208">
        <f t="shared" si="3"/>
        <v>1</v>
      </c>
      <c r="AF15" s="210" t="s">
        <v>295</v>
      </c>
      <c r="AG15" s="210" t="s">
        <v>642</v>
      </c>
      <c r="AH15" s="276"/>
      <c r="AI15" s="276"/>
      <c r="AJ15" s="208">
        <f t="shared" si="4"/>
        <v>1</v>
      </c>
      <c r="AK15" s="210" t="s">
        <v>292</v>
      </c>
      <c r="AL15" s="210" t="s">
        <v>300</v>
      </c>
      <c r="AM15" s="276"/>
      <c r="AN15" s="276"/>
      <c r="AO15" s="208">
        <f t="shared" si="6"/>
        <v>4</v>
      </c>
      <c r="AP15" s="210" t="s">
        <v>648</v>
      </c>
      <c r="AQ15" s="276"/>
      <c r="AR15" s="276"/>
      <c r="AS15" s="276"/>
      <c r="AT15" s="278"/>
      <c r="AU15" s="280"/>
      <c r="AV15" s="280"/>
      <c r="AW15" s="210"/>
      <c r="AX15" s="210"/>
      <c r="AY15" s="188"/>
      <c r="AZ15" s="182"/>
      <c r="BA15" s="183"/>
      <c r="BB15" s="183"/>
      <c r="BC15" s="183"/>
      <c r="BD15" s="183"/>
      <c r="BE15" s="183"/>
      <c r="BF15" s="183"/>
      <c r="BG15" s="183"/>
    </row>
    <row r="16" spans="1:88" ht="64.5" hidden="1" customHeight="1" x14ac:dyDescent="0.2">
      <c r="A16" s="284"/>
      <c r="B16" s="282"/>
      <c r="C16" s="285"/>
      <c r="D16" s="280"/>
      <c r="E16" s="285"/>
      <c r="F16" s="282"/>
      <c r="G16" s="210" t="s">
        <v>260</v>
      </c>
      <c r="H16" s="210" t="s">
        <v>34</v>
      </c>
      <c r="I16" s="180" t="s">
        <v>606</v>
      </c>
      <c r="J16" s="282"/>
      <c r="K16" s="325"/>
      <c r="L16" s="325"/>
      <c r="M16" s="325"/>
      <c r="N16" s="282"/>
      <c r="O16" s="276"/>
      <c r="P16" s="282"/>
      <c r="Q16" s="276"/>
      <c r="R16" s="276"/>
      <c r="S16" s="180" t="s">
        <v>314</v>
      </c>
      <c r="T16" s="181">
        <f t="shared" si="1"/>
        <v>2</v>
      </c>
      <c r="U16" s="276"/>
      <c r="V16" s="276"/>
      <c r="W16" s="210" t="s">
        <v>633</v>
      </c>
      <c r="X16" s="276"/>
      <c r="Y16" s="276"/>
      <c r="Z16" s="208">
        <f t="shared" si="2"/>
        <v>2</v>
      </c>
      <c r="AA16" s="210" t="s">
        <v>319</v>
      </c>
      <c r="AB16" s="210"/>
      <c r="AC16" s="276"/>
      <c r="AD16" s="276"/>
      <c r="AE16" s="208">
        <f t="shared" si="3"/>
        <v>1</v>
      </c>
      <c r="AF16" s="210" t="s">
        <v>295</v>
      </c>
      <c r="AG16" s="210" t="s">
        <v>643</v>
      </c>
      <c r="AH16" s="276"/>
      <c r="AI16" s="276"/>
      <c r="AJ16" s="208">
        <f t="shared" si="4"/>
        <v>1</v>
      </c>
      <c r="AK16" s="210" t="s">
        <v>292</v>
      </c>
      <c r="AL16" s="210" t="s">
        <v>300</v>
      </c>
      <c r="AM16" s="276"/>
      <c r="AN16" s="276"/>
      <c r="AO16" s="208">
        <f t="shared" si="6"/>
        <v>4</v>
      </c>
      <c r="AP16" s="210" t="s">
        <v>648</v>
      </c>
      <c r="AQ16" s="276"/>
      <c r="AR16" s="276"/>
      <c r="AS16" s="276"/>
      <c r="AT16" s="278"/>
      <c r="AU16" s="280"/>
      <c r="AV16" s="280"/>
      <c r="AW16" s="210"/>
      <c r="AX16" s="210"/>
      <c r="AY16" s="188"/>
      <c r="AZ16" s="182"/>
      <c r="BA16" s="183"/>
      <c r="BB16" s="183"/>
      <c r="BC16" s="183"/>
      <c r="BD16" s="183"/>
      <c r="BE16" s="183"/>
      <c r="BF16" s="183"/>
      <c r="BG16" s="183"/>
    </row>
    <row r="17" spans="1:59" ht="64.5" hidden="1" customHeight="1" x14ac:dyDescent="0.2">
      <c r="A17" s="284">
        <v>3</v>
      </c>
      <c r="B17" s="282" t="s">
        <v>189</v>
      </c>
      <c r="C17" s="285" t="str">
        <f>+VLOOKUP(B17,$A$691:$B$729,2,0)</f>
        <v>JORGE AUGUSTO MONTOYA ARANGO</v>
      </c>
      <c r="D17" s="280" t="s">
        <v>167</v>
      </c>
      <c r="E17" s="285" t="str">
        <f>IF(D17=$D$661,$E$661,IF(D17=$D$662,$E$662,IF(D17=$D$663,$E$663,IF(D17=$D$664,$E$664,IF(D17=$D$665,$E$665,IF(D17=$D$666,$E$666,IF(D17=$D$667,$E$667,IF(D17=$D$668,$E$668,IF(D17=$D$669,$E$669,IF(D17=$D$670,$E$670,IF(D17=VICERRECTORÍA_ACADÉMICA_,BF661,IF(D17=PLANEACIÓN_,BF663, IF(D17=IMPACTO,BF662,IF(D17=VICERRECTORÍA_ADMINISTRATIVA_FINANCIERA_,BF664,IF(D17=_VICERRECTORÍA_RESPONSABILIDAD_SOCIAL_Y_BIENESTAR_UNIVERSITARIO_,BF665," ")))))))))))))))</f>
        <v>Promover y facilitar la interacción con la sociedad contribuyendo a la satisfacción de sus demandas, mediante servicios especializados, programas de educación continuada y de proyección social.</v>
      </c>
      <c r="F17" s="282" t="s">
        <v>265</v>
      </c>
      <c r="G17" s="210" t="s">
        <v>261</v>
      </c>
      <c r="H17" s="210" t="s">
        <v>39</v>
      </c>
      <c r="I17" s="212" t="s">
        <v>607</v>
      </c>
      <c r="J17" s="282" t="s">
        <v>109</v>
      </c>
      <c r="K17" s="310" t="s">
        <v>619</v>
      </c>
      <c r="L17" s="310" t="s">
        <v>620</v>
      </c>
      <c r="M17" s="310" t="s">
        <v>621</v>
      </c>
      <c r="N17" s="282" t="s">
        <v>104</v>
      </c>
      <c r="O17" s="276">
        <f t="shared" si="0"/>
        <v>3</v>
      </c>
      <c r="P17" s="282" t="s">
        <v>208</v>
      </c>
      <c r="Q17" s="276">
        <f t="shared" ref="Q17" si="22">IF(P17="ALTO",5,IF(P17="MEDIO-ALTO",4,IF(P17="MEDIO",3,IF(P17="MEDIO-BAJO",2,IF(P17="BAJO",1,0)))))</f>
        <v>2</v>
      </c>
      <c r="R17" s="276">
        <f>Q17*O17</f>
        <v>6</v>
      </c>
      <c r="S17" s="180" t="s">
        <v>315</v>
      </c>
      <c r="T17" s="181">
        <f t="shared" si="1"/>
        <v>1</v>
      </c>
      <c r="U17" s="276">
        <f t="shared" ref="U17" si="23">ROUND(AVERAGEIF(T17:T19,"&gt;0"),0)</f>
        <v>1</v>
      </c>
      <c r="V17" s="276">
        <f t="shared" ref="V17" si="24">U17*0.6</f>
        <v>0.6</v>
      </c>
      <c r="W17" s="210" t="s">
        <v>634</v>
      </c>
      <c r="X17" s="276">
        <f t="shared" ref="X17" si="25">IF(S17="No_existen",5*$X$10,Y17*$X$10)</f>
        <v>0.2</v>
      </c>
      <c r="Y17" s="276">
        <f t="shared" ref="Y17" si="26">ROUND(AVERAGEIF(Z17:Z19,"&gt;0"),0)</f>
        <v>4</v>
      </c>
      <c r="Z17" s="208">
        <f t="shared" si="2"/>
        <v>4</v>
      </c>
      <c r="AA17" s="210" t="s">
        <v>318</v>
      </c>
      <c r="AB17" s="210"/>
      <c r="AC17" s="276">
        <f t="shared" ref="AC17" si="27">IF(S17="No_existen",5*$AC$10,AD17*$AC$10)</f>
        <v>0.15</v>
      </c>
      <c r="AD17" s="276">
        <f t="shared" ref="AD17" si="28">ROUND(AVERAGEIF(AE17:AE19,"&gt;0"),0)</f>
        <v>1</v>
      </c>
      <c r="AE17" s="208">
        <f t="shared" si="3"/>
        <v>1</v>
      </c>
      <c r="AF17" s="210" t="s">
        <v>295</v>
      </c>
      <c r="AG17" s="210" t="s">
        <v>644</v>
      </c>
      <c r="AH17" s="276">
        <f t="shared" ref="AH17" si="29">IF(S17="No_existen",5*$AH$10,AI17*$AH$10)</f>
        <v>0.1</v>
      </c>
      <c r="AI17" s="276">
        <f t="shared" ref="AI17" si="30">ROUND(AVERAGEIF(AJ17:AJ19,"&gt;0"),0)</f>
        <v>1</v>
      </c>
      <c r="AJ17" s="208">
        <f t="shared" si="4"/>
        <v>1</v>
      </c>
      <c r="AK17" s="210" t="s">
        <v>292</v>
      </c>
      <c r="AL17" s="210" t="s">
        <v>300</v>
      </c>
      <c r="AM17" s="276">
        <f t="shared" ref="AM17" si="31">IF(S17="No_existen",5*$AM$10,AN17*$AM$10)</f>
        <v>0.4</v>
      </c>
      <c r="AN17" s="276">
        <f t="shared" ref="AN17" si="32">ROUND(AVERAGEIF(AO17:AO19,"&gt;0"),0)</f>
        <v>4</v>
      </c>
      <c r="AO17" s="208">
        <f t="shared" si="6"/>
        <v>4</v>
      </c>
      <c r="AP17" s="210" t="s">
        <v>648</v>
      </c>
      <c r="AQ17" s="276">
        <f t="shared" ref="AQ17" si="33">ROUND(AVERAGE(U17,Y17,AD17,AI17,AN17),0)</f>
        <v>2</v>
      </c>
      <c r="AR17" s="276" t="str">
        <f t="shared" ref="AR17" si="34">IF(AQ17&lt;1.5,"FUERTE",IF(AND(AQ17&gt;=1.5,AQ17&lt;2.5),"ACEPTABLE",IF(AQ17&gt;=5,"INEXISTENTE","DÉBIL")))</f>
        <v>ACEPTABLE</v>
      </c>
      <c r="AS17" s="276">
        <f t="shared" ref="AS17" si="35">IF(R17=0,0,ROUND((R17*AQ17),0))</f>
        <v>12</v>
      </c>
      <c r="AT17" s="278" t="str">
        <f t="shared" ref="AT17" si="36">IF(AS17&gt;=36,"GRAVE", IF(AS17&lt;=10, "LEVE", "MODERADO"))</f>
        <v>MODERADO</v>
      </c>
      <c r="AU17" s="280" t="s">
        <v>653</v>
      </c>
      <c r="AV17" s="280" t="s">
        <v>654</v>
      </c>
      <c r="AW17" s="210" t="s">
        <v>92</v>
      </c>
      <c r="AX17" s="210" t="s">
        <v>666</v>
      </c>
      <c r="AY17" s="188">
        <v>46006</v>
      </c>
      <c r="AZ17" s="182" t="s">
        <v>671</v>
      </c>
      <c r="BA17" s="183"/>
      <c r="BB17" s="183"/>
      <c r="BC17" s="183"/>
      <c r="BD17" s="183"/>
      <c r="BE17" s="183"/>
      <c r="BF17" s="186"/>
      <c r="BG17" s="186"/>
    </row>
    <row r="18" spans="1:59" ht="64.5" hidden="1" customHeight="1" x14ac:dyDescent="0.2">
      <c r="A18" s="284"/>
      <c r="B18" s="282"/>
      <c r="C18" s="285"/>
      <c r="D18" s="280"/>
      <c r="E18" s="285"/>
      <c r="F18" s="282"/>
      <c r="G18" s="210" t="s">
        <v>260</v>
      </c>
      <c r="H18" s="210" t="s">
        <v>35</v>
      </c>
      <c r="I18" s="212" t="s">
        <v>608</v>
      </c>
      <c r="J18" s="282"/>
      <c r="K18" s="311"/>
      <c r="L18" s="311"/>
      <c r="M18" s="311"/>
      <c r="N18" s="282"/>
      <c r="O18" s="276"/>
      <c r="P18" s="282"/>
      <c r="Q18" s="276"/>
      <c r="R18" s="276"/>
      <c r="S18" s="180" t="s">
        <v>315</v>
      </c>
      <c r="T18" s="181">
        <f t="shared" si="1"/>
        <v>1</v>
      </c>
      <c r="U18" s="276"/>
      <c r="V18" s="276"/>
      <c r="W18" s="210" t="s">
        <v>635</v>
      </c>
      <c r="X18" s="276"/>
      <c r="Y18" s="276"/>
      <c r="Z18" s="208">
        <f t="shared" si="2"/>
        <v>4</v>
      </c>
      <c r="AA18" s="210" t="s">
        <v>318</v>
      </c>
      <c r="AB18" s="210"/>
      <c r="AC18" s="276"/>
      <c r="AD18" s="276"/>
      <c r="AE18" s="208">
        <f t="shared" si="3"/>
        <v>1</v>
      </c>
      <c r="AF18" s="210" t="s">
        <v>295</v>
      </c>
      <c r="AG18" s="210" t="s">
        <v>644</v>
      </c>
      <c r="AH18" s="276"/>
      <c r="AI18" s="276"/>
      <c r="AJ18" s="208">
        <f t="shared" si="4"/>
        <v>1</v>
      </c>
      <c r="AK18" s="210" t="s">
        <v>292</v>
      </c>
      <c r="AL18" s="210" t="s">
        <v>300</v>
      </c>
      <c r="AM18" s="276"/>
      <c r="AN18" s="276"/>
      <c r="AO18" s="208">
        <f t="shared" si="6"/>
        <v>4</v>
      </c>
      <c r="AP18" s="210" t="s">
        <v>648</v>
      </c>
      <c r="AQ18" s="276"/>
      <c r="AR18" s="276"/>
      <c r="AS18" s="276"/>
      <c r="AT18" s="278"/>
      <c r="AU18" s="280"/>
      <c r="AV18" s="280"/>
      <c r="AW18" s="210" t="s">
        <v>92</v>
      </c>
      <c r="AX18" s="210" t="s">
        <v>667</v>
      </c>
      <c r="AY18" s="188">
        <v>46006</v>
      </c>
      <c r="AZ18" s="182" t="s">
        <v>672</v>
      </c>
      <c r="BA18" s="186"/>
      <c r="BB18" s="186"/>
      <c r="BC18" s="186"/>
      <c r="BD18" s="186"/>
      <c r="BE18" s="186"/>
      <c r="BF18" s="183"/>
      <c r="BG18" s="183"/>
    </row>
    <row r="19" spans="1:59" ht="64.5" hidden="1" customHeight="1" x14ac:dyDescent="0.2">
      <c r="A19" s="284"/>
      <c r="B19" s="282"/>
      <c r="C19" s="285"/>
      <c r="D19" s="280"/>
      <c r="E19" s="285"/>
      <c r="F19" s="282"/>
      <c r="G19" s="210" t="s">
        <v>260</v>
      </c>
      <c r="H19" s="210" t="s">
        <v>35</v>
      </c>
      <c r="I19" s="210" t="s">
        <v>609</v>
      </c>
      <c r="J19" s="282"/>
      <c r="K19" s="312"/>
      <c r="L19" s="312"/>
      <c r="M19" s="312"/>
      <c r="N19" s="282"/>
      <c r="O19" s="276"/>
      <c r="P19" s="282"/>
      <c r="Q19" s="276"/>
      <c r="R19" s="276"/>
      <c r="S19" s="180" t="s">
        <v>315</v>
      </c>
      <c r="T19" s="181">
        <f t="shared" si="1"/>
        <v>1</v>
      </c>
      <c r="U19" s="276"/>
      <c r="V19" s="276"/>
      <c r="W19" s="210" t="s">
        <v>636</v>
      </c>
      <c r="X19" s="276"/>
      <c r="Y19" s="276"/>
      <c r="Z19" s="208">
        <f t="shared" si="2"/>
        <v>4</v>
      </c>
      <c r="AA19" s="210" t="s">
        <v>318</v>
      </c>
      <c r="AB19" s="210"/>
      <c r="AC19" s="276"/>
      <c r="AD19" s="276"/>
      <c r="AE19" s="208">
        <f t="shared" si="3"/>
        <v>1</v>
      </c>
      <c r="AF19" s="210" t="s">
        <v>295</v>
      </c>
      <c r="AG19" s="210" t="s">
        <v>645</v>
      </c>
      <c r="AH19" s="276"/>
      <c r="AI19" s="276"/>
      <c r="AJ19" s="208">
        <f t="shared" si="4"/>
        <v>1</v>
      </c>
      <c r="AK19" s="210" t="s">
        <v>292</v>
      </c>
      <c r="AL19" s="210" t="s">
        <v>300</v>
      </c>
      <c r="AM19" s="276"/>
      <c r="AN19" s="276"/>
      <c r="AO19" s="208">
        <f t="shared" si="6"/>
        <v>4</v>
      </c>
      <c r="AP19" s="210" t="s">
        <v>648</v>
      </c>
      <c r="AQ19" s="276"/>
      <c r="AR19" s="276"/>
      <c r="AS19" s="276"/>
      <c r="AT19" s="278"/>
      <c r="AU19" s="280"/>
      <c r="AV19" s="280"/>
      <c r="AW19" s="210" t="s">
        <v>92</v>
      </c>
      <c r="AX19" s="210" t="s">
        <v>668</v>
      </c>
      <c r="AY19" s="188">
        <v>46006</v>
      </c>
      <c r="AZ19" s="182" t="s">
        <v>673</v>
      </c>
      <c r="BA19" s="183"/>
      <c r="BB19" s="183"/>
      <c r="BC19" s="183"/>
      <c r="BD19" s="183"/>
      <c r="BE19" s="183"/>
      <c r="BF19" s="186"/>
      <c r="BG19" s="186"/>
    </row>
    <row r="20" spans="1:59" ht="135" customHeight="1" x14ac:dyDescent="0.2">
      <c r="A20" s="284">
        <v>4</v>
      </c>
      <c r="B20" s="282" t="s">
        <v>189</v>
      </c>
      <c r="C20" s="285" t="str">
        <f>+VLOOKUP(B20,$A$691:$B$729,2,0)</f>
        <v>JORGE AUGUSTO MONTOYA ARANGO</v>
      </c>
      <c r="D20" s="280" t="s">
        <v>162</v>
      </c>
      <c r="E20" s="285" t="str">
        <f>IF(D20=$D$661,$E$661,IF(D20=$D$662,$E$662,IF(D20=$D$663,$E$663,IF(D20=$D$664,$E$664,IF(D20=$D$665,$E$665,IF(D20=$D$666,$E$666,IF(D20=$D$667,$E$667,IF(D20=$D$668,$E$668,IF(D20=$D$669,$E$669,IF(D20=$D$670,$E$670,IF(D20=VICERRECTORÍA_ACADÉMICA_,BF661,IF(D20=PLANEACIÓN_,BF663, IF(D20=IMPACTO,BF662,IF(D20=VICERRECTORÍA_ADMINISTRATIVA_FINANCIERA_,BF664,IF(D20=_VICERRECTORÍA_RESPONSABILIDAD_SOCIAL_Y_BIENESTAR_UNIVERSITARIO_,BF665,"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0" s="282" t="s">
        <v>265</v>
      </c>
      <c r="G20" s="210" t="s">
        <v>260</v>
      </c>
      <c r="H20" s="210" t="s">
        <v>37</v>
      </c>
      <c r="I20" s="210" t="s">
        <v>612</v>
      </c>
      <c r="J20" s="282" t="s">
        <v>105</v>
      </c>
      <c r="K20" s="282" t="s">
        <v>622</v>
      </c>
      <c r="L20" s="282" t="s">
        <v>623</v>
      </c>
      <c r="M20" s="282" t="s">
        <v>624</v>
      </c>
      <c r="N20" s="282" t="s">
        <v>104</v>
      </c>
      <c r="O20" s="276">
        <f t="shared" si="0"/>
        <v>3</v>
      </c>
      <c r="P20" s="282" t="s">
        <v>208</v>
      </c>
      <c r="Q20" s="276">
        <f t="shared" ref="Q20" si="37">IF(P20="ALTO",5,IF(P20="MEDIO-ALTO",4,IF(P20="MEDIO",3,IF(P20="MEDIO-BAJO",2,IF(P20="BAJO",1,0)))))</f>
        <v>2</v>
      </c>
      <c r="R20" s="276">
        <f t="shared" ref="R20" si="38">Q20*O20</f>
        <v>6</v>
      </c>
      <c r="S20" s="180" t="s">
        <v>386</v>
      </c>
      <c r="T20" s="181">
        <f t="shared" si="1"/>
        <v>4</v>
      </c>
      <c r="U20" s="276">
        <f t="shared" ref="U20" si="39">ROUND(AVERAGEIF(T20:T22,"&gt;0"),0)</f>
        <v>4</v>
      </c>
      <c r="V20" s="276">
        <f t="shared" ref="V20" si="40">U20*0.6</f>
        <v>2.4</v>
      </c>
      <c r="W20" s="210" t="s">
        <v>637</v>
      </c>
      <c r="X20" s="276">
        <f t="shared" ref="X20" si="41">IF(S20="No_existen",5*$X$10,Y20*$X$10)</f>
        <v>0.2</v>
      </c>
      <c r="Y20" s="276">
        <f t="shared" ref="Y20" si="42">ROUND(AVERAGEIF(Z20:Z22,"&gt;0"),0)</f>
        <v>4</v>
      </c>
      <c r="Z20" s="208">
        <f t="shared" si="2"/>
        <v>4</v>
      </c>
      <c r="AA20" s="210" t="s">
        <v>318</v>
      </c>
      <c r="AB20" s="210"/>
      <c r="AC20" s="276">
        <f t="shared" ref="AC20" si="43">IF(S20="No_existen",5*$AC$10,AD20*$AC$10)</f>
        <v>0.15</v>
      </c>
      <c r="AD20" s="276">
        <f t="shared" ref="AD20" si="44">ROUND(AVERAGEIF(AE20:AE22,"&gt;0"),0)</f>
        <v>1</v>
      </c>
      <c r="AE20" s="208">
        <f t="shared" si="3"/>
        <v>1</v>
      </c>
      <c r="AF20" s="210" t="s">
        <v>295</v>
      </c>
      <c r="AG20" s="210" t="s">
        <v>646</v>
      </c>
      <c r="AH20" s="276">
        <f t="shared" ref="AH20" si="45">IF(S20="No_existen",5*$AH$10,AI20*$AH$10)</f>
        <v>0.1</v>
      </c>
      <c r="AI20" s="276">
        <f t="shared" ref="AI20" si="46">ROUND(AVERAGEIF(AJ20:AJ22,"&gt;0"),0)</f>
        <v>1</v>
      </c>
      <c r="AJ20" s="208">
        <f t="shared" si="4"/>
        <v>1</v>
      </c>
      <c r="AK20" s="210" t="s">
        <v>292</v>
      </c>
      <c r="AL20" s="210" t="s">
        <v>301</v>
      </c>
      <c r="AM20" s="276">
        <f t="shared" ref="AM20" si="47">IF(S20="No_existen",5*$AM$10,AN20*$AM$10)</f>
        <v>0.1</v>
      </c>
      <c r="AN20" s="276">
        <f t="shared" ref="AN20" si="48">ROUND(AVERAGEIF(AO20:AO22,"&gt;0"),0)</f>
        <v>1</v>
      </c>
      <c r="AO20" s="208">
        <f t="shared" si="6"/>
        <v>1</v>
      </c>
      <c r="AP20" s="210" t="s">
        <v>647</v>
      </c>
      <c r="AQ20" s="276">
        <f t="shared" ref="AQ20" si="49">ROUND(AVERAGE(U20,Y20,AD20,AI20,AN20),0)</f>
        <v>2</v>
      </c>
      <c r="AR20" s="276" t="str">
        <f t="shared" ref="AR20" si="50">IF(AQ20&lt;1.5,"FUERTE",IF(AND(AQ20&gt;=1.5,AQ20&lt;2.5),"ACEPTABLE",IF(AQ20&gt;=5,"INEXISTENTE","DÉBIL")))</f>
        <v>ACEPTABLE</v>
      </c>
      <c r="AS20" s="276">
        <f t="shared" ref="AS20" si="51">IF(R20=0,0,ROUND((R20*AQ20),0))</f>
        <v>12</v>
      </c>
      <c r="AT20" s="278" t="str">
        <f t="shared" ref="AT20" si="52">IF(AS20&gt;=36,"GRAVE", IF(AS20&lt;=10, "LEVE", "MODERADO"))</f>
        <v>MODERADO</v>
      </c>
      <c r="AU20" s="280" t="s">
        <v>655</v>
      </c>
      <c r="AV20" s="280" t="s">
        <v>656</v>
      </c>
      <c r="AW20" s="210" t="s">
        <v>92</v>
      </c>
      <c r="AX20" s="210" t="s">
        <v>669</v>
      </c>
      <c r="AY20" s="188">
        <v>46006</v>
      </c>
      <c r="AZ20" s="182" t="s">
        <v>674</v>
      </c>
      <c r="BA20" s="186"/>
      <c r="BB20" s="186"/>
      <c r="BC20" s="186"/>
      <c r="BD20" s="186"/>
      <c r="BE20" s="186"/>
      <c r="BF20" s="183"/>
      <c r="BG20" s="183"/>
    </row>
    <row r="21" spans="1:59" ht="64.5" hidden="1" customHeight="1" x14ac:dyDescent="0.2">
      <c r="A21" s="284"/>
      <c r="B21" s="282"/>
      <c r="C21" s="285"/>
      <c r="D21" s="280"/>
      <c r="E21" s="285"/>
      <c r="F21" s="282"/>
      <c r="G21" s="210" t="s">
        <v>260</v>
      </c>
      <c r="H21" s="210" t="s">
        <v>37</v>
      </c>
      <c r="I21" s="210" t="s">
        <v>611</v>
      </c>
      <c r="J21" s="282"/>
      <c r="K21" s="282"/>
      <c r="L21" s="282"/>
      <c r="M21" s="282"/>
      <c r="N21" s="282"/>
      <c r="O21" s="276"/>
      <c r="P21" s="282"/>
      <c r="Q21" s="276"/>
      <c r="R21" s="276"/>
      <c r="S21" s="180" t="s">
        <v>386</v>
      </c>
      <c r="T21" s="181">
        <f t="shared" si="1"/>
        <v>4</v>
      </c>
      <c r="U21" s="276"/>
      <c r="V21" s="276"/>
      <c r="W21" s="210" t="s">
        <v>637</v>
      </c>
      <c r="X21" s="276"/>
      <c r="Y21" s="276"/>
      <c r="Z21" s="208">
        <f t="shared" si="2"/>
        <v>4</v>
      </c>
      <c r="AA21" s="210" t="s">
        <v>318</v>
      </c>
      <c r="AB21" s="210"/>
      <c r="AC21" s="276"/>
      <c r="AD21" s="276"/>
      <c r="AE21" s="208">
        <f t="shared" si="3"/>
        <v>1</v>
      </c>
      <c r="AF21" s="210" t="s">
        <v>295</v>
      </c>
      <c r="AG21" s="210" t="s">
        <v>646</v>
      </c>
      <c r="AH21" s="276"/>
      <c r="AI21" s="276"/>
      <c r="AJ21" s="208">
        <f t="shared" si="4"/>
        <v>1</v>
      </c>
      <c r="AK21" s="210" t="s">
        <v>292</v>
      </c>
      <c r="AL21" s="210" t="s">
        <v>301</v>
      </c>
      <c r="AM21" s="276"/>
      <c r="AN21" s="276"/>
      <c r="AO21" s="208">
        <f t="shared" si="6"/>
        <v>1</v>
      </c>
      <c r="AP21" s="210" t="s">
        <v>647</v>
      </c>
      <c r="AQ21" s="276"/>
      <c r="AR21" s="276"/>
      <c r="AS21" s="276"/>
      <c r="AT21" s="278"/>
      <c r="AU21" s="280"/>
      <c r="AV21" s="280"/>
      <c r="AW21" s="210" t="s">
        <v>92</v>
      </c>
      <c r="AX21" s="210" t="s">
        <v>669</v>
      </c>
      <c r="AY21" s="188">
        <v>46006</v>
      </c>
      <c r="AZ21" s="182" t="s">
        <v>674</v>
      </c>
      <c r="BA21" s="183"/>
      <c r="BB21" s="183"/>
      <c r="BC21" s="183"/>
      <c r="BD21" s="183"/>
      <c r="BE21" s="183"/>
      <c r="BF21" s="183"/>
      <c r="BG21" s="183"/>
    </row>
    <row r="22" spans="1:59" ht="64.5" hidden="1" customHeight="1" x14ac:dyDescent="0.2">
      <c r="A22" s="284"/>
      <c r="B22" s="282"/>
      <c r="C22" s="285"/>
      <c r="D22" s="280"/>
      <c r="E22" s="285"/>
      <c r="F22" s="282"/>
      <c r="G22" s="210"/>
      <c r="H22" s="210"/>
      <c r="I22" s="187"/>
      <c r="J22" s="282"/>
      <c r="K22" s="282"/>
      <c r="L22" s="282"/>
      <c r="M22" s="282"/>
      <c r="N22" s="282"/>
      <c r="O22" s="276"/>
      <c r="P22" s="282"/>
      <c r="Q22" s="276"/>
      <c r="R22" s="276"/>
      <c r="S22" s="180"/>
      <c r="T22" s="181">
        <f t="shared" si="1"/>
        <v>0</v>
      </c>
      <c r="U22" s="276"/>
      <c r="V22" s="276"/>
      <c r="W22" s="210"/>
      <c r="X22" s="276"/>
      <c r="Y22" s="276"/>
      <c r="Z22" s="208">
        <f t="shared" si="2"/>
        <v>0</v>
      </c>
      <c r="AA22" s="210"/>
      <c r="AB22" s="210"/>
      <c r="AC22" s="276"/>
      <c r="AD22" s="276"/>
      <c r="AE22" s="208">
        <f t="shared" si="3"/>
        <v>0</v>
      </c>
      <c r="AF22" s="210"/>
      <c r="AG22" s="210"/>
      <c r="AH22" s="276"/>
      <c r="AI22" s="276"/>
      <c r="AJ22" s="208">
        <f t="shared" si="4"/>
        <v>0</v>
      </c>
      <c r="AK22" s="210"/>
      <c r="AL22" s="210"/>
      <c r="AM22" s="276"/>
      <c r="AN22" s="276"/>
      <c r="AO22" s="208">
        <f t="shared" si="6"/>
        <v>0</v>
      </c>
      <c r="AP22" s="210"/>
      <c r="AQ22" s="276"/>
      <c r="AR22" s="276"/>
      <c r="AS22" s="276"/>
      <c r="AT22" s="278"/>
      <c r="AU22" s="280"/>
      <c r="AV22" s="280"/>
      <c r="AW22" s="210"/>
      <c r="AX22" s="210"/>
      <c r="AY22" s="188"/>
      <c r="AZ22" s="182"/>
      <c r="BA22" s="183"/>
      <c r="BB22" s="183"/>
      <c r="BC22" s="183"/>
      <c r="BD22" s="183"/>
      <c r="BE22" s="183"/>
      <c r="BF22" s="186"/>
      <c r="BG22" s="186"/>
    </row>
    <row r="23" spans="1:59" ht="94.5" customHeight="1" x14ac:dyDescent="0.2">
      <c r="A23" s="284">
        <v>5</v>
      </c>
      <c r="B23" s="282" t="s">
        <v>189</v>
      </c>
      <c r="C23" s="285" t="str">
        <f>+VLOOKUP(B23,$A$691:$B$729,2,0)</f>
        <v>JORGE AUGUSTO MONTOYA ARANGO</v>
      </c>
      <c r="D23" s="280" t="s">
        <v>162</v>
      </c>
      <c r="E23" s="285" t="str">
        <f>IF(D23=$D$661,$E$661,IF(D23=$D$662,$E$662,IF(D23=$D$663,$E$663,IF(D23=$D$664,$E$664,IF(D23=$D$665,$E$665,IF(D23=$D$666,$E$666,IF(D23=$D$667,$E$667,IF(D23=$D$668,$E$668,IF(D23=$D$669,$E$669,IF(D23=$D$670,$E$670,IF(D23=VICERRECTORÍA_ACADÉMICA_,BF661,IF(D23=PLANEACIÓN_,BF663, IF(D23=IMPACTO,BF662,IF(D23=VICERRECTORÍA_ADMINISTRATIVA_FINANCIERA_,BF664,IF(D23=_VICERRECTORÍA_RESPONSABILIDAD_SOCIAL_Y_BIENESTAR_UNIVERSITARIO_,BF665,"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3" s="282" t="s">
        <v>265</v>
      </c>
      <c r="G23" s="210" t="s">
        <v>260</v>
      </c>
      <c r="H23" s="210" t="s">
        <v>35</v>
      </c>
      <c r="I23" s="210" t="s">
        <v>610</v>
      </c>
      <c r="J23" s="282" t="s">
        <v>112</v>
      </c>
      <c r="K23" s="282" t="s">
        <v>625</v>
      </c>
      <c r="L23" s="282" t="s">
        <v>626</v>
      </c>
      <c r="M23" s="282" t="s">
        <v>627</v>
      </c>
      <c r="N23" s="282" t="s">
        <v>146</v>
      </c>
      <c r="O23" s="276">
        <f t="shared" ref="O23" si="53">IF(N23="ALTA",5,IF(N23="MEDIO ALTA",4,IF(N23="MEDIA",3,IF(N23="MEDIO BAJA",2,IF(N23="BAJA",1,0)))))</f>
        <v>4</v>
      </c>
      <c r="P23" s="282" t="s">
        <v>209</v>
      </c>
      <c r="Q23" s="276">
        <f t="shared" ref="Q23" si="54">IF(P23="ALTO",5,IF(P23="MEDIO-ALTO",4,IF(P23="MEDIO",3,IF(P23="MEDIO-BAJO",2,IF(P23="BAJO",1,0)))))</f>
        <v>4</v>
      </c>
      <c r="R23" s="276">
        <f t="shared" ref="R23" si="55">Q23*O23</f>
        <v>16</v>
      </c>
      <c r="S23" s="180" t="s">
        <v>321</v>
      </c>
      <c r="T23" s="181">
        <f t="shared" si="1"/>
        <v>3</v>
      </c>
      <c r="U23" s="276">
        <f t="shared" ref="U23" si="56">ROUND(AVERAGEIF(T23:T25,"&gt;0"),0)</f>
        <v>3</v>
      </c>
      <c r="V23" s="276">
        <f t="shared" ref="V23" si="57">U23*0.6</f>
        <v>1.7999999999999998</v>
      </c>
      <c r="W23" s="210" t="s">
        <v>638</v>
      </c>
      <c r="X23" s="276">
        <f t="shared" ref="X23" si="58">IF(S23="No_existen",5*$X$10,Y23*$X$10)</f>
        <v>0.2</v>
      </c>
      <c r="Y23" s="276">
        <f t="shared" ref="Y23" si="59">ROUND(AVERAGEIF(Z23:Z25,"&gt;0"),0)</f>
        <v>4</v>
      </c>
      <c r="Z23" s="208">
        <f t="shared" si="2"/>
        <v>4</v>
      </c>
      <c r="AA23" s="210" t="s">
        <v>318</v>
      </c>
      <c r="AB23" s="210"/>
      <c r="AC23" s="276">
        <f t="shared" ref="AC23" si="60">IF(S23="No_existen",5*$AC$10,AD23*$AC$10)</f>
        <v>0.15</v>
      </c>
      <c r="AD23" s="276">
        <f t="shared" ref="AD23" si="61">ROUND(AVERAGEIF(AE23:AE25,"&gt;0"),0)</f>
        <v>1</v>
      </c>
      <c r="AE23" s="208">
        <f t="shared" si="3"/>
        <v>1</v>
      </c>
      <c r="AF23" s="210" t="s">
        <v>295</v>
      </c>
      <c r="AG23" s="210" t="s">
        <v>639</v>
      </c>
      <c r="AH23" s="276">
        <f t="shared" ref="AH23" si="62">IF(S23="No_existen",5*$AH$10,AI23*$AH$10)</f>
        <v>0.1</v>
      </c>
      <c r="AI23" s="276">
        <f t="shared" ref="AI23" si="63">ROUND(AVERAGEIF(AJ23:AJ25,"&gt;0"),0)</f>
        <v>1</v>
      </c>
      <c r="AJ23" s="208">
        <f t="shared" si="4"/>
        <v>1</v>
      </c>
      <c r="AK23" s="210" t="s">
        <v>292</v>
      </c>
      <c r="AL23" s="210" t="s">
        <v>301</v>
      </c>
      <c r="AM23" s="276">
        <f t="shared" ref="AM23" si="64">IF(S23="No_existen",5*$AM$10,AN23*$AM$10)</f>
        <v>0.1</v>
      </c>
      <c r="AN23" s="276">
        <f t="shared" ref="AN23" si="65">ROUND(AVERAGEIF(AO23:AO25,"&gt;0"),0)</f>
        <v>1</v>
      </c>
      <c r="AO23" s="208">
        <f t="shared" si="6"/>
        <v>1</v>
      </c>
      <c r="AP23" s="210" t="s">
        <v>647</v>
      </c>
      <c r="AQ23" s="276">
        <f t="shared" ref="AQ23" si="66">ROUND(AVERAGE(U23,Y23,AD23,AI23,AN23),0)</f>
        <v>2</v>
      </c>
      <c r="AR23" s="276" t="str">
        <f t="shared" ref="AR23" si="67">IF(AQ23&lt;1.5,"FUERTE",IF(AND(AQ23&gt;=1.5,AQ23&lt;2.5),"ACEPTABLE",IF(AQ23&gt;=5,"INEXISTENTE","DÉBIL")))</f>
        <v>ACEPTABLE</v>
      </c>
      <c r="AS23" s="276">
        <f t="shared" ref="AS23" si="68">IF(R23=0,0,ROUND((R23*AQ23),0))</f>
        <v>32</v>
      </c>
      <c r="AT23" s="278" t="str">
        <f t="shared" ref="AT23" si="69">IF(AS23&gt;=36,"GRAVE", IF(AS23&lt;=10, "LEVE", "MODERADO"))</f>
        <v>MODERADO</v>
      </c>
      <c r="AU23" s="280" t="s">
        <v>657</v>
      </c>
      <c r="AV23" s="280" t="s">
        <v>658</v>
      </c>
      <c r="AW23" s="210" t="s">
        <v>92</v>
      </c>
      <c r="AX23" s="210" t="s">
        <v>670</v>
      </c>
      <c r="AY23" s="188">
        <v>46006</v>
      </c>
      <c r="AZ23" s="182" t="s">
        <v>675</v>
      </c>
      <c r="BA23" s="183"/>
      <c r="BB23" s="183"/>
      <c r="BC23" s="183"/>
      <c r="BD23" s="183"/>
      <c r="BE23" s="183"/>
      <c r="BF23" s="183"/>
      <c r="BG23" s="183"/>
    </row>
    <row r="24" spans="1:59" ht="64.5" hidden="1" customHeight="1" x14ac:dyDescent="0.2">
      <c r="A24" s="284"/>
      <c r="B24" s="282"/>
      <c r="C24" s="285"/>
      <c r="D24" s="280"/>
      <c r="E24" s="285"/>
      <c r="F24" s="282"/>
      <c r="G24" s="210"/>
      <c r="H24" s="210"/>
      <c r="I24" s="187"/>
      <c r="J24" s="282"/>
      <c r="K24" s="282"/>
      <c r="L24" s="282"/>
      <c r="M24" s="282"/>
      <c r="N24" s="282"/>
      <c r="O24" s="276"/>
      <c r="P24" s="282"/>
      <c r="Q24" s="276"/>
      <c r="R24" s="276"/>
      <c r="S24" s="180"/>
      <c r="T24" s="181">
        <f t="shared" si="1"/>
        <v>0</v>
      </c>
      <c r="U24" s="276"/>
      <c r="V24" s="276"/>
      <c r="W24" s="210"/>
      <c r="X24" s="276"/>
      <c r="Y24" s="276"/>
      <c r="Z24" s="208">
        <f t="shared" si="2"/>
        <v>0</v>
      </c>
      <c r="AA24" s="210"/>
      <c r="AB24" s="210"/>
      <c r="AC24" s="276"/>
      <c r="AD24" s="276"/>
      <c r="AE24" s="208">
        <f t="shared" si="3"/>
        <v>0</v>
      </c>
      <c r="AF24" s="210"/>
      <c r="AG24" s="210"/>
      <c r="AH24" s="276"/>
      <c r="AI24" s="276"/>
      <c r="AJ24" s="208">
        <f t="shared" si="4"/>
        <v>0</v>
      </c>
      <c r="AK24" s="210"/>
      <c r="AL24" s="210"/>
      <c r="AM24" s="276"/>
      <c r="AN24" s="276"/>
      <c r="AO24" s="208">
        <f t="shared" si="6"/>
        <v>0</v>
      </c>
      <c r="AP24" s="210"/>
      <c r="AQ24" s="276"/>
      <c r="AR24" s="276"/>
      <c r="AS24" s="276"/>
      <c r="AT24" s="278"/>
      <c r="AU24" s="280"/>
      <c r="AV24" s="280"/>
      <c r="AW24" s="210"/>
      <c r="AX24" s="210"/>
      <c r="AY24" s="188"/>
      <c r="AZ24" s="182"/>
      <c r="BA24" s="186"/>
      <c r="BB24" s="186"/>
      <c r="BC24" s="186"/>
      <c r="BD24" s="186"/>
      <c r="BE24" s="186"/>
      <c r="BF24" s="183"/>
      <c r="BG24" s="183"/>
    </row>
    <row r="25" spans="1:59" ht="64.5" hidden="1" customHeight="1" x14ac:dyDescent="0.2">
      <c r="A25" s="284"/>
      <c r="B25" s="282"/>
      <c r="C25" s="285"/>
      <c r="D25" s="280"/>
      <c r="E25" s="285"/>
      <c r="F25" s="282"/>
      <c r="G25" s="210"/>
      <c r="H25" s="210"/>
      <c r="I25" s="187"/>
      <c r="J25" s="282"/>
      <c r="K25" s="282"/>
      <c r="L25" s="282"/>
      <c r="M25" s="282"/>
      <c r="N25" s="282"/>
      <c r="O25" s="276"/>
      <c r="P25" s="282"/>
      <c r="Q25" s="276"/>
      <c r="R25" s="276"/>
      <c r="S25" s="180"/>
      <c r="T25" s="181">
        <f t="shared" si="1"/>
        <v>0</v>
      </c>
      <c r="U25" s="276"/>
      <c r="V25" s="276"/>
      <c r="W25" s="210"/>
      <c r="X25" s="276"/>
      <c r="Y25" s="276"/>
      <c r="Z25" s="208">
        <f t="shared" si="2"/>
        <v>0</v>
      </c>
      <c r="AA25" s="210"/>
      <c r="AB25" s="210"/>
      <c r="AC25" s="276"/>
      <c r="AD25" s="276"/>
      <c r="AE25" s="208">
        <f t="shared" si="3"/>
        <v>0</v>
      </c>
      <c r="AF25" s="210"/>
      <c r="AG25" s="210"/>
      <c r="AH25" s="276"/>
      <c r="AI25" s="276"/>
      <c r="AJ25" s="208">
        <f t="shared" si="4"/>
        <v>0</v>
      </c>
      <c r="AK25" s="210"/>
      <c r="AL25" s="210"/>
      <c r="AM25" s="276"/>
      <c r="AN25" s="276"/>
      <c r="AO25" s="208">
        <f t="shared" si="6"/>
        <v>0</v>
      </c>
      <c r="AP25" s="210"/>
      <c r="AQ25" s="276"/>
      <c r="AR25" s="276"/>
      <c r="AS25" s="276"/>
      <c r="AT25" s="278"/>
      <c r="AU25" s="280"/>
      <c r="AV25" s="280"/>
      <c r="AW25" s="210"/>
      <c r="AX25" s="210"/>
      <c r="AY25" s="188"/>
      <c r="AZ25" s="182"/>
      <c r="BA25" s="183"/>
      <c r="BB25" s="183"/>
      <c r="BC25" s="183"/>
      <c r="BD25" s="183"/>
      <c r="BE25" s="183"/>
      <c r="BF25" s="183"/>
      <c r="BG25" s="183"/>
    </row>
    <row r="26" spans="1:59" ht="64.5" hidden="1" customHeight="1" x14ac:dyDescent="0.2">
      <c r="A26" s="284">
        <v>6</v>
      </c>
      <c r="B26" s="282" t="s">
        <v>186</v>
      </c>
      <c r="C26" s="285" t="str">
        <f>+VLOOKUP(B26,$A$691:$B$729,2,0)</f>
        <v>JUAN MAURICIO CASTAÑO ROJAS</v>
      </c>
      <c r="D26" s="280" t="s">
        <v>150</v>
      </c>
      <c r="E26" s="285" t="str">
        <f>IF(D26=$D$661,$E$661,IF(D26=$D$662,$E$662,IF(D26=$D$663,$E$663,IF(D26=$D$664,$E$664,IF(D26=$D$665,$E$665,IF(D26=$D$666,$E$666,IF(D26=$D$667,$E$667,IF(D26=$D$668,$E$668,IF(D26=$D$669,$E$669,IF(D26=$D$670,$E$670,IF(D26=VICERRECTORÍA_ACADÉMICA_,BF661,IF(D26=PLANEACIÓN_,BF663, IF(D26=IMPACTO,BF662,IF(D26=VICERRECTORÍA_ADMINISTRATIVA_FINANCIERA_,BF664,IF(D26=_VICERRECTORÍA_RESPONSABILIDAD_SOCIAL_Y_BIENESTAR_UNIVERSITARIO_,BF665,"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26" s="282" t="s">
        <v>265</v>
      </c>
      <c r="G26" s="210" t="s">
        <v>260</v>
      </c>
      <c r="H26" s="210" t="s">
        <v>37</v>
      </c>
      <c r="I26" s="187" t="s">
        <v>676</v>
      </c>
      <c r="J26" s="282" t="s">
        <v>107</v>
      </c>
      <c r="K26" s="310" t="s">
        <v>689</v>
      </c>
      <c r="L26" s="310" t="s">
        <v>690</v>
      </c>
      <c r="M26" s="310" t="s">
        <v>691</v>
      </c>
      <c r="N26" s="282" t="s">
        <v>127</v>
      </c>
      <c r="O26" s="276">
        <f t="shared" ref="O26" si="70">IF(N26="ALTA",5,IF(N26="MEDIO ALTA",4,IF(N26="MEDIA",3,IF(N26="MEDIO BAJA",2,IF(N26="BAJA",1,0)))))</f>
        <v>1</v>
      </c>
      <c r="P26" s="282" t="s">
        <v>139</v>
      </c>
      <c r="Q26" s="276">
        <f t="shared" ref="Q26" si="71">IF(P26="ALTO",5,IF(P26="MEDIO-ALTO",4,IF(P26="MEDIO",3,IF(P26="MEDIO-BAJO",2,IF(P26="BAJO",1,0)))))</f>
        <v>5</v>
      </c>
      <c r="R26" s="276">
        <f t="shared" ref="R26" si="72">Q26*O26</f>
        <v>5</v>
      </c>
      <c r="S26" s="180" t="s">
        <v>315</v>
      </c>
      <c r="T26" s="181">
        <f t="shared" si="1"/>
        <v>1</v>
      </c>
      <c r="U26" s="276">
        <f t="shared" ref="U26" si="73">ROUND(AVERAGEIF(T26:T28,"&gt;0"),0)</f>
        <v>1</v>
      </c>
      <c r="V26" s="276">
        <f t="shared" ref="V26" si="74">U26*0.6</f>
        <v>0.6</v>
      </c>
      <c r="W26" s="215" t="s">
        <v>704</v>
      </c>
      <c r="X26" s="276">
        <f t="shared" ref="X26" si="75">IF(S26="No_existen",5*$X$10,Y26*$X$10)</f>
        <v>0.2</v>
      </c>
      <c r="Y26" s="276">
        <f t="shared" ref="Y26" si="76">ROUND(AVERAGEIF(Z26:Z28,"&gt;0"),0)</f>
        <v>4</v>
      </c>
      <c r="Z26" s="208">
        <f t="shared" si="2"/>
        <v>4</v>
      </c>
      <c r="AA26" s="210" t="s">
        <v>318</v>
      </c>
      <c r="AB26" s="210"/>
      <c r="AC26" s="276">
        <f t="shared" ref="AC26" si="77">IF(S26="No_existen",5*$AC$10,AD26*$AC$10)</f>
        <v>0.15</v>
      </c>
      <c r="AD26" s="276">
        <f t="shared" ref="AD26" si="78">ROUND(AVERAGEIF(AE26:AE28,"&gt;0"),0)</f>
        <v>1</v>
      </c>
      <c r="AE26" s="208">
        <f t="shared" si="3"/>
        <v>1</v>
      </c>
      <c r="AF26" s="210" t="s">
        <v>295</v>
      </c>
      <c r="AG26" s="210" t="s">
        <v>716</v>
      </c>
      <c r="AH26" s="276">
        <f t="shared" ref="AH26" si="79">IF(S26="No_existen",5*$AH$10,AI26*$AH$10)</f>
        <v>0.1</v>
      </c>
      <c r="AI26" s="276">
        <f t="shared" ref="AI26" si="80">ROUND(AVERAGEIF(AJ26:AJ28,"&gt;0"),0)</f>
        <v>1</v>
      </c>
      <c r="AJ26" s="208">
        <f t="shared" si="4"/>
        <v>1</v>
      </c>
      <c r="AK26" s="210" t="s">
        <v>292</v>
      </c>
      <c r="AL26" s="210" t="s">
        <v>307</v>
      </c>
      <c r="AM26" s="276">
        <f t="shared" ref="AM26" si="81">IF(S26="No_existen",5*$AM$10,AN26*$AM$10)</f>
        <v>0.4</v>
      </c>
      <c r="AN26" s="276">
        <f t="shared" ref="AN26" si="82">ROUND(AVERAGEIF(AO26:AO28,"&gt;0"),0)</f>
        <v>4</v>
      </c>
      <c r="AO26" s="208">
        <f t="shared" si="6"/>
        <v>4</v>
      </c>
      <c r="AP26" s="210" t="s">
        <v>648</v>
      </c>
      <c r="AQ26" s="276">
        <f t="shared" ref="AQ26" si="83">ROUND(AVERAGE(U26,Y26,AD26,AI26,AN26),0)</f>
        <v>2</v>
      </c>
      <c r="AR26" s="276" t="str">
        <f t="shared" ref="AR26" si="84">IF(AQ26&lt;1.5,"FUERTE",IF(AND(AQ26&gt;=1.5,AQ26&lt;2.5),"ACEPTABLE",IF(AQ26&gt;=5,"INEXISTENTE","DÉBIL")))</f>
        <v>ACEPTABLE</v>
      </c>
      <c r="AS26" s="276">
        <f t="shared" ref="AS26" si="85">IF(R26=0,0,ROUND((R26*AQ26),0))</f>
        <v>10</v>
      </c>
      <c r="AT26" s="278" t="str">
        <f t="shared" ref="AT26" si="86">IF(AS26&gt;=36,"GRAVE", IF(AS26&lt;=10, "LEVE", "MODERADO"))</f>
        <v>LEVE</v>
      </c>
      <c r="AU26" s="310" t="s">
        <v>721</v>
      </c>
      <c r="AV26" s="309">
        <v>0</v>
      </c>
      <c r="AW26" s="210" t="s">
        <v>89</v>
      </c>
      <c r="AX26" s="210"/>
      <c r="AY26" s="188"/>
      <c r="AZ26" s="182"/>
      <c r="BA26" s="186"/>
      <c r="BB26" s="186"/>
      <c r="BC26" s="186"/>
      <c r="BD26" s="186"/>
      <c r="BE26" s="186"/>
      <c r="BF26" s="186"/>
      <c r="BG26" s="186"/>
    </row>
    <row r="27" spans="1:59" ht="64.5" hidden="1" customHeight="1" x14ac:dyDescent="0.2">
      <c r="A27" s="284"/>
      <c r="B27" s="282"/>
      <c r="C27" s="285"/>
      <c r="D27" s="280"/>
      <c r="E27" s="285"/>
      <c r="F27" s="282"/>
      <c r="G27" s="210" t="s">
        <v>261</v>
      </c>
      <c r="H27" s="210" t="s">
        <v>41</v>
      </c>
      <c r="I27" s="187" t="s">
        <v>677</v>
      </c>
      <c r="J27" s="282"/>
      <c r="K27" s="311"/>
      <c r="L27" s="311"/>
      <c r="M27" s="311"/>
      <c r="N27" s="282"/>
      <c r="O27" s="276"/>
      <c r="P27" s="282"/>
      <c r="Q27" s="276"/>
      <c r="R27" s="276"/>
      <c r="S27" s="180"/>
      <c r="T27" s="181">
        <f t="shared" si="1"/>
        <v>0</v>
      </c>
      <c r="U27" s="276"/>
      <c r="V27" s="276"/>
      <c r="W27" s="210"/>
      <c r="X27" s="276"/>
      <c r="Y27" s="276"/>
      <c r="Z27" s="208">
        <f t="shared" si="2"/>
        <v>0</v>
      </c>
      <c r="AA27" s="210"/>
      <c r="AB27" s="210"/>
      <c r="AC27" s="276"/>
      <c r="AD27" s="276"/>
      <c r="AE27" s="208">
        <f t="shared" si="3"/>
        <v>0</v>
      </c>
      <c r="AF27" s="210"/>
      <c r="AG27" s="210"/>
      <c r="AH27" s="276"/>
      <c r="AI27" s="276"/>
      <c r="AJ27" s="208">
        <f t="shared" si="4"/>
        <v>0</v>
      </c>
      <c r="AK27" s="210"/>
      <c r="AL27" s="210"/>
      <c r="AM27" s="276"/>
      <c r="AN27" s="276"/>
      <c r="AO27" s="208">
        <f t="shared" si="6"/>
        <v>0</v>
      </c>
      <c r="AP27" s="210"/>
      <c r="AQ27" s="276"/>
      <c r="AR27" s="276"/>
      <c r="AS27" s="276"/>
      <c r="AT27" s="278"/>
      <c r="AU27" s="311"/>
      <c r="AV27" s="308"/>
      <c r="AW27" s="210"/>
      <c r="AX27" s="210"/>
      <c r="AY27" s="188"/>
      <c r="AZ27" s="182"/>
      <c r="BA27" s="183"/>
      <c r="BB27" s="183"/>
      <c r="BC27" s="183"/>
      <c r="BD27" s="183"/>
      <c r="BE27" s="183"/>
      <c r="BF27" s="183"/>
      <c r="BG27" s="183"/>
    </row>
    <row r="28" spans="1:59" ht="64.5" hidden="1" customHeight="1" x14ac:dyDescent="0.2">
      <c r="A28" s="284"/>
      <c r="B28" s="282"/>
      <c r="C28" s="285"/>
      <c r="D28" s="280"/>
      <c r="E28" s="285"/>
      <c r="F28" s="282"/>
      <c r="G28" s="210"/>
      <c r="H28" s="210"/>
      <c r="I28" s="187"/>
      <c r="J28" s="282"/>
      <c r="K28" s="312"/>
      <c r="L28" s="312"/>
      <c r="M28" s="312"/>
      <c r="N28" s="282"/>
      <c r="O28" s="276"/>
      <c r="P28" s="282"/>
      <c r="Q28" s="276"/>
      <c r="R28" s="276"/>
      <c r="S28" s="180"/>
      <c r="T28" s="181">
        <f t="shared" si="1"/>
        <v>0</v>
      </c>
      <c r="U28" s="276"/>
      <c r="V28" s="276"/>
      <c r="W28" s="210"/>
      <c r="X28" s="276"/>
      <c r="Y28" s="276"/>
      <c r="Z28" s="208">
        <f t="shared" si="2"/>
        <v>0</v>
      </c>
      <c r="AA28" s="210"/>
      <c r="AB28" s="210"/>
      <c r="AC28" s="276"/>
      <c r="AD28" s="276"/>
      <c r="AE28" s="208">
        <f t="shared" si="3"/>
        <v>0</v>
      </c>
      <c r="AF28" s="210"/>
      <c r="AG28" s="210"/>
      <c r="AH28" s="276"/>
      <c r="AI28" s="276"/>
      <c r="AJ28" s="208">
        <f t="shared" si="4"/>
        <v>0</v>
      </c>
      <c r="AK28" s="210"/>
      <c r="AL28" s="210"/>
      <c r="AM28" s="276"/>
      <c r="AN28" s="276"/>
      <c r="AO28" s="208">
        <f t="shared" si="6"/>
        <v>0</v>
      </c>
      <c r="AP28" s="210"/>
      <c r="AQ28" s="276"/>
      <c r="AR28" s="276"/>
      <c r="AS28" s="276"/>
      <c r="AT28" s="278"/>
      <c r="AU28" s="312"/>
      <c r="AV28" s="308"/>
      <c r="AW28" s="210"/>
      <c r="AX28" s="210"/>
      <c r="AY28" s="188"/>
      <c r="AZ28" s="182"/>
      <c r="BA28" s="183"/>
      <c r="BB28" s="183"/>
      <c r="BC28" s="183"/>
      <c r="BD28" s="183"/>
      <c r="BE28" s="183"/>
      <c r="BF28" s="183"/>
      <c r="BG28" s="183"/>
    </row>
    <row r="29" spans="1:59" ht="64.5" hidden="1" customHeight="1" x14ac:dyDescent="0.2">
      <c r="A29" s="284">
        <v>7</v>
      </c>
      <c r="B29" s="282" t="s">
        <v>186</v>
      </c>
      <c r="C29" s="285" t="str">
        <f>+VLOOKUP(B29,$A$691:$B$729,2,0)</f>
        <v>JUAN MAURICIO CASTAÑO ROJAS</v>
      </c>
      <c r="D29" s="280" t="s">
        <v>164</v>
      </c>
      <c r="E29" s="285" t="str">
        <f>IF(D29=$D$661,$E$661,IF(D29=$D$662,$E$662,IF(D29=$D$663,$E$663,IF(D29=$D$664,$E$664,IF(D29=$D$665,$E$665,IF(D29=$D$666,$E$666,IF(D29=$D$667,$E$667,IF(D29=$D$668,$E$668,IF(D29=$D$669,$E$669,IF(D29=$D$670,$E$670,IF(D29=VICERRECTORÍA_ACADÉMICA_,BF661,IF(D29=PLANEACIÓN_,BF663, IF(D29=IMPACTO,BF662,IF(D29=VICERRECTORÍA_ADMINISTRATIVA_FINANCIERA_,BF664,IF(D29=_VICERRECTORÍA_RESPONSABILIDAD_SOCIAL_Y_BIENESTAR_UNIVERSITARIO_,BF665,"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282" t="s">
        <v>265</v>
      </c>
      <c r="G29" s="210" t="s">
        <v>261</v>
      </c>
      <c r="H29" s="210" t="s">
        <v>41</v>
      </c>
      <c r="I29" s="180" t="s">
        <v>678</v>
      </c>
      <c r="J29" s="282" t="s">
        <v>107</v>
      </c>
      <c r="K29" s="282" t="s">
        <v>692</v>
      </c>
      <c r="L29" s="282" t="s">
        <v>693</v>
      </c>
      <c r="M29" s="282" t="s">
        <v>694</v>
      </c>
      <c r="N29" s="282" t="s">
        <v>147</v>
      </c>
      <c r="O29" s="276">
        <f t="shared" ref="O29" si="87">IF(N29="ALTA",5,IF(N29="MEDIO ALTA",4,IF(N29="MEDIA",3,IF(N29="MEDIO BAJA",2,IF(N29="BAJA",1,0)))))</f>
        <v>2</v>
      </c>
      <c r="P29" s="282" t="s">
        <v>209</v>
      </c>
      <c r="Q29" s="276">
        <f t="shared" ref="Q29" si="88">IF(P29="ALTO",5,IF(P29="MEDIO-ALTO",4,IF(P29="MEDIO",3,IF(P29="MEDIO-BAJO",2,IF(P29="BAJO",1,0)))))</f>
        <v>4</v>
      </c>
      <c r="R29" s="276">
        <f t="shared" ref="R29" si="89">Q29*O29</f>
        <v>8</v>
      </c>
      <c r="S29" s="180" t="s">
        <v>315</v>
      </c>
      <c r="T29" s="181">
        <f t="shared" si="1"/>
        <v>1</v>
      </c>
      <c r="U29" s="276">
        <f t="shared" ref="U29" si="90">ROUND(AVERAGEIF(T29:T31,"&gt;0"),0)</f>
        <v>1</v>
      </c>
      <c r="V29" s="276">
        <f t="shared" ref="V29" si="91">U29*0.6</f>
        <v>0.6</v>
      </c>
      <c r="W29" s="210" t="s">
        <v>705</v>
      </c>
      <c r="X29" s="276">
        <f t="shared" ref="X29" si="92">IF(S29="No_existen",5*$X$10,Y29*$X$10)</f>
        <v>0.2</v>
      </c>
      <c r="Y29" s="276">
        <f t="shared" ref="Y29" si="93">ROUND(AVERAGEIF(Z29:Z31,"&gt;0"),0)</f>
        <v>4</v>
      </c>
      <c r="Z29" s="208">
        <f t="shared" si="2"/>
        <v>4</v>
      </c>
      <c r="AA29" s="210" t="s">
        <v>318</v>
      </c>
      <c r="AB29" s="210"/>
      <c r="AC29" s="276">
        <f t="shared" ref="AC29" si="94">IF(S29="No_existen",5*$AC$10,AD29*$AC$10)</f>
        <v>0.15</v>
      </c>
      <c r="AD29" s="276">
        <f t="shared" ref="AD29" si="95">ROUND(AVERAGEIF(AE29:AE31,"&gt;0"),0)</f>
        <v>1</v>
      </c>
      <c r="AE29" s="208">
        <f t="shared" si="3"/>
        <v>1</v>
      </c>
      <c r="AF29" s="210" t="s">
        <v>295</v>
      </c>
      <c r="AG29" s="210" t="s">
        <v>717</v>
      </c>
      <c r="AH29" s="276">
        <f t="shared" ref="AH29" si="96">IF(S29="No_existen",5*$AH$10,AI29*$AH$10)</f>
        <v>0.1</v>
      </c>
      <c r="AI29" s="276">
        <f t="shared" ref="AI29" si="97">ROUND(AVERAGEIF(AJ29:AJ31,"&gt;0"),0)</f>
        <v>1</v>
      </c>
      <c r="AJ29" s="208">
        <f t="shared" si="4"/>
        <v>1</v>
      </c>
      <c r="AK29" s="210" t="s">
        <v>292</v>
      </c>
      <c r="AL29" s="210" t="s">
        <v>300</v>
      </c>
      <c r="AM29" s="276">
        <f t="shared" ref="AM29" si="98">IF(S29="No_existen",5*$AM$10,AN29*$AM$10)</f>
        <v>0.30000000000000004</v>
      </c>
      <c r="AN29" s="276">
        <f t="shared" ref="AN29" si="99">ROUND(AVERAGEIF(AO29:AO31,"&gt;0"),0)</f>
        <v>3</v>
      </c>
      <c r="AO29" s="208">
        <f t="shared" si="6"/>
        <v>1</v>
      </c>
      <c r="AP29" s="210" t="s">
        <v>647</v>
      </c>
      <c r="AQ29" s="276">
        <f t="shared" ref="AQ29" si="100">ROUND(AVERAGE(U29,Y29,AD29,AI29,AN29),0)</f>
        <v>2</v>
      </c>
      <c r="AR29" s="276" t="str">
        <f t="shared" ref="AR29" si="101">IF(AQ29&lt;1.5,"FUERTE",IF(AND(AQ29&gt;=1.5,AQ29&lt;2.5),"ACEPTABLE",IF(AQ29&gt;=5,"INEXISTENTE","DÉBIL")))</f>
        <v>ACEPTABLE</v>
      </c>
      <c r="AS29" s="276">
        <f t="shared" ref="AS29" si="102">IF(R29=0,0,ROUND((R29*AQ29),0))</f>
        <v>16</v>
      </c>
      <c r="AT29" s="278" t="str">
        <f t="shared" ref="AT29" si="103">IF(AS29&gt;=36,"GRAVE", IF(AS29&lt;=10, "LEVE", "MODERADO"))</f>
        <v>MODERADO</v>
      </c>
      <c r="AU29" s="280" t="s">
        <v>722</v>
      </c>
      <c r="AV29" s="298">
        <v>0</v>
      </c>
      <c r="AW29" s="210" t="s">
        <v>90</v>
      </c>
      <c r="AX29" s="210" t="s">
        <v>732</v>
      </c>
      <c r="AY29" s="243">
        <v>45473</v>
      </c>
      <c r="AZ29" s="182"/>
      <c r="BA29" s="186"/>
      <c r="BB29" s="186"/>
      <c r="BC29" s="186"/>
      <c r="BD29" s="186"/>
      <c r="BE29" s="186"/>
      <c r="BF29" s="186"/>
      <c r="BG29" s="186"/>
    </row>
    <row r="30" spans="1:59" ht="64.5" hidden="1" customHeight="1" x14ac:dyDescent="0.2">
      <c r="A30" s="284"/>
      <c r="B30" s="282"/>
      <c r="C30" s="285"/>
      <c r="D30" s="280"/>
      <c r="E30" s="285"/>
      <c r="F30" s="282"/>
      <c r="G30" s="210" t="s">
        <v>260</v>
      </c>
      <c r="H30" s="210" t="s">
        <v>37</v>
      </c>
      <c r="I30" s="180" t="s">
        <v>679</v>
      </c>
      <c r="J30" s="282"/>
      <c r="K30" s="282"/>
      <c r="L30" s="282"/>
      <c r="M30" s="282"/>
      <c r="N30" s="282"/>
      <c r="O30" s="276"/>
      <c r="P30" s="282"/>
      <c r="Q30" s="276"/>
      <c r="R30" s="276"/>
      <c r="S30" s="180" t="s">
        <v>315</v>
      </c>
      <c r="T30" s="181">
        <f t="shared" si="1"/>
        <v>1</v>
      </c>
      <c r="U30" s="276"/>
      <c r="V30" s="276"/>
      <c r="W30" s="210" t="s">
        <v>706</v>
      </c>
      <c r="X30" s="276"/>
      <c r="Y30" s="276"/>
      <c r="Z30" s="208">
        <f t="shared" si="2"/>
        <v>4</v>
      </c>
      <c r="AA30" s="210" t="s">
        <v>318</v>
      </c>
      <c r="AB30" s="210"/>
      <c r="AC30" s="276"/>
      <c r="AD30" s="276"/>
      <c r="AE30" s="208">
        <f t="shared" si="3"/>
        <v>1</v>
      </c>
      <c r="AF30" s="210" t="s">
        <v>295</v>
      </c>
      <c r="AG30" s="210" t="s">
        <v>718</v>
      </c>
      <c r="AH30" s="276"/>
      <c r="AI30" s="276"/>
      <c r="AJ30" s="208">
        <f t="shared" si="4"/>
        <v>1</v>
      </c>
      <c r="AK30" s="210" t="s">
        <v>292</v>
      </c>
      <c r="AL30" s="210" t="s">
        <v>307</v>
      </c>
      <c r="AM30" s="276"/>
      <c r="AN30" s="276"/>
      <c r="AO30" s="208">
        <f t="shared" si="6"/>
        <v>4</v>
      </c>
      <c r="AP30" s="210" t="s">
        <v>648</v>
      </c>
      <c r="AQ30" s="276"/>
      <c r="AR30" s="276"/>
      <c r="AS30" s="276"/>
      <c r="AT30" s="278"/>
      <c r="AU30" s="280"/>
      <c r="AV30" s="280"/>
      <c r="AW30" s="210" t="s">
        <v>90</v>
      </c>
      <c r="AX30" s="210" t="s">
        <v>733</v>
      </c>
      <c r="AY30" s="243">
        <v>45473</v>
      </c>
      <c r="AZ30" s="182"/>
      <c r="BA30" s="183"/>
      <c r="BB30" s="183"/>
      <c r="BC30" s="183"/>
      <c r="BD30" s="183"/>
      <c r="BE30" s="183"/>
      <c r="BF30" s="183"/>
      <c r="BG30" s="183"/>
    </row>
    <row r="31" spans="1:59" ht="64.5" hidden="1" customHeight="1" x14ac:dyDescent="0.2">
      <c r="A31" s="284"/>
      <c r="B31" s="282"/>
      <c r="C31" s="285"/>
      <c r="D31" s="280"/>
      <c r="E31" s="285"/>
      <c r="F31" s="282"/>
      <c r="G31" s="210" t="s">
        <v>260</v>
      </c>
      <c r="H31" s="210" t="s">
        <v>37</v>
      </c>
      <c r="I31" s="180" t="s">
        <v>680</v>
      </c>
      <c r="J31" s="282"/>
      <c r="K31" s="282"/>
      <c r="L31" s="282"/>
      <c r="M31" s="282"/>
      <c r="N31" s="282"/>
      <c r="O31" s="276"/>
      <c r="P31" s="282"/>
      <c r="Q31" s="276"/>
      <c r="R31" s="276"/>
      <c r="S31" s="180" t="s">
        <v>315</v>
      </c>
      <c r="T31" s="181">
        <f t="shared" si="1"/>
        <v>1</v>
      </c>
      <c r="U31" s="276"/>
      <c r="V31" s="276"/>
      <c r="W31" s="210" t="s">
        <v>707</v>
      </c>
      <c r="X31" s="276"/>
      <c r="Y31" s="276"/>
      <c r="Z31" s="208">
        <f t="shared" si="2"/>
        <v>4</v>
      </c>
      <c r="AA31" s="210" t="s">
        <v>318</v>
      </c>
      <c r="AB31" s="210"/>
      <c r="AC31" s="276"/>
      <c r="AD31" s="276"/>
      <c r="AE31" s="208">
        <f t="shared" si="3"/>
        <v>1</v>
      </c>
      <c r="AF31" s="210" t="s">
        <v>295</v>
      </c>
      <c r="AG31" s="210" t="s">
        <v>718</v>
      </c>
      <c r="AH31" s="276"/>
      <c r="AI31" s="276"/>
      <c r="AJ31" s="208">
        <f t="shared" si="4"/>
        <v>1</v>
      </c>
      <c r="AK31" s="210" t="s">
        <v>292</v>
      </c>
      <c r="AL31" s="210" t="s">
        <v>307</v>
      </c>
      <c r="AM31" s="276"/>
      <c r="AN31" s="276"/>
      <c r="AO31" s="208">
        <f t="shared" si="6"/>
        <v>4</v>
      </c>
      <c r="AP31" s="210" t="s">
        <v>648</v>
      </c>
      <c r="AQ31" s="276"/>
      <c r="AR31" s="276"/>
      <c r="AS31" s="276"/>
      <c r="AT31" s="278"/>
      <c r="AU31" s="280"/>
      <c r="AV31" s="280"/>
      <c r="AW31" s="210" t="s">
        <v>90</v>
      </c>
      <c r="AX31" s="210" t="s">
        <v>734</v>
      </c>
      <c r="AY31" s="243">
        <v>45473</v>
      </c>
      <c r="AZ31" s="182"/>
      <c r="BA31" s="183"/>
      <c r="BB31" s="183"/>
      <c r="BC31" s="183"/>
      <c r="BD31" s="183"/>
      <c r="BE31" s="183"/>
      <c r="BF31" s="183"/>
      <c r="BG31" s="183"/>
    </row>
    <row r="32" spans="1:59" ht="64.5" hidden="1" customHeight="1" x14ac:dyDescent="0.2">
      <c r="A32" s="284">
        <v>8</v>
      </c>
      <c r="B32" s="282" t="s">
        <v>186</v>
      </c>
      <c r="C32" s="285" t="str">
        <f>+VLOOKUP(B32,$A$691:$B$729,2,0)</f>
        <v>JUAN MAURICIO CASTAÑO ROJAS</v>
      </c>
      <c r="D32" s="280" t="s">
        <v>167</v>
      </c>
      <c r="E32" s="285" t="str">
        <f>IF(D32=$D$661,$E$661,IF(D32=$D$662,$E$662,IF(D32=$D$663,$E$663,IF(D32=$D$664,$E$664,IF(D32=$D$665,$E$665,IF(D32=$D$666,$E$666,IF(D32=$D$667,$E$667,IF(D32=$D$668,$E$668,IF(D32=$D$669,$E$669,IF(D32=$D$670,$E$670,IF(D32=VICERRECTORÍA_ACADÉMICA_,BF661,IF(D32=PLANEACIÓN_,BF663, IF(D32=IMPACTO,BF662,IF(D32=VICERRECTORÍA_ADMINISTRATIVA_FINANCIERA_,BF664,IF(D32=_VICERRECTORÍA_RESPONSABILIDAD_SOCIAL_Y_BIENESTAR_UNIVERSITARIO_,BF665," ")))))))))))))))</f>
        <v>Promover y facilitar la interacción con la sociedad contribuyendo a la satisfacción de sus demandas, mediante servicios especializados, programas de educación continuada y de proyección social.</v>
      </c>
      <c r="F32" s="282" t="s">
        <v>265</v>
      </c>
      <c r="G32" s="210" t="s">
        <v>260</v>
      </c>
      <c r="H32" s="210" t="s">
        <v>37</v>
      </c>
      <c r="I32" s="180" t="s">
        <v>681</v>
      </c>
      <c r="J32" s="282" t="s">
        <v>105</v>
      </c>
      <c r="K32" s="323" t="s">
        <v>695</v>
      </c>
      <c r="L32" s="323" t="s">
        <v>696</v>
      </c>
      <c r="M32" s="323" t="s">
        <v>697</v>
      </c>
      <c r="N32" s="282" t="s">
        <v>147</v>
      </c>
      <c r="O32" s="276">
        <f t="shared" ref="O32" si="104">IF(N32="ALTA",5,IF(N32="MEDIO ALTA",4,IF(N32="MEDIA",3,IF(N32="MEDIO BAJA",2,IF(N32="BAJA",1,0)))))</f>
        <v>2</v>
      </c>
      <c r="P32" s="282" t="s">
        <v>141</v>
      </c>
      <c r="Q32" s="276">
        <f t="shared" ref="Q32" si="105">IF(P32="ALTO",5,IF(P32="MEDIO-ALTO",4,IF(P32="MEDIO",3,IF(P32="MEDIO-BAJO",2,IF(P32="BAJO",1,0)))))</f>
        <v>1</v>
      </c>
      <c r="R32" s="276">
        <f t="shared" ref="R32" si="106">Q32*O32</f>
        <v>2</v>
      </c>
      <c r="S32" s="180" t="s">
        <v>315</v>
      </c>
      <c r="T32" s="181">
        <f t="shared" si="1"/>
        <v>1</v>
      </c>
      <c r="U32" s="276">
        <f t="shared" ref="U32" si="107">ROUND(AVERAGEIF(T32:T34,"&gt;0"),0)</f>
        <v>1</v>
      </c>
      <c r="V32" s="276">
        <f t="shared" ref="V32" si="108">U32*0.6</f>
        <v>0.6</v>
      </c>
      <c r="W32" s="210" t="s">
        <v>708</v>
      </c>
      <c r="X32" s="276">
        <f t="shared" ref="X32" si="109">IF(S32="No_existen",5*$X$10,Y32*$X$10)</f>
        <v>0.2</v>
      </c>
      <c r="Y32" s="276">
        <f t="shared" ref="Y32" si="110">ROUND(AVERAGEIF(Z32:Z34,"&gt;0"),0)</f>
        <v>4</v>
      </c>
      <c r="Z32" s="208">
        <f t="shared" si="2"/>
        <v>4</v>
      </c>
      <c r="AA32" s="210" t="s">
        <v>318</v>
      </c>
      <c r="AB32" s="210"/>
      <c r="AC32" s="276">
        <f t="shared" ref="AC32" si="111">IF(S32="No_existen",5*$AC$10,AD32*$AC$10)</f>
        <v>0.15</v>
      </c>
      <c r="AD32" s="276">
        <f t="shared" ref="AD32" si="112">ROUND(AVERAGEIF(AE32:AE34,"&gt;0"),0)</f>
        <v>1</v>
      </c>
      <c r="AE32" s="208">
        <f t="shared" si="3"/>
        <v>1</v>
      </c>
      <c r="AF32" s="210" t="s">
        <v>295</v>
      </c>
      <c r="AG32" s="210" t="s">
        <v>719</v>
      </c>
      <c r="AH32" s="276">
        <f t="shared" ref="AH32" si="113">IF(S32="No_existen",5*$AH$10,AI32*$AH$10)</f>
        <v>0.1</v>
      </c>
      <c r="AI32" s="276">
        <f t="shared" ref="AI32" si="114">ROUND(AVERAGEIF(AJ32:AJ34,"&gt;0"),0)</f>
        <v>1</v>
      </c>
      <c r="AJ32" s="208">
        <f t="shared" si="4"/>
        <v>1</v>
      </c>
      <c r="AK32" s="210" t="s">
        <v>292</v>
      </c>
      <c r="AL32" s="210" t="s">
        <v>307</v>
      </c>
      <c r="AM32" s="276">
        <f t="shared" ref="AM32" si="115">IF(S32="No_existen",5*$AM$10,AN32*$AM$10)</f>
        <v>0.4</v>
      </c>
      <c r="AN32" s="276">
        <f t="shared" ref="AN32" si="116">ROUND(AVERAGEIF(AO32:AO34,"&gt;0"),0)</f>
        <v>4</v>
      </c>
      <c r="AO32" s="208">
        <f t="shared" si="6"/>
        <v>4</v>
      </c>
      <c r="AP32" s="210" t="s">
        <v>648</v>
      </c>
      <c r="AQ32" s="276">
        <f t="shared" ref="AQ32" si="117">ROUND(AVERAGE(U32,Y32,AD32,AI32,AN32),0)</f>
        <v>2</v>
      </c>
      <c r="AR32" s="276" t="str">
        <f t="shared" ref="AR32" si="118">IF(AQ32&lt;1.5,"FUERTE",IF(AND(AQ32&gt;=1.5,AQ32&lt;2.5),"ACEPTABLE",IF(AQ32&gt;=5,"INEXISTENTE","DÉBIL")))</f>
        <v>ACEPTABLE</v>
      </c>
      <c r="AS32" s="276">
        <f t="shared" ref="AS32" si="119">IF(R32=0,0,ROUND((R32*AQ32),0))</f>
        <v>4</v>
      </c>
      <c r="AT32" s="278" t="str">
        <f t="shared" ref="AT32" si="120">IF(AS32&gt;=36,"GRAVE", IF(AS32&lt;=10, "LEVE", "MODERADO"))</f>
        <v>LEVE</v>
      </c>
      <c r="AU32" s="280" t="s">
        <v>723</v>
      </c>
      <c r="AV32" s="298">
        <v>1</v>
      </c>
      <c r="AW32" s="210" t="s">
        <v>89</v>
      </c>
      <c r="AX32" s="210"/>
      <c r="AY32" s="188"/>
      <c r="AZ32" s="182"/>
      <c r="BA32" s="186"/>
      <c r="BB32" s="186"/>
      <c r="BC32" s="186"/>
      <c r="BD32" s="186"/>
      <c r="BE32" s="186"/>
      <c r="BF32" s="186"/>
      <c r="BG32" s="186"/>
    </row>
    <row r="33" spans="1:59" ht="64.5" hidden="1" customHeight="1" x14ac:dyDescent="0.2">
      <c r="A33" s="284"/>
      <c r="B33" s="282"/>
      <c r="C33" s="285"/>
      <c r="D33" s="280"/>
      <c r="E33" s="285"/>
      <c r="F33" s="282"/>
      <c r="G33" s="210" t="s">
        <v>260</v>
      </c>
      <c r="H33" s="210" t="s">
        <v>34</v>
      </c>
      <c r="I33" s="180" t="s">
        <v>682</v>
      </c>
      <c r="J33" s="282"/>
      <c r="K33" s="324"/>
      <c r="L33" s="324"/>
      <c r="M33" s="324"/>
      <c r="N33" s="282"/>
      <c r="O33" s="276"/>
      <c r="P33" s="282"/>
      <c r="Q33" s="276"/>
      <c r="R33" s="276"/>
      <c r="S33" s="180" t="s">
        <v>315</v>
      </c>
      <c r="T33" s="181">
        <f t="shared" si="1"/>
        <v>1</v>
      </c>
      <c r="U33" s="276"/>
      <c r="V33" s="276"/>
      <c r="W33" s="210" t="s">
        <v>709</v>
      </c>
      <c r="X33" s="276"/>
      <c r="Y33" s="276"/>
      <c r="Z33" s="208">
        <f t="shared" si="2"/>
        <v>4</v>
      </c>
      <c r="AA33" s="210" t="s">
        <v>318</v>
      </c>
      <c r="AB33" s="210"/>
      <c r="AC33" s="276"/>
      <c r="AD33" s="276"/>
      <c r="AE33" s="208">
        <f t="shared" si="3"/>
        <v>1</v>
      </c>
      <c r="AF33" s="210" t="s">
        <v>295</v>
      </c>
      <c r="AG33" s="210" t="s">
        <v>719</v>
      </c>
      <c r="AH33" s="276"/>
      <c r="AI33" s="276"/>
      <c r="AJ33" s="208">
        <f t="shared" si="4"/>
        <v>1</v>
      </c>
      <c r="AK33" s="210" t="s">
        <v>292</v>
      </c>
      <c r="AL33" s="210" t="s">
        <v>307</v>
      </c>
      <c r="AM33" s="276"/>
      <c r="AN33" s="276"/>
      <c r="AO33" s="208">
        <f t="shared" si="6"/>
        <v>4</v>
      </c>
      <c r="AP33" s="210" t="s">
        <v>648</v>
      </c>
      <c r="AQ33" s="276"/>
      <c r="AR33" s="276"/>
      <c r="AS33" s="276"/>
      <c r="AT33" s="278"/>
      <c r="AU33" s="280"/>
      <c r="AV33" s="280"/>
      <c r="AW33" s="210" t="s">
        <v>89</v>
      </c>
      <c r="AX33" s="210"/>
      <c r="AY33" s="188"/>
      <c r="AZ33" s="182"/>
      <c r="BA33" s="183"/>
      <c r="BB33" s="183"/>
      <c r="BC33" s="183"/>
      <c r="BD33" s="183"/>
      <c r="BE33" s="183"/>
      <c r="BF33" s="183"/>
      <c r="BG33" s="183"/>
    </row>
    <row r="34" spans="1:59" ht="64.5" hidden="1" customHeight="1" x14ac:dyDescent="0.2">
      <c r="A34" s="284"/>
      <c r="B34" s="282"/>
      <c r="C34" s="285"/>
      <c r="D34" s="280"/>
      <c r="E34" s="285"/>
      <c r="F34" s="282"/>
      <c r="G34" s="210" t="s">
        <v>260</v>
      </c>
      <c r="H34" s="210" t="s">
        <v>35</v>
      </c>
      <c r="I34" s="180" t="s">
        <v>683</v>
      </c>
      <c r="J34" s="282"/>
      <c r="K34" s="325"/>
      <c r="L34" s="325"/>
      <c r="M34" s="325"/>
      <c r="N34" s="282"/>
      <c r="O34" s="276"/>
      <c r="P34" s="282"/>
      <c r="Q34" s="276"/>
      <c r="R34" s="276"/>
      <c r="S34" s="180" t="s">
        <v>315</v>
      </c>
      <c r="T34" s="181">
        <f t="shared" si="1"/>
        <v>1</v>
      </c>
      <c r="U34" s="276"/>
      <c r="V34" s="276"/>
      <c r="W34" s="210" t="s">
        <v>710</v>
      </c>
      <c r="X34" s="276"/>
      <c r="Y34" s="276"/>
      <c r="Z34" s="208">
        <f t="shared" si="2"/>
        <v>4</v>
      </c>
      <c r="AA34" s="210" t="s">
        <v>318</v>
      </c>
      <c r="AB34" s="210"/>
      <c r="AC34" s="276"/>
      <c r="AD34" s="276"/>
      <c r="AE34" s="208">
        <f t="shared" si="3"/>
        <v>1</v>
      </c>
      <c r="AF34" s="210" t="s">
        <v>295</v>
      </c>
      <c r="AG34" s="210" t="s">
        <v>719</v>
      </c>
      <c r="AH34" s="276"/>
      <c r="AI34" s="276"/>
      <c r="AJ34" s="208">
        <f t="shared" si="4"/>
        <v>1</v>
      </c>
      <c r="AK34" s="210" t="s">
        <v>292</v>
      </c>
      <c r="AL34" s="210" t="s">
        <v>307</v>
      </c>
      <c r="AM34" s="276"/>
      <c r="AN34" s="276"/>
      <c r="AO34" s="208">
        <f t="shared" si="6"/>
        <v>4</v>
      </c>
      <c r="AP34" s="210" t="s">
        <v>648</v>
      </c>
      <c r="AQ34" s="276"/>
      <c r="AR34" s="276"/>
      <c r="AS34" s="276"/>
      <c r="AT34" s="278"/>
      <c r="AU34" s="280"/>
      <c r="AV34" s="280"/>
      <c r="AW34" s="210" t="s">
        <v>89</v>
      </c>
      <c r="AX34" s="210"/>
      <c r="AY34" s="188"/>
      <c r="AZ34" s="182"/>
      <c r="BA34" s="186"/>
      <c r="BB34" s="186"/>
      <c r="BC34" s="186"/>
      <c r="BD34" s="186"/>
      <c r="BE34" s="186"/>
      <c r="BF34" s="186"/>
      <c r="BG34" s="186"/>
    </row>
    <row r="35" spans="1:59" ht="64.5" hidden="1" customHeight="1" x14ac:dyDescent="0.2">
      <c r="A35" s="284">
        <v>9</v>
      </c>
      <c r="B35" s="282" t="s">
        <v>186</v>
      </c>
      <c r="C35" s="285" t="str">
        <f>+VLOOKUP(B35,$A$691:$B$729,2,0)</f>
        <v>JUAN MAURICIO CASTAÑO ROJAS</v>
      </c>
      <c r="D35" s="280" t="s">
        <v>167</v>
      </c>
      <c r="E35" s="285" t="str">
        <f>IF(D35=$D$661,$E$661,IF(D35=$D$662,$E$662,IF(D35=$D$663,$E$663,IF(D35=$D$664,$E$664,IF(D35=$D$665,$E$665,IF(D35=$D$666,$E$666,IF(D35=$D$667,$E$667,IF(D35=$D$668,$E$668,IF(D35=$D$669,$E$669,IF(D35=$D$670,$E$670,IF(D35=VICERRECTORÍA_ACADÉMICA_,BF661,IF(D35=PLANEACIÓN_,BF663, IF(D35=IMPACTO,BF662,IF(D35=VICERRECTORÍA_ADMINISTRATIVA_FINANCIERA_,BF664,IF(D35=_VICERRECTORÍA_RESPONSABILIDAD_SOCIAL_Y_BIENESTAR_UNIVERSITARIO_,BF665," ")))))))))))))))</f>
        <v>Promover y facilitar la interacción con la sociedad contribuyendo a la satisfacción de sus demandas, mediante servicios especializados, programas de educación continuada y de proyección social.</v>
      </c>
      <c r="F35" s="282" t="s">
        <v>265</v>
      </c>
      <c r="G35" s="210" t="s">
        <v>260</v>
      </c>
      <c r="H35" s="210" t="s">
        <v>36</v>
      </c>
      <c r="I35" s="212" t="s">
        <v>684</v>
      </c>
      <c r="J35" s="282" t="s">
        <v>111</v>
      </c>
      <c r="K35" s="310" t="s">
        <v>698</v>
      </c>
      <c r="L35" s="310" t="s">
        <v>699</v>
      </c>
      <c r="M35" s="310" t="s">
        <v>700</v>
      </c>
      <c r="N35" s="282" t="s">
        <v>147</v>
      </c>
      <c r="O35" s="276">
        <f t="shared" ref="O35" si="121">IF(N35="ALTA",5,IF(N35="MEDIO ALTA",4,IF(N35="MEDIA",3,IF(N35="MEDIO BAJA",2,IF(N35="BAJA",1,0)))))</f>
        <v>2</v>
      </c>
      <c r="P35" s="282" t="s">
        <v>209</v>
      </c>
      <c r="Q35" s="276">
        <f t="shared" ref="Q35" si="122">IF(P35="ALTO",5,IF(P35="MEDIO-ALTO",4,IF(P35="MEDIO",3,IF(P35="MEDIO-BAJO",2,IF(P35="BAJO",1,0)))))</f>
        <v>4</v>
      </c>
      <c r="R35" s="276">
        <f t="shared" ref="R35" si="123">Q35*O35</f>
        <v>8</v>
      </c>
      <c r="S35" s="180" t="s">
        <v>315</v>
      </c>
      <c r="T35" s="181">
        <f t="shared" si="1"/>
        <v>1</v>
      </c>
      <c r="U35" s="276">
        <f t="shared" ref="U35" si="124">ROUND(AVERAGEIF(T35:T37,"&gt;0"),0)</f>
        <v>1</v>
      </c>
      <c r="V35" s="276">
        <f t="shared" ref="V35" si="125">U35*0.6</f>
        <v>0.6</v>
      </c>
      <c r="W35" s="210" t="s">
        <v>708</v>
      </c>
      <c r="X35" s="276">
        <f t="shared" ref="X35" si="126">IF(S35="No_existen",5*$X$10,Y35*$X$10)</f>
        <v>0.2</v>
      </c>
      <c r="Y35" s="276">
        <f t="shared" ref="Y35" si="127">ROUND(AVERAGEIF(Z35:Z37,"&gt;0"),0)</f>
        <v>4</v>
      </c>
      <c r="Z35" s="208">
        <f t="shared" si="2"/>
        <v>4</v>
      </c>
      <c r="AA35" s="210" t="s">
        <v>318</v>
      </c>
      <c r="AB35" s="210"/>
      <c r="AC35" s="276">
        <f t="shared" ref="AC35" si="128">IF(S35="No_existen",5*$AC$10,AD35*$AC$10)</f>
        <v>0.15</v>
      </c>
      <c r="AD35" s="276">
        <f t="shared" ref="AD35" si="129">ROUND(AVERAGEIF(AE35:AE37,"&gt;0"),0)</f>
        <v>1</v>
      </c>
      <c r="AE35" s="208">
        <f t="shared" si="3"/>
        <v>1</v>
      </c>
      <c r="AF35" s="210" t="s">
        <v>295</v>
      </c>
      <c r="AG35" s="210" t="s">
        <v>719</v>
      </c>
      <c r="AH35" s="276">
        <f t="shared" ref="AH35" si="130">IF(S35="No_existen",5*$AH$10,AI35*$AH$10)</f>
        <v>0.1</v>
      </c>
      <c r="AI35" s="276">
        <f t="shared" ref="AI35" si="131">ROUND(AVERAGEIF(AJ35:AJ37,"&gt;0"),0)</f>
        <v>1</v>
      </c>
      <c r="AJ35" s="208">
        <f t="shared" si="4"/>
        <v>1</v>
      </c>
      <c r="AK35" s="210" t="s">
        <v>292</v>
      </c>
      <c r="AL35" s="210" t="s">
        <v>301</v>
      </c>
      <c r="AM35" s="276">
        <f t="shared" ref="AM35" si="132">IF(S35="No_existen",5*$AM$10,AN35*$AM$10)</f>
        <v>0.4</v>
      </c>
      <c r="AN35" s="276">
        <f t="shared" ref="AN35" si="133">ROUND(AVERAGEIF(AO35:AO37,"&gt;0"),0)</f>
        <v>4</v>
      </c>
      <c r="AO35" s="208">
        <f t="shared" si="6"/>
        <v>4</v>
      </c>
      <c r="AP35" s="210" t="s">
        <v>648</v>
      </c>
      <c r="AQ35" s="276">
        <f t="shared" ref="AQ35" si="134">ROUND(AVERAGE(U35,Y35,AD35,AI35,AN35),0)</f>
        <v>2</v>
      </c>
      <c r="AR35" s="276" t="str">
        <f t="shared" ref="AR35" si="135">IF(AQ35&lt;1.5,"FUERTE",IF(AND(AQ35&gt;=1.5,AQ35&lt;2.5),"ACEPTABLE",IF(AQ35&gt;=5,"INEXISTENTE","DÉBIL")))</f>
        <v>ACEPTABLE</v>
      </c>
      <c r="AS35" s="276">
        <f t="shared" ref="AS35" si="136">IF(R35=0,0,ROUND((R35*AQ35),0))</f>
        <v>16</v>
      </c>
      <c r="AT35" s="278" t="str">
        <f t="shared" ref="AT35" si="137">IF(AS35&gt;=36,"GRAVE", IF(AS35&lt;=10, "LEVE", "MODERADO"))</f>
        <v>MODERADO</v>
      </c>
      <c r="AU35" s="280" t="s">
        <v>724</v>
      </c>
      <c r="AV35" s="280">
        <v>0</v>
      </c>
      <c r="AW35" s="210" t="s">
        <v>90</v>
      </c>
      <c r="AX35" s="210" t="s">
        <v>726</v>
      </c>
      <c r="AY35" s="243">
        <v>45473</v>
      </c>
      <c r="AZ35" s="182"/>
      <c r="BA35" s="183"/>
      <c r="BB35" s="183"/>
      <c r="BC35" s="183"/>
      <c r="BD35" s="183"/>
      <c r="BE35" s="183"/>
      <c r="BF35" s="183"/>
      <c r="BG35" s="183"/>
    </row>
    <row r="36" spans="1:59" ht="64.5" hidden="1" customHeight="1" x14ac:dyDescent="0.2">
      <c r="A36" s="284"/>
      <c r="B36" s="282"/>
      <c r="C36" s="285"/>
      <c r="D36" s="280"/>
      <c r="E36" s="285"/>
      <c r="F36" s="282"/>
      <c r="G36" s="210" t="s">
        <v>260</v>
      </c>
      <c r="H36" s="210" t="s">
        <v>37</v>
      </c>
      <c r="I36" s="212" t="s">
        <v>685</v>
      </c>
      <c r="J36" s="282"/>
      <c r="K36" s="311"/>
      <c r="L36" s="311"/>
      <c r="M36" s="311"/>
      <c r="N36" s="282"/>
      <c r="O36" s="276"/>
      <c r="P36" s="282"/>
      <c r="Q36" s="276"/>
      <c r="R36" s="276"/>
      <c r="S36" s="180" t="s">
        <v>315</v>
      </c>
      <c r="T36" s="181">
        <f t="shared" si="1"/>
        <v>1</v>
      </c>
      <c r="U36" s="276"/>
      <c r="V36" s="276"/>
      <c r="W36" s="210" t="s">
        <v>711</v>
      </c>
      <c r="X36" s="276"/>
      <c r="Y36" s="276"/>
      <c r="Z36" s="208">
        <f t="shared" si="2"/>
        <v>4</v>
      </c>
      <c r="AA36" s="210" t="s">
        <v>318</v>
      </c>
      <c r="AB36" s="210"/>
      <c r="AC36" s="276"/>
      <c r="AD36" s="276"/>
      <c r="AE36" s="208">
        <f t="shared" si="3"/>
        <v>1</v>
      </c>
      <c r="AF36" s="210" t="s">
        <v>295</v>
      </c>
      <c r="AG36" s="210" t="s">
        <v>719</v>
      </c>
      <c r="AH36" s="276"/>
      <c r="AI36" s="276"/>
      <c r="AJ36" s="208">
        <f t="shared" si="4"/>
        <v>1</v>
      </c>
      <c r="AK36" s="210" t="s">
        <v>292</v>
      </c>
      <c r="AL36" s="210" t="s">
        <v>301</v>
      </c>
      <c r="AM36" s="276"/>
      <c r="AN36" s="276"/>
      <c r="AO36" s="208">
        <f t="shared" si="6"/>
        <v>4</v>
      </c>
      <c r="AP36" s="210" t="s">
        <v>648</v>
      </c>
      <c r="AQ36" s="276"/>
      <c r="AR36" s="276"/>
      <c r="AS36" s="276"/>
      <c r="AT36" s="278"/>
      <c r="AU36" s="280"/>
      <c r="AV36" s="280"/>
      <c r="AW36" s="210" t="s">
        <v>90</v>
      </c>
      <c r="AX36" s="210" t="s">
        <v>727</v>
      </c>
      <c r="AY36" s="243">
        <v>45473</v>
      </c>
      <c r="AZ36" s="182"/>
      <c r="BA36" s="183"/>
      <c r="BB36" s="183"/>
      <c r="BC36" s="183"/>
      <c r="BD36" s="183"/>
      <c r="BE36" s="183"/>
      <c r="BF36" s="183"/>
      <c r="BG36" s="183"/>
    </row>
    <row r="37" spans="1:59" ht="64.5" hidden="1" customHeight="1" x14ac:dyDescent="0.2">
      <c r="A37" s="284"/>
      <c r="B37" s="282"/>
      <c r="C37" s="285"/>
      <c r="D37" s="280"/>
      <c r="E37" s="285"/>
      <c r="F37" s="282"/>
      <c r="G37" s="210" t="s">
        <v>260</v>
      </c>
      <c r="H37" s="210" t="s">
        <v>34</v>
      </c>
      <c r="I37" s="210" t="s">
        <v>686</v>
      </c>
      <c r="J37" s="282"/>
      <c r="K37" s="312"/>
      <c r="L37" s="312"/>
      <c r="M37" s="312"/>
      <c r="N37" s="282"/>
      <c r="O37" s="276"/>
      <c r="P37" s="282"/>
      <c r="Q37" s="276"/>
      <c r="R37" s="276"/>
      <c r="S37" s="180" t="s">
        <v>315</v>
      </c>
      <c r="T37" s="181">
        <f t="shared" si="1"/>
        <v>1</v>
      </c>
      <c r="U37" s="276"/>
      <c r="V37" s="276"/>
      <c r="W37" s="210" t="s">
        <v>712</v>
      </c>
      <c r="X37" s="276"/>
      <c r="Y37" s="276"/>
      <c r="Z37" s="208">
        <f t="shared" si="2"/>
        <v>4</v>
      </c>
      <c r="AA37" s="210" t="s">
        <v>318</v>
      </c>
      <c r="AB37" s="210"/>
      <c r="AC37" s="276"/>
      <c r="AD37" s="276"/>
      <c r="AE37" s="208">
        <f t="shared" si="3"/>
        <v>1</v>
      </c>
      <c r="AF37" s="210" t="s">
        <v>295</v>
      </c>
      <c r="AG37" s="210" t="s">
        <v>719</v>
      </c>
      <c r="AH37" s="276"/>
      <c r="AI37" s="276"/>
      <c r="AJ37" s="208">
        <f t="shared" si="4"/>
        <v>1</v>
      </c>
      <c r="AK37" s="210" t="s">
        <v>292</v>
      </c>
      <c r="AL37" s="210" t="s">
        <v>299</v>
      </c>
      <c r="AM37" s="276"/>
      <c r="AN37" s="276"/>
      <c r="AO37" s="208">
        <f t="shared" si="6"/>
        <v>4</v>
      </c>
      <c r="AP37" s="210" t="s">
        <v>648</v>
      </c>
      <c r="AQ37" s="276"/>
      <c r="AR37" s="276"/>
      <c r="AS37" s="276"/>
      <c r="AT37" s="278"/>
      <c r="AU37" s="280"/>
      <c r="AV37" s="280"/>
      <c r="AW37" s="210" t="s">
        <v>90</v>
      </c>
      <c r="AX37" s="210" t="s">
        <v>728</v>
      </c>
      <c r="AY37" s="243">
        <v>45473</v>
      </c>
      <c r="AZ37" s="182"/>
      <c r="BA37" s="186"/>
      <c r="BB37" s="186"/>
      <c r="BC37" s="186"/>
      <c r="BD37" s="186"/>
      <c r="BE37" s="186"/>
      <c r="BF37" s="186"/>
      <c r="BG37" s="183"/>
    </row>
    <row r="38" spans="1:59" ht="64.5" hidden="1" customHeight="1" x14ac:dyDescent="0.2">
      <c r="A38" s="284">
        <v>10</v>
      </c>
      <c r="B38" s="282" t="s">
        <v>186</v>
      </c>
      <c r="C38" s="285" t="str">
        <f>+VLOOKUP(B38,$A$691:$B$729,2,0)</f>
        <v>JUAN MAURICIO CASTAÑO ROJAS</v>
      </c>
      <c r="D38" s="280" t="s">
        <v>150</v>
      </c>
      <c r="E38" s="285" t="str">
        <f>IF(D38=$D$661,$E$661,IF(D38=$D$662,$E$662,IF(D38=$D$663,$E$663,IF(D38=$D$664,$E$664,IF(D38=$D$665,$E$665,IF(D38=$D$666,$E$666,IF(D38=$D$667,$E$667,IF(D38=$D$668,$E$668,IF(D38=$D$669,$E$669,IF(D38=$D$670,$E$670,IF(D38=VICERRECTORÍA_ACADÉMICA_,BF661,IF(D38=PLANEACIÓN_,BF663, IF(D38=IMPACTO,BF662,IF(D38=VICERRECTORÍA_ADMINISTRATIVA_FINANCIERA_,BF664,IF(D38=_VICERRECTORÍA_RESPONSABILIDAD_SOCIAL_Y_BIENESTAR_UNIVERSITARIO_,BF665,"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38" s="282" t="s">
        <v>264</v>
      </c>
      <c r="G38" s="210" t="s">
        <v>260</v>
      </c>
      <c r="H38" s="210" t="s">
        <v>34</v>
      </c>
      <c r="I38" s="210" t="s">
        <v>687</v>
      </c>
      <c r="J38" s="282" t="s">
        <v>105</v>
      </c>
      <c r="K38" s="282" t="s">
        <v>701</v>
      </c>
      <c r="L38" s="282" t="s">
        <v>702</v>
      </c>
      <c r="M38" s="282" t="s">
        <v>703</v>
      </c>
      <c r="N38" s="282" t="s">
        <v>104</v>
      </c>
      <c r="O38" s="276">
        <f t="shared" ref="O38" si="138">IF(N38="ALTA",5,IF(N38="MEDIO ALTA",4,IF(N38="MEDIA",3,IF(N38="MEDIO BAJA",2,IF(N38="BAJA",1,0)))))</f>
        <v>3</v>
      </c>
      <c r="P38" s="282" t="s">
        <v>139</v>
      </c>
      <c r="Q38" s="276">
        <f t="shared" ref="Q38" si="139">IF(P38="ALTO",5,IF(P38="MEDIO-ALTO",4,IF(P38="MEDIO",3,IF(P38="MEDIO-BAJO",2,IF(P38="BAJO",1,0)))))</f>
        <v>5</v>
      </c>
      <c r="R38" s="276">
        <f t="shared" ref="R38" si="140">Q38*O38</f>
        <v>15</v>
      </c>
      <c r="S38" s="180" t="s">
        <v>315</v>
      </c>
      <c r="T38" s="181">
        <f t="shared" si="1"/>
        <v>1</v>
      </c>
      <c r="U38" s="276">
        <f t="shared" ref="U38" si="141">ROUND(AVERAGEIF(T38:T40,"&gt;0"),0)</f>
        <v>1</v>
      </c>
      <c r="V38" s="276">
        <f t="shared" ref="V38" si="142">U38*0.6</f>
        <v>0.6</v>
      </c>
      <c r="W38" s="210" t="s">
        <v>713</v>
      </c>
      <c r="X38" s="276">
        <f t="shared" ref="X38" si="143">IF(S38="No_existen",5*$X$10,Y38*$X$10)</f>
        <v>0.2</v>
      </c>
      <c r="Y38" s="276">
        <f t="shared" ref="Y38" si="144">ROUND(AVERAGEIF(Z38:Z40,"&gt;0"),0)</f>
        <v>4</v>
      </c>
      <c r="Z38" s="208">
        <f t="shared" si="2"/>
        <v>4</v>
      </c>
      <c r="AA38" s="210" t="s">
        <v>318</v>
      </c>
      <c r="AB38" s="210"/>
      <c r="AC38" s="276">
        <f t="shared" ref="AC38" si="145">IF(S38="No_existen",5*$AC$10,AD38*$AC$10)</f>
        <v>0.15</v>
      </c>
      <c r="AD38" s="276">
        <f t="shared" ref="AD38" si="146">ROUND(AVERAGEIF(AE38:AE40,"&gt;0"),0)</f>
        <v>1</v>
      </c>
      <c r="AE38" s="208">
        <f t="shared" si="3"/>
        <v>1</v>
      </c>
      <c r="AF38" s="210" t="s">
        <v>295</v>
      </c>
      <c r="AG38" s="210" t="s">
        <v>719</v>
      </c>
      <c r="AH38" s="276">
        <f t="shared" ref="AH38" si="147">IF(S38="No_existen",5*$AH$10,AI38*$AH$10)</f>
        <v>0.1</v>
      </c>
      <c r="AI38" s="276">
        <f t="shared" ref="AI38" si="148">ROUND(AVERAGEIF(AJ38:AJ40,"&gt;0"),0)</f>
        <v>1</v>
      </c>
      <c r="AJ38" s="208">
        <f t="shared" si="4"/>
        <v>1</v>
      </c>
      <c r="AK38" s="210" t="s">
        <v>292</v>
      </c>
      <c r="AL38" s="210" t="s">
        <v>300</v>
      </c>
      <c r="AM38" s="276">
        <f t="shared" ref="AM38" si="149">IF(S38="No_existen",5*$AM$10,AN38*$AM$10)</f>
        <v>0.30000000000000004</v>
      </c>
      <c r="AN38" s="276">
        <f t="shared" ref="AN38" si="150">ROUND(AVERAGEIF(AO38:AO40,"&gt;0"),0)</f>
        <v>3</v>
      </c>
      <c r="AO38" s="208">
        <f t="shared" si="6"/>
        <v>4</v>
      </c>
      <c r="AP38" s="210" t="s">
        <v>648</v>
      </c>
      <c r="AQ38" s="276">
        <f t="shared" ref="AQ38" si="151">ROUND(AVERAGE(U38,Y38,AD38,AI38,AN38),0)</f>
        <v>2</v>
      </c>
      <c r="AR38" s="276" t="str">
        <f t="shared" ref="AR38" si="152">IF(AQ38&lt;1.5,"FUERTE",IF(AND(AQ38&gt;=1.5,AQ38&lt;2.5),"ACEPTABLE",IF(AQ38&gt;=5,"INEXISTENTE","DÉBIL")))</f>
        <v>ACEPTABLE</v>
      </c>
      <c r="AS38" s="276">
        <f t="shared" ref="AS38" si="153">IF(R38=0,0,ROUND((R38*AQ38),0))</f>
        <v>30</v>
      </c>
      <c r="AT38" s="278" t="str">
        <f t="shared" ref="AT38" si="154">IF(AS38&gt;=36,"GRAVE", IF(AS38&lt;=10, "LEVE", "MODERADO"))</f>
        <v>MODERADO</v>
      </c>
      <c r="AU38" s="280" t="s">
        <v>725</v>
      </c>
      <c r="AV38" s="280">
        <v>0</v>
      </c>
      <c r="AW38" s="210" t="s">
        <v>93</v>
      </c>
      <c r="AX38" s="200" t="s">
        <v>729</v>
      </c>
      <c r="AY38" s="188">
        <v>45626</v>
      </c>
      <c r="AZ38" s="182"/>
      <c r="BA38" s="183"/>
      <c r="BB38" s="183"/>
      <c r="BC38" s="183"/>
      <c r="BD38" s="183"/>
      <c r="BE38" s="183"/>
      <c r="BF38" s="183"/>
      <c r="BG38" s="183"/>
    </row>
    <row r="39" spans="1:59" ht="64.5" hidden="1" customHeight="1" x14ac:dyDescent="0.2">
      <c r="A39" s="284"/>
      <c r="B39" s="282"/>
      <c r="C39" s="285"/>
      <c r="D39" s="280"/>
      <c r="E39" s="285"/>
      <c r="F39" s="282"/>
      <c r="G39" s="210" t="s">
        <v>260</v>
      </c>
      <c r="H39" s="210" t="s">
        <v>34</v>
      </c>
      <c r="I39" s="210" t="s">
        <v>688</v>
      </c>
      <c r="J39" s="282"/>
      <c r="K39" s="282"/>
      <c r="L39" s="282"/>
      <c r="M39" s="282"/>
      <c r="N39" s="282"/>
      <c r="O39" s="276"/>
      <c r="P39" s="282"/>
      <c r="Q39" s="276"/>
      <c r="R39" s="276"/>
      <c r="S39" s="180" t="s">
        <v>315</v>
      </c>
      <c r="T39" s="181">
        <f t="shared" si="1"/>
        <v>1</v>
      </c>
      <c r="U39" s="276"/>
      <c r="V39" s="276"/>
      <c r="W39" s="210" t="s">
        <v>714</v>
      </c>
      <c r="X39" s="276"/>
      <c r="Y39" s="276"/>
      <c r="Z39" s="208">
        <f t="shared" si="2"/>
        <v>4</v>
      </c>
      <c r="AA39" s="210" t="s">
        <v>318</v>
      </c>
      <c r="AB39" s="210"/>
      <c r="AC39" s="276"/>
      <c r="AD39" s="276"/>
      <c r="AE39" s="208">
        <f t="shared" si="3"/>
        <v>1</v>
      </c>
      <c r="AF39" s="210" t="s">
        <v>295</v>
      </c>
      <c r="AG39" s="210" t="s">
        <v>720</v>
      </c>
      <c r="AH39" s="276"/>
      <c r="AI39" s="276"/>
      <c r="AJ39" s="208">
        <f t="shared" si="4"/>
        <v>1</v>
      </c>
      <c r="AK39" s="210" t="s">
        <v>292</v>
      </c>
      <c r="AL39" s="210" t="s">
        <v>299</v>
      </c>
      <c r="AM39" s="276"/>
      <c r="AN39" s="276"/>
      <c r="AO39" s="208">
        <f t="shared" si="6"/>
        <v>1</v>
      </c>
      <c r="AP39" s="210" t="s">
        <v>647</v>
      </c>
      <c r="AQ39" s="276"/>
      <c r="AR39" s="276"/>
      <c r="AS39" s="276"/>
      <c r="AT39" s="278"/>
      <c r="AU39" s="280"/>
      <c r="AV39" s="280"/>
      <c r="AW39" s="210" t="s">
        <v>93</v>
      </c>
      <c r="AX39" s="210" t="s">
        <v>730</v>
      </c>
      <c r="AY39" s="188">
        <v>45626</v>
      </c>
      <c r="AZ39" s="182"/>
      <c r="BA39" s="183"/>
      <c r="BB39" s="183"/>
      <c r="BC39" s="183"/>
      <c r="BD39" s="183"/>
      <c r="BE39" s="183"/>
      <c r="BF39" s="183"/>
      <c r="BG39" s="183"/>
    </row>
    <row r="40" spans="1:59" ht="64.5" hidden="1" customHeight="1" x14ac:dyDescent="0.2">
      <c r="A40" s="284"/>
      <c r="B40" s="282"/>
      <c r="C40" s="285"/>
      <c r="D40" s="280"/>
      <c r="E40" s="285"/>
      <c r="F40" s="282"/>
      <c r="G40" s="210"/>
      <c r="H40" s="210"/>
      <c r="I40" s="187"/>
      <c r="J40" s="282"/>
      <c r="K40" s="282"/>
      <c r="L40" s="282"/>
      <c r="M40" s="282"/>
      <c r="N40" s="282"/>
      <c r="O40" s="276"/>
      <c r="P40" s="282"/>
      <c r="Q40" s="276"/>
      <c r="R40" s="276"/>
      <c r="S40" s="180" t="s">
        <v>315</v>
      </c>
      <c r="T40" s="181">
        <f t="shared" si="1"/>
        <v>1</v>
      </c>
      <c r="U40" s="276"/>
      <c r="V40" s="276"/>
      <c r="W40" s="210" t="s">
        <v>715</v>
      </c>
      <c r="X40" s="276"/>
      <c r="Y40" s="276"/>
      <c r="Z40" s="208">
        <f t="shared" si="2"/>
        <v>4</v>
      </c>
      <c r="AA40" s="210" t="s">
        <v>318</v>
      </c>
      <c r="AB40" s="210"/>
      <c r="AC40" s="276"/>
      <c r="AD40" s="276"/>
      <c r="AE40" s="208">
        <f t="shared" si="3"/>
        <v>1</v>
      </c>
      <c r="AF40" s="210" t="s">
        <v>295</v>
      </c>
      <c r="AG40" s="210" t="s">
        <v>720</v>
      </c>
      <c r="AH40" s="276"/>
      <c r="AI40" s="276"/>
      <c r="AJ40" s="208">
        <f t="shared" si="4"/>
        <v>1</v>
      </c>
      <c r="AK40" s="210" t="s">
        <v>292</v>
      </c>
      <c r="AL40" s="210" t="s">
        <v>299</v>
      </c>
      <c r="AM40" s="276"/>
      <c r="AN40" s="276"/>
      <c r="AO40" s="208">
        <f t="shared" si="6"/>
        <v>4</v>
      </c>
      <c r="AP40" s="210" t="s">
        <v>648</v>
      </c>
      <c r="AQ40" s="276"/>
      <c r="AR40" s="276"/>
      <c r="AS40" s="276"/>
      <c r="AT40" s="278"/>
      <c r="AU40" s="280"/>
      <c r="AV40" s="280"/>
      <c r="AW40" s="210" t="s">
        <v>93</v>
      </c>
      <c r="AX40" s="210" t="s">
        <v>731</v>
      </c>
      <c r="AY40" s="188">
        <v>45626</v>
      </c>
      <c r="AZ40" s="182"/>
      <c r="BA40" s="186"/>
      <c r="BB40" s="186"/>
      <c r="BC40" s="186"/>
      <c r="BD40" s="186"/>
      <c r="BE40" s="186"/>
      <c r="BF40" s="186"/>
      <c r="BG40" s="183"/>
    </row>
    <row r="41" spans="1:59" ht="64.5" hidden="1" customHeight="1" x14ac:dyDescent="0.2">
      <c r="A41" s="284">
        <v>11</v>
      </c>
      <c r="B41" s="282" t="s">
        <v>187</v>
      </c>
      <c r="C41" s="285" t="str">
        <f>+VLOOKUP(B41,$A$691:$B$729,2,0)</f>
        <v>JUAN PABLO TRUJILLO LEMUS</v>
      </c>
      <c r="D41" s="280" t="s">
        <v>150</v>
      </c>
      <c r="E41" s="285" t="str">
        <f>IF(D41=$D$661,$E$661,IF(D41=$D$662,$E$662,IF(D41=$D$663,$E$663,IF(D41=$D$664,$E$664,IF(D41=$D$665,$E$665,IF(D41=$D$666,$E$666,IF(D41=$D$667,$E$667,IF(D41=$D$668,$E$668,IF(D41=$D$669,$E$669,IF(D41=$D$670,$E$670,IF(D41=VICERRECTORÍA_ACADÉMICA_,BF661,IF(D41=PLANEACIÓN_,BF663, IF(D41=IMPACTO,BF662,IF(D41=VICERRECTORÍA_ADMINISTRATIVA_FINANCIERA_,BF664,IF(D41=_VICERRECTORÍA_RESPONSABILIDAD_SOCIAL_Y_BIENESTAR_UNIVERSITARIO_,BF665,"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1" s="282" t="s">
        <v>265</v>
      </c>
      <c r="G41" s="210" t="s">
        <v>261</v>
      </c>
      <c r="H41" s="210" t="s">
        <v>41</v>
      </c>
      <c r="I41" s="187" t="s">
        <v>689</v>
      </c>
      <c r="J41" s="282" t="s">
        <v>107</v>
      </c>
      <c r="K41" s="308" t="s">
        <v>742</v>
      </c>
      <c r="L41" s="308" t="s">
        <v>743</v>
      </c>
      <c r="M41" s="308" t="s">
        <v>744</v>
      </c>
      <c r="N41" s="282" t="s">
        <v>147</v>
      </c>
      <c r="O41" s="276">
        <f t="shared" ref="O41" si="155">IF(N41="ALTA",5,IF(N41="MEDIO ALTA",4,IF(N41="MEDIA",3,IF(N41="MEDIO BAJA",2,IF(N41="BAJA",1,0)))))</f>
        <v>2</v>
      </c>
      <c r="P41" s="282" t="s">
        <v>209</v>
      </c>
      <c r="Q41" s="276">
        <f t="shared" ref="Q41" si="156">IF(P41="ALTO",5,IF(P41="MEDIO-ALTO",4,IF(P41="MEDIO",3,IF(P41="MEDIO-BAJO",2,IF(P41="BAJO",1,0)))))</f>
        <v>4</v>
      </c>
      <c r="R41" s="276">
        <f t="shared" ref="R41" si="157">Q41*O41</f>
        <v>8</v>
      </c>
      <c r="S41" s="180" t="s">
        <v>315</v>
      </c>
      <c r="T41" s="181">
        <f t="shared" si="1"/>
        <v>1</v>
      </c>
      <c r="U41" s="276">
        <f t="shared" ref="U41" si="158">ROUND(AVERAGEIF(T41:T43,"&gt;0"),0)</f>
        <v>2</v>
      </c>
      <c r="V41" s="276">
        <f t="shared" ref="V41" si="159">U41*0.6</f>
        <v>1.2</v>
      </c>
      <c r="W41" s="210" t="s">
        <v>754</v>
      </c>
      <c r="X41" s="276">
        <f t="shared" ref="X41" si="160">IF(S41="No_existen",5*$X$10,Y41*$X$10)</f>
        <v>0.2</v>
      </c>
      <c r="Y41" s="276">
        <f t="shared" ref="Y41" si="161">ROUND(AVERAGEIF(Z41:Z43,"&gt;0"),0)</f>
        <v>4</v>
      </c>
      <c r="Z41" s="208">
        <f t="shared" si="2"/>
        <v>4</v>
      </c>
      <c r="AA41" s="210" t="s">
        <v>318</v>
      </c>
      <c r="AB41" s="210"/>
      <c r="AC41" s="276">
        <f t="shared" ref="AC41" si="162">IF(S41="No_existen",5*$AC$10,AD41*$AC$10)</f>
        <v>0.15</v>
      </c>
      <c r="AD41" s="276">
        <f t="shared" ref="AD41" si="163">ROUND(AVERAGEIF(AE41:AE43,"&gt;0"),0)</f>
        <v>1</v>
      </c>
      <c r="AE41" s="208">
        <f t="shared" si="3"/>
        <v>1</v>
      </c>
      <c r="AF41" s="210" t="s">
        <v>295</v>
      </c>
      <c r="AG41" s="210" t="s">
        <v>759</v>
      </c>
      <c r="AH41" s="276">
        <f t="shared" ref="AH41" si="164">IF(S41="No_existen",5*$AH$10,AI41*$AH$10)</f>
        <v>0.1</v>
      </c>
      <c r="AI41" s="276">
        <f t="shared" ref="AI41" si="165">ROUND(AVERAGEIF(AJ41:AJ43,"&gt;0"),0)</f>
        <v>1</v>
      </c>
      <c r="AJ41" s="208">
        <f t="shared" si="4"/>
        <v>1</v>
      </c>
      <c r="AK41" s="210" t="s">
        <v>292</v>
      </c>
      <c r="AL41" s="210" t="s">
        <v>299</v>
      </c>
      <c r="AM41" s="276">
        <f t="shared" ref="AM41" si="166">IF(S41="No_existen",5*$AM$10,AN41*$AM$10)</f>
        <v>0.1</v>
      </c>
      <c r="AN41" s="276">
        <f t="shared" ref="AN41" si="167">ROUND(AVERAGEIF(AO41:AO43,"&gt;0"),0)</f>
        <v>1</v>
      </c>
      <c r="AO41" s="208">
        <f t="shared" si="6"/>
        <v>1</v>
      </c>
      <c r="AP41" s="210" t="s">
        <v>647</v>
      </c>
      <c r="AQ41" s="276">
        <f t="shared" ref="AQ41" si="168">ROUND(AVERAGE(U41,Y41,AD41,AI41,AN41),0)</f>
        <v>2</v>
      </c>
      <c r="AR41" s="276" t="str">
        <f t="shared" ref="AR41" si="169">IF(AQ41&lt;1.5,"FUERTE",IF(AND(AQ41&gt;=1.5,AQ41&lt;2.5),"ACEPTABLE",IF(AQ41&gt;=5,"INEXISTENTE","DÉBIL")))</f>
        <v>ACEPTABLE</v>
      </c>
      <c r="AS41" s="276">
        <f t="shared" ref="AS41" si="170">IF(R41=0,0,ROUND((R41*AQ41),0))</f>
        <v>16</v>
      </c>
      <c r="AT41" s="278" t="str">
        <f t="shared" ref="AT41" si="171">IF(AS41&gt;=36,"GRAVE", IF(AS41&lt;=10, "LEVE", "MODERADO"))</f>
        <v>MODERADO</v>
      </c>
      <c r="AU41" s="308" t="s">
        <v>764</v>
      </c>
      <c r="AV41" s="309">
        <v>0</v>
      </c>
      <c r="AW41" s="210" t="s">
        <v>90</v>
      </c>
      <c r="AX41" s="210" t="s">
        <v>773</v>
      </c>
      <c r="AY41" s="188">
        <v>46006</v>
      </c>
      <c r="AZ41" s="182"/>
      <c r="BA41" s="183"/>
      <c r="BB41" s="183"/>
      <c r="BC41" s="183"/>
      <c r="BD41" s="183"/>
      <c r="BE41" s="183"/>
      <c r="BF41" s="183"/>
      <c r="BG41" s="183"/>
    </row>
    <row r="42" spans="1:59" ht="64.5" hidden="1" customHeight="1" x14ac:dyDescent="0.2">
      <c r="A42" s="284"/>
      <c r="B42" s="282"/>
      <c r="C42" s="285"/>
      <c r="D42" s="280"/>
      <c r="E42" s="285"/>
      <c r="F42" s="282"/>
      <c r="G42" s="210"/>
      <c r="H42" s="210"/>
      <c r="I42" s="187"/>
      <c r="J42" s="282"/>
      <c r="K42" s="308"/>
      <c r="L42" s="308"/>
      <c r="M42" s="308"/>
      <c r="N42" s="282"/>
      <c r="O42" s="276"/>
      <c r="P42" s="282"/>
      <c r="Q42" s="276"/>
      <c r="R42" s="276"/>
      <c r="S42" s="180" t="s">
        <v>314</v>
      </c>
      <c r="T42" s="181">
        <f t="shared" si="1"/>
        <v>2</v>
      </c>
      <c r="U42" s="276"/>
      <c r="V42" s="276"/>
      <c r="W42" s="210" t="s">
        <v>755</v>
      </c>
      <c r="X42" s="276"/>
      <c r="Y42" s="276"/>
      <c r="Z42" s="208">
        <f t="shared" si="2"/>
        <v>4</v>
      </c>
      <c r="AA42" s="210" t="s">
        <v>318</v>
      </c>
      <c r="AB42" s="210"/>
      <c r="AC42" s="276"/>
      <c r="AD42" s="276"/>
      <c r="AE42" s="208">
        <f t="shared" si="3"/>
        <v>1</v>
      </c>
      <c r="AF42" s="210" t="s">
        <v>295</v>
      </c>
      <c r="AG42" s="210" t="s">
        <v>760</v>
      </c>
      <c r="AH42" s="276"/>
      <c r="AI42" s="276"/>
      <c r="AJ42" s="208">
        <f t="shared" si="4"/>
        <v>1</v>
      </c>
      <c r="AK42" s="210" t="s">
        <v>292</v>
      </c>
      <c r="AL42" s="210" t="s">
        <v>307</v>
      </c>
      <c r="AM42" s="276"/>
      <c r="AN42" s="276"/>
      <c r="AO42" s="208">
        <f t="shared" si="6"/>
        <v>1</v>
      </c>
      <c r="AP42" s="210" t="s">
        <v>647</v>
      </c>
      <c r="AQ42" s="276"/>
      <c r="AR42" s="276"/>
      <c r="AS42" s="276"/>
      <c r="AT42" s="278"/>
      <c r="AU42" s="308"/>
      <c r="AV42" s="308"/>
      <c r="AW42" s="210" t="s">
        <v>92</v>
      </c>
      <c r="AX42" s="210" t="s">
        <v>774</v>
      </c>
      <c r="AY42" s="188">
        <v>46006</v>
      </c>
      <c r="AZ42" s="182" t="s">
        <v>777</v>
      </c>
      <c r="BA42" s="183"/>
      <c r="BB42" s="183"/>
      <c r="BC42" s="183"/>
      <c r="BD42" s="183"/>
      <c r="BE42" s="183"/>
      <c r="BF42" s="183"/>
      <c r="BG42" s="183"/>
    </row>
    <row r="43" spans="1:59" ht="64.5" hidden="1" customHeight="1" x14ac:dyDescent="0.2">
      <c r="A43" s="284"/>
      <c r="B43" s="282"/>
      <c r="C43" s="285"/>
      <c r="D43" s="280"/>
      <c r="E43" s="285"/>
      <c r="F43" s="282"/>
      <c r="G43" s="210"/>
      <c r="H43" s="210"/>
      <c r="I43" s="187"/>
      <c r="J43" s="282"/>
      <c r="K43" s="308"/>
      <c r="L43" s="308"/>
      <c r="M43" s="308"/>
      <c r="N43" s="282"/>
      <c r="O43" s="276"/>
      <c r="P43" s="282"/>
      <c r="Q43" s="276"/>
      <c r="R43" s="276"/>
      <c r="S43" s="180"/>
      <c r="T43" s="181">
        <f t="shared" si="1"/>
        <v>0</v>
      </c>
      <c r="U43" s="276"/>
      <c r="V43" s="276"/>
      <c r="W43" s="210"/>
      <c r="X43" s="276"/>
      <c r="Y43" s="276"/>
      <c r="Z43" s="208">
        <f t="shared" si="2"/>
        <v>0</v>
      </c>
      <c r="AA43" s="210"/>
      <c r="AB43" s="210"/>
      <c r="AC43" s="276"/>
      <c r="AD43" s="276"/>
      <c r="AE43" s="208">
        <f t="shared" si="3"/>
        <v>0</v>
      </c>
      <c r="AF43" s="210"/>
      <c r="AG43" s="210"/>
      <c r="AH43" s="276"/>
      <c r="AI43" s="276"/>
      <c r="AJ43" s="208">
        <f t="shared" si="4"/>
        <v>0</v>
      </c>
      <c r="AK43" s="210"/>
      <c r="AL43" s="210"/>
      <c r="AM43" s="276"/>
      <c r="AN43" s="276"/>
      <c r="AO43" s="208">
        <f t="shared" si="6"/>
        <v>0</v>
      </c>
      <c r="AP43" s="210"/>
      <c r="AQ43" s="276"/>
      <c r="AR43" s="276"/>
      <c r="AS43" s="276"/>
      <c r="AT43" s="278"/>
      <c r="AU43" s="308"/>
      <c r="AV43" s="308"/>
      <c r="AW43" s="210"/>
      <c r="AX43" s="210"/>
      <c r="AY43" s="188"/>
      <c r="AZ43" s="182"/>
      <c r="BA43" s="186"/>
      <c r="BB43" s="186"/>
      <c r="BC43" s="186"/>
      <c r="BD43" s="186"/>
      <c r="BE43" s="186"/>
      <c r="BF43" s="186"/>
      <c r="BG43" s="183"/>
    </row>
    <row r="44" spans="1:59" ht="64.5" hidden="1" customHeight="1" x14ac:dyDescent="0.2">
      <c r="A44" s="284">
        <v>12</v>
      </c>
      <c r="B44" s="282" t="s">
        <v>187</v>
      </c>
      <c r="C44" s="285" t="str">
        <f>+VLOOKUP(B44,$A$691:$B$729,2,0)</f>
        <v>JUAN PABLO TRUJILLO LEMUS</v>
      </c>
      <c r="D44" s="280" t="s">
        <v>150</v>
      </c>
      <c r="E44" s="285" t="str">
        <f>IF(D44=$D$661,$E$661,IF(D44=$D$662,$E$662,IF(D44=$D$663,$E$663,IF(D44=$D$664,$E$664,IF(D44=$D$665,$E$665,IF(D44=$D$666,$E$666,IF(D44=$D$667,$E$667,IF(D44=$D$668,$E$668,IF(D44=$D$669,$E$669,IF(D44=$D$670,$E$670,IF(D44=VICERRECTORÍA_ACADÉMICA_,BF661,IF(D44=PLANEACIÓN_,BF663, IF(D44=IMPACTO,BF662,IF(D44=VICERRECTORÍA_ADMINISTRATIVA_FINANCIERA_,BF664,IF(D44=_VICERRECTORÍA_RESPONSABILIDAD_SOCIAL_Y_BIENESTAR_UNIVERSITARIO_,BF665,"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4" s="282" t="s">
        <v>265</v>
      </c>
      <c r="G44" s="210" t="s">
        <v>260</v>
      </c>
      <c r="H44" s="210" t="s">
        <v>37</v>
      </c>
      <c r="I44" s="187" t="s">
        <v>735</v>
      </c>
      <c r="J44" s="282" t="s">
        <v>107</v>
      </c>
      <c r="K44" s="282" t="s">
        <v>745</v>
      </c>
      <c r="L44" s="282" t="s">
        <v>746</v>
      </c>
      <c r="M44" s="282" t="s">
        <v>747</v>
      </c>
      <c r="N44" s="282" t="s">
        <v>104</v>
      </c>
      <c r="O44" s="276">
        <f t="shared" ref="O44" si="172">IF(N44="ALTA",5,IF(N44="MEDIO ALTA",4,IF(N44="MEDIA",3,IF(N44="MEDIO BAJA",2,IF(N44="BAJA",1,0)))))</f>
        <v>3</v>
      </c>
      <c r="P44" s="282" t="s">
        <v>140</v>
      </c>
      <c r="Q44" s="276">
        <f t="shared" ref="Q44" si="173">IF(P44="ALTO",5,IF(P44="MEDIO-ALTO",4,IF(P44="MEDIO",3,IF(P44="MEDIO-BAJO",2,IF(P44="BAJO",1,0)))))</f>
        <v>3</v>
      </c>
      <c r="R44" s="276">
        <f t="shared" ref="R44" si="174">Q44*O44</f>
        <v>9</v>
      </c>
      <c r="S44" s="180" t="s">
        <v>315</v>
      </c>
      <c r="T44" s="181">
        <f t="shared" si="1"/>
        <v>1</v>
      </c>
      <c r="U44" s="276">
        <f t="shared" ref="U44" si="175">ROUND(AVERAGEIF(T44:T46,"&gt;0"),0)</f>
        <v>1</v>
      </c>
      <c r="V44" s="276">
        <f t="shared" ref="V44" si="176">U44*0.6</f>
        <v>0.6</v>
      </c>
      <c r="W44" s="210" t="s">
        <v>756</v>
      </c>
      <c r="X44" s="276">
        <f t="shared" ref="X44" si="177">IF(S44="No_existen",5*$X$10,Y44*$X$10)</f>
        <v>0.05</v>
      </c>
      <c r="Y44" s="276">
        <f t="shared" ref="Y44" si="178">ROUND(AVERAGEIF(Z44:Z46,"&gt;0"),0)</f>
        <v>1</v>
      </c>
      <c r="Z44" s="208">
        <f t="shared" si="2"/>
        <v>1</v>
      </c>
      <c r="AA44" s="210" t="s">
        <v>320</v>
      </c>
      <c r="AB44" s="210"/>
      <c r="AC44" s="276">
        <f t="shared" ref="AC44" si="179">IF(S44="No_existen",5*$AC$10,AD44*$AC$10)</f>
        <v>0.15</v>
      </c>
      <c r="AD44" s="276">
        <f t="shared" ref="AD44" si="180">ROUND(AVERAGEIF(AE44:AE46,"&gt;0"),0)</f>
        <v>1</v>
      </c>
      <c r="AE44" s="208">
        <f t="shared" si="3"/>
        <v>1</v>
      </c>
      <c r="AF44" s="210" t="s">
        <v>295</v>
      </c>
      <c r="AG44" s="210" t="s">
        <v>761</v>
      </c>
      <c r="AH44" s="276">
        <f t="shared" ref="AH44" si="181">IF(S44="No_existen",5*$AH$10,AI44*$AH$10)</f>
        <v>0.1</v>
      </c>
      <c r="AI44" s="276">
        <f t="shared" ref="AI44" si="182">ROUND(AVERAGEIF(AJ44:AJ46,"&gt;0"),0)</f>
        <v>1</v>
      </c>
      <c r="AJ44" s="208">
        <f t="shared" si="4"/>
        <v>1</v>
      </c>
      <c r="AK44" s="210" t="s">
        <v>292</v>
      </c>
      <c r="AL44" s="210" t="s">
        <v>300</v>
      </c>
      <c r="AM44" s="276">
        <f t="shared" ref="AM44" si="183">IF(S44="No_existen",5*$AM$10,AN44*$AM$10)</f>
        <v>0.4</v>
      </c>
      <c r="AN44" s="276">
        <f t="shared" ref="AN44" si="184">ROUND(AVERAGEIF(AO44:AO46,"&gt;0"),0)</f>
        <v>4</v>
      </c>
      <c r="AO44" s="208">
        <f t="shared" si="6"/>
        <v>4</v>
      </c>
      <c r="AP44" s="210" t="s">
        <v>648</v>
      </c>
      <c r="AQ44" s="276">
        <f t="shared" ref="AQ44" si="185">ROUND(AVERAGE(U44,Y44,AD44,AI44,AN44),0)</f>
        <v>2</v>
      </c>
      <c r="AR44" s="276" t="str">
        <f t="shared" ref="AR44" si="186">IF(AQ44&lt;1.5,"FUERTE",IF(AND(AQ44&gt;=1.5,AQ44&lt;2.5),"ACEPTABLE",IF(AQ44&gt;=5,"INEXISTENTE","DÉBIL")))</f>
        <v>ACEPTABLE</v>
      </c>
      <c r="AS44" s="276">
        <f t="shared" ref="AS44" si="187">IF(R44=0,0,ROUND((R44*AQ44),0))</f>
        <v>18</v>
      </c>
      <c r="AT44" s="278" t="str">
        <f t="shared" ref="AT44" si="188">IF(AS44&gt;=36,"GRAVE", IF(AS44&lt;=10, "LEVE", "MODERADO"))</f>
        <v>MODERADO</v>
      </c>
      <c r="AU44" s="280" t="s">
        <v>765</v>
      </c>
      <c r="AV44" s="298" t="s">
        <v>766</v>
      </c>
      <c r="AW44" s="210" t="s">
        <v>92</v>
      </c>
      <c r="AX44" s="210" t="s">
        <v>775</v>
      </c>
      <c r="AY44" s="188">
        <v>46006</v>
      </c>
      <c r="AZ44" s="182" t="s">
        <v>776</v>
      </c>
      <c r="BA44" s="183"/>
      <c r="BB44" s="183"/>
      <c r="BC44" s="183"/>
      <c r="BD44" s="183"/>
      <c r="BE44" s="183"/>
      <c r="BF44" s="183"/>
      <c r="BG44" s="183"/>
    </row>
    <row r="45" spans="1:59" ht="64.5" hidden="1" customHeight="1" x14ac:dyDescent="0.2">
      <c r="A45" s="284"/>
      <c r="B45" s="282"/>
      <c r="C45" s="285"/>
      <c r="D45" s="280"/>
      <c r="E45" s="285"/>
      <c r="F45" s="282"/>
      <c r="G45" s="210" t="s">
        <v>261</v>
      </c>
      <c r="H45" s="210" t="s">
        <v>39</v>
      </c>
      <c r="I45" s="187" t="s">
        <v>736</v>
      </c>
      <c r="J45" s="282"/>
      <c r="K45" s="282"/>
      <c r="L45" s="282"/>
      <c r="M45" s="282"/>
      <c r="N45" s="282"/>
      <c r="O45" s="276"/>
      <c r="P45" s="282"/>
      <c r="Q45" s="276"/>
      <c r="R45" s="276"/>
      <c r="S45" s="180"/>
      <c r="T45" s="181">
        <f t="shared" si="1"/>
        <v>0</v>
      </c>
      <c r="U45" s="276"/>
      <c r="V45" s="276"/>
      <c r="W45" s="210"/>
      <c r="X45" s="276"/>
      <c r="Y45" s="276"/>
      <c r="Z45" s="208">
        <f t="shared" si="2"/>
        <v>0</v>
      </c>
      <c r="AA45" s="210"/>
      <c r="AB45" s="210"/>
      <c r="AC45" s="276"/>
      <c r="AD45" s="276"/>
      <c r="AE45" s="208">
        <f t="shared" si="3"/>
        <v>0</v>
      </c>
      <c r="AF45" s="210"/>
      <c r="AG45" s="210"/>
      <c r="AH45" s="276"/>
      <c r="AI45" s="276"/>
      <c r="AJ45" s="208">
        <f t="shared" si="4"/>
        <v>0</v>
      </c>
      <c r="AK45" s="210"/>
      <c r="AL45" s="210"/>
      <c r="AM45" s="276"/>
      <c r="AN45" s="276"/>
      <c r="AO45" s="208">
        <f t="shared" si="6"/>
        <v>0</v>
      </c>
      <c r="AP45" s="210"/>
      <c r="AQ45" s="276"/>
      <c r="AR45" s="276"/>
      <c r="AS45" s="276"/>
      <c r="AT45" s="278"/>
      <c r="AU45" s="280"/>
      <c r="AV45" s="280"/>
      <c r="AW45" s="210"/>
      <c r="AX45" s="210"/>
      <c r="AY45" s="188"/>
      <c r="AZ45" s="182"/>
      <c r="BA45" s="183"/>
      <c r="BB45" s="183"/>
      <c r="BC45" s="183"/>
      <c r="BD45" s="183"/>
      <c r="BE45" s="183"/>
      <c r="BF45" s="183"/>
      <c r="BG45" s="183"/>
    </row>
    <row r="46" spans="1:59" ht="64.5" hidden="1" customHeight="1" x14ac:dyDescent="0.2">
      <c r="A46" s="284"/>
      <c r="B46" s="282"/>
      <c r="C46" s="285"/>
      <c r="D46" s="280"/>
      <c r="E46" s="285"/>
      <c r="F46" s="282"/>
      <c r="G46" s="210"/>
      <c r="H46" s="210"/>
      <c r="I46" s="187"/>
      <c r="J46" s="282"/>
      <c r="K46" s="282"/>
      <c r="L46" s="282"/>
      <c r="M46" s="282"/>
      <c r="N46" s="282"/>
      <c r="O46" s="276"/>
      <c r="P46" s="282"/>
      <c r="Q46" s="276"/>
      <c r="R46" s="276"/>
      <c r="S46" s="180"/>
      <c r="T46" s="181">
        <f t="shared" si="1"/>
        <v>0</v>
      </c>
      <c r="U46" s="276"/>
      <c r="V46" s="276"/>
      <c r="W46" s="210"/>
      <c r="X46" s="276"/>
      <c r="Y46" s="276"/>
      <c r="Z46" s="208">
        <f t="shared" si="2"/>
        <v>0</v>
      </c>
      <c r="AA46" s="210"/>
      <c r="AB46" s="210"/>
      <c r="AC46" s="276"/>
      <c r="AD46" s="276"/>
      <c r="AE46" s="208">
        <f t="shared" si="3"/>
        <v>0</v>
      </c>
      <c r="AF46" s="210"/>
      <c r="AG46" s="210"/>
      <c r="AH46" s="276"/>
      <c r="AI46" s="276"/>
      <c r="AJ46" s="208">
        <f t="shared" si="4"/>
        <v>0</v>
      </c>
      <c r="AK46" s="210"/>
      <c r="AL46" s="210"/>
      <c r="AM46" s="276"/>
      <c r="AN46" s="276"/>
      <c r="AO46" s="208">
        <f t="shared" si="6"/>
        <v>0</v>
      </c>
      <c r="AP46" s="210"/>
      <c r="AQ46" s="276"/>
      <c r="AR46" s="276"/>
      <c r="AS46" s="276"/>
      <c r="AT46" s="278"/>
      <c r="AU46" s="280"/>
      <c r="AV46" s="280"/>
      <c r="AW46" s="210"/>
      <c r="AX46" s="210"/>
      <c r="AY46" s="188"/>
      <c r="AZ46" s="182"/>
      <c r="BA46" s="183"/>
      <c r="BB46" s="183"/>
      <c r="BC46" s="183"/>
      <c r="BD46" s="183"/>
      <c r="BE46" s="183"/>
      <c r="BF46" s="183"/>
      <c r="BG46" s="183"/>
    </row>
    <row r="47" spans="1:59" ht="64.5" hidden="1" customHeight="1" x14ac:dyDescent="0.2">
      <c r="A47" s="284">
        <v>13</v>
      </c>
      <c r="B47" s="282" t="s">
        <v>187</v>
      </c>
      <c r="C47" s="285" t="str">
        <f>+VLOOKUP(B47,$A$691:$B$729,2,0)</f>
        <v>JUAN PABLO TRUJILLO LEMUS</v>
      </c>
      <c r="D47" s="280" t="s">
        <v>164</v>
      </c>
      <c r="E47" s="285" t="str">
        <f>IF(D47=$D$661,$E$661,IF(D47=$D$662,$E$662,IF(D47=$D$663,$E$663,IF(D47=$D$664,$E$664,IF(D47=$D$665,$E$665,IF(D47=$D$666,$E$666,IF(D47=$D$667,$E$667,IF(D47=$D$668,$E$668,IF(D47=$D$669,$E$669,IF(D47=$D$670,$E$670,IF(D47=VICERRECTORÍA_ACADÉMICA_,BF661,IF(D47=PLANEACIÓN_,BF663, IF(D47=IMPACTO,BF662,IF(D47=VICERRECTORÍA_ADMINISTRATIVA_FINANCIERA_,BF664,IF(D47=_VICERRECTORÍA_RESPONSABILIDAD_SOCIAL_Y_BIENESTAR_UNIVERSITARIO_,BF665,"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282" t="s">
        <v>265</v>
      </c>
      <c r="G47" s="210" t="s">
        <v>261</v>
      </c>
      <c r="H47" s="210" t="s">
        <v>41</v>
      </c>
      <c r="I47" s="187" t="s">
        <v>737</v>
      </c>
      <c r="J47" s="282" t="s">
        <v>107</v>
      </c>
      <c r="K47" s="282" t="s">
        <v>748</v>
      </c>
      <c r="L47" s="282" t="s">
        <v>749</v>
      </c>
      <c r="M47" s="282" t="s">
        <v>750</v>
      </c>
      <c r="N47" s="282" t="s">
        <v>104</v>
      </c>
      <c r="O47" s="276">
        <f t="shared" ref="O47" si="189">IF(N47="ALTA",5,IF(N47="MEDIO ALTA",4,IF(N47="MEDIA",3,IF(N47="MEDIO BAJA",2,IF(N47="BAJA",1,0)))))</f>
        <v>3</v>
      </c>
      <c r="P47" s="282" t="s">
        <v>140</v>
      </c>
      <c r="Q47" s="276">
        <f t="shared" ref="Q47" si="190">IF(P47="ALTO",5,IF(P47="MEDIO-ALTO",4,IF(P47="MEDIO",3,IF(P47="MEDIO-BAJO",2,IF(P47="BAJO",1,0)))))</f>
        <v>3</v>
      </c>
      <c r="R47" s="276">
        <f t="shared" ref="R47" si="191">Q47*O47</f>
        <v>9</v>
      </c>
      <c r="S47" s="180" t="s">
        <v>315</v>
      </c>
      <c r="T47" s="181">
        <f t="shared" si="1"/>
        <v>1</v>
      </c>
      <c r="U47" s="276">
        <f t="shared" ref="U47" si="192">ROUND(AVERAGEIF(T47:T49,"&gt;0"),0)</f>
        <v>1</v>
      </c>
      <c r="V47" s="276">
        <f t="shared" ref="V47" si="193">U47*0.6</f>
        <v>0.6</v>
      </c>
      <c r="W47" s="210" t="s">
        <v>757</v>
      </c>
      <c r="X47" s="276">
        <f t="shared" ref="X47" si="194">IF(S47="No_existen",5*$X$10,Y47*$X$10)</f>
        <v>0.2</v>
      </c>
      <c r="Y47" s="276">
        <f t="shared" ref="Y47" si="195">ROUND(AVERAGEIF(Z47:Z49,"&gt;0"),0)</f>
        <v>4</v>
      </c>
      <c r="Z47" s="208">
        <f t="shared" si="2"/>
        <v>4</v>
      </c>
      <c r="AA47" s="210" t="s">
        <v>318</v>
      </c>
      <c r="AB47" s="210"/>
      <c r="AC47" s="276">
        <f t="shared" ref="AC47" si="196">IF(S47="No_existen",5*$AC$10,AD47*$AC$10)</f>
        <v>0.15</v>
      </c>
      <c r="AD47" s="276">
        <f t="shared" ref="AD47" si="197">ROUND(AVERAGEIF(AE47:AE49,"&gt;0"),0)</f>
        <v>1</v>
      </c>
      <c r="AE47" s="208">
        <f t="shared" si="3"/>
        <v>1</v>
      </c>
      <c r="AF47" s="210" t="s">
        <v>295</v>
      </c>
      <c r="AG47" s="210" t="s">
        <v>762</v>
      </c>
      <c r="AH47" s="276">
        <f t="shared" ref="AH47" si="198">IF(S47="No_existen",5*$AH$10,AI47*$AH$10)</f>
        <v>0.1</v>
      </c>
      <c r="AI47" s="276">
        <f t="shared" ref="AI47" si="199">ROUND(AVERAGEIF(AJ47:AJ49,"&gt;0"),0)</f>
        <v>1</v>
      </c>
      <c r="AJ47" s="208">
        <f t="shared" si="4"/>
        <v>1</v>
      </c>
      <c r="AK47" s="210" t="s">
        <v>292</v>
      </c>
      <c r="AL47" s="210" t="s">
        <v>307</v>
      </c>
      <c r="AM47" s="276">
        <f t="shared" ref="AM47" si="200">IF(S47="No_existen",5*$AM$10,AN47*$AM$10)</f>
        <v>0.4</v>
      </c>
      <c r="AN47" s="276">
        <f t="shared" ref="AN47" si="201">ROUND(AVERAGEIF(AO47:AO49,"&gt;0"),0)</f>
        <v>4</v>
      </c>
      <c r="AO47" s="208">
        <f t="shared" si="6"/>
        <v>4</v>
      </c>
      <c r="AP47" s="210" t="s">
        <v>648</v>
      </c>
      <c r="AQ47" s="276">
        <f t="shared" ref="AQ47" si="202">ROUND(AVERAGE(U47,Y47,AD47,AI47,AN47),0)</f>
        <v>2</v>
      </c>
      <c r="AR47" s="276" t="str">
        <f t="shared" ref="AR47" si="203">IF(AQ47&lt;1.5,"FUERTE",IF(AND(AQ47&gt;=1.5,AQ47&lt;2.5),"ACEPTABLE",IF(AQ47&gt;=5,"INEXISTENTE","DÉBIL")))</f>
        <v>ACEPTABLE</v>
      </c>
      <c r="AS47" s="276">
        <f t="shared" ref="AS47" si="204">IF(R47=0,0,ROUND((R47*AQ47),0))</f>
        <v>18</v>
      </c>
      <c r="AT47" s="278" t="str">
        <f t="shared" ref="AT47" si="205">IF(AS47&gt;=36,"GRAVE", IF(AS47&lt;=10, "LEVE", "MODERADO"))</f>
        <v>MODERADO</v>
      </c>
      <c r="AU47" s="280" t="s">
        <v>767</v>
      </c>
      <c r="AV47" s="298" t="s">
        <v>768</v>
      </c>
      <c r="AW47" s="210" t="s">
        <v>92</v>
      </c>
      <c r="AX47" s="210" t="s">
        <v>772</v>
      </c>
      <c r="AY47" s="188">
        <v>46006</v>
      </c>
      <c r="AZ47" s="182" t="s">
        <v>776</v>
      </c>
      <c r="BA47" s="183"/>
      <c r="BB47" s="183"/>
      <c r="BC47" s="183"/>
      <c r="BD47" s="183"/>
      <c r="BE47" s="183"/>
      <c r="BF47" s="183"/>
      <c r="BG47" s="183"/>
    </row>
    <row r="48" spans="1:59" ht="64.5" hidden="1" customHeight="1" x14ac:dyDescent="0.2">
      <c r="A48" s="284"/>
      <c r="B48" s="282"/>
      <c r="C48" s="285"/>
      <c r="D48" s="280"/>
      <c r="E48" s="285"/>
      <c r="F48" s="282"/>
      <c r="G48" s="210" t="s">
        <v>260</v>
      </c>
      <c r="H48" s="210" t="s">
        <v>34</v>
      </c>
      <c r="I48" s="187" t="s">
        <v>738</v>
      </c>
      <c r="J48" s="282"/>
      <c r="K48" s="282"/>
      <c r="L48" s="282"/>
      <c r="M48" s="282"/>
      <c r="N48" s="282"/>
      <c r="O48" s="276"/>
      <c r="P48" s="282"/>
      <c r="Q48" s="276"/>
      <c r="R48" s="276"/>
      <c r="S48" s="180"/>
      <c r="T48" s="181">
        <f t="shared" si="1"/>
        <v>0</v>
      </c>
      <c r="U48" s="276"/>
      <c r="V48" s="276"/>
      <c r="W48" s="210"/>
      <c r="X48" s="276"/>
      <c r="Y48" s="276"/>
      <c r="Z48" s="208">
        <f t="shared" si="2"/>
        <v>0</v>
      </c>
      <c r="AA48" s="210"/>
      <c r="AB48" s="210"/>
      <c r="AC48" s="276"/>
      <c r="AD48" s="276"/>
      <c r="AE48" s="208">
        <f t="shared" si="3"/>
        <v>0</v>
      </c>
      <c r="AF48" s="210"/>
      <c r="AG48" s="210"/>
      <c r="AH48" s="276"/>
      <c r="AI48" s="276"/>
      <c r="AJ48" s="208">
        <f t="shared" si="4"/>
        <v>0</v>
      </c>
      <c r="AK48" s="210"/>
      <c r="AL48" s="210"/>
      <c r="AM48" s="276"/>
      <c r="AN48" s="276"/>
      <c r="AO48" s="208">
        <f t="shared" si="6"/>
        <v>0</v>
      </c>
      <c r="AP48" s="210"/>
      <c r="AQ48" s="276"/>
      <c r="AR48" s="276"/>
      <c r="AS48" s="276"/>
      <c r="AT48" s="278"/>
      <c r="AU48" s="280"/>
      <c r="AV48" s="280"/>
      <c r="AW48" s="210"/>
      <c r="AX48" s="210"/>
      <c r="AY48" s="188"/>
      <c r="AZ48" s="182"/>
      <c r="BA48" s="183"/>
      <c r="BB48" s="183"/>
      <c r="BC48" s="183"/>
      <c r="BD48" s="183"/>
      <c r="BE48" s="183"/>
      <c r="BF48" s="183"/>
      <c r="BG48" s="183"/>
    </row>
    <row r="49" spans="1:59" ht="64.5" hidden="1" customHeight="1" x14ac:dyDescent="0.2">
      <c r="A49" s="284"/>
      <c r="B49" s="282"/>
      <c r="C49" s="285"/>
      <c r="D49" s="280"/>
      <c r="E49" s="285"/>
      <c r="F49" s="282"/>
      <c r="G49" s="210" t="s">
        <v>260</v>
      </c>
      <c r="H49" s="210" t="s">
        <v>36</v>
      </c>
      <c r="I49" s="187" t="s">
        <v>739</v>
      </c>
      <c r="J49" s="282"/>
      <c r="K49" s="282"/>
      <c r="L49" s="282"/>
      <c r="M49" s="282"/>
      <c r="N49" s="282"/>
      <c r="O49" s="276"/>
      <c r="P49" s="282"/>
      <c r="Q49" s="276"/>
      <c r="R49" s="276"/>
      <c r="S49" s="180"/>
      <c r="T49" s="181">
        <f t="shared" si="1"/>
        <v>0</v>
      </c>
      <c r="U49" s="276"/>
      <c r="V49" s="276"/>
      <c r="W49" s="210"/>
      <c r="X49" s="276"/>
      <c r="Y49" s="276"/>
      <c r="Z49" s="208">
        <f t="shared" si="2"/>
        <v>0</v>
      </c>
      <c r="AA49" s="210"/>
      <c r="AB49" s="210"/>
      <c r="AC49" s="276"/>
      <c r="AD49" s="276"/>
      <c r="AE49" s="208">
        <f t="shared" si="3"/>
        <v>0</v>
      </c>
      <c r="AF49" s="210"/>
      <c r="AG49" s="210"/>
      <c r="AH49" s="276"/>
      <c r="AI49" s="276"/>
      <c r="AJ49" s="208">
        <f t="shared" si="4"/>
        <v>0</v>
      </c>
      <c r="AK49" s="210"/>
      <c r="AL49" s="210"/>
      <c r="AM49" s="276"/>
      <c r="AN49" s="276"/>
      <c r="AO49" s="208">
        <f t="shared" si="6"/>
        <v>0</v>
      </c>
      <c r="AP49" s="210"/>
      <c r="AQ49" s="276"/>
      <c r="AR49" s="276"/>
      <c r="AS49" s="276"/>
      <c r="AT49" s="278"/>
      <c r="AU49" s="280"/>
      <c r="AV49" s="280"/>
      <c r="AW49" s="210"/>
      <c r="AX49" s="210"/>
      <c r="AY49" s="188"/>
      <c r="AZ49" s="182"/>
      <c r="BA49" s="183"/>
      <c r="BB49" s="183"/>
      <c r="BC49" s="183"/>
      <c r="BD49" s="183"/>
      <c r="BE49" s="183"/>
      <c r="BF49" s="183"/>
      <c r="BG49" s="183"/>
    </row>
    <row r="50" spans="1:59" ht="64.5" customHeight="1" x14ac:dyDescent="0.2">
      <c r="A50" s="284">
        <v>14</v>
      </c>
      <c r="B50" s="282" t="s">
        <v>187</v>
      </c>
      <c r="C50" s="285" t="str">
        <f>+VLOOKUP(B50,$A$691:$B$729,2,0)</f>
        <v>JUAN PABLO TRUJILLO LEMUS</v>
      </c>
      <c r="D50" s="280" t="s">
        <v>162</v>
      </c>
      <c r="E50" s="285" t="str">
        <f>IF(D50=$D$661,$E$661,IF(D50=$D$662,$E$662,IF(D50=$D$663,$E$663,IF(D50=$D$664,$E$664,IF(D50=$D$665,$E$665,IF(D50=$D$666,$E$666,IF(D50=$D$667,$E$667,IF(D50=$D$668,$E$668,IF(D50=$D$669,$E$669,IF(D50=$D$670,$E$670,IF(D50=VICERRECTORÍA_ACADÉMICA_,BF661,IF(D50=PLANEACIÓN_,BF663, IF(D50=IMPACTO,BF662,IF(D50=VICERRECTORÍA_ADMINISTRATIVA_FINANCIERA_,BF664,IF(D50=_VICERRECTORÍA_RESPONSABILIDAD_SOCIAL_Y_BIENESTAR_UNIVERSITARIO_,BF665,"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50" s="282" t="s">
        <v>265</v>
      </c>
      <c r="G50" s="210" t="s">
        <v>260</v>
      </c>
      <c r="H50" s="210" t="s">
        <v>36</v>
      </c>
      <c r="I50" s="187" t="s">
        <v>740</v>
      </c>
      <c r="J50" s="282" t="s">
        <v>105</v>
      </c>
      <c r="K50" s="308" t="s">
        <v>751</v>
      </c>
      <c r="L50" s="308" t="s">
        <v>752</v>
      </c>
      <c r="M50" s="308" t="s">
        <v>753</v>
      </c>
      <c r="N50" s="282" t="s">
        <v>147</v>
      </c>
      <c r="O50" s="276">
        <f t="shared" ref="O50" si="206">IF(N50="ALTA",5,IF(N50="MEDIO ALTA",4,IF(N50="MEDIA",3,IF(N50="MEDIO BAJA",2,IF(N50="BAJA",1,0)))))</f>
        <v>2</v>
      </c>
      <c r="P50" s="282" t="s">
        <v>140</v>
      </c>
      <c r="Q50" s="276">
        <f t="shared" ref="Q50" si="207">IF(P50="ALTO",5,IF(P50="MEDIO-ALTO",4,IF(P50="MEDIO",3,IF(P50="MEDIO-BAJO",2,IF(P50="BAJO",1,0)))))</f>
        <v>3</v>
      </c>
      <c r="R50" s="276">
        <f t="shared" ref="R50" si="208">Q50*O50</f>
        <v>6</v>
      </c>
      <c r="S50" s="180" t="s">
        <v>315</v>
      </c>
      <c r="T50" s="181">
        <f t="shared" si="1"/>
        <v>1</v>
      </c>
      <c r="U50" s="276">
        <f t="shared" ref="U50" si="209">ROUND(AVERAGEIF(T50:T52,"&gt;0"),0)</f>
        <v>1</v>
      </c>
      <c r="V50" s="276">
        <f t="shared" ref="V50" si="210">U50*0.6</f>
        <v>0.6</v>
      </c>
      <c r="W50" s="210" t="s">
        <v>758</v>
      </c>
      <c r="X50" s="276">
        <f t="shared" ref="X50" si="211">IF(S50="No_existen",5*$X$10,Y50*$X$10)</f>
        <v>0.2</v>
      </c>
      <c r="Y50" s="276">
        <f t="shared" ref="Y50:Y86" si="212">ROUND(AVERAGEIF(Z50:Z52,"&gt;0"),0)</f>
        <v>4</v>
      </c>
      <c r="Z50" s="208">
        <f t="shared" si="2"/>
        <v>4</v>
      </c>
      <c r="AA50" s="210" t="s">
        <v>318</v>
      </c>
      <c r="AB50" s="210"/>
      <c r="AC50" s="276">
        <f t="shared" ref="AC50" si="213">IF(S50="No_existen",5*$AC$10,AD50*$AC$10)</f>
        <v>0.15</v>
      </c>
      <c r="AD50" s="276">
        <f t="shared" ref="AD50" si="214">ROUND(AVERAGEIF(AE50:AE52,"&gt;0"),0)</f>
        <v>1</v>
      </c>
      <c r="AE50" s="208">
        <f t="shared" si="3"/>
        <v>1</v>
      </c>
      <c r="AF50" s="210" t="s">
        <v>295</v>
      </c>
      <c r="AG50" s="210" t="s">
        <v>763</v>
      </c>
      <c r="AH50" s="276">
        <f t="shared" ref="AH50" si="215">IF(S50="No_existen",5*$AH$10,AI50*$AH$10)</f>
        <v>0.1</v>
      </c>
      <c r="AI50" s="276">
        <f t="shared" ref="AI50" si="216">ROUND(AVERAGEIF(AJ50:AJ52,"&gt;0"),0)</f>
        <v>1</v>
      </c>
      <c r="AJ50" s="208">
        <f t="shared" si="4"/>
        <v>1</v>
      </c>
      <c r="AK50" s="210" t="s">
        <v>292</v>
      </c>
      <c r="AL50" s="210" t="s">
        <v>307</v>
      </c>
      <c r="AM50" s="276">
        <f t="shared" ref="AM50" si="217">IF(S50="No_existen",5*$AM$10,AN50*$AM$10)</f>
        <v>0.1</v>
      </c>
      <c r="AN50" s="276">
        <f t="shared" ref="AN50" si="218">ROUND(AVERAGEIF(AO50:AO52,"&gt;0"),0)</f>
        <v>1</v>
      </c>
      <c r="AO50" s="208">
        <f t="shared" si="6"/>
        <v>1</v>
      </c>
      <c r="AP50" s="210" t="s">
        <v>647</v>
      </c>
      <c r="AQ50" s="276">
        <f t="shared" ref="AQ50" si="219">ROUND(AVERAGE(U50,Y50,AD50,AI50,AN50),0)</f>
        <v>2</v>
      </c>
      <c r="AR50" s="276" t="str">
        <f t="shared" ref="AR50" si="220">IF(AQ50&lt;1.5,"FUERTE",IF(AND(AQ50&gt;=1.5,AQ50&lt;2.5),"ACEPTABLE",IF(AQ50&gt;=5,"INEXISTENTE","DÉBIL")))</f>
        <v>ACEPTABLE</v>
      </c>
      <c r="AS50" s="276">
        <f t="shared" ref="AS50" si="221">IF(R50=0,0,ROUND((R50*AQ50),0))</f>
        <v>12</v>
      </c>
      <c r="AT50" s="278" t="str">
        <f t="shared" ref="AT50" si="222">IF(AS50&gt;=36,"GRAVE", IF(AS50&lt;=10, "LEVE", "MODERADO"))</f>
        <v>MODERADO</v>
      </c>
      <c r="AU50" s="280" t="s">
        <v>769</v>
      </c>
      <c r="AV50" s="280" t="s">
        <v>770</v>
      </c>
      <c r="AW50" s="210" t="s">
        <v>90</v>
      </c>
      <c r="AX50" s="210" t="s">
        <v>771</v>
      </c>
      <c r="AY50" s="188">
        <v>46006</v>
      </c>
      <c r="AZ50" s="182"/>
      <c r="BA50" s="183"/>
      <c r="BB50" s="183"/>
      <c r="BC50" s="183"/>
      <c r="BD50" s="183"/>
      <c r="BE50" s="183"/>
      <c r="BF50" s="183"/>
      <c r="BG50" s="183"/>
    </row>
    <row r="51" spans="1:59" ht="64.5" hidden="1" customHeight="1" x14ac:dyDescent="0.2">
      <c r="A51" s="284"/>
      <c r="B51" s="282"/>
      <c r="C51" s="285"/>
      <c r="D51" s="280"/>
      <c r="E51" s="285"/>
      <c r="F51" s="282"/>
      <c r="G51" s="210" t="s">
        <v>260</v>
      </c>
      <c r="H51" s="210" t="s">
        <v>34</v>
      </c>
      <c r="I51" s="187" t="s">
        <v>741</v>
      </c>
      <c r="J51" s="282"/>
      <c r="K51" s="308"/>
      <c r="L51" s="308"/>
      <c r="M51" s="308"/>
      <c r="N51" s="282"/>
      <c r="O51" s="276"/>
      <c r="P51" s="282"/>
      <c r="Q51" s="276"/>
      <c r="R51" s="276"/>
      <c r="S51" s="180"/>
      <c r="T51" s="181">
        <f t="shared" si="1"/>
        <v>0</v>
      </c>
      <c r="U51" s="276"/>
      <c r="V51" s="276"/>
      <c r="W51" s="210"/>
      <c r="X51" s="276"/>
      <c r="Y51" s="276"/>
      <c r="Z51" s="208">
        <f t="shared" si="2"/>
        <v>0</v>
      </c>
      <c r="AA51" s="210"/>
      <c r="AB51" s="210"/>
      <c r="AC51" s="276"/>
      <c r="AD51" s="276"/>
      <c r="AE51" s="208">
        <f t="shared" si="3"/>
        <v>0</v>
      </c>
      <c r="AF51" s="210"/>
      <c r="AG51" s="210"/>
      <c r="AH51" s="276"/>
      <c r="AI51" s="276"/>
      <c r="AJ51" s="208">
        <f t="shared" si="4"/>
        <v>0</v>
      </c>
      <c r="AK51" s="210"/>
      <c r="AL51" s="210"/>
      <c r="AM51" s="276"/>
      <c r="AN51" s="276"/>
      <c r="AO51" s="208">
        <f t="shared" si="6"/>
        <v>0</v>
      </c>
      <c r="AP51" s="210"/>
      <c r="AQ51" s="276"/>
      <c r="AR51" s="276"/>
      <c r="AS51" s="276"/>
      <c r="AT51" s="278"/>
      <c r="AU51" s="280"/>
      <c r="AV51" s="280"/>
      <c r="AW51" s="210"/>
      <c r="AX51" s="210"/>
      <c r="AY51" s="188"/>
      <c r="AZ51" s="182"/>
      <c r="BA51" s="183"/>
      <c r="BB51" s="183"/>
      <c r="BC51" s="183"/>
      <c r="BD51" s="183"/>
      <c r="BE51" s="183"/>
      <c r="BF51" s="183"/>
      <c r="BG51" s="183"/>
    </row>
    <row r="52" spans="1:59" ht="64.5" hidden="1" customHeight="1" x14ac:dyDescent="0.2">
      <c r="A52" s="284"/>
      <c r="B52" s="282"/>
      <c r="C52" s="285"/>
      <c r="D52" s="280"/>
      <c r="E52" s="285"/>
      <c r="F52" s="282"/>
      <c r="G52" s="210"/>
      <c r="H52" s="210"/>
      <c r="I52" s="187"/>
      <c r="J52" s="282"/>
      <c r="K52" s="308"/>
      <c r="L52" s="308"/>
      <c r="M52" s="308"/>
      <c r="N52" s="282"/>
      <c r="O52" s="276"/>
      <c r="P52" s="282"/>
      <c r="Q52" s="276"/>
      <c r="R52" s="276"/>
      <c r="S52" s="180"/>
      <c r="T52" s="181">
        <f t="shared" si="1"/>
        <v>0</v>
      </c>
      <c r="U52" s="276"/>
      <c r="V52" s="276"/>
      <c r="W52" s="210"/>
      <c r="X52" s="276"/>
      <c r="Y52" s="276"/>
      <c r="Z52" s="208">
        <f t="shared" si="2"/>
        <v>0</v>
      </c>
      <c r="AA52" s="210"/>
      <c r="AB52" s="210"/>
      <c r="AC52" s="276"/>
      <c r="AD52" s="276"/>
      <c r="AE52" s="208">
        <f t="shared" si="3"/>
        <v>0</v>
      </c>
      <c r="AF52" s="210"/>
      <c r="AG52" s="210"/>
      <c r="AH52" s="276"/>
      <c r="AI52" s="276"/>
      <c r="AJ52" s="208">
        <f t="shared" si="4"/>
        <v>0</v>
      </c>
      <c r="AK52" s="210"/>
      <c r="AL52" s="210"/>
      <c r="AM52" s="276"/>
      <c r="AN52" s="276"/>
      <c r="AO52" s="208">
        <f t="shared" si="6"/>
        <v>0</v>
      </c>
      <c r="AP52" s="210"/>
      <c r="AQ52" s="276"/>
      <c r="AR52" s="276"/>
      <c r="AS52" s="276"/>
      <c r="AT52" s="278"/>
      <c r="AU52" s="280"/>
      <c r="AV52" s="280"/>
      <c r="AW52" s="210"/>
      <c r="AX52" s="210"/>
      <c r="AY52" s="188"/>
      <c r="AZ52" s="182"/>
      <c r="BA52" s="183"/>
      <c r="BB52" s="183"/>
      <c r="BC52" s="183"/>
      <c r="BD52" s="183"/>
      <c r="BE52" s="183"/>
      <c r="BF52" s="183"/>
      <c r="BG52" s="183"/>
    </row>
    <row r="53" spans="1:59" ht="64.5" hidden="1" customHeight="1" x14ac:dyDescent="0.2">
      <c r="A53" s="284">
        <v>15</v>
      </c>
      <c r="B53" s="282" t="s">
        <v>188</v>
      </c>
      <c r="C53" s="285" t="str">
        <f t="shared" ref="C53" si="223">+VLOOKUP(B53,$A$691:$B$729,2,0)</f>
        <v>CECILIA LUCA ESCOBAR VEKEMAN</v>
      </c>
      <c r="D53" s="280" t="s">
        <v>150</v>
      </c>
      <c r="E53" s="285" t="str">
        <f>IF(D53=$D$661,$E$661,IF(D53=$D$662,$E$662,IF(D53=$D$663,$E$663,IF(D53=$D$664,$E$664,IF(D53=$D$665,$E$665,IF(D53=$D$666,$E$666,IF(D53=$D$667,$E$667,IF(D53=$D$668,$E$668,IF(D53=$D$669,$E$669,IF(D53=$D$670,$E$670,IF(D53=VICERRECTORÍA_ACADÉMICA_,BF664,IF(D53=PLANEACIÓN_,BF666, IF(D53=IMPACTO,BF665,IF(D53=VICERRECTORÍA_ADMINISTRATIVA_FINANCIERA_,BF667,IF(D53=_VICERRECTORÍA_RESPONSABILIDAD_SOCIAL_Y_BIENESTAR_UNIVERSITARIO_,BF668,"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53" s="282" t="s">
        <v>265</v>
      </c>
      <c r="G53" s="210" t="s">
        <v>261</v>
      </c>
      <c r="H53" s="210" t="s">
        <v>41</v>
      </c>
      <c r="I53" s="187" t="s">
        <v>778</v>
      </c>
      <c r="J53" s="282" t="s">
        <v>107</v>
      </c>
      <c r="K53" s="308" t="s">
        <v>785</v>
      </c>
      <c r="L53" s="308" t="s">
        <v>786</v>
      </c>
      <c r="M53" s="308" t="s">
        <v>787</v>
      </c>
      <c r="N53" s="282" t="s">
        <v>127</v>
      </c>
      <c r="O53" s="276">
        <f t="shared" ref="O53:O95" si="224">IF(N53="ALTA",5,IF(N53="MEDIO ALTA",4,IF(N53="MEDIA",3,IF(N53="MEDIO BAJA",2,IF(N53="BAJA",1,0)))))</f>
        <v>1</v>
      </c>
      <c r="P53" s="282" t="s">
        <v>139</v>
      </c>
      <c r="Q53" s="276">
        <f t="shared" ref="Q53" si="225">IF(P53="ALTO",5,IF(P53="MEDIO-ALTO",4,IF(P53="MEDIO",3,IF(P53="MEDIO-BAJO",2,IF(P53="BAJO",1,0)))))</f>
        <v>5</v>
      </c>
      <c r="R53" s="276">
        <f t="shared" ref="R53" si="226">Q53*O53</f>
        <v>5</v>
      </c>
      <c r="S53" s="180" t="s">
        <v>314</v>
      </c>
      <c r="T53" s="181">
        <f t="shared" si="1"/>
        <v>2</v>
      </c>
      <c r="U53" s="276">
        <f t="shared" ref="U53" si="227">ROUND(AVERAGEIF(T53:T55,"&gt;0"),0)</f>
        <v>2</v>
      </c>
      <c r="V53" s="276">
        <f t="shared" ref="V53" si="228">U53*0.6</f>
        <v>1.2</v>
      </c>
      <c r="W53" s="210" t="s">
        <v>797</v>
      </c>
      <c r="X53" s="276">
        <f t="shared" ref="X53" si="229">IF(S53="No_existen",5*$X$10,Y53*$X$10)</f>
        <v>0.1</v>
      </c>
      <c r="Y53" s="276">
        <f t="shared" ref="Y53:Y89" si="230">ROUND(AVERAGEIF(Z53:Z55,"&gt;0"),0)</f>
        <v>2</v>
      </c>
      <c r="Z53" s="208">
        <f t="shared" si="2"/>
        <v>2</v>
      </c>
      <c r="AA53" s="210" t="s">
        <v>319</v>
      </c>
      <c r="AB53" s="210"/>
      <c r="AC53" s="276">
        <f t="shared" ref="AC53" si="231">IF(S53="No_existen",5*$AC$10,AD53*$AC$10)</f>
        <v>0.15</v>
      </c>
      <c r="AD53" s="276">
        <f t="shared" ref="AD53" si="232">ROUND(AVERAGEIF(AE53:AE55,"&gt;0"),0)</f>
        <v>1</v>
      </c>
      <c r="AE53" s="208">
        <f t="shared" si="3"/>
        <v>1</v>
      </c>
      <c r="AF53" s="210" t="s">
        <v>295</v>
      </c>
      <c r="AG53" s="210" t="s">
        <v>804</v>
      </c>
      <c r="AH53" s="276">
        <f t="shared" ref="AH53" si="233">IF(S53="No_existen",5*$AH$10,AI53*$AH$10)</f>
        <v>0.1</v>
      </c>
      <c r="AI53" s="276">
        <f t="shared" ref="AI53" si="234">ROUND(AVERAGEIF(AJ53:AJ55,"&gt;0"),0)</f>
        <v>1</v>
      </c>
      <c r="AJ53" s="208">
        <f t="shared" si="4"/>
        <v>1</v>
      </c>
      <c r="AK53" s="210" t="s">
        <v>292</v>
      </c>
      <c r="AL53" s="210" t="s">
        <v>302</v>
      </c>
      <c r="AM53" s="276">
        <f t="shared" ref="AM53" si="235">IF(S53="No_existen",5*$AM$10,AN53*$AM$10)</f>
        <v>0.1</v>
      </c>
      <c r="AN53" s="276">
        <f t="shared" ref="AN53" si="236">ROUND(AVERAGEIF(AO53:AO55,"&gt;0"),0)</f>
        <v>1</v>
      </c>
      <c r="AO53" s="208">
        <f t="shared" si="6"/>
        <v>1</v>
      </c>
      <c r="AP53" s="210" t="s">
        <v>647</v>
      </c>
      <c r="AQ53" s="276">
        <f t="shared" ref="AQ53" si="237">ROUND(AVERAGE(U53,Y53,AD53,AI53,AN53),0)</f>
        <v>1</v>
      </c>
      <c r="AR53" s="276" t="str">
        <f t="shared" ref="AR53" si="238">IF(AQ53&lt;1.5,"FUERTE",IF(AND(AQ53&gt;=1.5,AQ53&lt;2.5),"ACEPTABLE",IF(AQ53&gt;=5,"INEXISTENTE","DÉBIL")))</f>
        <v>FUERTE</v>
      </c>
      <c r="AS53" s="276">
        <f t="shared" ref="AS53" si="239">IF(R53=0,0,ROUND((R53*AQ53),0))</f>
        <v>5</v>
      </c>
      <c r="AT53" s="278" t="str">
        <f t="shared" ref="AT53" si="240">IF(AS53&gt;=36,"GRAVE", IF(AS53&lt;=10, "LEVE", "MODERADO"))</f>
        <v>LEVE</v>
      </c>
      <c r="AU53" s="308" t="s">
        <v>808</v>
      </c>
      <c r="AV53" s="309" t="s">
        <v>809</v>
      </c>
      <c r="AW53" s="210" t="s">
        <v>89</v>
      </c>
      <c r="AX53" s="210"/>
      <c r="AY53" s="188"/>
      <c r="AZ53" s="182"/>
      <c r="BA53" s="183"/>
      <c r="BB53" s="183"/>
      <c r="BC53" s="183"/>
      <c r="BD53" s="183"/>
      <c r="BE53" s="183"/>
      <c r="BF53" s="183"/>
      <c r="BG53" s="183"/>
    </row>
    <row r="54" spans="1:59" ht="64.5" hidden="1" customHeight="1" x14ac:dyDescent="0.2">
      <c r="A54" s="284"/>
      <c r="B54" s="282"/>
      <c r="C54" s="285"/>
      <c r="D54" s="280"/>
      <c r="E54" s="285"/>
      <c r="F54" s="282"/>
      <c r="G54" s="210" t="s">
        <v>260</v>
      </c>
      <c r="H54" s="210" t="s">
        <v>37</v>
      </c>
      <c r="I54" s="187" t="s">
        <v>779</v>
      </c>
      <c r="J54" s="282"/>
      <c r="K54" s="308"/>
      <c r="L54" s="308"/>
      <c r="M54" s="308"/>
      <c r="N54" s="282"/>
      <c r="O54" s="276"/>
      <c r="P54" s="282"/>
      <c r="Q54" s="276"/>
      <c r="R54" s="276"/>
      <c r="S54" s="180" t="s">
        <v>315</v>
      </c>
      <c r="T54" s="181">
        <f t="shared" si="1"/>
        <v>1</v>
      </c>
      <c r="U54" s="276"/>
      <c r="V54" s="276"/>
      <c r="W54" s="210" t="s">
        <v>798</v>
      </c>
      <c r="X54" s="276"/>
      <c r="Y54" s="276"/>
      <c r="Z54" s="208">
        <f t="shared" si="2"/>
        <v>2</v>
      </c>
      <c r="AA54" s="210" t="s">
        <v>319</v>
      </c>
      <c r="AB54" s="210"/>
      <c r="AC54" s="276"/>
      <c r="AD54" s="276"/>
      <c r="AE54" s="208">
        <f t="shared" si="3"/>
        <v>1</v>
      </c>
      <c r="AF54" s="210" t="s">
        <v>295</v>
      </c>
      <c r="AG54" s="210" t="s">
        <v>804</v>
      </c>
      <c r="AH54" s="276"/>
      <c r="AI54" s="276"/>
      <c r="AJ54" s="208">
        <f t="shared" si="4"/>
        <v>1</v>
      </c>
      <c r="AK54" s="210" t="s">
        <v>292</v>
      </c>
      <c r="AL54" s="210" t="s">
        <v>303</v>
      </c>
      <c r="AM54" s="276"/>
      <c r="AN54" s="276"/>
      <c r="AO54" s="208">
        <f t="shared" si="6"/>
        <v>1</v>
      </c>
      <c r="AP54" s="210" t="s">
        <v>647</v>
      </c>
      <c r="AQ54" s="276"/>
      <c r="AR54" s="276"/>
      <c r="AS54" s="276"/>
      <c r="AT54" s="278"/>
      <c r="AU54" s="308"/>
      <c r="AV54" s="308"/>
      <c r="AW54" s="210" t="s">
        <v>89</v>
      </c>
      <c r="AX54" s="210"/>
      <c r="AY54" s="188"/>
      <c r="AZ54" s="182"/>
      <c r="BA54" s="183"/>
      <c r="BB54" s="183"/>
      <c r="BC54" s="183"/>
      <c r="BD54" s="183"/>
      <c r="BE54" s="183"/>
      <c r="BF54" s="183"/>
      <c r="BG54" s="183"/>
    </row>
    <row r="55" spans="1:59" ht="64.5" hidden="1" customHeight="1" x14ac:dyDescent="0.2">
      <c r="A55" s="284"/>
      <c r="B55" s="282"/>
      <c r="C55" s="285"/>
      <c r="D55" s="280"/>
      <c r="E55" s="285"/>
      <c r="F55" s="282"/>
      <c r="G55" s="210"/>
      <c r="H55" s="210"/>
      <c r="I55" s="187"/>
      <c r="J55" s="282"/>
      <c r="K55" s="308"/>
      <c r="L55" s="308"/>
      <c r="M55" s="308"/>
      <c r="N55" s="282"/>
      <c r="O55" s="276"/>
      <c r="P55" s="282"/>
      <c r="Q55" s="276"/>
      <c r="R55" s="276"/>
      <c r="S55" s="180"/>
      <c r="T55" s="181">
        <f t="shared" si="1"/>
        <v>0</v>
      </c>
      <c r="U55" s="276"/>
      <c r="V55" s="276"/>
      <c r="W55" s="210"/>
      <c r="X55" s="276"/>
      <c r="Y55" s="276"/>
      <c r="Z55" s="208">
        <f t="shared" si="2"/>
        <v>0</v>
      </c>
      <c r="AA55" s="210"/>
      <c r="AB55" s="210"/>
      <c r="AC55" s="276"/>
      <c r="AD55" s="276"/>
      <c r="AE55" s="208">
        <f t="shared" si="3"/>
        <v>0</v>
      </c>
      <c r="AF55" s="210"/>
      <c r="AG55" s="210"/>
      <c r="AH55" s="276"/>
      <c r="AI55" s="276"/>
      <c r="AJ55" s="208">
        <f t="shared" si="4"/>
        <v>0</v>
      </c>
      <c r="AK55" s="210"/>
      <c r="AL55" s="210"/>
      <c r="AM55" s="276"/>
      <c r="AN55" s="276"/>
      <c r="AO55" s="208">
        <f t="shared" si="6"/>
        <v>0</v>
      </c>
      <c r="AP55" s="210"/>
      <c r="AQ55" s="276"/>
      <c r="AR55" s="276"/>
      <c r="AS55" s="276"/>
      <c r="AT55" s="278"/>
      <c r="AU55" s="308"/>
      <c r="AV55" s="308"/>
      <c r="AW55" s="210"/>
      <c r="AX55" s="210"/>
      <c r="AY55" s="188"/>
      <c r="AZ55" s="182"/>
      <c r="BA55" s="183"/>
      <c r="BB55" s="183"/>
      <c r="BC55" s="183"/>
      <c r="BD55" s="183"/>
      <c r="BE55" s="183"/>
      <c r="BF55" s="183"/>
      <c r="BG55" s="183"/>
    </row>
    <row r="56" spans="1:59" ht="64.5" hidden="1" customHeight="1" x14ac:dyDescent="0.2">
      <c r="A56" s="284">
        <v>16</v>
      </c>
      <c r="B56" s="282" t="s">
        <v>188</v>
      </c>
      <c r="C56" s="285" t="str">
        <f t="shared" ref="C56" si="241">+VLOOKUP(B56,$A$691:$B$729,2,0)</f>
        <v>CECILIA LUCA ESCOBAR VEKEMAN</v>
      </c>
      <c r="D56" s="280" t="s">
        <v>150</v>
      </c>
      <c r="E56" s="285" t="str">
        <f>IF(D56=$D$661,$E$661,IF(D56=$D$662,$E$662,IF(D56=$D$663,$E$663,IF(D56=$D$664,$E$664,IF(D56=$D$665,$E$665,IF(D56=$D$666,$E$666,IF(D56=$D$667,$E$667,IF(D56=$D$668,$E$668,IF(D56=$D$669,$E$669,IF(D56=$D$670,$E$670,IF(D56=VICERRECTORÍA_ACADÉMICA_,BF667,IF(D56=PLANEACIÓN_,BF669, IF(D56=IMPACTO,BF668,IF(D56=VICERRECTORÍA_ADMINISTRATIVA_FINANCIERA_,BF670,IF(D56=_VICERRECTORÍA_RESPONSABILIDAD_SOCIAL_Y_BIENESTAR_UNIVERSITARIO_,BF671," ")))))))))))))))</f>
        <v>Promover la calidad educativa de la Institución, mediante la administración de los programas de formación que ofrece la universidad en sus diferentes niveles, con el fin de permitir al egresado desempeñarse con idoneidad, ética y compromiso social.</v>
      </c>
      <c r="F56" s="282" t="s">
        <v>265</v>
      </c>
      <c r="G56" s="210" t="s">
        <v>261</v>
      </c>
      <c r="H56" s="210" t="s">
        <v>41</v>
      </c>
      <c r="I56" s="187" t="s">
        <v>780</v>
      </c>
      <c r="J56" s="282" t="s">
        <v>107</v>
      </c>
      <c r="K56" s="282" t="s">
        <v>788</v>
      </c>
      <c r="L56" s="282" t="s">
        <v>789</v>
      </c>
      <c r="M56" s="282" t="s">
        <v>790</v>
      </c>
      <c r="N56" s="282" t="s">
        <v>127</v>
      </c>
      <c r="O56" s="276">
        <f t="shared" ref="O56:O98" si="242">IF(N56="ALTA",5,IF(N56="MEDIO ALTA",4,IF(N56="MEDIA",3,IF(N56="MEDIO BAJA",2,IF(N56="BAJA",1,0)))))</f>
        <v>1</v>
      </c>
      <c r="P56" s="282" t="s">
        <v>139</v>
      </c>
      <c r="Q56" s="276">
        <f t="shared" ref="Q56" si="243">IF(P56="ALTO",5,IF(P56="MEDIO-ALTO",4,IF(P56="MEDIO",3,IF(P56="MEDIO-BAJO",2,IF(P56="BAJO",1,0)))))</f>
        <v>5</v>
      </c>
      <c r="R56" s="276">
        <f t="shared" ref="R56" si="244">Q56*O56</f>
        <v>5</v>
      </c>
      <c r="S56" s="180" t="s">
        <v>314</v>
      </c>
      <c r="T56" s="181">
        <f t="shared" si="1"/>
        <v>2</v>
      </c>
      <c r="U56" s="276">
        <f t="shared" ref="U56" si="245">ROUND(AVERAGEIF(T56:T58,"&gt;0"),0)</f>
        <v>2</v>
      </c>
      <c r="V56" s="276">
        <f t="shared" ref="V56" si="246">U56*0.6</f>
        <v>1.2</v>
      </c>
      <c r="W56" s="210" t="s">
        <v>799</v>
      </c>
      <c r="X56" s="276">
        <f t="shared" ref="X56" si="247">IF(S56="No_existen",5*$X$10,Y56*$X$10)</f>
        <v>0.1</v>
      </c>
      <c r="Y56" s="276">
        <f t="shared" ref="Y56:Y92" si="248">ROUND(AVERAGEIF(Z56:Z58,"&gt;0"),0)</f>
        <v>2</v>
      </c>
      <c r="Z56" s="208">
        <f t="shared" si="2"/>
        <v>2</v>
      </c>
      <c r="AA56" s="210" t="s">
        <v>319</v>
      </c>
      <c r="AB56" s="210"/>
      <c r="AC56" s="276">
        <f t="shared" ref="AC56" si="249">IF(S56="No_existen",5*$AC$10,AD56*$AC$10)</f>
        <v>0.15</v>
      </c>
      <c r="AD56" s="276">
        <f t="shared" ref="AD56" si="250">ROUND(AVERAGEIF(AE56:AE58,"&gt;0"),0)</f>
        <v>1</v>
      </c>
      <c r="AE56" s="208">
        <f t="shared" si="3"/>
        <v>1</v>
      </c>
      <c r="AF56" s="210" t="s">
        <v>295</v>
      </c>
      <c r="AG56" s="210" t="s">
        <v>805</v>
      </c>
      <c r="AH56" s="276">
        <f t="shared" ref="AH56" si="251">IF(S56="No_existen",5*$AH$10,AI56*$AH$10)</f>
        <v>0.1</v>
      </c>
      <c r="AI56" s="276">
        <f t="shared" ref="AI56" si="252">ROUND(AVERAGEIF(AJ56:AJ58,"&gt;0"),0)</f>
        <v>1</v>
      </c>
      <c r="AJ56" s="208">
        <f t="shared" si="4"/>
        <v>1</v>
      </c>
      <c r="AK56" s="210" t="s">
        <v>292</v>
      </c>
      <c r="AL56" s="210" t="s">
        <v>302</v>
      </c>
      <c r="AM56" s="276">
        <f t="shared" ref="AM56" si="253">IF(S56="No_existen",5*$AM$10,AN56*$AM$10)</f>
        <v>0.1</v>
      </c>
      <c r="AN56" s="276">
        <f t="shared" ref="AN56" si="254">ROUND(AVERAGEIF(AO56:AO58,"&gt;0"),0)</f>
        <v>1</v>
      </c>
      <c r="AO56" s="208">
        <f t="shared" si="6"/>
        <v>1</v>
      </c>
      <c r="AP56" s="210" t="s">
        <v>647</v>
      </c>
      <c r="AQ56" s="276">
        <f t="shared" ref="AQ56" si="255">ROUND(AVERAGE(U56,Y56,AD56,AI56,AN56),0)</f>
        <v>1</v>
      </c>
      <c r="AR56" s="276" t="str">
        <f t="shared" ref="AR56" si="256">IF(AQ56&lt;1.5,"FUERTE",IF(AND(AQ56&gt;=1.5,AQ56&lt;2.5),"ACEPTABLE",IF(AQ56&gt;=5,"INEXISTENTE","DÉBIL")))</f>
        <v>FUERTE</v>
      </c>
      <c r="AS56" s="276">
        <f t="shared" ref="AS56" si="257">IF(R56=0,0,ROUND((R56*AQ56),0))</f>
        <v>5</v>
      </c>
      <c r="AT56" s="278" t="str">
        <f t="shared" ref="AT56" si="258">IF(AS56&gt;=36,"GRAVE", IF(AS56&lt;=10, "LEVE", "MODERADO"))</f>
        <v>LEVE</v>
      </c>
      <c r="AU56" s="280" t="s">
        <v>810</v>
      </c>
      <c r="AV56" s="298" t="s">
        <v>811</v>
      </c>
      <c r="AW56" s="210" t="s">
        <v>89</v>
      </c>
      <c r="AX56" s="210"/>
      <c r="AY56" s="188"/>
      <c r="AZ56" s="182"/>
      <c r="BA56" s="183"/>
      <c r="BB56" s="183"/>
      <c r="BC56" s="183"/>
      <c r="BD56" s="183"/>
      <c r="BE56" s="183"/>
      <c r="BF56" s="183"/>
      <c r="BG56" s="183"/>
    </row>
    <row r="57" spans="1:59" ht="64.5" hidden="1" customHeight="1" x14ac:dyDescent="0.2">
      <c r="A57" s="284"/>
      <c r="B57" s="282"/>
      <c r="C57" s="285"/>
      <c r="D57" s="280"/>
      <c r="E57" s="285"/>
      <c r="F57" s="282"/>
      <c r="G57" s="210" t="s">
        <v>260</v>
      </c>
      <c r="H57" s="210" t="s">
        <v>37</v>
      </c>
      <c r="I57" s="187" t="s">
        <v>781</v>
      </c>
      <c r="J57" s="282"/>
      <c r="K57" s="282"/>
      <c r="L57" s="282"/>
      <c r="M57" s="282"/>
      <c r="N57" s="282"/>
      <c r="O57" s="276"/>
      <c r="P57" s="282"/>
      <c r="Q57" s="276"/>
      <c r="R57" s="276"/>
      <c r="S57" s="180" t="s">
        <v>315</v>
      </c>
      <c r="T57" s="181">
        <f t="shared" si="1"/>
        <v>1</v>
      </c>
      <c r="U57" s="276"/>
      <c r="V57" s="276"/>
      <c r="W57" s="210" t="s">
        <v>800</v>
      </c>
      <c r="X57" s="276"/>
      <c r="Y57" s="276"/>
      <c r="Z57" s="208">
        <f t="shared" si="2"/>
        <v>2</v>
      </c>
      <c r="AA57" s="210" t="s">
        <v>319</v>
      </c>
      <c r="AB57" s="210"/>
      <c r="AC57" s="276"/>
      <c r="AD57" s="276"/>
      <c r="AE57" s="208">
        <f t="shared" si="3"/>
        <v>1</v>
      </c>
      <c r="AF57" s="210" t="s">
        <v>295</v>
      </c>
      <c r="AG57" s="210" t="s">
        <v>805</v>
      </c>
      <c r="AH57" s="276"/>
      <c r="AI57" s="276"/>
      <c r="AJ57" s="208">
        <f t="shared" si="4"/>
        <v>0</v>
      </c>
      <c r="AK57" s="210"/>
      <c r="AL57" s="210" t="s">
        <v>303</v>
      </c>
      <c r="AM57" s="276"/>
      <c r="AN57" s="276"/>
      <c r="AO57" s="208">
        <f t="shared" si="6"/>
        <v>1</v>
      </c>
      <c r="AP57" s="210" t="s">
        <v>647</v>
      </c>
      <c r="AQ57" s="276"/>
      <c r="AR57" s="276"/>
      <c r="AS57" s="276"/>
      <c r="AT57" s="278"/>
      <c r="AU57" s="280"/>
      <c r="AV57" s="280"/>
      <c r="AW57" s="210" t="s">
        <v>89</v>
      </c>
      <c r="AX57" s="210"/>
      <c r="AY57" s="188"/>
      <c r="AZ57" s="182"/>
      <c r="BA57" s="183"/>
      <c r="BB57" s="183"/>
      <c r="BC57" s="183"/>
      <c r="BD57" s="183"/>
      <c r="BE57" s="183"/>
      <c r="BF57" s="183"/>
      <c r="BG57" s="183"/>
    </row>
    <row r="58" spans="1:59" ht="64.5" hidden="1" customHeight="1" x14ac:dyDescent="0.2">
      <c r="A58" s="284"/>
      <c r="B58" s="282"/>
      <c r="C58" s="285"/>
      <c r="D58" s="280"/>
      <c r="E58" s="285"/>
      <c r="F58" s="282"/>
      <c r="G58" s="210"/>
      <c r="H58" s="210"/>
      <c r="I58" s="187"/>
      <c r="J58" s="282"/>
      <c r="K58" s="282"/>
      <c r="L58" s="282"/>
      <c r="M58" s="282"/>
      <c r="N58" s="282"/>
      <c r="O58" s="276"/>
      <c r="P58" s="282"/>
      <c r="Q58" s="276"/>
      <c r="R58" s="276"/>
      <c r="S58" s="180"/>
      <c r="T58" s="181">
        <f t="shared" si="1"/>
        <v>0</v>
      </c>
      <c r="U58" s="276"/>
      <c r="V58" s="276"/>
      <c r="W58" s="210"/>
      <c r="X58" s="276"/>
      <c r="Y58" s="276"/>
      <c r="Z58" s="208">
        <f t="shared" si="2"/>
        <v>0</v>
      </c>
      <c r="AA58" s="210"/>
      <c r="AB58" s="210"/>
      <c r="AC58" s="276"/>
      <c r="AD58" s="276"/>
      <c r="AE58" s="208">
        <f t="shared" si="3"/>
        <v>0</v>
      </c>
      <c r="AF58" s="210"/>
      <c r="AG58" s="210"/>
      <c r="AH58" s="276"/>
      <c r="AI58" s="276"/>
      <c r="AJ58" s="208">
        <f t="shared" si="4"/>
        <v>0</v>
      </c>
      <c r="AK58" s="210"/>
      <c r="AL58" s="210"/>
      <c r="AM58" s="276"/>
      <c r="AN58" s="276"/>
      <c r="AO58" s="208">
        <f t="shared" si="6"/>
        <v>0</v>
      </c>
      <c r="AP58" s="210"/>
      <c r="AQ58" s="276"/>
      <c r="AR58" s="276"/>
      <c r="AS58" s="276"/>
      <c r="AT58" s="278"/>
      <c r="AU58" s="280"/>
      <c r="AV58" s="280"/>
      <c r="AW58" s="210"/>
      <c r="AX58" s="210"/>
      <c r="AY58" s="188"/>
      <c r="AZ58" s="182"/>
      <c r="BA58" s="183"/>
      <c r="BB58" s="183"/>
      <c r="BC58" s="183"/>
      <c r="BD58" s="183"/>
      <c r="BE58" s="183"/>
      <c r="BF58" s="183"/>
      <c r="BG58" s="183"/>
    </row>
    <row r="59" spans="1:59" ht="64.5" hidden="1" customHeight="1" x14ac:dyDescent="0.2">
      <c r="A59" s="284">
        <v>17</v>
      </c>
      <c r="B59" s="282" t="s">
        <v>188</v>
      </c>
      <c r="C59" s="285" t="str">
        <f t="shared" ref="C59" si="259">+VLOOKUP(B59,$A$691:$B$729,2,0)</f>
        <v>CECILIA LUCA ESCOBAR VEKEMAN</v>
      </c>
      <c r="D59" s="280" t="s">
        <v>164</v>
      </c>
      <c r="E59" s="285" t="str">
        <f>IF(D59=$D$661,$E$661,IF(D59=$D$662,$E$662,IF(D59=$D$663,$E$663,IF(D59=$D$664,$E$664,IF(D59=$D$665,$E$665,IF(D59=$D$666,$E$666,IF(D59=$D$667,$E$667,IF(D59=$D$668,$E$668,IF(D59=$D$669,$E$669,IF(D59=$D$670,$E$670,IF(D59=VICERRECTORÍA_ACADÉMICA_,BF670,IF(D59=PLANEACIÓN_,BF672, IF(D59=IMPACTO,BF671,IF(D59=VICERRECTORÍA_ADMINISTRATIVA_FINANCIERA_,BF673,IF(D59=_VICERRECTORÍA_RESPONSABILIDAD_SOCIAL_Y_BIENESTAR_UNIVERSITARIO_,BF674,"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 s="282" t="s">
        <v>265</v>
      </c>
      <c r="G59" s="210" t="s">
        <v>261</v>
      </c>
      <c r="H59" s="210" t="s">
        <v>41</v>
      </c>
      <c r="I59" s="187" t="s">
        <v>782</v>
      </c>
      <c r="J59" s="282" t="s">
        <v>108</v>
      </c>
      <c r="K59" s="282" t="s">
        <v>791</v>
      </c>
      <c r="L59" s="282" t="s">
        <v>792</v>
      </c>
      <c r="M59" s="282" t="s">
        <v>793</v>
      </c>
      <c r="N59" s="282" t="s">
        <v>127</v>
      </c>
      <c r="O59" s="276">
        <f t="shared" ref="O59" si="260">IF(N59="ALTA",5,IF(N59="MEDIO ALTA",4,IF(N59="MEDIA",3,IF(N59="MEDIO BAJA",2,IF(N59="BAJA",1,0)))))</f>
        <v>1</v>
      </c>
      <c r="P59" s="282" t="s">
        <v>139</v>
      </c>
      <c r="Q59" s="276">
        <f t="shared" ref="Q59" si="261">IF(P59="ALTO",5,IF(P59="MEDIO-ALTO",4,IF(P59="MEDIO",3,IF(P59="MEDIO-BAJO",2,IF(P59="BAJO",1,0)))))</f>
        <v>5</v>
      </c>
      <c r="R59" s="276">
        <f t="shared" ref="R59" si="262">Q59*O59</f>
        <v>5</v>
      </c>
      <c r="S59" s="180" t="s">
        <v>315</v>
      </c>
      <c r="T59" s="181">
        <f t="shared" si="1"/>
        <v>1</v>
      </c>
      <c r="U59" s="276">
        <f t="shared" ref="U59" si="263">ROUND(AVERAGEIF(T59:T61,"&gt;0"),0)</f>
        <v>1</v>
      </c>
      <c r="V59" s="276">
        <f t="shared" ref="V59" si="264">U59*0.6</f>
        <v>0.6</v>
      </c>
      <c r="W59" s="210" t="s">
        <v>801</v>
      </c>
      <c r="X59" s="276">
        <f t="shared" ref="X59" si="265">IF(S59="No_existen",5*$X$10,Y59*$X$10)</f>
        <v>0.1</v>
      </c>
      <c r="Y59" s="276">
        <f t="shared" ref="Y59:Y95" si="266">ROUND(AVERAGEIF(Z59:Z61,"&gt;0"),0)</f>
        <v>2</v>
      </c>
      <c r="Z59" s="208">
        <f t="shared" si="2"/>
        <v>2</v>
      </c>
      <c r="AA59" s="210" t="s">
        <v>319</v>
      </c>
      <c r="AB59" s="210"/>
      <c r="AC59" s="276">
        <f t="shared" ref="AC59" si="267">IF(S59="No_existen",5*$AC$10,AD59*$AC$10)</f>
        <v>0.15</v>
      </c>
      <c r="AD59" s="276">
        <f t="shared" ref="AD59" si="268">ROUND(AVERAGEIF(AE59:AE61,"&gt;0"),0)</f>
        <v>1</v>
      </c>
      <c r="AE59" s="208">
        <f t="shared" si="3"/>
        <v>1</v>
      </c>
      <c r="AF59" s="210" t="s">
        <v>295</v>
      </c>
      <c r="AG59" s="210" t="s">
        <v>806</v>
      </c>
      <c r="AH59" s="276">
        <f t="shared" ref="AH59" si="269">IF(S59="No_existen",5*$AH$10,AI59*$AH$10)</f>
        <v>0.1</v>
      </c>
      <c r="AI59" s="276">
        <f t="shared" ref="AI59" si="270">ROUND(AVERAGEIF(AJ59:AJ61,"&gt;0"),0)</f>
        <v>1</v>
      </c>
      <c r="AJ59" s="208">
        <f t="shared" si="4"/>
        <v>1</v>
      </c>
      <c r="AK59" s="210" t="s">
        <v>292</v>
      </c>
      <c r="AL59" s="210" t="s">
        <v>301</v>
      </c>
      <c r="AM59" s="276">
        <f t="shared" ref="AM59" si="271">IF(S59="No_existen",5*$AM$10,AN59*$AM$10)</f>
        <v>0.1</v>
      </c>
      <c r="AN59" s="276">
        <f t="shared" ref="AN59" si="272">ROUND(AVERAGEIF(AO59:AO61,"&gt;0"),0)</f>
        <v>1</v>
      </c>
      <c r="AO59" s="208">
        <f t="shared" si="6"/>
        <v>1</v>
      </c>
      <c r="AP59" s="210" t="s">
        <v>647</v>
      </c>
      <c r="AQ59" s="276">
        <f t="shared" ref="AQ59" si="273">ROUND(AVERAGE(U59,Y59,AD59,AI59,AN59),0)</f>
        <v>1</v>
      </c>
      <c r="AR59" s="276" t="str">
        <f t="shared" ref="AR59" si="274">IF(AQ59&lt;1.5,"FUERTE",IF(AND(AQ59&gt;=1.5,AQ59&lt;2.5),"ACEPTABLE",IF(AQ59&gt;=5,"INEXISTENTE","DÉBIL")))</f>
        <v>FUERTE</v>
      </c>
      <c r="AS59" s="276">
        <f t="shared" ref="AS59" si="275">IF(R59=0,0,ROUND((R59*AQ59),0))</f>
        <v>5</v>
      </c>
      <c r="AT59" s="278" t="str">
        <f t="shared" ref="AT59" si="276">IF(AS59&gt;=36,"GRAVE", IF(AS59&lt;=10, "LEVE", "MODERADO"))</f>
        <v>LEVE</v>
      </c>
      <c r="AU59" s="280" t="s">
        <v>812</v>
      </c>
      <c r="AV59" s="280" t="s">
        <v>813</v>
      </c>
      <c r="AW59" s="210" t="s">
        <v>89</v>
      </c>
      <c r="AX59" s="210"/>
      <c r="AY59" s="188"/>
      <c r="AZ59" s="182"/>
      <c r="BA59" s="183"/>
      <c r="BB59" s="183"/>
      <c r="BC59" s="183"/>
      <c r="BD59" s="183"/>
      <c r="BE59" s="183"/>
      <c r="BF59" s="183"/>
      <c r="BG59" s="183"/>
    </row>
    <row r="60" spans="1:59" ht="64.5" hidden="1" customHeight="1" x14ac:dyDescent="0.2">
      <c r="A60" s="284"/>
      <c r="B60" s="282"/>
      <c r="C60" s="285"/>
      <c r="D60" s="280"/>
      <c r="E60" s="285"/>
      <c r="F60" s="282"/>
      <c r="G60" s="210" t="s">
        <v>260</v>
      </c>
      <c r="H60" s="210" t="s">
        <v>35</v>
      </c>
      <c r="I60" s="187" t="s">
        <v>783</v>
      </c>
      <c r="J60" s="282"/>
      <c r="K60" s="282"/>
      <c r="L60" s="282"/>
      <c r="M60" s="282"/>
      <c r="N60" s="282"/>
      <c r="O60" s="276"/>
      <c r="P60" s="282"/>
      <c r="Q60" s="276"/>
      <c r="R60" s="276"/>
      <c r="S60" s="180" t="s">
        <v>315</v>
      </c>
      <c r="T60" s="181">
        <f t="shared" si="1"/>
        <v>1</v>
      </c>
      <c r="U60" s="276"/>
      <c r="V60" s="276"/>
      <c r="W60" s="210" t="s">
        <v>802</v>
      </c>
      <c r="X60" s="276"/>
      <c r="Y60" s="276"/>
      <c r="Z60" s="208">
        <f t="shared" si="2"/>
        <v>2</v>
      </c>
      <c r="AA60" s="210" t="s">
        <v>319</v>
      </c>
      <c r="AB60" s="210"/>
      <c r="AC60" s="276"/>
      <c r="AD60" s="276"/>
      <c r="AE60" s="208">
        <f t="shared" si="3"/>
        <v>1</v>
      </c>
      <c r="AF60" s="210" t="s">
        <v>295</v>
      </c>
      <c r="AG60" s="210" t="s">
        <v>806</v>
      </c>
      <c r="AH60" s="276"/>
      <c r="AI60" s="276"/>
      <c r="AJ60" s="208">
        <f t="shared" si="4"/>
        <v>1</v>
      </c>
      <c r="AK60" s="210" t="s">
        <v>292</v>
      </c>
      <c r="AL60" s="210" t="s">
        <v>303</v>
      </c>
      <c r="AM60" s="276"/>
      <c r="AN60" s="276"/>
      <c r="AO60" s="208">
        <f t="shared" si="6"/>
        <v>1</v>
      </c>
      <c r="AP60" s="210" t="s">
        <v>647</v>
      </c>
      <c r="AQ60" s="276"/>
      <c r="AR60" s="276"/>
      <c r="AS60" s="276"/>
      <c r="AT60" s="278"/>
      <c r="AU60" s="280"/>
      <c r="AV60" s="280"/>
      <c r="AW60" s="210" t="s">
        <v>89</v>
      </c>
      <c r="AX60" s="210"/>
      <c r="AY60" s="188"/>
      <c r="AZ60" s="182"/>
      <c r="BA60" s="183"/>
      <c r="BB60" s="183"/>
      <c r="BC60" s="183"/>
      <c r="BD60" s="183"/>
      <c r="BE60" s="183"/>
      <c r="BF60" s="183"/>
      <c r="BG60" s="183"/>
    </row>
    <row r="61" spans="1:59" ht="64.5" hidden="1" customHeight="1" x14ac:dyDescent="0.2">
      <c r="A61" s="284"/>
      <c r="B61" s="282"/>
      <c r="C61" s="285"/>
      <c r="D61" s="280"/>
      <c r="E61" s="285"/>
      <c r="F61" s="282"/>
      <c r="G61" s="210"/>
      <c r="H61" s="210"/>
      <c r="I61" s="187"/>
      <c r="J61" s="282"/>
      <c r="K61" s="282"/>
      <c r="L61" s="282"/>
      <c r="M61" s="282"/>
      <c r="N61" s="282"/>
      <c r="O61" s="276"/>
      <c r="P61" s="282"/>
      <c r="Q61" s="276"/>
      <c r="R61" s="276"/>
      <c r="S61" s="180"/>
      <c r="T61" s="181">
        <f t="shared" si="1"/>
        <v>0</v>
      </c>
      <c r="U61" s="276"/>
      <c r="V61" s="276"/>
      <c r="W61" s="210"/>
      <c r="X61" s="276"/>
      <c r="Y61" s="276"/>
      <c r="Z61" s="208">
        <f t="shared" si="2"/>
        <v>0</v>
      </c>
      <c r="AA61" s="210"/>
      <c r="AB61" s="210"/>
      <c r="AC61" s="276"/>
      <c r="AD61" s="276"/>
      <c r="AE61" s="208">
        <f t="shared" si="3"/>
        <v>0</v>
      </c>
      <c r="AF61" s="210"/>
      <c r="AG61" s="210"/>
      <c r="AH61" s="276"/>
      <c r="AI61" s="276"/>
      <c r="AJ61" s="208">
        <f t="shared" si="4"/>
        <v>0</v>
      </c>
      <c r="AK61" s="210"/>
      <c r="AL61" s="210"/>
      <c r="AM61" s="276"/>
      <c r="AN61" s="276"/>
      <c r="AO61" s="208">
        <f t="shared" si="6"/>
        <v>0</v>
      </c>
      <c r="AP61" s="210"/>
      <c r="AQ61" s="276"/>
      <c r="AR61" s="276"/>
      <c r="AS61" s="276"/>
      <c r="AT61" s="278"/>
      <c r="AU61" s="280"/>
      <c r="AV61" s="280"/>
      <c r="AW61" s="210"/>
      <c r="AX61" s="210"/>
      <c r="AY61" s="188"/>
      <c r="AZ61" s="182"/>
      <c r="BA61" s="183"/>
      <c r="BB61" s="183"/>
      <c r="BC61" s="183"/>
      <c r="BD61" s="183"/>
      <c r="BE61" s="183"/>
      <c r="BF61" s="183"/>
      <c r="BG61" s="183"/>
    </row>
    <row r="62" spans="1:59" ht="125.25" customHeight="1" x14ac:dyDescent="0.2">
      <c r="A62" s="284">
        <v>18</v>
      </c>
      <c r="B62" s="282" t="s">
        <v>188</v>
      </c>
      <c r="C62" s="285" t="str">
        <f t="shared" ref="C62" si="277">+VLOOKUP(B62,$A$691:$B$729,2,0)</f>
        <v>CECILIA LUCA ESCOBAR VEKEMAN</v>
      </c>
      <c r="D62" s="280" t="s">
        <v>162</v>
      </c>
      <c r="E62" s="285" t="str">
        <f>IF(D62=$D$661,$E$661,IF(D62=$D$662,$E$662,IF(D62=$D$663,$E$663,IF(D62=$D$664,$E$664,IF(D62=$D$665,$E$665,IF(D62=$D$666,$E$666,IF(D62=$D$667,$E$667,IF(D62=$D$668,$E$668,IF(D62=$D$669,$E$669,IF(D62=$D$670,$E$670,IF(D62=VICERRECTORÍA_ACADÉMICA_,BF673,IF(D62=PLANEACIÓN_,BF675, IF(D62=IMPACTO,BF674,IF(D62=VICERRECTORÍA_ADMINISTRATIVA_FINANCIERA_,BF676,IF(D62=_VICERRECTORÍA_RESPONSABILIDAD_SOCIAL_Y_BIENESTAR_UNIVERSITARIO_,BF677," ")))))))))))))))</f>
        <v>Administrar y ejecutar los recursos de la institución generando en los procesos mayor eficiencia y eficacia para dar una respuesta oportuna a los servicios demandados en el cumplimiento de las funciones misionales.</v>
      </c>
      <c r="F62" s="282" t="s">
        <v>265</v>
      </c>
      <c r="G62" s="210" t="s">
        <v>260</v>
      </c>
      <c r="H62" s="210" t="s">
        <v>112</v>
      </c>
      <c r="I62" s="187" t="s">
        <v>784</v>
      </c>
      <c r="J62" s="282" t="s">
        <v>597</v>
      </c>
      <c r="K62" s="308" t="s">
        <v>794</v>
      </c>
      <c r="L62" s="308" t="s">
        <v>795</v>
      </c>
      <c r="M62" s="308" t="s">
        <v>796</v>
      </c>
      <c r="N62" s="282" t="s">
        <v>127</v>
      </c>
      <c r="O62" s="276">
        <f t="shared" ref="O62:O104" si="278">IF(N62="ALTA",5,IF(N62="MEDIO ALTA",4,IF(N62="MEDIA",3,IF(N62="MEDIO BAJA",2,IF(N62="BAJA",1,0)))))</f>
        <v>1</v>
      </c>
      <c r="P62" s="282" t="s">
        <v>208</v>
      </c>
      <c r="Q62" s="276">
        <f t="shared" ref="Q62" si="279">IF(P62="ALTO",5,IF(P62="MEDIO-ALTO",4,IF(P62="MEDIO",3,IF(P62="MEDIO-BAJO",2,IF(P62="BAJO",1,0)))))</f>
        <v>2</v>
      </c>
      <c r="R62" s="276">
        <f t="shared" ref="R62" si="280">Q62*O62</f>
        <v>2</v>
      </c>
      <c r="S62" s="180" t="s">
        <v>315</v>
      </c>
      <c r="T62" s="181">
        <f t="shared" si="1"/>
        <v>1</v>
      </c>
      <c r="U62" s="276">
        <f t="shared" ref="U62" si="281">ROUND(AVERAGEIF(T62:T64,"&gt;0"),0)</f>
        <v>1</v>
      </c>
      <c r="V62" s="276">
        <f t="shared" ref="V62" si="282">U62*0.6</f>
        <v>0.6</v>
      </c>
      <c r="W62" s="210" t="s">
        <v>803</v>
      </c>
      <c r="X62" s="276">
        <f t="shared" ref="X62" si="283">IF(S62="No_existen",5*$X$10,Y62*$X$10)</f>
        <v>0.1</v>
      </c>
      <c r="Y62" s="276">
        <f t="shared" ref="Y62:Y98" si="284">ROUND(AVERAGEIF(Z62:Z64,"&gt;0"),0)</f>
        <v>2</v>
      </c>
      <c r="Z62" s="208">
        <f t="shared" si="2"/>
        <v>2</v>
      </c>
      <c r="AA62" s="210" t="s">
        <v>319</v>
      </c>
      <c r="AB62" s="210"/>
      <c r="AC62" s="276">
        <f t="shared" ref="AC62" si="285">IF(S62="No_existen",5*$AC$10,AD62*$AC$10)</f>
        <v>0.15</v>
      </c>
      <c r="AD62" s="276">
        <f t="shared" ref="AD62" si="286">ROUND(AVERAGEIF(AE62:AE64,"&gt;0"),0)</f>
        <v>1</v>
      </c>
      <c r="AE62" s="208">
        <f t="shared" si="3"/>
        <v>1</v>
      </c>
      <c r="AF62" s="210" t="s">
        <v>295</v>
      </c>
      <c r="AG62" s="210" t="s">
        <v>807</v>
      </c>
      <c r="AH62" s="276">
        <f t="shared" ref="AH62" si="287">IF(S62="No_existen",5*$AH$10,AI62*$AH$10)</f>
        <v>0.1</v>
      </c>
      <c r="AI62" s="276">
        <f t="shared" ref="AI62" si="288">ROUND(AVERAGEIF(AJ62:AJ64,"&gt;0"),0)</f>
        <v>1</v>
      </c>
      <c r="AJ62" s="208">
        <f t="shared" si="4"/>
        <v>1</v>
      </c>
      <c r="AK62" s="210" t="s">
        <v>292</v>
      </c>
      <c r="AL62" s="210" t="s">
        <v>300</v>
      </c>
      <c r="AM62" s="276">
        <f t="shared" ref="AM62" si="289">IF(S62="No_existen",5*$AM$10,AN62*$AM$10)</f>
        <v>0.1</v>
      </c>
      <c r="AN62" s="276">
        <f t="shared" ref="AN62" si="290">ROUND(AVERAGEIF(AO62:AO64,"&gt;0"),0)</f>
        <v>1</v>
      </c>
      <c r="AO62" s="208">
        <f t="shared" si="6"/>
        <v>1</v>
      </c>
      <c r="AP62" s="210" t="s">
        <v>647</v>
      </c>
      <c r="AQ62" s="276">
        <f t="shared" ref="AQ62" si="291">ROUND(AVERAGE(U62,Y62,AD62,AI62,AN62),0)</f>
        <v>1</v>
      </c>
      <c r="AR62" s="276" t="str">
        <f t="shared" ref="AR62" si="292">IF(AQ62&lt;1.5,"FUERTE",IF(AND(AQ62&gt;=1.5,AQ62&lt;2.5),"ACEPTABLE",IF(AQ62&gt;=5,"INEXISTENTE","DÉBIL")))</f>
        <v>FUERTE</v>
      </c>
      <c r="AS62" s="276">
        <f t="shared" ref="AS62" si="293">IF(R62=0,0,ROUND((R62*AQ62),0))</f>
        <v>2</v>
      </c>
      <c r="AT62" s="278" t="str">
        <f t="shared" ref="AT62" si="294">IF(AS62&gt;=36,"GRAVE", IF(AS62&lt;=10, "LEVE", "MODERADO"))</f>
        <v>LEVE</v>
      </c>
      <c r="AU62" s="280" t="s">
        <v>814</v>
      </c>
      <c r="AV62" s="280" t="s">
        <v>815</v>
      </c>
      <c r="AW62" s="210" t="s">
        <v>89</v>
      </c>
      <c r="AX62" s="210"/>
      <c r="AY62" s="188"/>
      <c r="AZ62" s="182"/>
      <c r="BA62" s="183"/>
      <c r="BB62" s="183"/>
      <c r="BC62" s="183"/>
      <c r="BD62" s="183"/>
      <c r="BE62" s="183"/>
      <c r="BF62" s="183"/>
      <c r="BG62" s="183"/>
    </row>
    <row r="63" spans="1:59" ht="64.5" hidden="1" customHeight="1" x14ac:dyDescent="0.2">
      <c r="A63" s="284"/>
      <c r="B63" s="282"/>
      <c r="C63" s="285"/>
      <c r="D63" s="280"/>
      <c r="E63" s="285"/>
      <c r="F63" s="282"/>
      <c r="G63" s="210"/>
      <c r="H63" s="210"/>
      <c r="I63" s="187"/>
      <c r="J63" s="282"/>
      <c r="K63" s="308"/>
      <c r="L63" s="308"/>
      <c r="M63" s="308"/>
      <c r="N63" s="282"/>
      <c r="O63" s="276"/>
      <c r="P63" s="282"/>
      <c r="Q63" s="276"/>
      <c r="R63" s="276"/>
      <c r="S63" s="180"/>
      <c r="T63" s="181">
        <f t="shared" si="1"/>
        <v>0</v>
      </c>
      <c r="U63" s="276"/>
      <c r="V63" s="276"/>
      <c r="W63" s="210"/>
      <c r="X63" s="276"/>
      <c r="Y63" s="276"/>
      <c r="Z63" s="208">
        <f t="shared" si="2"/>
        <v>0</v>
      </c>
      <c r="AA63" s="210"/>
      <c r="AB63" s="210"/>
      <c r="AC63" s="276"/>
      <c r="AD63" s="276"/>
      <c r="AE63" s="208">
        <f t="shared" si="3"/>
        <v>0</v>
      </c>
      <c r="AF63" s="210"/>
      <c r="AG63" s="210"/>
      <c r="AH63" s="276"/>
      <c r="AI63" s="276"/>
      <c r="AJ63" s="208">
        <f t="shared" si="4"/>
        <v>0</v>
      </c>
      <c r="AK63" s="210"/>
      <c r="AL63" s="210"/>
      <c r="AM63" s="276"/>
      <c r="AN63" s="276"/>
      <c r="AO63" s="208">
        <f t="shared" si="6"/>
        <v>0</v>
      </c>
      <c r="AP63" s="210"/>
      <c r="AQ63" s="276"/>
      <c r="AR63" s="276"/>
      <c r="AS63" s="276"/>
      <c r="AT63" s="278"/>
      <c r="AU63" s="280"/>
      <c r="AV63" s="280"/>
      <c r="AW63" s="210"/>
      <c r="AX63" s="210"/>
      <c r="AY63" s="188"/>
      <c r="AZ63" s="182"/>
      <c r="BA63" s="183"/>
      <c r="BB63" s="183"/>
      <c r="BC63" s="183"/>
      <c r="BD63" s="183"/>
      <c r="BE63" s="183"/>
      <c r="BF63" s="183"/>
      <c r="BG63" s="183"/>
    </row>
    <row r="64" spans="1:59" ht="64.5" hidden="1" customHeight="1" x14ac:dyDescent="0.2">
      <c r="A64" s="284"/>
      <c r="B64" s="282"/>
      <c r="C64" s="285"/>
      <c r="D64" s="280"/>
      <c r="E64" s="285"/>
      <c r="F64" s="282"/>
      <c r="G64" s="210"/>
      <c r="H64" s="210"/>
      <c r="I64" s="187"/>
      <c r="J64" s="282"/>
      <c r="K64" s="308"/>
      <c r="L64" s="308"/>
      <c r="M64" s="308"/>
      <c r="N64" s="282"/>
      <c r="O64" s="276"/>
      <c r="P64" s="282"/>
      <c r="Q64" s="276"/>
      <c r="R64" s="276"/>
      <c r="S64" s="180"/>
      <c r="T64" s="181">
        <f t="shared" si="1"/>
        <v>0</v>
      </c>
      <c r="U64" s="276"/>
      <c r="V64" s="276"/>
      <c r="W64" s="210"/>
      <c r="X64" s="276"/>
      <c r="Y64" s="276"/>
      <c r="Z64" s="208">
        <f t="shared" si="2"/>
        <v>0</v>
      </c>
      <c r="AA64" s="210"/>
      <c r="AB64" s="210"/>
      <c r="AC64" s="276"/>
      <c r="AD64" s="276"/>
      <c r="AE64" s="208">
        <f t="shared" si="3"/>
        <v>0</v>
      </c>
      <c r="AF64" s="210"/>
      <c r="AG64" s="210"/>
      <c r="AH64" s="276"/>
      <c r="AI64" s="276"/>
      <c r="AJ64" s="208">
        <f t="shared" si="4"/>
        <v>0</v>
      </c>
      <c r="AK64" s="210"/>
      <c r="AL64" s="210"/>
      <c r="AM64" s="276"/>
      <c r="AN64" s="276"/>
      <c r="AO64" s="208">
        <f t="shared" si="6"/>
        <v>0</v>
      </c>
      <c r="AP64" s="210"/>
      <c r="AQ64" s="276"/>
      <c r="AR64" s="276"/>
      <c r="AS64" s="276"/>
      <c r="AT64" s="278"/>
      <c r="AU64" s="280"/>
      <c r="AV64" s="280"/>
      <c r="AW64" s="210"/>
      <c r="AX64" s="210"/>
      <c r="AY64" s="188"/>
      <c r="AZ64" s="182"/>
      <c r="BA64" s="183"/>
      <c r="BB64" s="183"/>
      <c r="BC64" s="183"/>
      <c r="BD64" s="183"/>
      <c r="BE64" s="183"/>
      <c r="BF64" s="183"/>
      <c r="BG64" s="183"/>
    </row>
    <row r="65" spans="1:59" ht="64.5" hidden="1" customHeight="1" x14ac:dyDescent="0.2">
      <c r="A65" s="284">
        <v>19</v>
      </c>
      <c r="B65" s="282" t="s">
        <v>183</v>
      </c>
      <c r="C65" s="285" t="str">
        <f t="shared" ref="C65" si="295">+VLOOKUP(B65,$A$691:$B$729,2,0)</f>
        <v>GIOVANNI GARCÍA CASTRO</v>
      </c>
      <c r="D65" s="280" t="s">
        <v>150</v>
      </c>
      <c r="E65" s="285" t="str">
        <f>IF(D65=$D$661,$E$661,IF(D65=$D$662,$E$662,IF(D65=$D$663,$E$663,IF(D65=$D$664,$E$664,IF(D65=$D$665,$E$665,IF(D65=$D$666,$E$666,IF(D65=$D$667,$E$667,IF(D65=$D$668,$E$668,IF(D65=$D$669,$E$669,IF(D65=$D$670,$E$670,IF(D65=VICERRECTORÍA_ACADÉMICA_,BF676,IF(D65=PLANEACIÓN_,BF678, IF(D65=IMPACTO,BF677,IF(D65=VICERRECTORÍA_ADMINISTRATIVA_FINANCIERA_,BF679,IF(D65=_VICERRECTORÍA_RESPONSABILIDAD_SOCIAL_Y_BIENESTAR_UNIVERSITARIO_,BF680," ")))))))))))))))</f>
        <v>Promover la calidad educativa de la Institución, mediante la administración de los programas de formación que ofrece la universidad en sus diferentes niveles, con el fin de permitir al egresado desempeñarse con idoneidad, ética y compromiso social.</v>
      </c>
      <c r="F65" s="282" t="s">
        <v>265</v>
      </c>
      <c r="G65" s="210" t="s">
        <v>260</v>
      </c>
      <c r="H65" s="210" t="s">
        <v>37</v>
      </c>
      <c r="I65" s="187" t="s">
        <v>816</v>
      </c>
      <c r="J65" s="282" t="s">
        <v>107</v>
      </c>
      <c r="K65" s="308" t="s">
        <v>832</v>
      </c>
      <c r="L65" s="308" t="s">
        <v>833</v>
      </c>
      <c r="M65" s="308" t="s">
        <v>834</v>
      </c>
      <c r="N65" s="282" t="s">
        <v>104</v>
      </c>
      <c r="O65" s="276">
        <f t="shared" ref="O65:O107" si="296">IF(N65="ALTA",5,IF(N65="MEDIO ALTA",4,IF(N65="MEDIA",3,IF(N65="MEDIO BAJA",2,IF(N65="BAJA",1,0)))))</f>
        <v>3</v>
      </c>
      <c r="P65" s="282" t="s">
        <v>139</v>
      </c>
      <c r="Q65" s="276">
        <f t="shared" ref="Q65" si="297">IF(P65="ALTO",5,IF(P65="MEDIO-ALTO",4,IF(P65="MEDIO",3,IF(P65="MEDIO-BAJO",2,IF(P65="BAJO",1,0)))))</f>
        <v>5</v>
      </c>
      <c r="R65" s="276">
        <f t="shared" ref="R65" si="298">Q65*O65</f>
        <v>15</v>
      </c>
      <c r="S65" s="180" t="s">
        <v>315</v>
      </c>
      <c r="T65" s="181">
        <f t="shared" si="1"/>
        <v>1</v>
      </c>
      <c r="U65" s="276">
        <f t="shared" ref="U65" si="299">ROUND(AVERAGEIF(T65:T67,"&gt;0"),0)</f>
        <v>2</v>
      </c>
      <c r="V65" s="276">
        <f t="shared" ref="V65" si="300">U65*0.6</f>
        <v>1.2</v>
      </c>
      <c r="W65" s="210" t="s">
        <v>850</v>
      </c>
      <c r="X65" s="276">
        <f t="shared" ref="X65" si="301">IF(S65="No_existen",5*$X$10,Y65*$X$10)</f>
        <v>0.1</v>
      </c>
      <c r="Y65" s="276">
        <f t="shared" ref="Y65:Y101" si="302">ROUND(AVERAGEIF(Z65:Z67,"&gt;0"),0)</f>
        <v>2</v>
      </c>
      <c r="Z65" s="208">
        <f t="shared" si="2"/>
        <v>2</v>
      </c>
      <c r="AA65" s="210" t="s">
        <v>319</v>
      </c>
      <c r="AB65" s="210"/>
      <c r="AC65" s="276">
        <f t="shared" ref="AC65" si="303">IF(S65="No_existen",5*$AC$10,AD65*$AC$10)</f>
        <v>0.15</v>
      </c>
      <c r="AD65" s="276">
        <f t="shared" ref="AD65" si="304">ROUND(AVERAGEIF(AE65:AE67,"&gt;0"),0)</f>
        <v>1</v>
      </c>
      <c r="AE65" s="208">
        <f t="shared" si="3"/>
        <v>1</v>
      </c>
      <c r="AF65" s="210" t="s">
        <v>295</v>
      </c>
      <c r="AG65" s="210" t="s">
        <v>864</v>
      </c>
      <c r="AH65" s="276">
        <f t="shared" ref="AH65" si="305">IF(S65="No_existen",5*$AH$10,AI65*$AH$10)</f>
        <v>0.1</v>
      </c>
      <c r="AI65" s="276">
        <f t="shared" ref="AI65" si="306">ROUND(AVERAGEIF(AJ65:AJ67,"&gt;0"),0)</f>
        <v>1</v>
      </c>
      <c r="AJ65" s="208">
        <f t="shared" si="4"/>
        <v>1</v>
      </c>
      <c r="AK65" s="210" t="s">
        <v>292</v>
      </c>
      <c r="AL65" s="210" t="s">
        <v>300</v>
      </c>
      <c r="AM65" s="276">
        <f t="shared" ref="AM65" si="307">IF(S65="No_existen",5*$AM$10,AN65*$AM$10)</f>
        <v>0.1</v>
      </c>
      <c r="AN65" s="276">
        <f t="shared" ref="AN65" si="308">ROUND(AVERAGEIF(AO65:AO67,"&gt;0"),0)</f>
        <v>1</v>
      </c>
      <c r="AO65" s="208">
        <f t="shared" si="6"/>
        <v>1</v>
      </c>
      <c r="AP65" s="210" t="s">
        <v>647</v>
      </c>
      <c r="AQ65" s="276">
        <f t="shared" ref="AQ65" si="309">ROUND(AVERAGE(U65,Y65,AD65,AI65,AN65),0)</f>
        <v>1</v>
      </c>
      <c r="AR65" s="276" t="str">
        <f t="shared" ref="AR65" si="310">IF(AQ65&lt;1.5,"FUERTE",IF(AND(AQ65&gt;=1.5,AQ65&lt;2.5),"ACEPTABLE",IF(AQ65&gt;=5,"INEXISTENTE","DÉBIL")))</f>
        <v>FUERTE</v>
      </c>
      <c r="AS65" s="276">
        <f t="shared" ref="AS65" si="311">IF(R65=0,0,ROUND((R65*AQ65),0))</f>
        <v>15</v>
      </c>
      <c r="AT65" s="278" t="str">
        <f t="shared" ref="AT65" si="312">IF(AS65&gt;=36,"GRAVE", IF(AS65&lt;=10, "LEVE", "MODERADO"))</f>
        <v>MODERADO</v>
      </c>
      <c r="AU65" s="308" t="s">
        <v>876</v>
      </c>
      <c r="AV65" s="309">
        <v>1</v>
      </c>
      <c r="AW65" s="210" t="s">
        <v>92</v>
      </c>
      <c r="AX65" s="210" t="s">
        <v>894</v>
      </c>
      <c r="AY65" s="188">
        <v>46006</v>
      </c>
      <c r="AZ65" s="182" t="s">
        <v>896</v>
      </c>
      <c r="BA65" s="183"/>
      <c r="BB65" s="183"/>
      <c r="BC65" s="183"/>
      <c r="BD65" s="183"/>
      <c r="BE65" s="183"/>
      <c r="BF65" s="183"/>
      <c r="BG65" s="183"/>
    </row>
    <row r="66" spans="1:59" ht="64.5" hidden="1" customHeight="1" x14ac:dyDescent="0.2">
      <c r="A66" s="284"/>
      <c r="B66" s="282"/>
      <c r="C66" s="285"/>
      <c r="D66" s="280"/>
      <c r="E66" s="285"/>
      <c r="F66" s="282"/>
      <c r="G66" s="210" t="s">
        <v>260</v>
      </c>
      <c r="H66" s="210" t="s">
        <v>35</v>
      </c>
      <c r="I66" s="187" t="s">
        <v>817</v>
      </c>
      <c r="J66" s="282"/>
      <c r="K66" s="308"/>
      <c r="L66" s="308"/>
      <c r="M66" s="308"/>
      <c r="N66" s="282"/>
      <c r="O66" s="276"/>
      <c r="P66" s="282"/>
      <c r="Q66" s="276"/>
      <c r="R66" s="276"/>
      <c r="S66" s="180" t="s">
        <v>314</v>
      </c>
      <c r="T66" s="181">
        <f t="shared" si="1"/>
        <v>2</v>
      </c>
      <c r="U66" s="276"/>
      <c r="V66" s="276"/>
      <c r="W66" s="210" t="s">
        <v>851</v>
      </c>
      <c r="X66" s="276"/>
      <c r="Y66" s="276"/>
      <c r="Z66" s="208">
        <f t="shared" si="2"/>
        <v>2</v>
      </c>
      <c r="AA66" s="210" t="s">
        <v>319</v>
      </c>
      <c r="AB66" s="210"/>
      <c r="AC66" s="276"/>
      <c r="AD66" s="276"/>
      <c r="AE66" s="208">
        <f t="shared" si="3"/>
        <v>1</v>
      </c>
      <c r="AF66" s="210" t="s">
        <v>295</v>
      </c>
      <c r="AG66" s="210" t="s">
        <v>865</v>
      </c>
      <c r="AH66" s="276"/>
      <c r="AI66" s="276"/>
      <c r="AJ66" s="208">
        <f t="shared" si="4"/>
        <v>1</v>
      </c>
      <c r="AK66" s="210" t="s">
        <v>292</v>
      </c>
      <c r="AL66" s="210" t="s">
        <v>303</v>
      </c>
      <c r="AM66" s="276"/>
      <c r="AN66" s="276"/>
      <c r="AO66" s="208">
        <f t="shared" si="6"/>
        <v>1</v>
      </c>
      <c r="AP66" s="210" t="s">
        <v>647</v>
      </c>
      <c r="AQ66" s="276"/>
      <c r="AR66" s="276"/>
      <c r="AS66" s="276"/>
      <c r="AT66" s="278"/>
      <c r="AU66" s="308"/>
      <c r="AV66" s="308"/>
      <c r="AW66" s="210" t="s">
        <v>90</v>
      </c>
      <c r="AX66" s="210" t="s">
        <v>895</v>
      </c>
      <c r="AY66" s="188">
        <v>46006</v>
      </c>
      <c r="AZ66" s="182"/>
      <c r="BA66" s="183"/>
      <c r="BB66" s="183"/>
      <c r="BC66" s="183"/>
      <c r="BD66" s="183"/>
      <c r="BE66" s="183"/>
      <c r="BF66" s="183"/>
      <c r="BG66" s="183"/>
    </row>
    <row r="67" spans="1:59" ht="64.5" hidden="1" customHeight="1" x14ac:dyDescent="0.2">
      <c r="A67" s="284"/>
      <c r="B67" s="282"/>
      <c r="C67" s="285"/>
      <c r="D67" s="280"/>
      <c r="E67" s="285"/>
      <c r="F67" s="282"/>
      <c r="G67" s="210" t="s">
        <v>260</v>
      </c>
      <c r="H67" s="210" t="s">
        <v>34</v>
      </c>
      <c r="I67" s="187" t="s">
        <v>818</v>
      </c>
      <c r="J67" s="282"/>
      <c r="K67" s="308"/>
      <c r="L67" s="308"/>
      <c r="M67" s="308"/>
      <c r="N67" s="282"/>
      <c r="O67" s="276"/>
      <c r="P67" s="282"/>
      <c r="Q67" s="276"/>
      <c r="R67" s="276"/>
      <c r="S67" s="180"/>
      <c r="T67" s="181">
        <f t="shared" si="1"/>
        <v>0</v>
      </c>
      <c r="U67" s="276"/>
      <c r="V67" s="276"/>
      <c r="W67" s="210"/>
      <c r="X67" s="276"/>
      <c r="Y67" s="276"/>
      <c r="Z67" s="208">
        <f t="shared" si="2"/>
        <v>0</v>
      </c>
      <c r="AA67" s="210"/>
      <c r="AB67" s="210"/>
      <c r="AC67" s="276"/>
      <c r="AD67" s="276"/>
      <c r="AE67" s="208">
        <f t="shared" si="3"/>
        <v>0</v>
      </c>
      <c r="AF67" s="210"/>
      <c r="AG67" s="210"/>
      <c r="AH67" s="276"/>
      <c r="AI67" s="276"/>
      <c r="AJ67" s="208">
        <f t="shared" si="4"/>
        <v>0</v>
      </c>
      <c r="AK67" s="210"/>
      <c r="AL67" s="210"/>
      <c r="AM67" s="276"/>
      <c r="AN67" s="276"/>
      <c r="AO67" s="208">
        <f t="shared" si="6"/>
        <v>0</v>
      </c>
      <c r="AP67" s="210"/>
      <c r="AQ67" s="276"/>
      <c r="AR67" s="276"/>
      <c r="AS67" s="276"/>
      <c r="AT67" s="278"/>
      <c r="AU67" s="308"/>
      <c r="AV67" s="308"/>
      <c r="AW67" s="210"/>
      <c r="AX67" s="210"/>
      <c r="AY67" s="188"/>
      <c r="AZ67" s="182"/>
      <c r="BA67" s="183"/>
      <c r="BB67" s="183"/>
      <c r="BC67" s="183"/>
      <c r="BD67" s="183"/>
      <c r="BE67" s="183"/>
      <c r="BF67" s="183"/>
      <c r="BG67" s="183"/>
    </row>
    <row r="68" spans="1:59" ht="64.5" hidden="1" customHeight="1" x14ac:dyDescent="0.2">
      <c r="A68" s="284">
        <v>20</v>
      </c>
      <c r="B68" s="282" t="s">
        <v>183</v>
      </c>
      <c r="C68" s="285" t="str">
        <f t="shared" ref="C68" si="313">+VLOOKUP(B68,$A$691:$B$729,2,0)</f>
        <v>GIOVANNI GARCÍA CASTRO</v>
      </c>
      <c r="D68" s="280" t="s">
        <v>150</v>
      </c>
      <c r="E68" s="285" t="str">
        <f>IF(D68=$D$661,$E$661,IF(D68=$D$662,$E$662,IF(D68=$D$663,$E$663,IF(D68=$D$664,$E$664,IF(D68=$D$665,$E$665,IF(D68=$D$666,$E$666,IF(D68=$D$667,$E$667,IF(D68=$D$668,$E$668,IF(D68=$D$669,$E$669,IF(D68=$D$670,$E$670,IF(D68=VICERRECTORÍA_ACADÉMICA_,BF679,IF(D68=PLANEACIÓN_,BF681, IF(D68=IMPACTO,BF680,IF(D68=VICERRECTORÍA_ADMINISTRATIVA_FINANCIERA_,BF682,IF(D68=_VICERRECTORÍA_RESPONSABILIDAD_SOCIAL_Y_BIENESTAR_UNIVERSITARIO_,BF683," ")))))))))))))))</f>
        <v>Promover la calidad educativa de la Institución, mediante la administración de los programas de formación que ofrece la universidad en sus diferentes niveles, con el fin de permitir al egresado desempeñarse con idoneidad, ética y compromiso social.</v>
      </c>
      <c r="F68" s="282" t="s">
        <v>265</v>
      </c>
      <c r="G68" s="210" t="s">
        <v>261</v>
      </c>
      <c r="H68" s="210" t="s">
        <v>262</v>
      </c>
      <c r="I68" s="187" t="s">
        <v>819</v>
      </c>
      <c r="J68" s="282" t="s">
        <v>107</v>
      </c>
      <c r="K68" s="282" t="s">
        <v>835</v>
      </c>
      <c r="L68" s="282" t="s">
        <v>836</v>
      </c>
      <c r="M68" s="282" t="s">
        <v>837</v>
      </c>
      <c r="N68" s="282" t="s">
        <v>104</v>
      </c>
      <c r="O68" s="276">
        <f t="shared" ref="O68:O110" si="314">IF(N68="ALTA",5,IF(N68="MEDIO ALTA",4,IF(N68="MEDIA",3,IF(N68="MEDIO BAJA",2,IF(N68="BAJA",1,0)))))</f>
        <v>3</v>
      </c>
      <c r="P68" s="282" t="s">
        <v>209</v>
      </c>
      <c r="Q68" s="276">
        <f t="shared" ref="Q68" si="315">IF(P68="ALTO",5,IF(P68="MEDIO-ALTO",4,IF(P68="MEDIO",3,IF(P68="MEDIO-BAJO",2,IF(P68="BAJO",1,0)))))</f>
        <v>4</v>
      </c>
      <c r="R68" s="276">
        <f t="shared" ref="R68" si="316">Q68*O68</f>
        <v>12</v>
      </c>
      <c r="S68" s="180" t="s">
        <v>315</v>
      </c>
      <c r="T68" s="181">
        <f t="shared" si="1"/>
        <v>1</v>
      </c>
      <c r="U68" s="276">
        <f t="shared" ref="U68" si="317">ROUND(AVERAGEIF(T68:T70,"&gt;0"),0)</f>
        <v>1</v>
      </c>
      <c r="V68" s="276">
        <f t="shared" ref="V68" si="318">U68*0.6</f>
        <v>0.6</v>
      </c>
      <c r="W68" s="210" t="s">
        <v>852</v>
      </c>
      <c r="X68" s="276">
        <f t="shared" ref="X68" si="319">IF(S68="No_existen",5*$X$10,Y68*$X$10)</f>
        <v>0.1</v>
      </c>
      <c r="Y68" s="276">
        <f t="shared" ref="Y68:Y104" si="320">ROUND(AVERAGEIF(Z68:Z70,"&gt;0"),0)</f>
        <v>2</v>
      </c>
      <c r="Z68" s="208">
        <f t="shared" si="2"/>
        <v>2</v>
      </c>
      <c r="AA68" s="210" t="s">
        <v>319</v>
      </c>
      <c r="AB68" s="210"/>
      <c r="AC68" s="276">
        <f t="shared" ref="AC68" si="321">IF(S68="No_existen",5*$AC$10,AD68*$AC$10)</f>
        <v>0.15</v>
      </c>
      <c r="AD68" s="276">
        <f t="shared" ref="AD68" si="322">ROUND(AVERAGEIF(AE68:AE70,"&gt;0"),0)</f>
        <v>1</v>
      </c>
      <c r="AE68" s="208">
        <f t="shared" si="3"/>
        <v>1</v>
      </c>
      <c r="AF68" s="210" t="s">
        <v>295</v>
      </c>
      <c r="AG68" s="210" t="s">
        <v>866</v>
      </c>
      <c r="AH68" s="276">
        <f t="shared" ref="AH68" si="323">IF(S68="No_existen",5*$AH$10,AI68*$AH$10)</f>
        <v>0.1</v>
      </c>
      <c r="AI68" s="276">
        <f t="shared" ref="AI68" si="324">ROUND(AVERAGEIF(AJ68:AJ70,"&gt;0"),0)</f>
        <v>1</v>
      </c>
      <c r="AJ68" s="208">
        <f t="shared" si="4"/>
        <v>1</v>
      </c>
      <c r="AK68" s="210" t="s">
        <v>292</v>
      </c>
      <c r="AL68" s="210" t="s">
        <v>300</v>
      </c>
      <c r="AM68" s="276">
        <f t="shared" ref="AM68" si="325">IF(S68="No_existen",5*$AM$10,AN68*$AM$10)</f>
        <v>0.30000000000000004</v>
      </c>
      <c r="AN68" s="276">
        <f t="shared" ref="AN68" si="326">ROUND(AVERAGEIF(AO68:AO70,"&gt;0"),0)</f>
        <v>3</v>
      </c>
      <c r="AO68" s="208">
        <f t="shared" si="6"/>
        <v>4</v>
      </c>
      <c r="AP68" s="210" t="s">
        <v>648</v>
      </c>
      <c r="AQ68" s="276">
        <f t="shared" ref="AQ68" si="327">ROUND(AVERAGE(U68,Y68,AD68,AI68,AN68),0)</f>
        <v>2</v>
      </c>
      <c r="AR68" s="276" t="str">
        <f t="shared" ref="AR68" si="328">IF(AQ68&lt;1.5,"FUERTE",IF(AND(AQ68&gt;=1.5,AQ68&lt;2.5),"ACEPTABLE",IF(AQ68&gt;=5,"INEXISTENTE","DÉBIL")))</f>
        <v>ACEPTABLE</v>
      </c>
      <c r="AS68" s="276">
        <f t="shared" ref="AS68" si="329">IF(R68=0,0,ROUND((R68*AQ68),0))</f>
        <v>24</v>
      </c>
      <c r="AT68" s="278" t="str">
        <f t="shared" ref="AT68" si="330">IF(AS68&gt;=36,"GRAVE", IF(AS68&lt;=10, "LEVE", "MODERADO"))</f>
        <v>MODERADO</v>
      </c>
      <c r="AU68" s="280" t="s">
        <v>877</v>
      </c>
      <c r="AV68" s="298">
        <v>0.95</v>
      </c>
      <c r="AW68" s="210" t="s">
        <v>93</v>
      </c>
      <c r="AX68" s="210" t="s">
        <v>892</v>
      </c>
      <c r="AY68" s="188">
        <v>46006</v>
      </c>
      <c r="AZ68" s="182"/>
      <c r="BA68" s="183"/>
      <c r="BB68" s="183"/>
      <c r="BC68" s="183"/>
      <c r="BD68" s="183"/>
      <c r="BE68" s="183"/>
      <c r="BF68" s="183"/>
      <c r="BG68" s="183"/>
    </row>
    <row r="69" spans="1:59" ht="64.5" hidden="1" customHeight="1" x14ac:dyDescent="0.2">
      <c r="A69" s="284"/>
      <c r="B69" s="282"/>
      <c r="C69" s="285"/>
      <c r="D69" s="280"/>
      <c r="E69" s="285"/>
      <c r="F69" s="282"/>
      <c r="G69" s="210" t="s">
        <v>261</v>
      </c>
      <c r="H69" s="210" t="s">
        <v>39</v>
      </c>
      <c r="I69" s="187" t="s">
        <v>820</v>
      </c>
      <c r="J69" s="282"/>
      <c r="K69" s="282"/>
      <c r="L69" s="282"/>
      <c r="M69" s="282"/>
      <c r="N69" s="282"/>
      <c r="O69" s="276"/>
      <c r="P69" s="282"/>
      <c r="Q69" s="276"/>
      <c r="R69" s="276"/>
      <c r="S69" s="180" t="s">
        <v>315</v>
      </c>
      <c r="T69" s="181">
        <f t="shared" si="1"/>
        <v>1</v>
      </c>
      <c r="U69" s="276"/>
      <c r="V69" s="276"/>
      <c r="W69" s="210" t="s">
        <v>853</v>
      </c>
      <c r="X69" s="276"/>
      <c r="Y69" s="276"/>
      <c r="Z69" s="208">
        <f t="shared" si="2"/>
        <v>2</v>
      </c>
      <c r="AA69" s="210" t="s">
        <v>319</v>
      </c>
      <c r="AB69" s="210"/>
      <c r="AC69" s="276"/>
      <c r="AD69" s="276"/>
      <c r="AE69" s="208">
        <f t="shared" si="3"/>
        <v>1</v>
      </c>
      <c r="AF69" s="210" t="s">
        <v>295</v>
      </c>
      <c r="AG69" s="210" t="s">
        <v>867</v>
      </c>
      <c r="AH69" s="276"/>
      <c r="AI69" s="276"/>
      <c r="AJ69" s="208">
        <f t="shared" si="4"/>
        <v>1</v>
      </c>
      <c r="AK69" s="210" t="s">
        <v>292</v>
      </c>
      <c r="AL69" s="210" t="s">
        <v>300</v>
      </c>
      <c r="AM69" s="276"/>
      <c r="AN69" s="276"/>
      <c r="AO69" s="208">
        <f t="shared" si="6"/>
        <v>1</v>
      </c>
      <c r="AP69" s="210" t="s">
        <v>647</v>
      </c>
      <c r="AQ69" s="276"/>
      <c r="AR69" s="276"/>
      <c r="AS69" s="276"/>
      <c r="AT69" s="278"/>
      <c r="AU69" s="280"/>
      <c r="AV69" s="280"/>
      <c r="AW69" s="210" t="s">
        <v>90</v>
      </c>
      <c r="AX69" s="210" t="s">
        <v>893</v>
      </c>
      <c r="AY69" s="188">
        <v>46006</v>
      </c>
      <c r="AZ69" s="182"/>
      <c r="BA69" s="183"/>
      <c r="BB69" s="183"/>
      <c r="BC69" s="183"/>
      <c r="BD69" s="183"/>
      <c r="BE69" s="183"/>
      <c r="BF69" s="183"/>
      <c r="BG69" s="183"/>
    </row>
    <row r="70" spans="1:59" ht="64.5" hidden="1" customHeight="1" x14ac:dyDescent="0.2">
      <c r="A70" s="284"/>
      <c r="B70" s="282"/>
      <c r="C70" s="285"/>
      <c r="D70" s="280"/>
      <c r="E70" s="285"/>
      <c r="F70" s="282"/>
      <c r="G70" s="210" t="s">
        <v>261</v>
      </c>
      <c r="H70" s="210" t="s">
        <v>40</v>
      </c>
      <c r="I70" s="187" t="s">
        <v>821</v>
      </c>
      <c r="J70" s="282"/>
      <c r="K70" s="282"/>
      <c r="L70" s="282"/>
      <c r="M70" s="282"/>
      <c r="N70" s="282"/>
      <c r="O70" s="276"/>
      <c r="P70" s="282"/>
      <c r="Q70" s="276"/>
      <c r="R70" s="276"/>
      <c r="S70" s="180"/>
      <c r="T70" s="181">
        <f t="shared" si="1"/>
        <v>0</v>
      </c>
      <c r="U70" s="276"/>
      <c r="V70" s="276"/>
      <c r="W70" s="210"/>
      <c r="X70" s="276"/>
      <c r="Y70" s="276"/>
      <c r="Z70" s="208">
        <f t="shared" si="2"/>
        <v>0</v>
      </c>
      <c r="AA70" s="210"/>
      <c r="AB70" s="210"/>
      <c r="AC70" s="276"/>
      <c r="AD70" s="276"/>
      <c r="AE70" s="208">
        <f t="shared" si="3"/>
        <v>0</v>
      </c>
      <c r="AF70" s="210"/>
      <c r="AG70" s="210"/>
      <c r="AH70" s="276"/>
      <c r="AI70" s="276"/>
      <c r="AJ70" s="208">
        <f t="shared" si="4"/>
        <v>0</v>
      </c>
      <c r="AK70" s="210"/>
      <c r="AL70" s="210"/>
      <c r="AM70" s="276"/>
      <c r="AN70" s="276"/>
      <c r="AO70" s="208">
        <f t="shared" si="6"/>
        <v>0</v>
      </c>
      <c r="AP70" s="210"/>
      <c r="AQ70" s="276"/>
      <c r="AR70" s="276"/>
      <c r="AS70" s="276"/>
      <c r="AT70" s="278"/>
      <c r="AU70" s="280"/>
      <c r="AV70" s="280"/>
      <c r="AW70" s="210"/>
      <c r="AX70" s="210"/>
      <c r="AY70" s="188"/>
      <c r="AZ70" s="182"/>
      <c r="BA70" s="183"/>
      <c r="BB70" s="183"/>
      <c r="BC70" s="183"/>
      <c r="BD70" s="183"/>
      <c r="BE70" s="183"/>
      <c r="BF70" s="183"/>
      <c r="BG70" s="183"/>
    </row>
    <row r="71" spans="1:59" ht="64.5" hidden="1" customHeight="1" x14ac:dyDescent="0.2">
      <c r="A71" s="284">
        <v>21</v>
      </c>
      <c r="B71" s="282" t="s">
        <v>183</v>
      </c>
      <c r="C71" s="285" t="str">
        <f t="shared" ref="C71" si="331">+VLOOKUP(B71,$A$691:$B$729,2,0)</f>
        <v>GIOVANNI GARCÍA CASTRO</v>
      </c>
      <c r="D71" s="280" t="s">
        <v>150</v>
      </c>
      <c r="E71" s="285" t="str">
        <f>IF(D71=$D$661,$E$661,IF(D71=$D$662,$E$662,IF(D71=$D$663,$E$663,IF(D71=$D$664,$E$664,IF(D71=$D$665,$E$665,IF(D71=$D$666,$E$666,IF(D71=$D$667,$E$667,IF(D71=$D$668,$E$668,IF(D71=$D$669,$E$669,IF(D71=$D$670,$E$670,IF(D71=VICERRECTORÍA_ACADÉMICA_,BF682,IF(D71=PLANEACIÓN_,BF684, IF(D71=IMPACTO,BF683,IF(D71=VICERRECTORÍA_ADMINISTRATIVA_FINANCIERA_,BF685,IF(D71=_VICERRECTORÍA_RESPONSABILIDAD_SOCIAL_Y_BIENESTAR_UNIVERSITARIO_,BF686," ")))))))))))))))</f>
        <v>Promover la calidad educativa de la Institución, mediante la administración de los programas de formación que ofrece la universidad en sus diferentes niveles, con el fin de permitir al egresado desempeñarse con idoneidad, ética y compromiso social.</v>
      </c>
      <c r="F71" s="282" t="s">
        <v>265</v>
      </c>
      <c r="G71" s="210" t="s">
        <v>260</v>
      </c>
      <c r="H71" s="210" t="s">
        <v>226</v>
      </c>
      <c r="I71" s="187" t="s">
        <v>822</v>
      </c>
      <c r="J71" s="282" t="s">
        <v>108</v>
      </c>
      <c r="K71" s="282" t="s">
        <v>838</v>
      </c>
      <c r="L71" s="282" t="s">
        <v>839</v>
      </c>
      <c r="M71" s="282" t="s">
        <v>840</v>
      </c>
      <c r="N71" s="282" t="s">
        <v>147</v>
      </c>
      <c r="O71" s="276">
        <f t="shared" ref="O71:O113" si="332">IF(N71="ALTA",5,IF(N71="MEDIO ALTA",4,IF(N71="MEDIA",3,IF(N71="MEDIO BAJA",2,IF(N71="BAJA",1,0)))))</f>
        <v>2</v>
      </c>
      <c r="P71" s="282" t="s">
        <v>208</v>
      </c>
      <c r="Q71" s="276">
        <f t="shared" ref="Q71" si="333">IF(P71="ALTO",5,IF(P71="MEDIO-ALTO",4,IF(P71="MEDIO",3,IF(P71="MEDIO-BAJO",2,IF(P71="BAJO",1,0)))))</f>
        <v>2</v>
      </c>
      <c r="R71" s="276">
        <f t="shared" ref="R71" si="334">Q71*O71</f>
        <v>4</v>
      </c>
      <c r="S71" s="180" t="s">
        <v>315</v>
      </c>
      <c r="T71" s="181">
        <f t="shared" si="1"/>
        <v>1</v>
      </c>
      <c r="U71" s="276">
        <f t="shared" ref="U71" si="335">ROUND(AVERAGEIF(T71:T73,"&gt;0"),0)</f>
        <v>2</v>
      </c>
      <c r="V71" s="276">
        <f t="shared" ref="V71" si="336">U71*0.6</f>
        <v>1.2</v>
      </c>
      <c r="W71" s="210" t="s">
        <v>854</v>
      </c>
      <c r="X71" s="276">
        <f t="shared" ref="X71" si="337">IF(S71="No_existen",5*$X$10,Y71*$X$10)</f>
        <v>0.2</v>
      </c>
      <c r="Y71" s="276">
        <f t="shared" ref="Y71:Y107" si="338">ROUND(AVERAGEIF(Z71:Z73,"&gt;0"),0)</f>
        <v>4</v>
      </c>
      <c r="Z71" s="208">
        <f t="shared" si="2"/>
        <v>4</v>
      </c>
      <c r="AA71" s="210" t="s">
        <v>318</v>
      </c>
      <c r="AB71" s="210"/>
      <c r="AC71" s="276">
        <f t="shared" ref="AC71" si="339">IF(S71="No_existen",5*$AC$10,AD71*$AC$10)</f>
        <v>0.15</v>
      </c>
      <c r="AD71" s="276">
        <f t="shared" ref="AD71" si="340">ROUND(AVERAGEIF(AE71:AE73,"&gt;0"),0)</f>
        <v>1</v>
      </c>
      <c r="AE71" s="208">
        <f t="shared" si="3"/>
        <v>1</v>
      </c>
      <c r="AF71" s="210" t="s">
        <v>295</v>
      </c>
      <c r="AG71" s="210" t="s">
        <v>868</v>
      </c>
      <c r="AH71" s="276">
        <f t="shared" ref="AH71" si="341">IF(S71="No_existen",5*$AH$10,AI71*$AH$10)</f>
        <v>0.1</v>
      </c>
      <c r="AI71" s="276">
        <f t="shared" ref="AI71" si="342">ROUND(AVERAGEIF(AJ71:AJ73,"&gt;0"),0)</f>
        <v>1</v>
      </c>
      <c r="AJ71" s="208">
        <f t="shared" si="4"/>
        <v>1</v>
      </c>
      <c r="AK71" s="210" t="s">
        <v>292</v>
      </c>
      <c r="AL71" s="210" t="s">
        <v>299</v>
      </c>
      <c r="AM71" s="276">
        <f t="shared" ref="AM71" si="343">IF(S71="No_existen",5*$AM$10,AN71*$AM$10)</f>
        <v>0.1</v>
      </c>
      <c r="AN71" s="276">
        <f t="shared" ref="AN71" si="344">ROUND(AVERAGEIF(AO71:AO73,"&gt;0"),0)</f>
        <v>1</v>
      </c>
      <c r="AO71" s="208">
        <f t="shared" si="6"/>
        <v>1</v>
      </c>
      <c r="AP71" s="210" t="s">
        <v>647</v>
      </c>
      <c r="AQ71" s="276">
        <f t="shared" ref="AQ71" si="345">ROUND(AVERAGE(U71,Y71,AD71,AI71,AN71),0)</f>
        <v>2</v>
      </c>
      <c r="AR71" s="276" t="str">
        <f t="shared" ref="AR71" si="346">IF(AQ71&lt;1.5,"FUERTE",IF(AND(AQ71&gt;=1.5,AQ71&lt;2.5),"ACEPTABLE",IF(AQ71&gt;=5,"INEXISTENTE","DÉBIL")))</f>
        <v>ACEPTABLE</v>
      </c>
      <c r="AS71" s="276">
        <f t="shared" ref="AS71" si="347">IF(R71=0,0,ROUND((R71*AQ71),0))</f>
        <v>8</v>
      </c>
      <c r="AT71" s="278" t="str">
        <f t="shared" ref="AT71" si="348">IF(AS71&gt;=36,"GRAVE", IF(AS71&lt;=10, "LEVE", "MODERADO"))</f>
        <v>LEVE</v>
      </c>
      <c r="AU71" s="280" t="s">
        <v>878</v>
      </c>
      <c r="AV71" s="280" t="s">
        <v>879</v>
      </c>
      <c r="AW71" s="210" t="s">
        <v>89</v>
      </c>
      <c r="AX71" s="210"/>
      <c r="AY71" s="188"/>
      <c r="AZ71" s="182"/>
      <c r="BA71" s="183"/>
      <c r="BB71" s="183"/>
      <c r="BC71" s="183"/>
      <c r="BD71" s="183"/>
      <c r="BE71" s="183"/>
      <c r="BF71" s="183"/>
      <c r="BG71" s="183"/>
    </row>
    <row r="72" spans="1:59" ht="64.5" hidden="1" customHeight="1" x14ac:dyDescent="0.2">
      <c r="A72" s="284"/>
      <c r="B72" s="282"/>
      <c r="C72" s="285"/>
      <c r="D72" s="280"/>
      <c r="E72" s="285"/>
      <c r="F72" s="282"/>
      <c r="G72" s="210" t="s">
        <v>261</v>
      </c>
      <c r="H72" s="210" t="s">
        <v>39</v>
      </c>
      <c r="I72" s="187" t="s">
        <v>823</v>
      </c>
      <c r="J72" s="282"/>
      <c r="K72" s="282"/>
      <c r="L72" s="282"/>
      <c r="M72" s="282"/>
      <c r="N72" s="282"/>
      <c r="O72" s="276"/>
      <c r="P72" s="282"/>
      <c r="Q72" s="276"/>
      <c r="R72" s="276"/>
      <c r="S72" s="180" t="s">
        <v>314</v>
      </c>
      <c r="T72" s="181">
        <f t="shared" si="1"/>
        <v>2</v>
      </c>
      <c r="U72" s="276"/>
      <c r="V72" s="276"/>
      <c r="W72" s="210" t="s">
        <v>855</v>
      </c>
      <c r="X72" s="276"/>
      <c r="Y72" s="276"/>
      <c r="Z72" s="208">
        <f t="shared" si="2"/>
        <v>4</v>
      </c>
      <c r="AA72" s="210" t="s">
        <v>318</v>
      </c>
      <c r="AB72" s="210"/>
      <c r="AC72" s="276"/>
      <c r="AD72" s="276"/>
      <c r="AE72" s="208">
        <f t="shared" si="3"/>
        <v>1</v>
      </c>
      <c r="AF72" s="210" t="s">
        <v>295</v>
      </c>
      <c r="AG72" s="210" t="s">
        <v>869</v>
      </c>
      <c r="AH72" s="276"/>
      <c r="AI72" s="276"/>
      <c r="AJ72" s="208">
        <f t="shared" si="4"/>
        <v>1</v>
      </c>
      <c r="AK72" s="210" t="s">
        <v>292</v>
      </c>
      <c r="AL72" s="210" t="s">
        <v>299</v>
      </c>
      <c r="AM72" s="276"/>
      <c r="AN72" s="276"/>
      <c r="AO72" s="208">
        <f t="shared" si="6"/>
        <v>1</v>
      </c>
      <c r="AP72" s="210" t="s">
        <v>647</v>
      </c>
      <c r="AQ72" s="276"/>
      <c r="AR72" s="276"/>
      <c r="AS72" s="276"/>
      <c r="AT72" s="278"/>
      <c r="AU72" s="280"/>
      <c r="AV72" s="280"/>
      <c r="AW72" s="210" t="s">
        <v>89</v>
      </c>
      <c r="AX72" s="210"/>
      <c r="AY72" s="188"/>
      <c r="AZ72" s="182"/>
      <c r="BA72" s="183"/>
      <c r="BB72" s="183"/>
      <c r="BC72" s="183"/>
      <c r="BD72" s="183"/>
      <c r="BE72" s="183"/>
      <c r="BF72" s="183"/>
      <c r="BG72" s="183"/>
    </row>
    <row r="73" spans="1:59" ht="64.5" hidden="1" customHeight="1" x14ac:dyDescent="0.2">
      <c r="A73" s="284"/>
      <c r="B73" s="282"/>
      <c r="C73" s="285"/>
      <c r="D73" s="280"/>
      <c r="E73" s="285"/>
      <c r="F73" s="282"/>
      <c r="G73" s="210"/>
      <c r="H73" s="210"/>
      <c r="I73" s="187"/>
      <c r="J73" s="282"/>
      <c r="K73" s="282"/>
      <c r="L73" s="282"/>
      <c r="M73" s="282"/>
      <c r="N73" s="282"/>
      <c r="O73" s="276"/>
      <c r="P73" s="282"/>
      <c r="Q73" s="276"/>
      <c r="R73" s="276"/>
      <c r="S73" s="180"/>
      <c r="T73" s="181">
        <f t="shared" si="1"/>
        <v>0</v>
      </c>
      <c r="U73" s="276"/>
      <c r="V73" s="276"/>
      <c r="W73" s="210"/>
      <c r="X73" s="276"/>
      <c r="Y73" s="276"/>
      <c r="Z73" s="208">
        <f t="shared" si="2"/>
        <v>0</v>
      </c>
      <c r="AA73" s="210"/>
      <c r="AB73" s="210"/>
      <c r="AC73" s="276"/>
      <c r="AD73" s="276"/>
      <c r="AE73" s="208">
        <f t="shared" si="3"/>
        <v>0</v>
      </c>
      <c r="AF73" s="210"/>
      <c r="AG73" s="210"/>
      <c r="AH73" s="276"/>
      <c r="AI73" s="276"/>
      <c r="AJ73" s="208">
        <f t="shared" si="4"/>
        <v>0</v>
      </c>
      <c r="AK73" s="210"/>
      <c r="AL73" s="210"/>
      <c r="AM73" s="276"/>
      <c r="AN73" s="276"/>
      <c r="AO73" s="208">
        <f t="shared" si="6"/>
        <v>0</v>
      </c>
      <c r="AP73" s="210"/>
      <c r="AQ73" s="276"/>
      <c r="AR73" s="276"/>
      <c r="AS73" s="276"/>
      <c r="AT73" s="278"/>
      <c r="AU73" s="280"/>
      <c r="AV73" s="280"/>
      <c r="AW73" s="210"/>
      <c r="AX73" s="210"/>
      <c r="AY73" s="188"/>
      <c r="AZ73" s="182"/>
      <c r="BA73" s="183"/>
      <c r="BB73" s="183"/>
      <c r="BC73" s="183"/>
      <c r="BD73" s="183"/>
      <c r="BE73" s="183"/>
      <c r="BF73" s="183"/>
      <c r="BG73" s="183"/>
    </row>
    <row r="74" spans="1:59" ht="64.5" hidden="1" customHeight="1" x14ac:dyDescent="0.2">
      <c r="A74" s="284">
        <v>22</v>
      </c>
      <c r="B74" s="282" t="s">
        <v>183</v>
      </c>
      <c r="C74" s="285" t="str">
        <f t="shared" ref="C74" si="349">+VLOOKUP(B74,$A$691:$B$729,2,0)</f>
        <v>GIOVANNI GARCÍA CASTRO</v>
      </c>
      <c r="D74" s="280" t="s">
        <v>150</v>
      </c>
      <c r="E74" s="285" t="str">
        <f>IF(D74=$D$661,$E$661,IF(D74=$D$662,$E$662,IF(D74=$D$663,$E$663,IF(D74=$D$664,$E$664,IF(D74=$D$665,$E$665,IF(D74=$D$666,$E$666,IF(D74=$D$667,$E$667,IF(D74=$D$668,$E$668,IF(D74=$D$669,$E$669,IF(D74=$D$670,$E$670,IF(D74=VICERRECTORÍA_ACADÉMICA_,BF685,IF(D74=PLANEACIÓN_,BF687, IF(D74=IMPACTO,BF686,IF(D74=VICERRECTORÍA_ADMINISTRATIVA_FINANCIERA_,BF688,IF(D74=_VICERRECTORÍA_RESPONSABILIDAD_SOCIAL_Y_BIENESTAR_UNIVERSITARIO_,BF689," ")))))))))))))))</f>
        <v>Promover la calidad educativa de la Institución, mediante la administración de los programas de formación que ofrece la universidad en sus diferentes niveles, con el fin de permitir al egresado desempeñarse con idoneidad, ética y compromiso social.</v>
      </c>
      <c r="F74" s="282" t="s">
        <v>265</v>
      </c>
      <c r="G74" s="210" t="s">
        <v>260</v>
      </c>
      <c r="H74" s="210" t="s">
        <v>226</v>
      </c>
      <c r="I74" s="187" t="s">
        <v>824</v>
      </c>
      <c r="J74" s="282" t="s">
        <v>107</v>
      </c>
      <c r="K74" s="308" t="s">
        <v>841</v>
      </c>
      <c r="L74" s="308" t="s">
        <v>842</v>
      </c>
      <c r="M74" s="308" t="s">
        <v>843</v>
      </c>
      <c r="N74" s="282" t="s">
        <v>104</v>
      </c>
      <c r="O74" s="276">
        <f t="shared" ref="O74:O116" si="350">IF(N74="ALTA",5,IF(N74="MEDIO ALTA",4,IF(N74="MEDIA",3,IF(N74="MEDIO BAJA",2,IF(N74="BAJA",1,0)))))</f>
        <v>3</v>
      </c>
      <c r="P74" s="282" t="s">
        <v>209</v>
      </c>
      <c r="Q74" s="276">
        <f t="shared" ref="Q74" si="351">IF(P74="ALTO",5,IF(P74="MEDIO-ALTO",4,IF(P74="MEDIO",3,IF(P74="MEDIO-BAJO",2,IF(P74="BAJO",1,0)))))</f>
        <v>4</v>
      </c>
      <c r="R74" s="276">
        <f t="shared" ref="R74" si="352">Q74*O74</f>
        <v>12</v>
      </c>
      <c r="S74" s="180" t="s">
        <v>315</v>
      </c>
      <c r="T74" s="181">
        <f t="shared" si="1"/>
        <v>1</v>
      </c>
      <c r="U74" s="276">
        <f t="shared" ref="U74:U134" si="353">ROUND(AVERAGEIF(T74:T76,"&gt;0"),0)</f>
        <v>2</v>
      </c>
      <c r="V74" s="276">
        <f t="shared" ref="V74:V134" si="354">U74*0.6</f>
        <v>1.2</v>
      </c>
      <c r="W74" s="210" t="s">
        <v>856</v>
      </c>
      <c r="X74" s="276">
        <f t="shared" ref="X74" si="355">IF(S74="No_existen",5*$X$10,Y74*$X$10)</f>
        <v>0.15000000000000002</v>
      </c>
      <c r="Y74" s="276">
        <f t="shared" ref="Y74:Y110" si="356">ROUND(AVERAGEIF(Z74:Z76,"&gt;0"),0)</f>
        <v>3</v>
      </c>
      <c r="Z74" s="208">
        <f t="shared" si="2"/>
        <v>4</v>
      </c>
      <c r="AA74" s="210" t="s">
        <v>318</v>
      </c>
      <c r="AB74" s="210"/>
      <c r="AC74" s="276">
        <f t="shared" ref="AC74" si="357">IF(S74="No_existen",5*$AC$10,AD74*$AC$10)</f>
        <v>0.15</v>
      </c>
      <c r="AD74" s="276">
        <f t="shared" ref="AD74:AD134" si="358">ROUND(AVERAGEIF(AE74:AE76,"&gt;0"),0)</f>
        <v>1</v>
      </c>
      <c r="AE74" s="208">
        <f t="shared" si="3"/>
        <v>1</v>
      </c>
      <c r="AF74" s="210" t="s">
        <v>295</v>
      </c>
      <c r="AG74" s="210" t="s">
        <v>870</v>
      </c>
      <c r="AH74" s="276">
        <f t="shared" ref="AH74" si="359">IF(S74="No_existen",5*$AH$10,AI74*$AH$10)</f>
        <v>0.1</v>
      </c>
      <c r="AI74" s="276">
        <f t="shared" ref="AI74" si="360">ROUND(AVERAGEIF(AJ74:AJ76,"&gt;0"),0)</f>
        <v>1</v>
      </c>
      <c r="AJ74" s="208">
        <f t="shared" si="4"/>
        <v>1</v>
      </c>
      <c r="AK74" s="210" t="s">
        <v>292</v>
      </c>
      <c r="AL74" s="210" t="s">
        <v>300</v>
      </c>
      <c r="AM74" s="276">
        <f t="shared" ref="AM74" si="361">IF(S74="No_existen",5*$AM$10,AN74*$AM$10)</f>
        <v>0.1</v>
      </c>
      <c r="AN74" s="276">
        <f t="shared" ref="AN74" si="362">ROUND(AVERAGEIF(AO74:AO76,"&gt;0"),0)</f>
        <v>1</v>
      </c>
      <c r="AO74" s="208">
        <f t="shared" si="6"/>
        <v>1</v>
      </c>
      <c r="AP74" s="210" t="s">
        <v>647</v>
      </c>
      <c r="AQ74" s="276">
        <f t="shared" ref="AQ74" si="363">ROUND(AVERAGE(U74,Y74,AD74,AI74,AN74),0)</f>
        <v>2</v>
      </c>
      <c r="AR74" s="276" t="str">
        <f t="shared" ref="AR74" si="364">IF(AQ74&lt;1.5,"FUERTE",IF(AND(AQ74&gt;=1.5,AQ74&lt;2.5),"ACEPTABLE",IF(AQ74&gt;=5,"INEXISTENTE","DÉBIL")))</f>
        <v>ACEPTABLE</v>
      </c>
      <c r="AS74" s="276">
        <f t="shared" ref="AS74" si="365">IF(R74=0,0,ROUND((R74*AQ74),0))</f>
        <v>24</v>
      </c>
      <c r="AT74" s="278" t="str">
        <f t="shared" ref="AT74" si="366">IF(AS74&gt;=36,"GRAVE", IF(AS74&lt;=10, "LEVE", "MODERADO"))</f>
        <v>MODERADO</v>
      </c>
      <c r="AU74" s="280" t="s">
        <v>880</v>
      </c>
      <c r="AV74" s="298">
        <v>0.8</v>
      </c>
      <c r="AW74" s="210" t="s">
        <v>90</v>
      </c>
      <c r="AX74" s="210" t="s">
        <v>888</v>
      </c>
      <c r="AY74" s="188">
        <v>46006</v>
      </c>
      <c r="AZ74" s="182"/>
      <c r="BA74" s="183"/>
      <c r="BB74" s="183"/>
      <c r="BC74" s="183"/>
      <c r="BD74" s="183"/>
      <c r="BE74" s="183"/>
      <c r="BF74" s="183"/>
      <c r="BG74" s="183"/>
    </row>
    <row r="75" spans="1:59" ht="64.5" hidden="1" customHeight="1" x14ac:dyDescent="0.2">
      <c r="A75" s="284"/>
      <c r="B75" s="282"/>
      <c r="C75" s="285"/>
      <c r="D75" s="280"/>
      <c r="E75" s="285"/>
      <c r="F75" s="282"/>
      <c r="G75" s="210" t="s">
        <v>260</v>
      </c>
      <c r="H75" s="210" t="s">
        <v>34</v>
      </c>
      <c r="I75" s="187" t="s">
        <v>825</v>
      </c>
      <c r="J75" s="282"/>
      <c r="K75" s="308"/>
      <c r="L75" s="308"/>
      <c r="M75" s="308"/>
      <c r="N75" s="282"/>
      <c r="O75" s="276"/>
      <c r="P75" s="282"/>
      <c r="Q75" s="276"/>
      <c r="R75" s="276"/>
      <c r="S75" s="180" t="s">
        <v>314</v>
      </c>
      <c r="T75" s="181">
        <f t="shared" ref="T75:T138" si="367">IF(S75=$S$665,1,IF(S75=$S$661,5,IF(S75=$S$662,4,IF(S75=$S$663,3,IF(S75=$S$664,2,0)))))</f>
        <v>2</v>
      </c>
      <c r="U75" s="276"/>
      <c r="V75" s="276"/>
      <c r="W75" s="210" t="s">
        <v>857</v>
      </c>
      <c r="X75" s="276"/>
      <c r="Y75" s="276"/>
      <c r="Z75" s="208">
        <f t="shared" ref="Z75:Z138" si="368">IF(AA75=$AA$663,1,IF(AA75=$AA$662,2,IF(AA75=$AA$661,4,IF(S75="No_existen",5,0))))</f>
        <v>2</v>
      </c>
      <c r="AA75" s="210" t="s">
        <v>319</v>
      </c>
      <c r="AB75" s="210"/>
      <c r="AC75" s="276"/>
      <c r="AD75" s="276"/>
      <c r="AE75" s="208">
        <f t="shared" ref="AE75:AE138" si="369">IF(AF75=$AK$662,1,IF(AF75=$AK$661,4,IF(S75="No_existen",5,0)))</f>
        <v>1</v>
      </c>
      <c r="AF75" s="210" t="s">
        <v>295</v>
      </c>
      <c r="AG75" s="210" t="s">
        <v>871</v>
      </c>
      <c r="AH75" s="276"/>
      <c r="AI75" s="276"/>
      <c r="AJ75" s="208">
        <f t="shared" ref="AJ75:AJ138" si="370">IF(AK75=$AP$661,1,IF(AK75=$AP$662,4,IF(S75="No_existen",5,0)))</f>
        <v>1</v>
      </c>
      <c r="AK75" s="210" t="s">
        <v>292</v>
      </c>
      <c r="AL75" s="210" t="s">
        <v>300</v>
      </c>
      <c r="AM75" s="276"/>
      <c r="AN75" s="276"/>
      <c r="AO75" s="208">
        <f t="shared" si="6"/>
        <v>1</v>
      </c>
      <c r="AP75" s="210" t="s">
        <v>647</v>
      </c>
      <c r="AQ75" s="276"/>
      <c r="AR75" s="276"/>
      <c r="AS75" s="276"/>
      <c r="AT75" s="278"/>
      <c r="AU75" s="280"/>
      <c r="AV75" s="280"/>
      <c r="AW75" s="210" t="s">
        <v>92</v>
      </c>
      <c r="AX75" s="210" t="s">
        <v>889</v>
      </c>
      <c r="AY75" s="188">
        <v>46006</v>
      </c>
      <c r="AZ75" s="182" t="s">
        <v>891</v>
      </c>
      <c r="BA75" s="183"/>
      <c r="BB75" s="183"/>
      <c r="BC75" s="183"/>
      <c r="BD75" s="183"/>
      <c r="BE75" s="183"/>
      <c r="BF75" s="183"/>
      <c r="BG75" s="183"/>
    </row>
    <row r="76" spans="1:59" ht="64.5" hidden="1" customHeight="1" x14ac:dyDescent="0.2">
      <c r="A76" s="284"/>
      <c r="B76" s="282"/>
      <c r="C76" s="285"/>
      <c r="D76" s="280"/>
      <c r="E76" s="285"/>
      <c r="F76" s="282"/>
      <c r="G76" s="210" t="s">
        <v>260</v>
      </c>
      <c r="H76" s="210" t="s">
        <v>37</v>
      </c>
      <c r="I76" s="187" t="s">
        <v>826</v>
      </c>
      <c r="J76" s="282"/>
      <c r="K76" s="308"/>
      <c r="L76" s="308"/>
      <c r="M76" s="308"/>
      <c r="N76" s="282"/>
      <c r="O76" s="276"/>
      <c r="P76" s="282"/>
      <c r="Q76" s="276"/>
      <c r="R76" s="276"/>
      <c r="S76" s="180" t="s">
        <v>314</v>
      </c>
      <c r="T76" s="181">
        <f t="shared" si="367"/>
        <v>2</v>
      </c>
      <c r="U76" s="276"/>
      <c r="V76" s="276"/>
      <c r="W76" s="210" t="s">
        <v>858</v>
      </c>
      <c r="X76" s="276"/>
      <c r="Y76" s="276"/>
      <c r="Z76" s="208">
        <f t="shared" si="368"/>
        <v>2</v>
      </c>
      <c r="AA76" s="210" t="s">
        <v>319</v>
      </c>
      <c r="AB76" s="210"/>
      <c r="AC76" s="276"/>
      <c r="AD76" s="276"/>
      <c r="AE76" s="208">
        <f t="shared" si="369"/>
        <v>1</v>
      </c>
      <c r="AF76" s="210" t="s">
        <v>295</v>
      </c>
      <c r="AG76" s="210" t="s">
        <v>865</v>
      </c>
      <c r="AH76" s="276"/>
      <c r="AI76" s="276"/>
      <c r="AJ76" s="208">
        <f t="shared" si="370"/>
        <v>1</v>
      </c>
      <c r="AK76" s="210" t="s">
        <v>292</v>
      </c>
      <c r="AL76" s="210" t="s">
        <v>300</v>
      </c>
      <c r="AM76" s="276"/>
      <c r="AN76" s="276"/>
      <c r="AO76" s="208">
        <f t="shared" si="6"/>
        <v>1</v>
      </c>
      <c r="AP76" s="210" t="s">
        <v>647</v>
      </c>
      <c r="AQ76" s="276"/>
      <c r="AR76" s="276"/>
      <c r="AS76" s="276"/>
      <c r="AT76" s="278"/>
      <c r="AU76" s="280"/>
      <c r="AV76" s="280"/>
      <c r="AW76" s="210" t="s">
        <v>90</v>
      </c>
      <c r="AX76" s="210" t="s">
        <v>890</v>
      </c>
      <c r="AY76" s="188">
        <v>46006</v>
      </c>
      <c r="AZ76" s="182"/>
      <c r="BA76" s="183"/>
      <c r="BB76" s="183"/>
      <c r="BC76" s="183"/>
      <c r="BD76" s="183"/>
      <c r="BE76" s="183"/>
      <c r="BF76" s="183"/>
      <c r="BG76" s="183"/>
    </row>
    <row r="77" spans="1:59" ht="64.5" hidden="1" customHeight="1" x14ac:dyDescent="0.2">
      <c r="A77" s="284">
        <v>23</v>
      </c>
      <c r="B77" s="282" t="s">
        <v>183</v>
      </c>
      <c r="C77" s="285" t="str">
        <f t="shared" ref="C77" si="371">+VLOOKUP(B77,$A$691:$B$729,2,0)</f>
        <v>GIOVANNI GARCÍA CASTRO</v>
      </c>
      <c r="D77" s="280" t="s">
        <v>164</v>
      </c>
      <c r="E77" s="285" t="str">
        <f>IF(D77=$D$661,$E$661,IF(D77=$D$662,$E$662,IF(D77=$D$663,$E$663,IF(D77=$D$664,$E$664,IF(D77=$D$665,$E$665,IF(D77=$D$666,$E$666,IF(D77=$D$667,$E$667,IF(D77=$D$668,$E$668,IF(D77=$D$669,$E$669,IF(D77=$D$670,$E$670,IF(D77=VICERRECTORÍA_ACADÉMICA_,BF688,IF(D77=PLANEACIÓN_,BF690, IF(D77=IMPACTO,BF689,IF(D77=VICERRECTORÍA_ADMINISTRATIVA_FINANCIERA_,BF691,IF(D77=_VICERRECTORÍA_RESPONSABILIDAD_SOCIAL_Y_BIENESTAR_UNIVERSITARIO_,BF692,"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77" s="282" t="s">
        <v>265</v>
      </c>
      <c r="G77" s="210" t="s">
        <v>261</v>
      </c>
      <c r="H77" s="210" t="s">
        <v>41</v>
      </c>
      <c r="I77" s="187" t="s">
        <v>827</v>
      </c>
      <c r="J77" s="282" t="s">
        <v>107</v>
      </c>
      <c r="K77" s="282" t="s">
        <v>844</v>
      </c>
      <c r="L77" s="282" t="s">
        <v>845</v>
      </c>
      <c r="M77" s="282" t="s">
        <v>846</v>
      </c>
      <c r="N77" s="282" t="s">
        <v>104</v>
      </c>
      <c r="O77" s="276">
        <f t="shared" ref="O77:O119" si="372">IF(N77="ALTA",5,IF(N77="MEDIO ALTA",4,IF(N77="MEDIA",3,IF(N77="MEDIO BAJA",2,IF(N77="BAJA",1,0)))))</f>
        <v>3</v>
      </c>
      <c r="P77" s="282" t="s">
        <v>209</v>
      </c>
      <c r="Q77" s="276">
        <f t="shared" ref="Q77" si="373">IF(P77="ALTO",5,IF(P77="MEDIO-ALTO",4,IF(P77="MEDIO",3,IF(P77="MEDIO-BAJO",2,IF(P77="BAJO",1,0)))))</f>
        <v>4</v>
      </c>
      <c r="R77" s="276">
        <f t="shared" ref="R77" si="374">Q77*O77</f>
        <v>12</v>
      </c>
      <c r="S77" s="180" t="s">
        <v>315</v>
      </c>
      <c r="T77" s="181">
        <f t="shared" si="367"/>
        <v>1</v>
      </c>
      <c r="U77" s="276">
        <f t="shared" ref="U77:U137" si="375">ROUND(AVERAGEIF(T77:T79,"&gt;0"),0)</f>
        <v>1</v>
      </c>
      <c r="V77" s="276">
        <f t="shared" ref="V77:V137" si="376">U77*0.6</f>
        <v>0.6</v>
      </c>
      <c r="W77" s="210" t="s">
        <v>859</v>
      </c>
      <c r="X77" s="276">
        <f t="shared" ref="X77" si="377">IF(S77="No_existen",5*$X$10,Y77*$X$10)</f>
        <v>0.1</v>
      </c>
      <c r="Y77" s="276">
        <f t="shared" ref="Y77:Y113" si="378">ROUND(AVERAGEIF(Z77:Z79,"&gt;0"),0)</f>
        <v>2</v>
      </c>
      <c r="Z77" s="208">
        <f t="shared" si="368"/>
        <v>2</v>
      </c>
      <c r="AA77" s="210" t="s">
        <v>319</v>
      </c>
      <c r="AB77" s="210"/>
      <c r="AC77" s="276">
        <f t="shared" ref="AC77" si="379">IF(S77="No_existen",5*$AC$10,AD77*$AC$10)</f>
        <v>0.15</v>
      </c>
      <c r="AD77" s="276">
        <f t="shared" ref="AD77:AD137" si="380">ROUND(AVERAGEIF(AE77:AE79,"&gt;0"),0)</f>
        <v>1</v>
      </c>
      <c r="AE77" s="208">
        <f t="shared" si="369"/>
        <v>1</v>
      </c>
      <c r="AF77" s="210" t="s">
        <v>295</v>
      </c>
      <c r="AG77" s="210" t="s">
        <v>872</v>
      </c>
      <c r="AH77" s="276">
        <f t="shared" ref="AH77" si="381">IF(S77="No_existen",5*$AH$10,AI77*$AH$10)</f>
        <v>0.1</v>
      </c>
      <c r="AI77" s="276">
        <f t="shared" ref="AI77" si="382">ROUND(AVERAGEIF(AJ77:AJ79,"&gt;0"),0)</f>
        <v>1</v>
      </c>
      <c r="AJ77" s="208">
        <f t="shared" si="370"/>
        <v>1</v>
      </c>
      <c r="AK77" s="210" t="s">
        <v>292</v>
      </c>
      <c r="AL77" s="210" t="s">
        <v>300</v>
      </c>
      <c r="AM77" s="276">
        <f t="shared" ref="AM77" si="383">IF(S77="No_existen",5*$AM$10,AN77*$AM$10)</f>
        <v>0.1</v>
      </c>
      <c r="AN77" s="276">
        <f t="shared" ref="AN77" si="384">ROUND(AVERAGEIF(AO77:AO79,"&gt;0"),0)</f>
        <v>1</v>
      </c>
      <c r="AO77" s="208">
        <f t="shared" si="6"/>
        <v>1</v>
      </c>
      <c r="AP77" s="210" t="s">
        <v>647</v>
      </c>
      <c r="AQ77" s="276">
        <f t="shared" ref="AQ77" si="385">ROUND(AVERAGE(U77,Y77,AD77,AI77,AN77),0)</f>
        <v>1</v>
      </c>
      <c r="AR77" s="276" t="str">
        <f t="shared" ref="AR77" si="386">IF(AQ77&lt;1.5,"FUERTE",IF(AND(AQ77&gt;=1.5,AQ77&lt;2.5),"ACEPTABLE",IF(AQ77&gt;=5,"INEXISTENTE","DÉBIL")))</f>
        <v>FUERTE</v>
      </c>
      <c r="AS77" s="276">
        <f t="shared" ref="AS77" si="387">IF(R77=0,0,ROUND((R77*AQ77),0))</f>
        <v>12</v>
      </c>
      <c r="AT77" s="278" t="str">
        <f t="shared" ref="AT77" si="388">IF(AS77&gt;=36,"GRAVE", IF(AS77&lt;=10, "LEVE", "MODERADO"))</f>
        <v>MODERADO</v>
      </c>
      <c r="AU77" s="280" t="s">
        <v>881</v>
      </c>
      <c r="AV77" s="298">
        <v>0.05</v>
      </c>
      <c r="AW77" s="210" t="s">
        <v>92</v>
      </c>
      <c r="AX77" s="210" t="s">
        <v>883</v>
      </c>
      <c r="AY77" s="188">
        <v>46006</v>
      </c>
      <c r="AZ77" s="182" t="s">
        <v>886</v>
      </c>
      <c r="BA77" s="183"/>
      <c r="BB77" s="183"/>
      <c r="BC77" s="183"/>
      <c r="BD77" s="183"/>
      <c r="BE77" s="183"/>
      <c r="BF77" s="183"/>
      <c r="BG77" s="183"/>
    </row>
    <row r="78" spans="1:59" ht="64.5" hidden="1" customHeight="1" x14ac:dyDescent="0.2">
      <c r="A78" s="284"/>
      <c r="B78" s="282"/>
      <c r="C78" s="285"/>
      <c r="D78" s="280"/>
      <c r="E78" s="285"/>
      <c r="F78" s="282"/>
      <c r="G78" s="210" t="s">
        <v>260</v>
      </c>
      <c r="H78" s="210" t="s">
        <v>35</v>
      </c>
      <c r="I78" s="187" t="s">
        <v>828</v>
      </c>
      <c r="J78" s="282"/>
      <c r="K78" s="282"/>
      <c r="L78" s="282"/>
      <c r="M78" s="282"/>
      <c r="N78" s="282"/>
      <c r="O78" s="276"/>
      <c r="P78" s="282"/>
      <c r="Q78" s="276"/>
      <c r="R78" s="276"/>
      <c r="S78" s="180" t="s">
        <v>315</v>
      </c>
      <c r="T78" s="181">
        <f t="shared" si="367"/>
        <v>1</v>
      </c>
      <c r="U78" s="276"/>
      <c r="V78" s="276"/>
      <c r="W78" s="210" t="s">
        <v>860</v>
      </c>
      <c r="X78" s="276"/>
      <c r="Y78" s="276"/>
      <c r="Z78" s="208">
        <f t="shared" si="368"/>
        <v>2</v>
      </c>
      <c r="AA78" s="210" t="s">
        <v>319</v>
      </c>
      <c r="AB78" s="210"/>
      <c r="AC78" s="276"/>
      <c r="AD78" s="276"/>
      <c r="AE78" s="208">
        <f t="shared" si="369"/>
        <v>1</v>
      </c>
      <c r="AF78" s="210" t="s">
        <v>295</v>
      </c>
      <c r="AG78" s="210" t="s">
        <v>873</v>
      </c>
      <c r="AH78" s="276"/>
      <c r="AI78" s="276"/>
      <c r="AJ78" s="208">
        <f t="shared" si="370"/>
        <v>1</v>
      </c>
      <c r="AK78" s="210" t="s">
        <v>292</v>
      </c>
      <c r="AL78" s="210" t="s">
        <v>301</v>
      </c>
      <c r="AM78" s="276"/>
      <c r="AN78" s="276"/>
      <c r="AO78" s="208">
        <f t="shared" si="6"/>
        <v>1</v>
      </c>
      <c r="AP78" s="210" t="s">
        <v>647</v>
      </c>
      <c r="AQ78" s="276"/>
      <c r="AR78" s="276"/>
      <c r="AS78" s="276"/>
      <c r="AT78" s="278"/>
      <c r="AU78" s="280"/>
      <c r="AV78" s="280"/>
      <c r="AW78" s="210" t="s">
        <v>92</v>
      </c>
      <c r="AX78" s="210" t="s">
        <v>884</v>
      </c>
      <c r="AY78" s="188">
        <v>46006</v>
      </c>
      <c r="AZ78" s="182" t="s">
        <v>887</v>
      </c>
      <c r="BA78" s="183"/>
      <c r="BB78" s="183"/>
      <c r="BC78" s="183"/>
      <c r="BD78" s="183"/>
      <c r="BE78" s="183"/>
      <c r="BF78" s="183"/>
      <c r="BG78" s="183"/>
    </row>
    <row r="79" spans="1:59" ht="64.5" hidden="1" customHeight="1" x14ac:dyDescent="0.2">
      <c r="A79" s="284"/>
      <c r="B79" s="282"/>
      <c r="C79" s="285"/>
      <c r="D79" s="280"/>
      <c r="E79" s="285"/>
      <c r="F79" s="282"/>
      <c r="G79" s="210" t="s">
        <v>260</v>
      </c>
      <c r="H79" s="210" t="s">
        <v>35</v>
      </c>
      <c r="I79" s="187" t="s">
        <v>829</v>
      </c>
      <c r="J79" s="282"/>
      <c r="K79" s="282"/>
      <c r="L79" s="282"/>
      <c r="M79" s="282"/>
      <c r="N79" s="282"/>
      <c r="O79" s="276"/>
      <c r="P79" s="282"/>
      <c r="Q79" s="276"/>
      <c r="R79" s="276"/>
      <c r="S79" s="180" t="s">
        <v>315</v>
      </c>
      <c r="T79" s="181">
        <f t="shared" si="367"/>
        <v>1</v>
      </c>
      <c r="U79" s="276"/>
      <c r="V79" s="276"/>
      <c r="W79" s="210" t="s">
        <v>861</v>
      </c>
      <c r="X79" s="276"/>
      <c r="Y79" s="276"/>
      <c r="Z79" s="208">
        <f t="shared" si="368"/>
        <v>2</v>
      </c>
      <c r="AA79" s="210" t="s">
        <v>319</v>
      </c>
      <c r="AB79" s="210"/>
      <c r="AC79" s="276"/>
      <c r="AD79" s="276"/>
      <c r="AE79" s="208">
        <f t="shared" si="369"/>
        <v>1</v>
      </c>
      <c r="AF79" s="210" t="s">
        <v>295</v>
      </c>
      <c r="AG79" s="210" t="s">
        <v>874</v>
      </c>
      <c r="AH79" s="276"/>
      <c r="AI79" s="276"/>
      <c r="AJ79" s="208">
        <f t="shared" si="370"/>
        <v>1</v>
      </c>
      <c r="AK79" s="210" t="s">
        <v>292</v>
      </c>
      <c r="AL79" s="210" t="s">
        <v>300</v>
      </c>
      <c r="AM79" s="276"/>
      <c r="AN79" s="276"/>
      <c r="AO79" s="208">
        <f t="shared" si="6"/>
        <v>1</v>
      </c>
      <c r="AP79" s="210" t="s">
        <v>647</v>
      </c>
      <c r="AQ79" s="276"/>
      <c r="AR79" s="276"/>
      <c r="AS79" s="276"/>
      <c r="AT79" s="278"/>
      <c r="AU79" s="280"/>
      <c r="AV79" s="280"/>
      <c r="AW79" s="210" t="s">
        <v>90</v>
      </c>
      <c r="AX79" s="210" t="s">
        <v>885</v>
      </c>
      <c r="AY79" s="188">
        <v>46006</v>
      </c>
      <c r="AZ79" s="182"/>
      <c r="BA79" s="183"/>
      <c r="BB79" s="183"/>
      <c r="BC79" s="183"/>
      <c r="BD79" s="183"/>
      <c r="BE79" s="183"/>
      <c r="BF79" s="183"/>
      <c r="BG79" s="183"/>
    </row>
    <row r="80" spans="1:59" ht="64.5" hidden="1" customHeight="1" x14ac:dyDescent="0.2">
      <c r="A80" s="284">
        <v>24</v>
      </c>
      <c r="B80" s="282" t="s">
        <v>183</v>
      </c>
      <c r="C80" s="285" t="str">
        <f t="shared" ref="C80" si="389">+VLOOKUP(B80,$A$691:$B$729,2,0)</f>
        <v>GIOVANNI GARCÍA CASTRO</v>
      </c>
      <c r="D80" s="280" t="s">
        <v>150</v>
      </c>
      <c r="E80" s="285" t="str">
        <f>IF(D80=$D$661,$E$661,IF(D80=$D$662,$E$662,IF(D80=$D$663,$E$663,IF(D80=$D$664,$E$664,IF(D80=$D$665,$E$665,IF(D80=$D$666,$E$666,IF(D80=$D$667,$E$667,IF(D80=$D$668,$E$668,IF(D80=$D$669,$E$669,IF(D80=$D$670,$E$670,IF(D80=VICERRECTORÍA_ACADÉMICA_,BF691,IF(D80=PLANEACIÓN_,BF693, IF(D80=IMPACTO,BF692,IF(D80=VICERRECTORÍA_ADMINISTRATIVA_FINANCIERA_,BF694,IF(D80=_VICERRECTORÍA_RESPONSABILIDAD_SOCIAL_Y_BIENESTAR_UNIVERSITARIO_,BF695," ")))))))))))))))</f>
        <v>Promover la calidad educativa de la Institución, mediante la administración de los programas de formación que ofrece la universidad en sus diferentes niveles, con el fin de permitir al egresado desempeñarse con idoneidad, ética y compromiso social.</v>
      </c>
      <c r="F80" s="282" t="s">
        <v>265</v>
      </c>
      <c r="G80" s="210" t="s">
        <v>260</v>
      </c>
      <c r="H80" s="210" t="s">
        <v>226</v>
      </c>
      <c r="I80" s="187" t="s">
        <v>830</v>
      </c>
      <c r="J80" s="282" t="s">
        <v>107</v>
      </c>
      <c r="K80" s="282" t="s">
        <v>847</v>
      </c>
      <c r="L80" s="282" t="s">
        <v>848</v>
      </c>
      <c r="M80" s="282" t="s">
        <v>849</v>
      </c>
      <c r="N80" s="282" t="s">
        <v>104</v>
      </c>
      <c r="O80" s="276">
        <f t="shared" ref="O80:O122" si="390">IF(N80="ALTA",5,IF(N80="MEDIO ALTA",4,IF(N80="MEDIA",3,IF(N80="MEDIO BAJA",2,IF(N80="BAJA",1,0)))))</f>
        <v>3</v>
      </c>
      <c r="P80" s="282" t="s">
        <v>208</v>
      </c>
      <c r="Q80" s="276">
        <f t="shared" ref="Q80" si="391">IF(P80="ALTO",5,IF(P80="MEDIO-ALTO",4,IF(P80="MEDIO",3,IF(P80="MEDIO-BAJO",2,IF(P80="BAJO",1,0)))))</f>
        <v>2</v>
      </c>
      <c r="R80" s="276">
        <f t="shared" ref="R80" si="392">Q80*O80</f>
        <v>6</v>
      </c>
      <c r="S80" s="180" t="s">
        <v>314</v>
      </c>
      <c r="T80" s="181">
        <f t="shared" si="367"/>
        <v>2</v>
      </c>
      <c r="U80" s="276">
        <f t="shared" ref="U80:U140" si="393">ROUND(AVERAGEIF(T80:T82,"&gt;0"),0)</f>
        <v>2</v>
      </c>
      <c r="V80" s="276">
        <f t="shared" ref="V80:V140" si="394">U80*0.6</f>
        <v>1.2</v>
      </c>
      <c r="W80" s="210" t="s">
        <v>862</v>
      </c>
      <c r="X80" s="276">
        <f t="shared" ref="X80" si="395">IF(S80="No_existen",5*$X$10,Y80*$X$10)</f>
        <v>0.1</v>
      </c>
      <c r="Y80" s="276">
        <f t="shared" ref="Y80:Y116" si="396">ROUND(AVERAGEIF(Z80:Z82,"&gt;0"),0)</f>
        <v>2</v>
      </c>
      <c r="Z80" s="208">
        <f t="shared" si="368"/>
        <v>2</v>
      </c>
      <c r="AA80" s="210" t="s">
        <v>319</v>
      </c>
      <c r="AB80" s="210"/>
      <c r="AC80" s="276">
        <f t="shared" ref="AC80" si="397">IF(S80="No_existen",5*$AC$10,AD80*$AC$10)</f>
        <v>0.15</v>
      </c>
      <c r="AD80" s="276">
        <f t="shared" ref="AD80:AD140" si="398">ROUND(AVERAGEIF(AE80:AE82,"&gt;0"),0)</f>
        <v>1</v>
      </c>
      <c r="AE80" s="208">
        <f t="shared" si="369"/>
        <v>1</v>
      </c>
      <c r="AF80" s="210" t="s">
        <v>295</v>
      </c>
      <c r="AG80" s="210" t="s">
        <v>875</v>
      </c>
      <c r="AH80" s="276">
        <f t="shared" ref="AH80" si="399">IF(S80="No_existen",5*$AH$10,AI80*$AH$10)</f>
        <v>0.1</v>
      </c>
      <c r="AI80" s="276">
        <f t="shared" ref="AI80" si="400">ROUND(AVERAGEIF(AJ80:AJ82,"&gt;0"),0)</f>
        <v>1</v>
      </c>
      <c r="AJ80" s="208">
        <f t="shared" si="370"/>
        <v>1</v>
      </c>
      <c r="AK80" s="210" t="s">
        <v>292</v>
      </c>
      <c r="AL80" s="210" t="s">
        <v>300</v>
      </c>
      <c r="AM80" s="276">
        <f t="shared" ref="AM80" si="401">IF(S80="No_existen",5*$AM$10,AN80*$AM$10)</f>
        <v>0.1</v>
      </c>
      <c r="AN80" s="276">
        <f t="shared" ref="AN80" si="402">ROUND(AVERAGEIF(AO80:AO82,"&gt;0"),0)</f>
        <v>1</v>
      </c>
      <c r="AO80" s="208">
        <f t="shared" si="6"/>
        <v>1</v>
      </c>
      <c r="AP80" s="210" t="s">
        <v>647</v>
      </c>
      <c r="AQ80" s="276">
        <f t="shared" ref="AQ80" si="403">ROUND(AVERAGE(U80,Y80,AD80,AI80,AN80),0)</f>
        <v>1</v>
      </c>
      <c r="AR80" s="276" t="str">
        <f t="shared" ref="AR80" si="404">IF(AQ80&lt;1.5,"FUERTE",IF(AND(AQ80&gt;=1.5,AQ80&lt;2.5),"ACEPTABLE",IF(AQ80&gt;=5,"INEXISTENTE","DÉBIL")))</f>
        <v>FUERTE</v>
      </c>
      <c r="AS80" s="276">
        <f t="shared" ref="AS80" si="405">IF(R80=0,0,ROUND((R80*AQ80),0))</f>
        <v>6</v>
      </c>
      <c r="AT80" s="278" t="str">
        <f t="shared" ref="AT80" si="406">IF(AS80&gt;=36,"GRAVE", IF(AS80&lt;=10, "LEVE", "MODERADO"))</f>
        <v>LEVE</v>
      </c>
      <c r="AU80" s="280" t="s">
        <v>882</v>
      </c>
      <c r="AV80" s="298">
        <v>0.8</v>
      </c>
      <c r="AW80" s="210" t="s">
        <v>89</v>
      </c>
      <c r="AX80" s="210"/>
      <c r="AY80" s="188"/>
      <c r="AZ80" s="182"/>
      <c r="BA80" s="183"/>
      <c r="BB80" s="183"/>
      <c r="BC80" s="183"/>
      <c r="BD80" s="183"/>
      <c r="BE80" s="183"/>
      <c r="BF80" s="183"/>
      <c r="BG80" s="183"/>
    </row>
    <row r="81" spans="1:59" ht="64.5" hidden="1" customHeight="1" x14ac:dyDescent="0.2">
      <c r="A81" s="284"/>
      <c r="B81" s="282"/>
      <c r="C81" s="285"/>
      <c r="D81" s="280"/>
      <c r="E81" s="285"/>
      <c r="F81" s="282"/>
      <c r="G81" s="210" t="s">
        <v>260</v>
      </c>
      <c r="H81" s="210" t="s">
        <v>226</v>
      </c>
      <c r="I81" s="187" t="s">
        <v>831</v>
      </c>
      <c r="J81" s="282"/>
      <c r="K81" s="282"/>
      <c r="L81" s="282"/>
      <c r="M81" s="282"/>
      <c r="N81" s="282"/>
      <c r="O81" s="276"/>
      <c r="P81" s="282"/>
      <c r="Q81" s="276"/>
      <c r="R81" s="276"/>
      <c r="S81" s="180" t="s">
        <v>315</v>
      </c>
      <c r="T81" s="181">
        <f t="shared" si="367"/>
        <v>1</v>
      </c>
      <c r="U81" s="276"/>
      <c r="V81" s="276"/>
      <c r="W81" s="210" t="s">
        <v>863</v>
      </c>
      <c r="X81" s="276"/>
      <c r="Y81" s="276"/>
      <c r="Z81" s="208">
        <f t="shared" si="368"/>
        <v>2</v>
      </c>
      <c r="AA81" s="210" t="s">
        <v>319</v>
      </c>
      <c r="AB81" s="210"/>
      <c r="AC81" s="276"/>
      <c r="AD81" s="276"/>
      <c r="AE81" s="208">
        <f t="shared" si="369"/>
        <v>1</v>
      </c>
      <c r="AF81" s="210" t="s">
        <v>295</v>
      </c>
      <c r="AG81" s="210" t="s">
        <v>875</v>
      </c>
      <c r="AH81" s="276"/>
      <c r="AI81" s="276"/>
      <c r="AJ81" s="208">
        <f t="shared" si="370"/>
        <v>1</v>
      </c>
      <c r="AK81" s="210" t="s">
        <v>292</v>
      </c>
      <c r="AL81" s="210" t="s">
        <v>300</v>
      </c>
      <c r="AM81" s="276"/>
      <c r="AN81" s="276"/>
      <c r="AO81" s="208">
        <f t="shared" si="6"/>
        <v>1</v>
      </c>
      <c r="AP81" s="210" t="s">
        <v>647</v>
      </c>
      <c r="AQ81" s="276"/>
      <c r="AR81" s="276"/>
      <c r="AS81" s="276"/>
      <c r="AT81" s="278"/>
      <c r="AU81" s="280"/>
      <c r="AV81" s="280"/>
      <c r="AW81" s="210" t="s">
        <v>89</v>
      </c>
      <c r="AX81" s="210"/>
      <c r="AY81" s="188"/>
      <c r="AZ81" s="182"/>
      <c r="BA81" s="183"/>
      <c r="BB81" s="183"/>
      <c r="BC81" s="183"/>
      <c r="BD81" s="183"/>
      <c r="BE81" s="183"/>
      <c r="BF81" s="183"/>
      <c r="BG81" s="183"/>
    </row>
    <row r="82" spans="1:59" ht="64.5" hidden="1" customHeight="1" x14ac:dyDescent="0.2">
      <c r="A82" s="284"/>
      <c r="B82" s="282"/>
      <c r="C82" s="285"/>
      <c r="D82" s="280"/>
      <c r="E82" s="285"/>
      <c r="F82" s="282"/>
      <c r="G82" s="210"/>
      <c r="H82" s="210"/>
      <c r="I82" s="187"/>
      <c r="J82" s="282"/>
      <c r="K82" s="282"/>
      <c r="L82" s="282"/>
      <c r="M82" s="282"/>
      <c r="N82" s="282"/>
      <c r="O82" s="276"/>
      <c r="P82" s="282"/>
      <c r="Q82" s="276"/>
      <c r="R82" s="276"/>
      <c r="S82" s="180"/>
      <c r="T82" s="181">
        <f t="shared" si="367"/>
        <v>0</v>
      </c>
      <c r="U82" s="276"/>
      <c r="V82" s="276"/>
      <c r="W82" s="210"/>
      <c r="X82" s="276"/>
      <c r="Y82" s="276"/>
      <c r="Z82" s="208">
        <f t="shared" si="368"/>
        <v>0</v>
      </c>
      <c r="AA82" s="210"/>
      <c r="AB82" s="210"/>
      <c r="AC82" s="276"/>
      <c r="AD82" s="276"/>
      <c r="AE82" s="208">
        <f t="shared" si="369"/>
        <v>0</v>
      </c>
      <c r="AF82" s="210"/>
      <c r="AG82" s="210"/>
      <c r="AH82" s="276"/>
      <c r="AI82" s="276"/>
      <c r="AJ82" s="208">
        <f t="shared" si="370"/>
        <v>0</v>
      </c>
      <c r="AK82" s="210"/>
      <c r="AL82" s="210"/>
      <c r="AM82" s="276"/>
      <c r="AN82" s="276"/>
      <c r="AO82" s="208">
        <f t="shared" si="6"/>
        <v>0</v>
      </c>
      <c r="AP82" s="210"/>
      <c r="AQ82" s="276"/>
      <c r="AR82" s="276"/>
      <c r="AS82" s="276"/>
      <c r="AT82" s="278"/>
      <c r="AU82" s="280"/>
      <c r="AV82" s="280"/>
      <c r="AW82" s="210"/>
      <c r="AX82" s="210"/>
      <c r="AY82" s="188"/>
      <c r="AZ82" s="182"/>
      <c r="BA82" s="183"/>
      <c r="BB82" s="183"/>
      <c r="BC82" s="183"/>
      <c r="BD82" s="183"/>
      <c r="BE82" s="183"/>
      <c r="BF82" s="183"/>
      <c r="BG82" s="183"/>
    </row>
    <row r="83" spans="1:59" ht="64.5" hidden="1" customHeight="1" x14ac:dyDescent="0.2">
      <c r="A83" s="284">
        <v>25</v>
      </c>
      <c r="B83" s="282" t="s">
        <v>425</v>
      </c>
      <c r="C83" s="285" t="str">
        <f t="shared" ref="C83" si="407">+VLOOKUP(B83,$A$691:$B$729,2,0)</f>
        <v>LEONEL ARIAS MONTOYA</v>
      </c>
      <c r="D83" s="280" t="s">
        <v>150</v>
      </c>
      <c r="E83" s="285" t="str">
        <f>IF(D83=$D$661,$E$661,IF(D83=$D$662,$E$662,IF(D83=$D$663,$E$663,IF(D83=$D$664,$E$664,IF(D83=$D$665,$E$665,IF(D83=$D$666,$E$666,IF(D83=$D$667,$E$667,IF(D83=$D$668,$E$668,IF(D83=$D$669,$E$669,IF(D83=$D$670,$E$670,IF(D83=VICERRECTORÍA_ACADÉMICA_,BF694,IF(D83=PLANEACIÓN_,BE696, IF(D83=IMPACTO,BF695,IF(D83=VICERRECTORÍA_ADMINISTRATIVA_FINANCIERA_,BE697,IF(D83=_VICERRECTORÍA_RESPONSABILIDAD_SOCIAL_Y_BIENESTAR_UNIVERSITARIO_,BE698," ")))))))))))))))</f>
        <v>Promover la calidad educativa de la Institución, mediante la administración de los programas de formación que ofrece la universidad en sus diferentes niveles, con el fin de permitir al egresado desempeñarse con idoneidad, ética y compromiso social.</v>
      </c>
      <c r="F83" s="282" t="s">
        <v>265</v>
      </c>
      <c r="G83" s="210" t="s">
        <v>260</v>
      </c>
      <c r="H83" s="210" t="s">
        <v>37</v>
      </c>
      <c r="I83" s="187" t="s">
        <v>897</v>
      </c>
      <c r="J83" s="282" t="s">
        <v>107</v>
      </c>
      <c r="K83" s="308" t="s">
        <v>906</v>
      </c>
      <c r="L83" s="308" t="s">
        <v>907</v>
      </c>
      <c r="M83" s="308" t="s">
        <v>908</v>
      </c>
      <c r="N83" s="282" t="s">
        <v>147</v>
      </c>
      <c r="O83" s="276">
        <f t="shared" ref="O83:O125" si="408">IF(N83="ALTA",5,IF(N83="MEDIO ALTA",4,IF(N83="MEDIA",3,IF(N83="MEDIO BAJA",2,IF(N83="BAJA",1,0)))))</f>
        <v>2</v>
      </c>
      <c r="P83" s="282" t="s">
        <v>139</v>
      </c>
      <c r="Q83" s="276">
        <f t="shared" ref="Q83" si="409">IF(P83="ALTO",5,IF(P83="MEDIO-ALTO",4,IF(P83="MEDIO",3,IF(P83="MEDIO-BAJO",2,IF(P83="BAJO",1,0)))))</f>
        <v>5</v>
      </c>
      <c r="R83" s="276">
        <f t="shared" ref="R83" si="410">Q83*O83</f>
        <v>10</v>
      </c>
      <c r="S83" s="180" t="s">
        <v>315</v>
      </c>
      <c r="T83" s="181">
        <f t="shared" si="367"/>
        <v>1</v>
      </c>
      <c r="U83" s="276">
        <f t="shared" ref="U83:U143" si="411">ROUND(AVERAGEIF(T83:T85,"&gt;0"),0)</f>
        <v>1</v>
      </c>
      <c r="V83" s="276">
        <f t="shared" ref="V83:V143" si="412">U83*0.6</f>
        <v>0.6</v>
      </c>
      <c r="W83" s="210" t="s">
        <v>918</v>
      </c>
      <c r="X83" s="276">
        <f t="shared" ref="X83" si="413">IF(S83="No_existen",5*$X$10,Y83*$X$10)</f>
        <v>0.15000000000000002</v>
      </c>
      <c r="Y83" s="276">
        <f t="shared" ref="Y83" si="414">ROUND(AVERAGEIF(Z83:Z85,"&gt;0"),0)</f>
        <v>3</v>
      </c>
      <c r="Z83" s="208">
        <f t="shared" si="368"/>
        <v>2</v>
      </c>
      <c r="AA83" s="210" t="s">
        <v>319</v>
      </c>
      <c r="AB83" s="210"/>
      <c r="AC83" s="276">
        <f t="shared" ref="AC83" si="415">IF(S83="No_existen",5*$AC$10,AD83*$AC$10)</f>
        <v>0.3</v>
      </c>
      <c r="AD83" s="276">
        <f t="shared" ref="AD83:AD143" si="416">ROUND(AVERAGEIF(AE83:AE85,"&gt;0"),0)</f>
        <v>2</v>
      </c>
      <c r="AE83" s="208">
        <f t="shared" si="369"/>
        <v>4</v>
      </c>
      <c r="AF83" s="210" t="s">
        <v>294</v>
      </c>
      <c r="AG83" s="210"/>
      <c r="AH83" s="276">
        <f t="shared" ref="AH83" si="417">IF(S83="No_existen",5*$AH$10,AI83*$AH$10)</f>
        <v>0.1</v>
      </c>
      <c r="AI83" s="276">
        <f t="shared" ref="AI83" si="418">ROUND(AVERAGEIF(AJ83:AJ85,"&gt;0"),0)</f>
        <v>1</v>
      </c>
      <c r="AJ83" s="208">
        <f t="shared" si="370"/>
        <v>1</v>
      </c>
      <c r="AK83" s="210" t="s">
        <v>292</v>
      </c>
      <c r="AL83" s="210" t="s">
        <v>300</v>
      </c>
      <c r="AM83" s="276">
        <f t="shared" ref="AM83" si="419">IF(S83="No_existen",5*$AM$10,AN83*$AM$10)</f>
        <v>0.1</v>
      </c>
      <c r="AN83" s="276">
        <f t="shared" ref="AN83" si="420">ROUND(AVERAGEIF(AO83:AO85,"&gt;0"),0)</f>
        <v>1</v>
      </c>
      <c r="AO83" s="208">
        <f t="shared" si="6"/>
        <v>1</v>
      </c>
      <c r="AP83" s="210" t="s">
        <v>647</v>
      </c>
      <c r="AQ83" s="276">
        <f t="shared" ref="AQ83" si="421">ROUND(AVERAGE(U83,Y83,AD83,AI83,AN83),0)</f>
        <v>2</v>
      </c>
      <c r="AR83" s="276" t="str">
        <f t="shared" ref="AR83" si="422">IF(AQ83&lt;1.5,"FUERTE",IF(AND(AQ83&gt;=1.5,AQ83&lt;2.5),"ACEPTABLE",IF(AQ83&gt;=5,"INEXISTENTE","DÉBIL")))</f>
        <v>ACEPTABLE</v>
      </c>
      <c r="AS83" s="276">
        <f t="shared" ref="AS83" si="423">IF(R83=0,0,ROUND((R83*AQ83),0))</f>
        <v>20</v>
      </c>
      <c r="AT83" s="278" t="str">
        <f t="shared" ref="AT83" si="424">IF(AS83&gt;=36,"GRAVE", IF(AS83&lt;=10, "LEVE", "MODERADO"))</f>
        <v>MODERADO</v>
      </c>
      <c r="AU83" s="308" t="s">
        <v>934</v>
      </c>
      <c r="AV83" s="309">
        <v>0</v>
      </c>
      <c r="AW83" s="210" t="s">
        <v>90</v>
      </c>
      <c r="AX83" s="210" t="s">
        <v>941</v>
      </c>
      <c r="AY83" s="188">
        <v>46006</v>
      </c>
      <c r="AZ83" s="182"/>
      <c r="BA83" s="183"/>
      <c r="BB83" s="183"/>
      <c r="BC83" s="183"/>
      <c r="BD83" s="183"/>
      <c r="BE83" s="183"/>
      <c r="BF83" s="183"/>
      <c r="BG83" s="183"/>
    </row>
    <row r="84" spans="1:59" ht="64.5" hidden="1" customHeight="1" x14ac:dyDescent="0.2">
      <c r="A84" s="284"/>
      <c r="B84" s="282"/>
      <c r="C84" s="285"/>
      <c r="D84" s="280"/>
      <c r="E84" s="285"/>
      <c r="F84" s="282"/>
      <c r="G84" s="210" t="s">
        <v>261</v>
      </c>
      <c r="H84" s="210" t="s">
        <v>41</v>
      </c>
      <c r="I84" s="187" t="s">
        <v>898</v>
      </c>
      <c r="J84" s="282"/>
      <c r="K84" s="308"/>
      <c r="L84" s="308"/>
      <c r="M84" s="308"/>
      <c r="N84" s="282"/>
      <c r="O84" s="276"/>
      <c r="P84" s="282"/>
      <c r="Q84" s="276"/>
      <c r="R84" s="276"/>
      <c r="S84" s="180" t="s">
        <v>315</v>
      </c>
      <c r="T84" s="181">
        <f t="shared" si="367"/>
        <v>1</v>
      </c>
      <c r="U84" s="276"/>
      <c r="V84" s="276"/>
      <c r="W84" s="210" t="s">
        <v>919</v>
      </c>
      <c r="X84" s="276"/>
      <c r="Y84" s="276"/>
      <c r="Z84" s="208">
        <f t="shared" si="368"/>
        <v>4</v>
      </c>
      <c r="AA84" s="210" t="s">
        <v>318</v>
      </c>
      <c r="AB84" s="210"/>
      <c r="AC84" s="276"/>
      <c r="AD84" s="276"/>
      <c r="AE84" s="208">
        <f t="shared" si="369"/>
        <v>1</v>
      </c>
      <c r="AF84" s="210" t="s">
        <v>295</v>
      </c>
      <c r="AG84" s="210" t="s">
        <v>933</v>
      </c>
      <c r="AH84" s="276"/>
      <c r="AI84" s="276"/>
      <c r="AJ84" s="208">
        <f t="shared" si="370"/>
        <v>1</v>
      </c>
      <c r="AK84" s="210" t="s">
        <v>292</v>
      </c>
      <c r="AL84" s="210" t="s">
        <v>299</v>
      </c>
      <c r="AM84" s="276"/>
      <c r="AN84" s="276"/>
      <c r="AO84" s="208">
        <f t="shared" si="6"/>
        <v>1</v>
      </c>
      <c r="AP84" s="210" t="s">
        <v>647</v>
      </c>
      <c r="AQ84" s="276"/>
      <c r="AR84" s="276"/>
      <c r="AS84" s="276"/>
      <c r="AT84" s="278"/>
      <c r="AU84" s="308"/>
      <c r="AV84" s="308"/>
      <c r="AW84" s="210"/>
      <c r="AX84" s="210"/>
      <c r="AY84" s="188"/>
      <c r="AZ84" s="182"/>
      <c r="BA84" s="183"/>
      <c r="BB84" s="183"/>
      <c r="BC84" s="183"/>
      <c r="BD84" s="183"/>
      <c r="BE84" s="183"/>
      <c r="BF84" s="183"/>
      <c r="BG84" s="183"/>
    </row>
    <row r="85" spans="1:59" ht="64.5" hidden="1" customHeight="1" x14ac:dyDescent="0.2">
      <c r="A85" s="284"/>
      <c r="B85" s="282"/>
      <c r="C85" s="285"/>
      <c r="D85" s="280"/>
      <c r="E85" s="285"/>
      <c r="F85" s="282"/>
      <c r="G85" s="210"/>
      <c r="H85" s="210"/>
      <c r="I85" s="187"/>
      <c r="J85" s="282"/>
      <c r="K85" s="308"/>
      <c r="L85" s="308"/>
      <c r="M85" s="308"/>
      <c r="N85" s="282"/>
      <c r="O85" s="276"/>
      <c r="P85" s="282"/>
      <c r="Q85" s="276"/>
      <c r="R85" s="276"/>
      <c r="S85" s="180" t="s">
        <v>315</v>
      </c>
      <c r="T85" s="181">
        <f t="shared" si="367"/>
        <v>1</v>
      </c>
      <c r="U85" s="276"/>
      <c r="V85" s="276"/>
      <c r="W85" s="210" t="s">
        <v>920</v>
      </c>
      <c r="X85" s="276"/>
      <c r="Y85" s="276"/>
      <c r="Z85" s="208">
        <f t="shared" si="368"/>
        <v>4</v>
      </c>
      <c r="AA85" s="210" t="s">
        <v>318</v>
      </c>
      <c r="AB85" s="210"/>
      <c r="AC85" s="276"/>
      <c r="AD85" s="276"/>
      <c r="AE85" s="208">
        <f t="shared" si="369"/>
        <v>1</v>
      </c>
      <c r="AF85" s="210" t="s">
        <v>295</v>
      </c>
      <c r="AG85" s="210" t="s">
        <v>933</v>
      </c>
      <c r="AH85" s="276"/>
      <c r="AI85" s="276"/>
      <c r="AJ85" s="208">
        <f t="shared" si="370"/>
        <v>1</v>
      </c>
      <c r="AK85" s="210" t="s">
        <v>292</v>
      </c>
      <c r="AL85" s="210" t="s">
        <v>300</v>
      </c>
      <c r="AM85" s="276"/>
      <c r="AN85" s="276"/>
      <c r="AO85" s="208">
        <f t="shared" si="6"/>
        <v>1</v>
      </c>
      <c r="AP85" s="210" t="s">
        <v>647</v>
      </c>
      <c r="AQ85" s="276"/>
      <c r="AR85" s="276"/>
      <c r="AS85" s="276"/>
      <c r="AT85" s="278"/>
      <c r="AU85" s="308"/>
      <c r="AV85" s="308"/>
      <c r="AW85" s="210"/>
      <c r="AX85" s="210"/>
      <c r="AY85" s="188"/>
      <c r="AZ85" s="182"/>
      <c r="BA85" s="183"/>
      <c r="BB85" s="183"/>
      <c r="BC85" s="183"/>
      <c r="BD85" s="183"/>
      <c r="BE85" s="183"/>
      <c r="BF85" s="183"/>
      <c r="BG85" s="183"/>
    </row>
    <row r="86" spans="1:59" ht="64.5" hidden="1" customHeight="1" x14ac:dyDescent="0.2">
      <c r="A86" s="284">
        <v>26</v>
      </c>
      <c r="B86" s="282" t="s">
        <v>425</v>
      </c>
      <c r="C86" s="285" t="str">
        <f t="shared" ref="C86" si="425">+VLOOKUP(B86,$A$691:$B$729,2,0)</f>
        <v>LEONEL ARIAS MONTOYA</v>
      </c>
      <c r="D86" s="280" t="s">
        <v>150</v>
      </c>
      <c r="E86" s="285" t="str">
        <f>IF(D86=$D$661,$E$661,IF(D86=$D$662,$E$662,IF(D86=$D$663,$E$663,IF(D86=$D$664,$E$664,IF(D86=$D$665,$E$665,IF(D86=$D$666,$E$666,IF(D86=$D$667,$E$667,IF(D86=$D$668,$E$668,IF(D86=$D$669,$E$669,IF(D86=$D$670,$E$670,IF(D86=VICERRECTORÍA_ACADÉMICA_,BE697,IF(D86=PLANEACIÓN_,BE699, IF(D86=IMPACTO,BE698,IF(D86=VICERRECTORÍA_ADMINISTRATIVA_FINANCIERA_,BE700,IF(D86=_VICERRECTORÍA_RESPONSABILIDAD_SOCIAL_Y_BIENESTAR_UNIVERSITARIO_,BE701," ")))))))))))))))</f>
        <v>Promover la calidad educativa de la Institución, mediante la administración de los programas de formación que ofrece la universidad en sus diferentes niveles, con el fin de permitir al egresado desempeñarse con idoneidad, ética y compromiso social.</v>
      </c>
      <c r="F86" s="282" t="s">
        <v>265</v>
      </c>
      <c r="G86" s="210" t="s">
        <v>261</v>
      </c>
      <c r="H86" s="210" t="s">
        <v>39</v>
      </c>
      <c r="I86" s="187" t="s">
        <v>899</v>
      </c>
      <c r="J86" s="282" t="s">
        <v>107</v>
      </c>
      <c r="K86" s="282" t="s">
        <v>835</v>
      </c>
      <c r="L86" s="282" t="s">
        <v>909</v>
      </c>
      <c r="M86" s="282" t="s">
        <v>747</v>
      </c>
      <c r="N86" s="282" t="s">
        <v>127</v>
      </c>
      <c r="O86" s="276">
        <f t="shared" ref="O86:O128" si="426">IF(N86="ALTA",5,IF(N86="MEDIO ALTA",4,IF(N86="MEDIA",3,IF(N86="MEDIO BAJA",2,IF(N86="BAJA",1,0)))))</f>
        <v>1</v>
      </c>
      <c r="P86" s="282" t="s">
        <v>208</v>
      </c>
      <c r="Q86" s="276">
        <f t="shared" ref="Q86" si="427">IF(P86="ALTO",5,IF(P86="MEDIO-ALTO",4,IF(P86="MEDIO",3,IF(P86="MEDIO-BAJO",2,IF(P86="BAJO",1,0)))))</f>
        <v>2</v>
      </c>
      <c r="R86" s="276">
        <f t="shared" ref="R86" si="428">Q86*O86</f>
        <v>2</v>
      </c>
      <c r="S86" s="180" t="s">
        <v>315</v>
      </c>
      <c r="T86" s="181">
        <f t="shared" si="367"/>
        <v>1</v>
      </c>
      <c r="U86" s="276">
        <f t="shared" ref="U86:U146" si="429">ROUND(AVERAGEIF(T86:T88,"&gt;0"),0)</f>
        <v>1</v>
      </c>
      <c r="V86" s="276">
        <f t="shared" ref="V86:V146" si="430">U86*0.6</f>
        <v>0.6</v>
      </c>
      <c r="W86" s="210" t="s">
        <v>921</v>
      </c>
      <c r="X86" s="276">
        <f t="shared" ref="X86" si="431">IF(S86="No_existen",5*$X$10,Y86*$X$10)</f>
        <v>0.1</v>
      </c>
      <c r="Y86" s="276">
        <f t="shared" si="212"/>
        <v>2</v>
      </c>
      <c r="Z86" s="208">
        <f t="shared" si="368"/>
        <v>1</v>
      </c>
      <c r="AA86" s="210" t="s">
        <v>320</v>
      </c>
      <c r="AB86" s="210" t="s">
        <v>929</v>
      </c>
      <c r="AC86" s="276">
        <f t="shared" ref="AC86" si="432">IF(S86="No_existen",5*$AC$10,AD86*$AC$10)</f>
        <v>0.44999999999999996</v>
      </c>
      <c r="AD86" s="276">
        <f t="shared" ref="AD86:AD146" si="433">ROUND(AVERAGEIF(AE86:AE88,"&gt;0"),0)</f>
        <v>3</v>
      </c>
      <c r="AE86" s="208">
        <f t="shared" si="369"/>
        <v>4</v>
      </c>
      <c r="AF86" s="210" t="s">
        <v>294</v>
      </c>
      <c r="AG86" s="210"/>
      <c r="AH86" s="276">
        <f t="shared" ref="AH86" si="434">IF(S86="No_existen",5*$AH$10,AI86*$AH$10)</f>
        <v>0.1</v>
      </c>
      <c r="AI86" s="276">
        <f t="shared" ref="AI86" si="435">ROUND(AVERAGEIF(AJ86:AJ88,"&gt;0"),0)</f>
        <v>1</v>
      </c>
      <c r="AJ86" s="208">
        <f t="shared" si="370"/>
        <v>1</v>
      </c>
      <c r="AK86" s="210" t="s">
        <v>292</v>
      </c>
      <c r="AL86" s="210" t="s">
        <v>307</v>
      </c>
      <c r="AM86" s="276">
        <f t="shared" ref="AM86" si="436">IF(S86="No_existen",5*$AM$10,AN86*$AM$10)</f>
        <v>0.30000000000000004</v>
      </c>
      <c r="AN86" s="276">
        <f t="shared" ref="AN86" si="437">ROUND(AVERAGEIF(AO86:AO88,"&gt;0"),0)</f>
        <v>3</v>
      </c>
      <c r="AO86" s="208">
        <f t="shared" si="6"/>
        <v>1</v>
      </c>
      <c r="AP86" s="210" t="s">
        <v>647</v>
      </c>
      <c r="AQ86" s="276">
        <f t="shared" ref="AQ86" si="438">ROUND(AVERAGE(U86,Y86,AD86,AI86,AN86),0)</f>
        <v>2</v>
      </c>
      <c r="AR86" s="276" t="str">
        <f t="shared" ref="AR86" si="439">IF(AQ86&lt;1.5,"FUERTE",IF(AND(AQ86&gt;=1.5,AQ86&lt;2.5),"ACEPTABLE",IF(AQ86&gt;=5,"INEXISTENTE","DÉBIL")))</f>
        <v>ACEPTABLE</v>
      </c>
      <c r="AS86" s="276">
        <f t="shared" ref="AS86" si="440">IF(R86=0,0,ROUND((R86*AQ86),0))</f>
        <v>4</v>
      </c>
      <c r="AT86" s="278" t="str">
        <f t="shared" ref="AT86" si="441">IF(AS86&gt;=36,"GRAVE", IF(AS86&lt;=10, "LEVE", "MODERADO"))</f>
        <v>LEVE</v>
      </c>
      <c r="AU86" s="280" t="s">
        <v>935</v>
      </c>
      <c r="AV86" s="298">
        <v>9.7000000000000003E-2</v>
      </c>
      <c r="AW86" s="210" t="s">
        <v>89</v>
      </c>
      <c r="AX86" s="210"/>
      <c r="AY86" s="188"/>
      <c r="AZ86" s="182"/>
      <c r="BA86" s="183"/>
      <c r="BB86" s="183"/>
      <c r="BC86" s="183"/>
      <c r="BD86" s="183"/>
      <c r="BE86" s="183"/>
      <c r="BF86" s="183"/>
      <c r="BG86" s="183"/>
    </row>
    <row r="87" spans="1:59" ht="64.5" hidden="1" customHeight="1" x14ac:dyDescent="0.2">
      <c r="A87" s="284"/>
      <c r="B87" s="282"/>
      <c r="C87" s="285"/>
      <c r="D87" s="280"/>
      <c r="E87" s="285"/>
      <c r="F87" s="282"/>
      <c r="G87" s="210" t="s">
        <v>260</v>
      </c>
      <c r="H87" s="210" t="s">
        <v>37</v>
      </c>
      <c r="I87" s="187" t="s">
        <v>735</v>
      </c>
      <c r="J87" s="282"/>
      <c r="K87" s="282"/>
      <c r="L87" s="282"/>
      <c r="M87" s="282"/>
      <c r="N87" s="282"/>
      <c r="O87" s="276"/>
      <c r="P87" s="282"/>
      <c r="Q87" s="276"/>
      <c r="R87" s="276"/>
      <c r="S87" s="180" t="s">
        <v>315</v>
      </c>
      <c r="T87" s="181">
        <f t="shared" si="367"/>
        <v>1</v>
      </c>
      <c r="U87" s="276"/>
      <c r="V87" s="276"/>
      <c r="W87" s="210" t="s">
        <v>706</v>
      </c>
      <c r="X87" s="276"/>
      <c r="Y87" s="276"/>
      <c r="Z87" s="208">
        <f t="shared" si="368"/>
        <v>1</v>
      </c>
      <c r="AA87" s="210" t="s">
        <v>320</v>
      </c>
      <c r="AB87" s="210" t="s">
        <v>929</v>
      </c>
      <c r="AC87" s="276"/>
      <c r="AD87" s="276"/>
      <c r="AE87" s="208">
        <f t="shared" si="369"/>
        <v>4</v>
      </c>
      <c r="AF87" s="210" t="s">
        <v>294</v>
      </c>
      <c r="AG87" s="210"/>
      <c r="AH87" s="276"/>
      <c r="AI87" s="276"/>
      <c r="AJ87" s="208">
        <f t="shared" si="370"/>
        <v>1</v>
      </c>
      <c r="AK87" s="210" t="s">
        <v>292</v>
      </c>
      <c r="AL87" s="210" t="s">
        <v>307</v>
      </c>
      <c r="AM87" s="276"/>
      <c r="AN87" s="276"/>
      <c r="AO87" s="208">
        <f t="shared" si="6"/>
        <v>4</v>
      </c>
      <c r="AP87" s="210" t="s">
        <v>648</v>
      </c>
      <c r="AQ87" s="276"/>
      <c r="AR87" s="276"/>
      <c r="AS87" s="276"/>
      <c r="AT87" s="278"/>
      <c r="AU87" s="280"/>
      <c r="AV87" s="280"/>
      <c r="AW87" s="210" t="s">
        <v>89</v>
      </c>
      <c r="AX87" s="210"/>
      <c r="AY87" s="188"/>
      <c r="AZ87" s="182"/>
      <c r="BA87" s="183"/>
      <c r="BB87" s="183"/>
      <c r="BC87" s="183"/>
      <c r="BD87" s="183"/>
      <c r="BE87" s="183"/>
      <c r="BF87" s="183"/>
      <c r="BG87" s="183"/>
    </row>
    <row r="88" spans="1:59" ht="64.5" hidden="1" customHeight="1" x14ac:dyDescent="0.2">
      <c r="A88" s="284"/>
      <c r="B88" s="282"/>
      <c r="C88" s="285"/>
      <c r="D88" s="280"/>
      <c r="E88" s="285"/>
      <c r="F88" s="282"/>
      <c r="G88" s="210" t="s">
        <v>260</v>
      </c>
      <c r="H88" s="210" t="s">
        <v>34</v>
      </c>
      <c r="I88" s="187" t="s">
        <v>900</v>
      </c>
      <c r="J88" s="282"/>
      <c r="K88" s="282"/>
      <c r="L88" s="282"/>
      <c r="M88" s="282"/>
      <c r="N88" s="282"/>
      <c r="O88" s="276"/>
      <c r="P88" s="282"/>
      <c r="Q88" s="276"/>
      <c r="R88" s="276"/>
      <c r="S88" s="180" t="s">
        <v>315</v>
      </c>
      <c r="T88" s="181">
        <f t="shared" si="367"/>
        <v>1</v>
      </c>
      <c r="U88" s="276"/>
      <c r="V88" s="276"/>
      <c r="W88" s="210" t="s">
        <v>922</v>
      </c>
      <c r="X88" s="276"/>
      <c r="Y88" s="276"/>
      <c r="Z88" s="208">
        <f t="shared" si="368"/>
        <v>4</v>
      </c>
      <c r="AA88" s="210" t="s">
        <v>318</v>
      </c>
      <c r="AB88" s="210"/>
      <c r="AC88" s="276"/>
      <c r="AD88" s="276"/>
      <c r="AE88" s="208">
        <f t="shared" si="369"/>
        <v>1</v>
      </c>
      <c r="AF88" s="210" t="s">
        <v>295</v>
      </c>
      <c r="AG88" s="210" t="s">
        <v>932</v>
      </c>
      <c r="AH88" s="276"/>
      <c r="AI88" s="276"/>
      <c r="AJ88" s="208">
        <f t="shared" si="370"/>
        <v>1</v>
      </c>
      <c r="AK88" s="210" t="s">
        <v>292</v>
      </c>
      <c r="AL88" s="210" t="s">
        <v>307</v>
      </c>
      <c r="AM88" s="276"/>
      <c r="AN88" s="276"/>
      <c r="AO88" s="208">
        <f t="shared" si="6"/>
        <v>4</v>
      </c>
      <c r="AP88" s="210" t="s">
        <v>648</v>
      </c>
      <c r="AQ88" s="276"/>
      <c r="AR88" s="276"/>
      <c r="AS88" s="276"/>
      <c r="AT88" s="278"/>
      <c r="AU88" s="280"/>
      <c r="AV88" s="280"/>
      <c r="AW88" s="210" t="s">
        <v>89</v>
      </c>
      <c r="AX88" s="210"/>
      <c r="AY88" s="188"/>
      <c r="AZ88" s="182"/>
      <c r="BA88" s="183"/>
      <c r="BB88" s="183"/>
      <c r="BC88" s="183"/>
      <c r="BD88" s="183"/>
      <c r="BE88" s="183"/>
      <c r="BF88" s="183"/>
      <c r="BG88" s="183"/>
    </row>
    <row r="89" spans="1:59" ht="64.5" hidden="1" customHeight="1" x14ac:dyDescent="0.2">
      <c r="A89" s="284">
        <v>27</v>
      </c>
      <c r="B89" s="282" t="s">
        <v>425</v>
      </c>
      <c r="C89" s="285" t="str">
        <f t="shared" ref="C89" si="442">+VLOOKUP(B89,$A$691:$B$729,2,0)</f>
        <v>LEONEL ARIAS MONTOYA</v>
      </c>
      <c r="D89" s="280" t="s">
        <v>164</v>
      </c>
      <c r="E89" s="285" t="str">
        <f>IF(D89=$D$661,$E$661,IF(D89=$D$662,$E$662,IF(D89=$D$663,$E$663,IF(D89=$D$664,$E$664,IF(D89=$D$665,$E$665,IF(D89=$D$666,$E$666,IF(D89=$D$667,$E$667,IF(D89=$D$668,$E$668,IF(D89=$D$669,$E$669,IF(D89=$D$670,$E$670,IF(D89=VICERRECTORÍA_ACADÉMICA_,BE700,IF(D89=PLANEACIÓN_,BE702, IF(D89=IMPACTO,BE701,IF(D89=VICERRECTORÍA_ADMINISTRATIVA_FINANCIERA_,BE703,IF(D89=_VICERRECTORÍA_RESPONSABILIDAD_SOCIAL_Y_BIENESTAR_UNIVERSITARIO_,BE704,"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282" t="s">
        <v>265</v>
      </c>
      <c r="G89" s="210" t="s">
        <v>260</v>
      </c>
      <c r="H89" s="210" t="s">
        <v>37</v>
      </c>
      <c r="I89" s="187" t="s">
        <v>901</v>
      </c>
      <c r="J89" s="282" t="s">
        <v>107</v>
      </c>
      <c r="K89" s="282" t="s">
        <v>910</v>
      </c>
      <c r="L89" s="282" t="s">
        <v>911</v>
      </c>
      <c r="M89" s="282" t="s">
        <v>912</v>
      </c>
      <c r="N89" s="282" t="s">
        <v>127</v>
      </c>
      <c r="O89" s="276">
        <f t="shared" ref="O89:O131" si="443">IF(N89="ALTA",5,IF(N89="MEDIO ALTA",4,IF(N89="MEDIA",3,IF(N89="MEDIO BAJA",2,IF(N89="BAJA",1,0)))))</f>
        <v>1</v>
      </c>
      <c r="P89" s="282" t="s">
        <v>141</v>
      </c>
      <c r="Q89" s="276">
        <f t="shared" ref="Q89" si="444">IF(P89="ALTO",5,IF(P89="MEDIO-ALTO",4,IF(P89="MEDIO",3,IF(P89="MEDIO-BAJO",2,IF(P89="BAJO",1,0)))))</f>
        <v>1</v>
      </c>
      <c r="R89" s="276">
        <f t="shared" ref="R89" si="445">Q89*O89</f>
        <v>1</v>
      </c>
      <c r="S89" s="180" t="s">
        <v>315</v>
      </c>
      <c r="T89" s="181">
        <f t="shared" si="367"/>
        <v>1</v>
      </c>
      <c r="U89" s="276">
        <f t="shared" ref="U89:U149" si="446">ROUND(AVERAGEIF(T89:T91,"&gt;0"),0)</f>
        <v>1</v>
      </c>
      <c r="V89" s="276">
        <f t="shared" ref="V89:V149" si="447">U89*0.6</f>
        <v>0.6</v>
      </c>
      <c r="W89" s="210" t="s">
        <v>923</v>
      </c>
      <c r="X89" s="276">
        <f t="shared" ref="X89" si="448">IF(S89="No_existen",5*$X$10,Y89*$X$10)</f>
        <v>0.1</v>
      </c>
      <c r="Y89" s="276">
        <f t="shared" si="230"/>
        <v>2</v>
      </c>
      <c r="Z89" s="208">
        <f t="shared" si="368"/>
        <v>2</v>
      </c>
      <c r="AA89" s="210" t="s">
        <v>319</v>
      </c>
      <c r="AB89" s="210"/>
      <c r="AC89" s="276">
        <f t="shared" ref="AC89" si="449">IF(S89="No_existen",5*$AC$10,AD89*$AC$10)</f>
        <v>0.6</v>
      </c>
      <c r="AD89" s="276">
        <f t="shared" ref="AD89:AD149" si="450">ROUND(AVERAGEIF(AE89:AE91,"&gt;0"),0)</f>
        <v>4</v>
      </c>
      <c r="AE89" s="208">
        <f t="shared" si="369"/>
        <v>4</v>
      </c>
      <c r="AF89" s="210" t="s">
        <v>294</v>
      </c>
      <c r="AG89" s="210"/>
      <c r="AH89" s="276">
        <f t="shared" ref="AH89" si="451">IF(S89="No_existen",5*$AH$10,AI89*$AH$10)</f>
        <v>0.1</v>
      </c>
      <c r="AI89" s="276">
        <f t="shared" ref="AI89" si="452">ROUND(AVERAGEIF(AJ89:AJ91,"&gt;0"),0)</f>
        <v>1</v>
      </c>
      <c r="AJ89" s="208">
        <f t="shared" si="370"/>
        <v>1</v>
      </c>
      <c r="AK89" s="210" t="s">
        <v>292</v>
      </c>
      <c r="AL89" s="210" t="s">
        <v>300</v>
      </c>
      <c r="AM89" s="276">
        <f t="shared" ref="AM89" si="453">IF(S89="No_existen",5*$AM$10,AN89*$AM$10)</f>
        <v>0.30000000000000004</v>
      </c>
      <c r="AN89" s="276">
        <f t="shared" ref="AN89" si="454">ROUND(AVERAGEIF(AO89:AO91,"&gt;0"),0)</f>
        <v>3</v>
      </c>
      <c r="AO89" s="208">
        <f t="shared" si="6"/>
        <v>1</v>
      </c>
      <c r="AP89" s="210" t="s">
        <v>647</v>
      </c>
      <c r="AQ89" s="276">
        <f t="shared" ref="AQ89" si="455">ROUND(AVERAGE(U89,Y89,AD89,AI89,AN89),0)</f>
        <v>2</v>
      </c>
      <c r="AR89" s="276" t="str">
        <f t="shared" ref="AR89" si="456">IF(AQ89&lt;1.5,"FUERTE",IF(AND(AQ89&gt;=1.5,AQ89&lt;2.5),"ACEPTABLE",IF(AQ89&gt;=5,"INEXISTENTE","DÉBIL")))</f>
        <v>ACEPTABLE</v>
      </c>
      <c r="AS89" s="276">
        <f t="shared" ref="AS89" si="457">IF(R89=0,0,ROUND((R89*AQ89),0))</f>
        <v>2</v>
      </c>
      <c r="AT89" s="278" t="str">
        <f t="shared" ref="AT89" si="458">IF(AS89&gt;=36,"GRAVE", IF(AS89&lt;=10, "LEVE", "MODERADO"))</f>
        <v>LEVE</v>
      </c>
      <c r="AU89" s="280" t="s">
        <v>936</v>
      </c>
      <c r="AV89" s="280">
        <v>0</v>
      </c>
      <c r="AW89" s="210" t="s">
        <v>89</v>
      </c>
      <c r="AX89" s="210"/>
      <c r="AY89" s="188"/>
      <c r="AZ89" s="182"/>
      <c r="BA89" s="183"/>
      <c r="BB89" s="183"/>
      <c r="BC89" s="183"/>
      <c r="BD89" s="183"/>
      <c r="BE89" s="183"/>
      <c r="BF89" s="183"/>
      <c r="BG89" s="183"/>
    </row>
    <row r="90" spans="1:59" ht="64.5" hidden="1" customHeight="1" x14ac:dyDescent="0.2">
      <c r="A90" s="284"/>
      <c r="B90" s="282"/>
      <c r="C90" s="285"/>
      <c r="D90" s="280"/>
      <c r="E90" s="285"/>
      <c r="F90" s="282"/>
      <c r="G90" s="210" t="s">
        <v>260</v>
      </c>
      <c r="H90" s="210" t="s">
        <v>37</v>
      </c>
      <c r="I90" s="187" t="s">
        <v>679</v>
      </c>
      <c r="J90" s="282"/>
      <c r="K90" s="282"/>
      <c r="L90" s="282"/>
      <c r="M90" s="282"/>
      <c r="N90" s="282"/>
      <c r="O90" s="276"/>
      <c r="P90" s="282"/>
      <c r="Q90" s="276"/>
      <c r="R90" s="276"/>
      <c r="S90" s="180" t="s">
        <v>315</v>
      </c>
      <c r="T90" s="181">
        <f t="shared" si="367"/>
        <v>1</v>
      </c>
      <c r="U90" s="276"/>
      <c r="V90" s="276"/>
      <c r="W90" s="210" t="s">
        <v>706</v>
      </c>
      <c r="X90" s="276"/>
      <c r="Y90" s="276"/>
      <c r="Z90" s="208">
        <f t="shared" si="368"/>
        <v>1</v>
      </c>
      <c r="AA90" s="210" t="s">
        <v>320</v>
      </c>
      <c r="AB90" s="210" t="s">
        <v>929</v>
      </c>
      <c r="AC90" s="276"/>
      <c r="AD90" s="276"/>
      <c r="AE90" s="208">
        <f t="shared" si="369"/>
        <v>4</v>
      </c>
      <c r="AF90" s="210" t="s">
        <v>294</v>
      </c>
      <c r="AG90" s="210"/>
      <c r="AH90" s="276"/>
      <c r="AI90" s="276"/>
      <c r="AJ90" s="208">
        <f t="shared" si="370"/>
        <v>1</v>
      </c>
      <c r="AK90" s="210" t="s">
        <v>292</v>
      </c>
      <c r="AL90" s="210" t="s">
        <v>307</v>
      </c>
      <c r="AM90" s="276"/>
      <c r="AN90" s="276"/>
      <c r="AO90" s="208">
        <f t="shared" si="6"/>
        <v>4</v>
      </c>
      <c r="AP90" s="210" t="s">
        <v>648</v>
      </c>
      <c r="AQ90" s="276"/>
      <c r="AR90" s="276"/>
      <c r="AS90" s="276"/>
      <c r="AT90" s="278"/>
      <c r="AU90" s="280"/>
      <c r="AV90" s="280"/>
      <c r="AW90" s="210" t="s">
        <v>89</v>
      </c>
      <c r="AX90" s="210"/>
      <c r="AY90" s="188"/>
      <c r="AZ90" s="182"/>
      <c r="BA90" s="183"/>
      <c r="BB90" s="183"/>
      <c r="BC90" s="183"/>
      <c r="BD90" s="183"/>
      <c r="BE90" s="183"/>
      <c r="BF90" s="183"/>
      <c r="BG90" s="183"/>
    </row>
    <row r="91" spans="1:59" ht="64.5" hidden="1" customHeight="1" x14ac:dyDescent="0.2">
      <c r="A91" s="284"/>
      <c r="B91" s="282"/>
      <c r="C91" s="285"/>
      <c r="D91" s="280"/>
      <c r="E91" s="285"/>
      <c r="F91" s="282"/>
      <c r="G91" s="210"/>
      <c r="H91" s="210"/>
      <c r="I91" s="187"/>
      <c r="J91" s="282"/>
      <c r="K91" s="282"/>
      <c r="L91" s="282"/>
      <c r="M91" s="282"/>
      <c r="N91" s="282"/>
      <c r="O91" s="276"/>
      <c r="P91" s="282"/>
      <c r="Q91" s="276"/>
      <c r="R91" s="276"/>
      <c r="S91" s="180"/>
      <c r="T91" s="181">
        <f t="shared" si="367"/>
        <v>0</v>
      </c>
      <c r="U91" s="276"/>
      <c r="V91" s="276"/>
      <c r="W91" s="210"/>
      <c r="X91" s="276"/>
      <c r="Y91" s="276"/>
      <c r="Z91" s="208">
        <f t="shared" si="368"/>
        <v>0</v>
      </c>
      <c r="AA91" s="210"/>
      <c r="AB91" s="210"/>
      <c r="AC91" s="276"/>
      <c r="AD91" s="276"/>
      <c r="AE91" s="208">
        <f t="shared" si="369"/>
        <v>0</v>
      </c>
      <c r="AF91" s="210"/>
      <c r="AG91" s="210"/>
      <c r="AH91" s="276"/>
      <c r="AI91" s="276"/>
      <c r="AJ91" s="208">
        <f t="shared" si="370"/>
        <v>0</v>
      </c>
      <c r="AK91" s="210"/>
      <c r="AL91" s="210"/>
      <c r="AM91" s="276"/>
      <c r="AN91" s="276"/>
      <c r="AO91" s="208">
        <f t="shared" si="6"/>
        <v>0</v>
      </c>
      <c r="AP91" s="210"/>
      <c r="AQ91" s="276"/>
      <c r="AR91" s="276"/>
      <c r="AS91" s="276"/>
      <c r="AT91" s="278"/>
      <c r="AU91" s="280"/>
      <c r="AV91" s="280"/>
      <c r="AW91" s="210"/>
      <c r="AX91" s="210"/>
      <c r="AY91" s="188"/>
      <c r="AZ91" s="182"/>
      <c r="BA91" s="183"/>
      <c r="BB91" s="183"/>
      <c r="BC91" s="183"/>
      <c r="BD91" s="183"/>
      <c r="BE91" s="183"/>
      <c r="BF91" s="183"/>
      <c r="BG91" s="183"/>
    </row>
    <row r="92" spans="1:59" ht="64.5" hidden="1" customHeight="1" x14ac:dyDescent="0.2">
      <c r="A92" s="284">
        <v>28</v>
      </c>
      <c r="B92" s="282" t="s">
        <v>425</v>
      </c>
      <c r="C92" s="285" t="str">
        <f t="shared" ref="C92" si="459">+VLOOKUP(B92,$A$691:$B$729,2,0)</f>
        <v>LEONEL ARIAS MONTOYA</v>
      </c>
      <c r="D92" s="280" t="s">
        <v>167</v>
      </c>
      <c r="E92" s="285" t="str">
        <f>IF(D92=$D$661,$E$661,IF(D92=$D$662,$E$662,IF(D92=$D$663,$E$663,IF(D92=$D$664,$E$664,IF(D92=$D$665,$E$665,IF(D92=$D$666,$E$666,IF(D92=$D$667,$E$667,IF(D92=$D$668,$E$668,IF(D92=$D$669,$E$669,IF(D92=$D$670,$E$670,IF(D92=VICERRECTORÍA_ACADÉMICA_,BE703,IF(D92=PLANEACIÓN_,BE705, IF(D92=IMPACTO,BE704,IF(D92=VICERRECTORÍA_ADMINISTRATIVA_FINANCIERA_,BE706,IF(D92=_VICERRECTORÍA_RESPONSABILIDAD_SOCIAL_Y_BIENESTAR_UNIVERSITARIO_,BE707," ")))))))))))))))</f>
        <v>Promover y facilitar la interacción con la sociedad contribuyendo a la satisfacción de sus demandas, mediante servicios especializados, programas de educación continuada y de proyección social.</v>
      </c>
      <c r="F92" s="282" t="s">
        <v>265</v>
      </c>
      <c r="G92" s="210" t="s">
        <v>261</v>
      </c>
      <c r="H92" s="210" t="s">
        <v>262</v>
      </c>
      <c r="I92" s="187" t="s">
        <v>902</v>
      </c>
      <c r="J92" s="282" t="s">
        <v>111</v>
      </c>
      <c r="K92" s="308" t="s">
        <v>913</v>
      </c>
      <c r="L92" s="308" t="s">
        <v>699</v>
      </c>
      <c r="M92" s="308" t="s">
        <v>914</v>
      </c>
      <c r="N92" s="282" t="s">
        <v>104</v>
      </c>
      <c r="O92" s="276">
        <f t="shared" ref="O92:O134" si="460">IF(N92="ALTA",5,IF(N92="MEDIO ALTA",4,IF(N92="MEDIA",3,IF(N92="MEDIO BAJA",2,IF(N92="BAJA",1,0)))))</f>
        <v>3</v>
      </c>
      <c r="P92" s="282" t="s">
        <v>140</v>
      </c>
      <c r="Q92" s="276">
        <f t="shared" ref="Q92" si="461">IF(P92="ALTO",5,IF(P92="MEDIO-ALTO",4,IF(P92="MEDIO",3,IF(P92="MEDIO-BAJO",2,IF(P92="BAJO",1,0)))))</f>
        <v>3</v>
      </c>
      <c r="R92" s="276">
        <f t="shared" ref="R92" si="462">Q92*O92</f>
        <v>9</v>
      </c>
      <c r="S92" s="180" t="s">
        <v>315</v>
      </c>
      <c r="T92" s="181">
        <f t="shared" si="367"/>
        <v>1</v>
      </c>
      <c r="U92" s="276">
        <f t="shared" ref="U92:U152" si="463">ROUND(AVERAGEIF(T92:T94,"&gt;0"),0)</f>
        <v>1</v>
      </c>
      <c r="V92" s="276">
        <f t="shared" ref="V92:V152" si="464">U92*0.6</f>
        <v>0.6</v>
      </c>
      <c r="W92" s="210" t="s">
        <v>924</v>
      </c>
      <c r="X92" s="276">
        <f t="shared" ref="X92" si="465">IF(S92="No_existen",5*$X$10,Y92*$X$10)</f>
        <v>0.1</v>
      </c>
      <c r="Y92" s="276">
        <f t="shared" si="248"/>
        <v>2</v>
      </c>
      <c r="Z92" s="208">
        <f t="shared" si="368"/>
        <v>2</v>
      </c>
      <c r="AA92" s="210" t="s">
        <v>319</v>
      </c>
      <c r="AB92" s="210"/>
      <c r="AC92" s="276">
        <f t="shared" ref="AC92" si="466">IF(S92="No_existen",5*$AC$10,AD92*$AC$10)</f>
        <v>0.44999999999999996</v>
      </c>
      <c r="AD92" s="276">
        <f t="shared" ref="AD92:AD152" si="467">ROUND(AVERAGEIF(AE92:AE94,"&gt;0"),0)</f>
        <v>3</v>
      </c>
      <c r="AE92" s="208">
        <f t="shared" si="369"/>
        <v>4</v>
      </c>
      <c r="AF92" s="210" t="s">
        <v>294</v>
      </c>
      <c r="AG92" s="210"/>
      <c r="AH92" s="276">
        <f t="shared" ref="AH92" si="468">IF(S92="No_existen",5*$AH$10,AI92*$AH$10)</f>
        <v>0.1</v>
      </c>
      <c r="AI92" s="276">
        <f t="shared" ref="AI92" si="469">ROUND(AVERAGEIF(AJ92:AJ94,"&gt;0"),0)</f>
        <v>1</v>
      </c>
      <c r="AJ92" s="208">
        <f t="shared" si="370"/>
        <v>1</v>
      </c>
      <c r="AK92" s="210" t="s">
        <v>292</v>
      </c>
      <c r="AL92" s="210" t="s">
        <v>299</v>
      </c>
      <c r="AM92" s="276">
        <f t="shared" ref="AM92" si="470">IF(S92="No_existen",5*$AM$10,AN92*$AM$10)</f>
        <v>0.2</v>
      </c>
      <c r="AN92" s="276">
        <f t="shared" ref="AN92" si="471">ROUND(AVERAGEIF(AO92:AO94,"&gt;0"),0)</f>
        <v>2</v>
      </c>
      <c r="AO92" s="208">
        <f t="shared" si="6"/>
        <v>4</v>
      </c>
      <c r="AP92" s="210" t="s">
        <v>648</v>
      </c>
      <c r="AQ92" s="276">
        <f t="shared" ref="AQ92" si="472">ROUND(AVERAGE(U92,Y92,AD92,AI92,AN92),0)</f>
        <v>2</v>
      </c>
      <c r="AR92" s="276" t="str">
        <f t="shared" ref="AR92" si="473">IF(AQ92&lt;1.5,"FUERTE",IF(AND(AQ92&gt;=1.5,AQ92&lt;2.5),"ACEPTABLE",IF(AQ92&gt;=5,"INEXISTENTE","DÉBIL")))</f>
        <v>ACEPTABLE</v>
      </c>
      <c r="AS92" s="276">
        <f t="shared" ref="AS92" si="474">IF(R92=0,0,ROUND((R92*AQ92),0))</f>
        <v>18</v>
      </c>
      <c r="AT92" s="278" t="str">
        <f t="shared" ref="AT92" si="475">IF(AS92&gt;=36,"GRAVE", IF(AS92&lt;=10, "LEVE", "MODERADO"))</f>
        <v>MODERADO</v>
      </c>
      <c r="AU92" s="280" t="s">
        <v>937</v>
      </c>
      <c r="AV92" s="280">
        <v>0</v>
      </c>
      <c r="AW92" s="210" t="s">
        <v>90</v>
      </c>
      <c r="AX92" s="210" t="s">
        <v>939</v>
      </c>
      <c r="AY92" s="188">
        <v>46006</v>
      </c>
      <c r="AZ92" s="182"/>
      <c r="BA92" s="183"/>
      <c r="BB92" s="183"/>
      <c r="BC92" s="183"/>
      <c r="BD92" s="183"/>
      <c r="BE92" s="183"/>
      <c r="BF92" s="183"/>
      <c r="BG92" s="183"/>
    </row>
    <row r="93" spans="1:59" ht="64.5" hidden="1" customHeight="1" x14ac:dyDescent="0.2">
      <c r="A93" s="284"/>
      <c r="B93" s="282"/>
      <c r="C93" s="285"/>
      <c r="D93" s="280"/>
      <c r="E93" s="285"/>
      <c r="F93" s="282"/>
      <c r="G93" s="210" t="s">
        <v>260</v>
      </c>
      <c r="H93" s="210" t="s">
        <v>37</v>
      </c>
      <c r="I93" s="187" t="s">
        <v>903</v>
      </c>
      <c r="J93" s="282"/>
      <c r="K93" s="308"/>
      <c r="L93" s="308"/>
      <c r="M93" s="308"/>
      <c r="N93" s="282"/>
      <c r="O93" s="276"/>
      <c r="P93" s="282"/>
      <c r="Q93" s="276"/>
      <c r="R93" s="276"/>
      <c r="S93" s="180" t="s">
        <v>315</v>
      </c>
      <c r="T93" s="181">
        <f t="shared" si="367"/>
        <v>1</v>
      </c>
      <c r="U93" s="276"/>
      <c r="V93" s="276"/>
      <c r="W93" s="210" t="s">
        <v>925</v>
      </c>
      <c r="X93" s="276"/>
      <c r="Y93" s="276"/>
      <c r="Z93" s="208">
        <f t="shared" si="368"/>
        <v>1</v>
      </c>
      <c r="AA93" s="210" t="s">
        <v>320</v>
      </c>
      <c r="AB93" s="210" t="s">
        <v>929</v>
      </c>
      <c r="AC93" s="276"/>
      <c r="AD93" s="276"/>
      <c r="AE93" s="208">
        <f t="shared" si="369"/>
        <v>4</v>
      </c>
      <c r="AF93" s="210" t="s">
        <v>294</v>
      </c>
      <c r="AG93" s="210"/>
      <c r="AH93" s="276"/>
      <c r="AI93" s="276"/>
      <c r="AJ93" s="208">
        <f t="shared" si="370"/>
        <v>1</v>
      </c>
      <c r="AK93" s="210" t="s">
        <v>292</v>
      </c>
      <c r="AL93" s="210" t="s">
        <v>300</v>
      </c>
      <c r="AM93" s="276"/>
      <c r="AN93" s="276"/>
      <c r="AO93" s="208">
        <f t="shared" si="6"/>
        <v>1</v>
      </c>
      <c r="AP93" s="210" t="s">
        <v>647</v>
      </c>
      <c r="AQ93" s="276"/>
      <c r="AR93" s="276"/>
      <c r="AS93" s="276"/>
      <c r="AT93" s="278"/>
      <c r="AU93" s="280"/>
      <c r="AV93" s="280"/>
      <c r="AW93" s="210" t="s">
        <v>90</v>
      </c>
      <c r="AX93" s="210" t="s">
        <v>940</v>
      </c>
      <c r="AY93" s="188">
        <v>46006</v>
      </c>
      <c r="AZ93" s="182"/>
      <c r="BA93" s="183"/>
      <c r="BB93" s="183"/>
      <c r="BC93" s="183"/>
      <c r="BD93" s="183"/>
      <c r="BE93" s="183"/>
      <c r="BF93" s="183"/>
      <c r="BG93" s="183"/>
    </row>
    <row r="94" spans="1:59" ht="64.5" hidden="1" customHeight="1" x14ac:dyDescent="0.2">
      <c r="A94" s="284"/>
      <c r="B94" s="282"/>
      <c r="C94" s="285"/>
      <c r="D94" s="280"/>
      <c r="E94" s="285"/>
      <c r="F94" s="282"/>
      <c r="G94" s="210"/>
      <c r="H94" s="210"/>
      <c r="I94" s="187"/>
      <c r="J94" s="282"/>
      <c r="K94" s="308"/>
      <c r="L94" s="308"/>
      <c r="M94" s="308"/>
      <c r="N94" s="282"/>
      <c r="O94" s="276"/>
      <c r="P94" s="282"/>
      <c r="Q94" s="276"/>
      <c r="R94" s="276"/>
      <c r="S94" s="180" t="s">
        <v>315</v>
      </c>
      <c r="T94" s="181">
        <f t="shared" si="367"/>
        <v>1</v>
      </c>
      <c r="U94" s="276"/>
      <c r="V94" s="276"/>
      <c r="W94" s="210" t="s">
        <v>926</v>
      </c>
      <c r="X94" s="276"/>
      <c r="Y94" s="276"/>
      <c r="Z94" s="208">
        <f t="shared" si="368"/>
        <v>4</v>
      </c>
      <c r="AA94" s="210" t="s">
        <v>318</v>
      </c>
      <c r="AB94" s="210"/>
      <c r="AC94" s="276"/>
      <c r="AD94" s="276"/>
      <c r="AE94" s="208">
        <f t="shared" si="369"/>
        <v>1</v>
      </c>
      <c r="AF94" s="210" t="s">
        <v>295</v>
      </c>
      <c r="AG94" s="210" t="s">
        <v>931</v>
      </c>
      <c r="AH94" s="276"/>
      <c r="AI94" s="276"/>
      <c r="AJ94" s="208">
        <f t="shared" si="370"/>
        <v>1</v>
      </c>
      <c r="AK94" s="210" t="s">
        <v>292</v>
      </c>
      <c r="AL94" s="210" t="s">
        <v>307</v>
      </c>
      <c r="AM94" s="276"/>
      <c r="AN94" s="276"/>
      <c r="AO94" s="208">
        <f t="shared" si="6"/>
        <v>1</v>
      </c>
      <c r="AP94" s="210" t="s">
        <v>647</v>
      </c>
      <c r="AQ94" s="276"/>
      <c r="AR94" s="276"/>
      <c r="AS94" s="276"/>
      <c r="AT94" s="278"/>
      <c r="AU94" s="280"/>
      <c r="AV94" s="280"/>
      <c r="AW94" s="210"/>
      <c r="AX94" s="210"/>
      <c r="AY94" s="188"/>
      <c r="AZ94" s="182"/>
      <c r="BA94" s="183"/>
      <c r="BB94" s="183"/>
      <c r="BC94" s="183"/>
      <c r="BD94" s="183"/>
      <c r="BE94" s="183"/>
      <c r="BF94" s="183"/>
      <c r="BG94" s="183"/>
    </row>
    <row r="95" spans="1:59" ht="64.5" customHeight="1" x14ac:dyDescent="0.2">
      <c r="A95" s="284">
        <v>29</v>
      </c>
      <c r="B95" s="282" t="s">
        <v>425</v>
      </c>
      <c r="C95" s="285" t="str">
        <f t="shared" ref="C95" si="476">+VLOOKUP(B95,$A$691:$B$729,2,0)</f>
        <v>LEONEL ARIAS MONTOYA</v>
      </c>
      <c r="D95" s="280" t="s">
        <v>162</v>
      </c>
      <c r="E95" s="285" t="str">
        <f>IF(D95=$D$661,$E$661,IF(D95=$D$662,$E$662,IF(D95=$D$663,$E$663,IF(D95=$D$664,$E$664,IF(D95=$D$665,$E$665,IF(D95=$D$666,$E$666,IF(D95=$D$667,$E$667,IF(D95=$D$668,$E$668,IF(D95=$D$669,$E$669,IF(D95=$D$670,$E$670,IF(D95=VICERRECTORÍA_ACADÉMICA_,BE706,IF(D95=PLANEACIÓN_,BE708, IF(D95=IMPACTO,BE707,IF(D95=VICERRECTORÍA_ADMINISTRATIVA_FINANCIERA_,BE709,IF(D95=_VICERRECTORÍA_RESPONSABILIDAD_SOCIAL_Y_BIENESTAR_UNIVERSITARIO_,BE710," ")))))))))))))))</f>
        <v>Administrar y ejecutar los recursos de la institución generando en los procesos mayor eficiencia y eficacia para dar una respuesta oportuna a los servicios demandados en el cumplimiento de las funciones misionales.</v>
      </c>
      <c r="F95" s="282" t="s">
        <v>265</v>
      </c>
      <c r="G95" s="210" t="s">
        <v>260</v>
      </c>
      <c r="H95" s="210" t="s">
        <v>34</v>
      </c>
      <c r="I95" s="187" t="s">
        <v>904</v>
      </c>
      <c r="J95" s="282" t="s">
        <v>105</v>
      </c>
      <c r="K95" s="282" t="s">
        <v>915</v>
      </c>
      <c r="L95" s="282" t="s">
        <v>916</v>
      </c>
      <c r="M95" s="282" t="s">
        <v>917</v>
      </c>
      <c r="N95" s="282" t="s">
        <v>127</v>
      </c>
      <c r="O95" s="276">
        <f t="shared" si="224"/>
        <v>1</v>
      </c>
      <c r="P95" s="282" t="s">
        <v>140</v>
      </c>
      <c r="Q95" s="276">
        <f t="shared" ref="Q95" si="477">IF(P95="ALTO",5,IF(P95="MEDIO-ALTO",4,IF(P95="MEDIO",3,IF(P95="MEDIO-BAJO",2,IF(P95="BAJO",1,0)))))</f>
        <v>3</v>
      </c>
      <c r="R95" s="276">
        <f t="shared" ref="R95" si="478">Q95*O95</f>
        <v>3</v>
      </c>
      <c r="S95" s="180" t="s">
        <v>315</v>
      </c>
      <c r="T95" s="181">
        <f t="shared" si="367"/>
        <v>1</v>
      </c>
      <c r="U95" s="276">
        <f t="shared" ref="U95:U155" si="479">ROUND(AVERAGEIF(T95:T97,"&gt;0"),0)</f>
        <v>1</v>
      </c>
      <c r="V95" s="276">
        <f t="shared" ref="V95:V155" si="480">U95*0.6</f>
        <v>0.6</v>
      </c>
      <c r="W95" s="210" t="s">
        <v>927</v>
      </c>
      <c r="X95" s="276">
        <f t="shared" ref="X95" si="481">IF(S95="No_existen",5*$X$10,Y95*$X$10)</f>
        <v>0.15000000000000002</v>
      </c>
      <c r="Y95" s="276">
        <f t="shared" si="266"/>
        <v>3</v>
      </c>
      <c r="Z95" s="208">
        <f t="shared" si="368"/>
        <v>1</v>
      </c>
      <c r="AA95" s="210" t="s">
        <v>320</v>
      </c>
      <c r="AB95" s="210" t="s">
        <v>929</v>
      </c>
      <c r="AC95" s="276">
        <f t="shared" ref="AC95" si="482">IF(S95="No_existen",5*$AC$10,AD95*$AC$10)</f>
        <v>0.44999999999999996</v>
      </c>
      <c r="AD95" s="276">
        <f t="shared" ref="AD95:AD155" si="483">ROUND(AVERAGEIF(AE95:AE97,"&gt;0"),0)</f>
        <v>3</v>
      </c>
      <c r="AE95" s="208">
        <f t="shared" si="369"/>
        <v>4</v>
      </c>
      <c r="AF95" s="210" t="s">
        <v>294</v>
      </c>
      <c r="AG95" s="210"/>
      <c r="AH95" s="276">
        <f t="shared" ref="AH95" si="484">IF(S95="No_existen",5*$AH$10,AI95*$AH$10)</f>
        <v>0.1</v>
      </c>
      <c r="AI95" s="276">
        <f t="shared" ref="AI95" si="485">ROUND(AVERAGEIF(AJ95:AJ97,"&gt;0"),0)</f>
        <v>1</v>
      </c>
      <c r="AJ95" s="208">
        <f t="shared" si="370"/>
        <v>1</v>
      </c>
      <c r="AK95" s="210" t="s">
        <v>292</v>
      </c>
      <c r="AL95" s="210" t="s">
        <v>300</v>
      </c>
      <c r="AM95" s="276">
        <f t="shared" ref="AM95" si="486">IF(S95="No_existen",5*$AM$10,AN95*$AM$10)</f>
        <v>0.30000000000000004</v>
      </c>
      <c r="AN95" s="276">
        <f t="shared" ref="AN95" si="487">ROUND(AVERAGEIF(AO95:AO97,"&gt;0"),0)</f>
        <v>3</v>
      </c>
      <c r="AO95" s="208">
        <f t="shared" si="6"/>
        <v>4</v>
      </c>
      <c r="AP95" s="210" t="s">
        <v>648</v>
      </c>
      <c r="AQ95" s="276">
        <f t="shared" ref="AQ95" si="488">ROUND(AVERAGE(U95,Y95,AD95,AI95,AN95),0)</f>
        <v>2</v>
      </c>
      <c r="AR95" s="276" t="str">
        <f t="shared" ref="AR95" si="489">IF(AQ95&lt;1.5,"FUERTE",IF(AND(AQ95&gt;=1.5,AQ95&lt;2.5),"ACEPTABLE",IF(AQ95&gt;=5,"INEXISTENTE","DÉBIL")))</f>
        <v>ACEPTABLE</v>
      </c>
      <c r="AS95" s="276">
        <f t="shared" ref="AS95" si="490">IF(R95=0,0,ROUND((R95*AQ95),0))</f>
        <v>6</v>
      </c>
      <c r="AT95" s="278" t="str">
        <f t="shared" ref="AT95" si="491">IF(AS95&gt;=36,"GRAVE", IF(AS95&lt;=10, "LEVE", "MODERADO"))</f>
        <v>LEVE</v>
      </c>
      <c r="AU95" s="280" t="s">
        <v>938</v>
      </c>
      <c r="AV95" s="298">
        <v>0.8</v>
      </c>
      <c r="AW95" s="210" t="s">
        <v>89</v>
      </c>
      <c r="AX95" s="210"/>
      <c r="AY95" s="188"/>
      <c r="AZ95" s="182"/>
      <c r="BA95" s="183"/>
      <c r="BB95" s="183"/>
      <c r="BC95" s="183"/>
      <c r="BD95" s="183"/>
      <c r="BE95" s="183"/>
      <c r="BF95" s="183"/>
      <c r="BG95" s="183"/>
    </row>
    <row r="96" spans="1:59" ht="64.5" hidden="1" customHeight="1" x14ac:dyDescent="0.2">
      <c r="A96" s="284"/>
      <c r="B96" s="282"/>
      <c r="C96" s="285"/>
      <c r="D96" s="280"/>
      <c r="E96" s="285"/>
      <c r="F96" s="282"/>
      <c r="G96" s="210" t="s">
        <v>260</v>
      </c>
      <c r="H96" s="210" t="s">
        <v>37</v>
      </c>
      <c r="I96" s="187" t="s">
        <v>905</v>
      </c>
      <c r="J96" s="282"/>
      <c r="K96" s="282"/>
      <c r="L96" s="282"/>
      <c r="M96" s="282"/>
      <c r="N96" s="282"/>
      <c r="O96" s="276"/>
      <c r="P96" s="282"/>
      <c r="Q96" s="276"/>
      <c r="R96" s="276"/>
      <c r="S96" s="180" t="s">
        <v>315</v>
      </c>
      <c r="T96" s="181">
        <f t="shared" si="367"/>
        <v>1</v>
      </c>
      <c r="U96" s="276"/>
      <c r="V96" s="276"/>
      <c r="W96" s="210" t="s">
        <v>928</v>
      </c>
      <c r="X96" s="276"/>
      <c r="Y96" s="276"/>
      <c r="Z96" s="208">
        <f t="shared" si="368"/>
        <v>4</v>
      </c>
      <c r="AA96" s="210" t="s">
        <v>318</v>
      </c>
      <c r="AB96" s="210"/>
      <c r="AC96" s="276"/>
      <c r="AD96" s="276"/>
      <c r="AE96" s="208">
        <f t="shared" si="369"/>
        <v>1</v>
      </c>
      <c r="AF96" s="210" t="s">
        <v>295</v>
      </c>
      <c r="AG96" s="210" t="s">
        <v>930</v>
      </c>
      <c r="AH96" s="276"/>
      <c r="AI96" s="276"/>
      <c r="AJ96" s="208">
        <f t="shared" si="370"/>
        <v>1</v>
      </c>
      <c r="AK96" s="210" t="s">
        <v>292</v>
      </c>
      <c r="AL96" s="210" t="s">
        <v>300</v>
      </c>
      <c r="AM96" s="276"/>
      <c r="AN96" s="276"/>
      <c r="AO96" s="208">
        <f t="shared" si="6"/>
        <v>1</v>
      </c>
      <c r="AP96" s="210" t="s">
        <v>647</v>
      </c>
      <c r="AQ96" s="276"/>
      <c r="AR96" s="276"/>
      <c r="AS96" s="276"/>
      <c r="AT96" s="278"/>
      <c r="AU96" s="280"/>
      <c r="AV96" s="280"/>
      <c r="AW96" s="210" t="s">
        <v>89</v>
      </c>
      <c r="AX96" s="210"/>
      <c r="AY96" s="188"/>
      <c r="AZ96" s="182"/>
      <c r="BA96" s="183"/>
      <c r="BB96" s="183"/>
      <c r="BC96" s="183"/>
      <c r="BD96" s="183"/>
      <c r="BE96" s="183"/>
      <c r="BF96" s="183"/>
      <c r="BG96" s="183"/>
    </row>
    <row r="97" spans="1:59" ht="64.5" hidden="1" customHeight="1" x14ac:dyDescent="0.2">
      <c r="A97" s="284"/>
      <c r="B97" s="282"/>
      <c r="C97" s="285"/>
      <c r="D97" s="280"/>
      <c r="E97" s="285"/>
      <c r="F97" s="282"/>
      <c r="G97" s="210"/>
      <c r="H97" s="210"/>
      <c r="I97" s="187"/>
      <c r="J97" s="282"/>
      <c r="K97" s="282"/>
      <c r="L97" s="282"/>
      <c r="M97" s="282"/>
      <c r="N97" s="282"/>
      <c r="O97" s="276"/>
      <c r="P97" s="282"/>
      <c r="Q97" s="276"/>
      <c r="R97" s="276"/>
      <c r="S97" s="180"/>
      <c r="T97" s="181">
        <f t="shared" si="367"/>
        <v>0</v>
      </c>
      <c r="U97" s="276"/>
      <c r="V97" s="276"/>
      <c r="W97" s="210"/>
      <c r="X97" s="276"/>
      <c r="Y97" s="276"/>
      <c r="Z97" s="208">
        <f t="shared" si="368"/>
        <v>0</v>
      </c>
      <c r="AA97" s="210"/>
      <c r="AB97" s="210"/>
      <c r="AC97" s="276"/>
      <c r="AD97" s="276"/>
      <c r="AE97" s="208">
        <f t="shared" si="369"/>
        <v>0</v>
      </c>
      <c r="AF97" s="210"/>
      <c r="AG97" s="210"/>
      <c r="AH97" s="276"/>
      <c r="AI97" s="276"/>
      <c r="AJ97" s="208">
        <f t="shared" si="370"/>
        <v>0</v>
      </c>
      <c r="AK97" s="210"/>
      <c r="AL97" s="210"/>
      <c r="AM97" s="276"/>
      <c r="AN97" s="276"/>
      <c r="AO97" s="208">
        <f t="shared" si="6"/>
        <v>0</v>
      </c>
      <c r="AP97" s="210"/>
      <c r="AQ97" s="276"/>
      <c r="AR97" s="276"/>
      <c r="AS97" s="276"/>
      <c r="AT97" s="278"/>
      <c r="AU97" s="280"/>
      <c r="AV97" s="280"/>
      <c r="AW97" s="210" t="s">
        <v>89</v>
      </c>
      <c r="AX97" s="210"/>
      <c r="AY97" s="188"/>
      <c r="AZ97" s="182"/>
      <c r="BA97" s="183"/>
      <c r="BB97" s="183"/>
      <c r="BC97" s="183"/>
      <c r="BD97" s="183"/>
      <c r="BE97" s="183"/>
      <c r="BF97" s="183"/>
      <c r="BG97" s="183"/>
    </row>
    <row r="98" spans="1:59" ht="215.25" customHeight="1" x14ac:dyDescent="0.2">
      <c r="A98" s="284">
        <v>30</v>
      </c>
      <c r="B98" s="282" t="s">
        <v>184</v>
      </c>
      <c r="C98" s="285" t="str">
        <f t="shared" ref="C98" si="492">+VLOOKUP(B98,$A$691:$B$729,2,0)</f>
        <v>ALEXANDER MOLINA CABRERA</v>
      </c>
      <c r="D98" s="280" t="s">
        <v>162</v>
      </c>
      <c r="E98" s="285" t="str">
        <f>IF(D98=$D$661,$E$661,IF(D98=$D$662,$E$662,IF(D98=$D$663,$E$663,IF(D98=$D$664,$E$664,IF(D98=$D$665,$E$665,IF(D98=$D$666,$E$666,IF(D98=$D$667,$E$667,IF(D98=$D$668,$E$668,IF(D98=$D$669,$E$669,IF(D98=$D$670,$E$670,IF(D98=VICERRECTORÍA_ACADÉMICA_,BE709,IF(D98=PLANEACIÓN_,BE711, IF(D98=IMPACTO,BE710,IF(D98=VICERRECTORÍA_ADMINISTRATIVA_FINANCIERA_,BE712,IF(D98=_VICERRECTORÍA_RESPONSABILIDAD_SOCIAL_Y_BIENESTAR_UNIVERSITARIO_,BE713," ")))))))))))))))</f>
        <v>Administrar y ejecutar los recursos de la institución generando en los procesos mayor eficiencia y eficacia para dar una respuesta oportuna a los servicios demandados en el cumplimiento de las funciones misionales.</v>
      </c>
      <c r="F98" s="282" t="s">
        <v>265</v>
      </c>
      <c r="G98" s="210" t="s">
        <v>260</v>
      </c>
      <c r="H98" s="210" t="s">
        <v>37</v>
      </c>
      <c r="I98" s="187" t="s">
        <v>942</v>
      </c>
      <c r="J98" s="282" t="s">
        <v>107</v>
      </c>
      <c r="K98" s="308" t="s">
        <v>956</v>
      </c>
      <c r="L98" s="308" t="s">
        <v>957</v>
      </c>
      <c r="M98" s="308" t="s">
        <v>958</v>
      </c>
      <c r="N98" s="282" t="s">
        <v>146</v>
      </c>
      <c r="O98" s="276">
        <f t="shared" si="242"/>
        <v>4</v>
      </c>
      <c r="P98" s="282" t="s">
        <v>209</v>
      </c>
      <c r="Q98" s="276">
        <f t="shared" ref="Q98" si="493">IF(P98="ALTO",5,IF(P98="MEDIO-ALTO",4,IF(P98="MEDIO",3,IF(P98="MEDIO-BAJO",2,IF(P98="BAJO",1,0)))))</f>
        <v>4</v>
      </c>
      <c r="R98" s="276">
        <f t="shared" ref="R98" si="494">Q98*O98</f>
        <v>16</v>
      </c>
      <c r="S98" s="180" t="s">
        <v>314</v>
      </c>
      <c r="T98" s="181">
        <f t="shared" si="367"/>
        <v>2</v>
      </c>
      <c r="U98" s="276">
        <f t="shared" ref="U98:U158" si="495">ROUND(AVERAGEIF(T98:T100,"&gt;0"),0)</f>
        <v>2</v>
      </c>
      <c r="V98" s="276">
        <f t="shared" ref="V98:V158" si="496">U98*0.6</f>
        <v>1.2</v>
      </c>
      <c r="W98" s="210" t="s">
        <v>977</v>
      </c>
      <c r="X98" s="276">
        <f t="shared" ref="X98" si="497">IF(S98="No_existen",5*$X$10,Y98*$X$10)</f>
        <v>0.15000000000000002</v>
      </c>
      <c r="Y98" s="276">
        <f t="shared" si="284"/>
        <v>3</v>
      </c>
      <c r="Z98" s="208">
        <f t="shared" si="368"/>
        <v>2</v>
      </c>
      <c r="AA98" s="210" t="s">
        <v>319</v>
      </c>
      <c r="AB98" s="210"/>
      <c r="AC98" s="276">
        <f t="shared" ref="AC98" si="498">IF(S98="No_existen",5*$AC$10,AD98*$AC$10)</f>
        <v>0.15</v>
      </c>
      <c r="AD98" s="276">
        <f t="shared" ref="AD98:AD158" si="499">ROUND(AVERAGEIF(AE98:AE100,"&gt;0"),0)</f>
        <v>1</v>
      </c>
      <c r="AE98" s="208">
        <f t="shared" si="369"/>
        <v>1</v>
      </c>
      <c r="AF98" s="210" t="s">
        <v>295</v>
      </c>
      <c r="AG98" s="210" t="s">
        <v>991</v>
      </c>
      <c r="AH98" s="276">
        <f t="shared" ref="AH98" si="500">IF(S98="No_existen",5*$AH$10,AI98*$AH$10)</f>
        <v>0.1</v>
      </c>
      <c r="AI98" s="276">
        <f t="shared" ref="AI98" si="501">ROUND(AVERAGEIF(AJ98:AJ100,"&gt;0"),0)</f>
        <v>1</v>
      </c>
      <c r="AJ98" s="208">
        <f t="shared" si="370"/>
        <v>1</v>
      </c>
      <c r="AK98" s="210" t="s">
        <v>292</v>
      </c>
      <c r="AL98" s="210" t="s">
        <v>303</v>
      </c>
      <c r="AM98" s="276">
        <f t="shared" ref="AM98" si="502">IF(S98="No_existen",5*$AM$10,AN98*$AM$10)</f>
        <v>0.1</v>
      </c>
      <c r="AN98" s="276">
        <f t="shared" ref="AN98" si="503">ROUND(AVERAGEIF(AO98:AO100,"&gt;0"),0)</f>
        <v>1</v>
      </c>
      <c r="AO98" s="208">
        <f t="shared" si="6"/>
        <v>1</v>
      </c>
      <c r="AP98" s="210" t="s">
        <v>647</v>
      </c>
      <c r="AQ98" s="276">
        <f t="shared" ref="AQ98" si="504">ROUND(AVERAGE(U98,Y98,AD98,AI98,AN98),0)</f>
        <v>2</v>
      </c>
      <c r="AR98" s="276" t="str">
        <f t="shared" ref="AR98" si="505">IF(AQ98&lt;1.5,"FUERTE",IF(AND(AQ98&gt;=1.5,AQ98&lt;2.5),"ACEPTABLE",IF(AQ98&gt;=5,"INEXISTENTE","DÉBIL")))</f>
        <v>ACEPTABLE</v>
      </c>
      <c r="AS98" s="276">
        <f t="shared" ref="AS98" si="506">IF(R98=0,0,ROUND((R98*AQ98),0))</f>
        <v>32</v>
      </c>
      <c r="AT98" s="278" t="str">
        <f t="shared" ref="AT98" si="507">IF(AS98&gt;=36,"GRAVE", IF(AS98&lt;=10, "LEVE", "MODERADO"))</f>
        <v>MODERADO</v>
      </c>
      <c r="AU98" s="308" t="s">
        <v>994</v>
      </c>
      <c r="AV98" s="309" t="s">
        <v>995</v>
      </c>
      <c r="AW98" s="210" t="s">
        <v>90</v>
      </c>
      <c r="AX98" s="210" t="s">
        <v>1008</v>
      </c>
      <c r="AY98" s="188">
        <v>46022</v>
      </c>
      <c r="AZ98" s="182"/>
      <c r="BA98" s="183"/>
      <c r="BB98" s="183"/>
      <c r="BC98" s="183"/>
      <c r="BD98" s="183"/>
      <c r="BE98" s="183"/>
      <c r="BF98" s="183"/>
      <c r="BG98" s="183"/>
    </row>
    <row r="99" spans="1:59" ht="64.5" hidden="1" customHeight="1" x14ac:dyDescent="0.2">
      <c r="A99" s="284"/>
      <c r="B99" s="282"/>
      <c r="C99" s="285"/>
      <c r="D99" s="280"/>
      <c r="E99" s="285"/>
      <c r="F99" s="282"/>
      <c r="G99" s="210" t="s">
        <v>260</v>
      </c>
      <c r="H99" s="210" t="s">
        <v>35</v>
      </c>
      <c r="I99" s="187" t="s">
        <v>943</v>
      </c>
      <c r="J99" s="282"/>
      <c r="K99" s="308"/>
      <c r="L99" s="308"/>
      <c r="M99" s="308"/>
      <c r="N99" s="282"/>
      <c r="O99" s="276"/>
      <c r="P99" s="282"/>
      <c r="Q99" s="276"/>
      <c r="R99" s="276"/>
      <c r="S99" s="180" t="s">
        <v>314</v>
      </c>
      <c r="T99" s="181">
        <f t="shared" si="367"/>
        <v>2</v>
      </c>
      <c r="U99" s="276"/>
      <c r="V99" s="276"/>
      <c r="W99" s="210" t="s">
        <v>978</v>
      </c>
      <c r="X99" s="276"/>
      <c r="Y99" s="276"/>
      <c r="Z99" s="208">
        <f t="shared" si="368"/>
        <v>4</v>
      </c>
      <c r="AA99" s="210" t="s">
        <v>318</v>
      </c>
      <c r="AB99" s="210"/>
      <c r="AC99" s="276"/>
      <c r="AD99" s="276"/>
      <c r="AE99" s="208">
        <f t="shared" si="369"/>
        <v>1</v>
      </c>
      <c r="AF99" s="210" t="s">
        <v>295</v>
      </c>
      <c r="AG99" s="210" t="s">
        <v>992</v>
      </c>
      <c r="AH99" s="276"/>
      <c r="AI99" s="276"/>
      <c r="AJ99" s="208">
        <f t="shared" si="370"/>
        <v>1</v>
      </c>
      <c r="AK99" s="210" t="s">
        <v>292</v>
      </c>
      <c r="AL99" s="210" t="s">
        <v>303</v>
      </c>
      <c r="AM99" s="276"/>
      <c r="AN99" s="276"/>
      <c r="AO99" s="208">
        <f t="shared" si="6"/>
        <v>1</v>
      </c>
      <c r="AP99" s="210" t="s">
        <v>647</v>
      </c>
      <c r="AQ99" s="276"/>
      <c r="AR99" s="276"/>
      <c r="AS99" s="276"/>
      <c r="AT99" s="278"/>
      <c r="AU99" s="308"/>
      <c r="AV99" s="308"/>
      <c r="AW99" s="210" t="s">
        <v>93</v>
      </c>
      <c r="AX99" s="210" t="s">
        <v>1009</v>
      </c>
      <c r="AY99" s="188">
        <v>46022</v>
      </c>
      <c r="AZ99" s="182"/>
      <c r="BA99" s="183"/>
      <c r="BB99" s="183"/>
      <c r="BC99" s="183"/>
      <c r="BD99" s="183"/>
      <c r="BE99" s="183"/>
      <c r="BF99" s="183"/>
      <c r="BG99" s="183"/>
    </row>
    <row r="100" spans="1:59" ht="64.5" hidden="1" customHeight="1" x14ac:dyDescent="0.2">
      <c r="A100" s="284"/>
      <c r="B100" s="282"/>
      <c r="C100" s="285"/>
      <c r="D100" s="280"/>
      <c r="E100" s="285"/>
      <c r="F100" s="282"/>
      <c r="G100" s="210" t="s">
        <v>260</v>
      </c>
      <c r="H100" s="210" t="s">
        <v>34</v>
      </c>
      <c r="I100" s="187" t="s">
        <v>944</v>
      </c>
      <c r="J100" s="282"/>
      <c r="K100" s="308"/>
      <c r="L100" s="308"/>
      <c r="M100" s="308"/>
      <c r="N100" s="282"/>
      <c r="O100" s="276"/>
      <c r="P100" s="282"/>
      <c r="Q100" s="276"/>
      <c r="R100" s="276"/>
      <c r="S100" s="180" t="s">
        <v>314</v>
      </c>
      <c r="T100" s="181">
        <f t="shared" si="367"/>
        <v>2</v>
      </c>
      <c r="U100" s="276"/>
      <c r="V100" s="276"/>
      <c r="W100" s="210" t="s">
        <v>979</v>
      </c>
      <c r="X100" s="276"/>
      <c r="Y100" s="276"/>
      <c r="Z100" s="208">
        <f t="shared" si="368"/>
        <v>2</v>
      </c>
      <c r="AA100" s="210" t="s">
        <v>319</v>
      </c>
      <c r="AB100" s="210"/>
      <c r="AC100" s="276"/>
      <c r="AD100" s="276"/>
      <c r="AE100" s="208">
        <f t="shared" si="369"/>
        <v>1</v>
      </c>
      <c r="AF100" s="210" t="s">
        <v>295</v>
      </c>
      <c r="AG100" s="210" t="s">
        <v>991</v>
      </c>
      <c r="AH100" s="276"/>
      <c r="AI100" s="276"/>
      <c r="AJ100" s="208">
        <f t="shared" si="370"/>
        <v>1</v>
      </c>
      <c r="AK100" s="210" t="s">
        <v>292</v>
      </c>
      <c r="AL100" s="210" t="s">
        <v>301</v>
      </c>
      <c r="AM100" s="276"/>
      <c r="AN100" s="276"/>
      <c r="AO100" s="208">
        <f t="shared" si="6"/>
        <v>1</v>
      </c>
      <c r="AP100" s="210" t="s">
        <v>647</v>
      </c>
      <c r="AQ100" s="276"/>
      <c r="AR100" s="276"/>
      <c r="AS100" s="276"/>
      <c r="AT100" s="278"/>
      <c r="AU100" s="308"/>
      <c r="AV100" s="308"/>
      <c r="AW100" s="210" t="s">
        <v>93</v>
      </c>
      <c r="AX100" s="210" t="s">
        <v>1010</v>
      </c>
      <c r="AY100" s="188">
        <v>46022</v>
      </c>
      <c r="AZ100" s="182"/>
      <c r="BA100" s="183"/>
      <c r="BB100" s="183"/>
      <c r="BC100" s="183"/>
      <c r="BD100" s="183"/>
      <c r="BE100" s="183"/>
      <c r="BF100" s="183"/>
      <c r="BG100" s="183"/>
    </row>
    <row r="101" spans="1:59" ht="64.5" hidden="1" customHeight="1" x14ac:dyDescent="0.2">
      <c r="A101" s="284">
        <v>31</v>
      </c>
      <c r="B101" s="282" t="s">
        <v>184</v>
      </c>
      <c r="C101" s="285" t="str">
        <f>+VLOOKUP(B101,$A$691:$B$729,2,0)</f>
        <v>ALEXANDER MOLINA CABRERA</v>
      </c>
      <c r="D101" s="280" t="s">
        <v>150</v>
      </c>
      <c r="E101" s="285" t="str">
        <f>IF(D101=$D$661,$E$661,IF(D101=$D$662,$E$662,IF(D101=$D$663,$E$663,IF(D101=$D$664,$E$664,IF(D101=$D$665,$E$665,IF(D101=$D$666,$E$666,IF(D101=$D$667,$E$667,IF(D101=$D$668,$E$668,IF(D101=$D$669,$E$669,IF(D101=$D$670,$E$670,IF(D101=VICERRECTORÍA_ACADÉMICA_,BE712,IF(D101=PLANEACIÓN_,BE714, IF(D101=IMPACTO,BE713,IF(D101=VICERRECTORÍA_ADMINISTRATIVA_FINANCIERA_,BE715,IF(D101=_VICERRECTORÍA_RESPONSABILIDAD_SOCIAL_Y_BIENESTAR_UNIVERSITARIO_,BE716," ")))))))))))))))</f>
        <v>Promover la calidad educativa de la Institución, mediante la administración de los programas de formación que ofrece la universidad en sus diferentes niveles, con el fin de permitir al egresado desempeñarse con idoneidad, ética y compromiso social.</v>
      </c>
      <c r="F101" s="282" t="s">
        <v>265</v>
      </c>
      <c r="G101" s="210" t="s">
        <v>260</v>
      </c>
      <c r="H101" s="210" t="s">
        <v>34</v>
      </c>
      <c r="I101" s="187" t="s">
        <v>945</v>
      </c>
      <c r="J101" s="282" t="s">
        <v>107</v>
      </c>
      <c r="K101" s="282" t="s">
        <v>959</v>
      </c>
      <c r="L101" s="282" t="s">
        <v>960</v>
      </c>
      <c r="M101" s="282" t="s">
        <v>961</v>
      </c>
      <c r="N101" s="282" t="s">
        <v>127</v>
      </c>
      <c r="O101" s="276">
        <f t="shared" ref="O101" si="508">IF(N101="ALTA",5,IF(N101="MEDIO ALTA",4,IF(N101="MEDIA",3,IF(N101="MEDIO BAJA",2,IF(N101="BAJA",1,0)))))</f>
        <v>1</v>
      </c>
      <c r="P101" s="282" t="s">
        <v>140</v>
      </c>
      <c r="Q101" s="276">
        <f t="shared" ref="Q101" si="509">IF(P101="ALTO",5,IF(P101="MEDIO-ALTO",4,IF(P101="MEDIO",3,IF(P101="MEDIO-BAJO",2,IF(P101="BAJO",1,0)))))</f>
        <v>3</v>
      </c>
      <c r="R101" s="276">
        <f t="shared" ref="R101" si="510">Q101*O101</f>
        <v>3</v>
      </c>
      <c r="S101" s="180" t="s">
        <v>314</v>
      </c>
      <c r="T101" s="181">
        <f t="shared" si="367"/>
        <v>2</v>
      </c>
      <c r="U101" s="276">
        <f t="shared" ref="U101:U161" si="511">ROUND(AVERAGEIF(T101:T103,"&gt;0"),0)</f>
        <v>2</v>
      </c>
      <c r="V101" s="276">
        <f t="shared" ref="V101:V161" si="512">U101*0.6</f>
        <v>1.2</v>
      </c>
      <c r="W101" s="210" t="s">
        <v>980</v>
      </c>
      <c r="X101" s="276">
        <f t="shared" ref="X101" si="513">IF(S101="No_existen",5*$X$10,Y101*$X$10)</f>
        <v>0.05</v>
      </c>
      <c r="Y101" s="276">
        <f t="shared" si="302"/>
        <v>1</v>
      </c>
      <c r="Z101" s="208">
        <f t="shared" si="368"/>
        <v>1</v>
      </c>
      <c r="AA101" s="210" t="s">
        <v>320</v>
      </c>
      <c r="AB101" s="210"/>
      <c r="AC101" s="276">
        <f t="shared" ref="AC101" si="514">IF(S101="No_existen",5*$AC$10,AD101*$AC$10)</f>
        <v>0.15</v>
      </c>
      <c r="AD101" s="276">
        <f t="shared" ref="AD101:AD161" si="515">ROUND(AVERAGEIF(AE101:AE103,"&gt;0"),0)</f>
        <v>1</v>
      </c>
      <c r="AE101" s="208">
        <f t="shared" si="369"/>
        <v>1</v>
      </c>
      <c r="AF101" s="210" t="s">
        <v>295</v>
      </c>
      <c r="AG101" s="210" t="s">
        <v>993</v>
      </c>
      <c r="AH101" s="276">
        <f t="shared" ref="AH101" si="516">IF(S101="No_existen",5*$AH$10,AI101*$AH$10)</f>
        <v>0.1</v>
      </c>
      <c r="AI101" s="276">
        <f t="shared" ref="AI101" si="517">ROUND(AVERAGEIF(AJ101:AJ103,"&gt;0"),0)</f>
        <v>1</v>
      </c>
      <c r="AJ101" s="208">
        <f t="shared" si="370"/>
        <v>1</v>
      </c>
      <c r="AK101" s="210" t="s">
        <v>292</v>
      </c>
      <c r="AL101" s="210" t="s">
        <v>299</v>
      </c>
      <c r="AM101" s="276">
        <f t="shared" ref="AM101" si="518">IF(S101="No_existen",5*$AM$10,AN101*$AM$10)</f>
        <v>0.1</v>
      </c>
      <c r="AN101" s="276">
        <f t="shared" ref="AN101" si="519">ROUND(AVERAGEIF(AO101:AO103,"&gt;0"),0)</f>
        <v>1</v>
      </c>
      <c r="AO101" s="208">
        <f t="shared" si="6"/>
        <v>1</v>
      </c>
      <c r="AP101" s="210" t="s">
        <v>647</v>
      </c>
      <c r="AQ101" s="276">
        <f t="shared" ref="AQ101" si="520">ROUND(AVERAGE(U101,Y101,AD101,AI101,AN101),0)</f>
        <v>1</v>
      </c>
      <c r="AR101" s="276" t="str">
        <f t="shared" ref="AR101" si="521">IF(AQ101&lt;1.5,"FUERTE",IF(AND(AQ101&gt;=1.5,AQ101&lt;2.5),"ACEPTABLE",IF(AQ101&gt;=5,"INEXISTENTE","DÉBIL")))</f>
        <v>FUERTE</v>
      </c>
      <c r="AS101" s="276">
        <f t="shared" ref="AS101" si="522">IF(R101=0,0,ROUND((R101*AQ101),0))</f>
        <v>3</v>
      </c>
      <c r="AT101" s="278" t="str">
        <f t="shared" ref="AT101" si="523">IF(AS101&gt;=36,"GRAVE", IF(AS101&lt;=10, "LEVE", "MODERADO"))</f>
        <v>LEVE</v>
      </c>
      <c r="AU101" s="280" t="s">
        <v>996</v>
      </c>
      <c r="AV101" s="298" t="s">
        <v>997</v>
      </c>
      <c r="AW101" s="210" t="s">
        <v>89</v>
      </c>
      <c r="AX101" s="210"/>
      <c r="AY101" s="188"/>
      <c r="AZ101" s="182"/>
      <c r="BA101" s="183"/>
      <c r="BB101" s="183"/>
      <c r="BC101" s="183"/>
      <c r="BD101" s="183"/>
      <c r="BE101" s="183"/>
      <c r="BF101" s="183"/>
      <c r="BG101" s="183"/>
    </row>
    <row r="102" spans="1:59" ht="64.5" hidden="1" customHeight="1" x14ac:dyDescent="0.2">
      <c r="A102" s="284"/>
      <c r="B102" s="282"/>
      <c r="C102" s="285"/>
      <c r="D102" s="280"/>
      <c r="E102" s="285"/>
      <c r="F102" s="282"/>
      <c r="G102" s="210" t="s">
        <v>260</v>
      </c>
      <c r="H102" s="210" t="s">
        <v>35</v>
      </c>
      <c r="I102" s="187" t="s">
        <v>946</v>
      </c>
      <c r="J102" s="282"/>
      <c r="K102" s="282"/>
      <c r="L102" s="282"/>
      <c r="M102" s="282"/>
      <c r="N102" s="282"/>
      <c r="O102" s="276"/>
      <c r="P102" s="282"/>
      <c r="Q102" s="276"/>
      <c r="R102" s="276"/>
      <c r="S102" s="180"/>
      <c r="T102" s="181">
        <f t="shared" si="367"/>
        <v>0</v>
      </c>
      <c r="U102" s="276"/>
      <c r="V102" s="276"/>
      <c r="W102" s="210"/>
      <c r="X102" s="276"/>
      <c r="Y102" s="276"/>
      <c r="Z102" s="208">
        <f t="shared" si="368"/>
        <v>0</v>
      </c>
      <c r="AA102" s="210"/>
      <c r="AB102" s="210"/>
      <c r="AC102" s="276"/>
      <c r="AD102" s="276"/>
      <c r="AE102" s="208">
        <f t="shared" si="369"/>
        <v>0</v>
      </c>
      <c r="AF102" s="210"/>
      <c r="AG102" s="210"/>
      <c r="AH102" s="276"/>
      <c r="AI102" s="276"/>
      <c r="AJ102" s="208">
        <f t="shared" si="370"/>
        <v>0</v>
      </c>
      <c r="AK102" s="210"/>
      <c r="AL102" s="210"/>
      <c r="AM102" s="276"/>
      <c r="AN102" s="276"/>
      <c r="AO102" s="208">
        <f t="shared" si="6"/>
        <v>0</v>
      </c>
      <c r="AP102" s="210"/>
      <c r="AQ102" s="276"/>
      <c r="AR102" s="276"/>
      <c r="AS102" s="276"/>
      <c r="AT102" s="278"/>
      <c r="AU102" s="280"/>
      <c r="AV102" s="280"/>
      <c r="AW102" s="210" t="s">
        <v>89</v>
      </c>
      <c r="AX102" s="210"/>
      <c r="AY102" s="188"/>
      <c r="AZ102" s="182"/>
      <c r="BA102" s="183"/>
      <c r="BB102" s="183"/>
      <c r="BC102" s="183"/>
      <c r="BD102" s="183"/>
      <c r="BE102" s="183"/>
      <c r="BF102" s="183"/>
      <c r="BG102" s="183"/>
    </row>
    <row r="103" spans="1:59" ht="64.5" hidden="1" customHeight="1" x14ac:dyDescent="0.2">
      <c r="A103" s="284"/>
      <c r="B103" s="282"/>
      <c r="C103" s="285"/>
      <c r="D103" s="280"/>
      <c r="E103" s="285"/>
      <c r="F103" s="282"/>
      <c r="G103" s="210"/>
      <c r="H103" s="210"/>
      <c r="I103" s="187"/>
      <c r="J103" s="282"/>
      <c r="K103" s="282"/>
      <c r="L103" s="282"/>
      <c r="M103" s="282"/>
      <c r="N103" s="282"/>
      <c r="O103" s="276"/>
      <c r="P103" s="282"/>
      <c r="Q103" s="276"/>
      <c r="R103" s="276"/>
      <c r="S103" s="180"/>
      <c r="T103" s="181">
        <f t="shared" si="367"/>
        <v>0</v>
      </c>
      <c r="U103" s="276"/>
      <c r="V103" s="276"/>
      <c r="W103" s="210"/>
      <c r="X103" s="276"/>
      <c r="Y103" s="276"/>
      <c r="Z103" s="208">
        <f t="shared" si="368"/>
        <v>0</v>
      </c>
      <c r="AA103" s="210"/>
      <c r="AB103" s="210"/>
      <c r="AC103" s="276"/>
      <c r="AD103" s="276"/>
      <c r="AE103" s="208">
        <f t="shared" si="369"/>
        <v>0</v>
      </c>
      <c r="AF103" s="210"/>
      <c r="AG103" s="210"/>
      <c r="AH103" s="276"/>
      <c r="AI103" s="276"/>
      <c r="AJ103" s="208">
        <f t="shared" si="370"/>
        <v>0</v>
      </c>
      <c r="AK103" s="210"/>
      <c r="AL103" s="210"/>
      <c r="AM103" s="276"/>
      <c r="AN103" s="276"/>
      <c r="AO103" s="208">
        <f t="shared" si="6"/>
        <v>0</v>
      </c>
      <c r="AP103" s="210"/>
      <c r="AQ103" s="276"/>
      <c r="AR103" s="276"/>
      <c r="AS103" s="276"/>
      <c r="AT103" s="278"/>
      <c r="AU103" s="280"/>
      <c r="AV103" s="280"/>
      <c r="AW103" s="210"/>
      <c r="AX103" s="210"/>
      <c r="AY103" s="188"/>
      <c r="AZ103" s="182"/>
      <c r="BA103" s="183"/>
      <c r="BB103" s="183"/>
      <c r="BC103" s="183"/>
      <c r="BD103" s="183"/>
      <c r="BE103" s="183"/>
      <c r="BF103" s="183"/>
      <c r="BG103" s="183"/>
    </row>
    <row r="104" spans="1:59" ht="64.5" hidden="1" customHeight="1" x14ac:dyDescent="0.2">
      <c r="A104" s="284">
        <v>32</v>
      </c>
      <c r="B104" s="282" t="s">
        <v>184</v>
      </c>
      <c r="C104" s="285" t="str">
        <f t="shared" ref="C104" si="524">+VLOOKUP(B104,$A$691:$B$729,2,0)</f>
        <v>ALEXANDER MOLINA CABRERA</v>
      </c>
      <c r="D104" s="280" t="s">
        <v>150</v>
      </c>
      <c r="E104" s="285" t="str">
        <f>IF(D104=$D$661,$E$661,IF(D104=$D$662,$E$662,IF(D104=$D$663,$E$663,IF(D104=$D$664,$E$664,IF(D104=$D$665,$E$665,IF(D104=$D$666,$E$666,IF(D104=$D$667,$E$667,IF(D104=$D$668,$E$668,IF(D104=$D$669,$E$669,IF(D104=$D$670,$E$670,IF(D104=VICERRECTORÍA_ACADÉMICA_,BE715,IF(D104=PLANEACIÓN_,BE717, IF(D104=IMPACTO,BE716,IF(D104=VICERRECTORÍA_ADMINISTRATIVA_FINANCIERA_,BE718,IF(D104=_VICERRECTORÍA_RESPONSABILIDAD_SOCIAL_Y_BIENESTAR_UNIVERSITARIO_,BE719," ")))))))))))))))</f>
        <v>Promover la calidad educativa de la Institución, mediante la administración de los programas de formación que ofrece la universidad en sus diferentes niveles, con el fin de permitir al egresado desempeñarse con idoneidad, ética y compromiso social.</v>
      </c>
      <c r="F104" s="282" t="s">
        <v>265</v>
      </c>
      <c r="G104" s="210" t="s">
        <v>260</v>
      </c>
      <c r="H104" s="210" t="s">
        <v>35</v>
      </c>
      <c r="I104" s="187" t="s">
        <v>947</v>
      </c>
      <c r="J104" s="282" t="s">
        <v>107</v>
      </c>
      <c r="K104" s="282" t="s">
        <v>962</v>
      </c>
      <c r="L104" s="282" t="s">
        <v>963</v>
      </c>
      <c r="M104" s="282" t="s">
        <v>964</v>
      </c>
      <c r="N104" s="282" t="s">
        <v>104</v>
      </c>
      <c r="O104" s="276">
        <f t="shared" si="278"/>
        <v>3</v>
      </c>
      <c r="P104" s="282" t="s">
        <v>140</v>
      </c>
      <c r="Q104" s="276">
        <f t="shared" ref="Q104" si="525">IF(P104="ALTO",5,IF(P104="MEDIO-ALTO",4,IF(P104="MEDIO",3,IF(P104="MEDIO-BAJO",2,IF(P104="BAJO",1,0)))))</f>
        <v>3</v>
      </c>
      <c r="R104" s="276">
        <f t="shared" ref="R104" si="526">Q104*O104</f>
        <v>9</v>
      </c>
      <c r="S104" s="180" t="s">
        <v>314</v>
      </c>
      <c r="T104" s="181">
        <f t="shared" si="367"/>
        <v>2</v>
      </c>
      <c r="U104" s="276">
        <f t="shared" ref="U104:U164" si="527">ROUND(AVERAGEIF(T104:T106,"&gt;0"),0)</f>
        <v>2</v>
      </c>
      <c r="V104" s="276">
        <f t="shared" ref="V104:V164" si="528">U104*0.6</f>
        <v>1.2</v>
      </c>
      <c r="W104" s="210" t="s">
        <v>981</v>
      </c>
      <c r="X104" s="276">
        <f t="shared" ref="X104" si="529">IF(S104="No_existen",5*$X$10,Y104*$X$10)</f>
        <v>0.05</v>
      </c>
      <c r="Y104" s="276">
        <f t="shared" si="320"/>
        <v>1</v>
      </c>
      <c r="Z104" s="208">
        <f t="shared" si="368"/>
        <v>1</v>
      </c>
      <c r="AA104" s="210" t="s">
        <v>320</v>
      </c>
      <c r="AB104" s="210"/>
      <c r="AC104" s="276">
        <f t="shared" ref="AC104" si="530">IF(S104="No_existen",5*$AC$10,AD104*$AC$10)</f>
        <v>0.15</v>
      </c>
      <c r="AD104" s="276">
        <f t="shared" ref="AD104:AD164" si="531">ROUND(AVERAGEIF(AE104:AE106,"&gt;0"),0)</f>
        <v>1</v>
      </c>
      <c r="AE104" s="208">
        <f t="shared" si="369"/>
        <v>1</v>
      </c>
      <c r="AF104" s="210" t="s">
        <v>295</v>
      </c>
      <c r="AG104" s="210" t="s">
        <v>991</v>
      </c>
      <c r="AH104" s="276">
        <f t="shared" ref="AH104" si="532">IF(S104="No_existen",5*$AH$10,AI104*$AH$10)</f>
        <v>0.1</v>
      </c>
      <c r="AI104" s="276">
        <f t="shared" ref="AI104" si="533">ROUND(AVERAGEIF(AJ104:AJ106,"&gt;0"),0)</f>
        <v>1</v>
      </c>
      <c r="AJ104" s="208">
        <f t="shared" si="370"/>
        <v>1</v>
      </c>
      <c r="AK104" s="210" t="s">
        <v>292</v>
      </c>
      <c r="AL104" s="210" t="s">
        <v>300</v>
      </c>
      <c r="AM104" s="276">
        <f t="shared" ref="AM104" si="534">IF(S104="No_existen",5*$AM$10,AN104*$AM$10)</f>
        <v>0.1</v>
      </c>
      <c r="AN104" s="276">
        <f t="shared" ref="AN104" si="535">ROUND(AVERAGEIF(AO104:AO106,"&gt;0"),0)</f>
        <v>1</v>
      </c>
      <c r="AO104" s="208">
        <f t="shared" si="6"/>
        <v>1</v>
      </c>
      <c r="AP104" s="210" t="s">
        <v>647</v>
      </c>
      <c r="AQ104" s="276">
        <f t="shared" ref="AQ104" si="536">ROUND(AVERAGE(U104,Y104,AD104,AI104,AN104),0)</f>
        <v>1</v>
      </c>
      <c r="AR104" s="276" t="str">
        <f t="shared" ref="AR104" si="537">IF(AQ104&lt;1.5,"FUERTE",IF(AND(AQ104&gt;=1.5,AQ104&lt;2.5),"ACEPTABLE",IF(AQ104&gt;=5,"INEXISTENTE","DÉBIL")))</f>
        <v>FUERTE</v>
      </c>
      <c r="AS104" s="276">
        <f t="shared" ref="AS104" si="538">IF(R104=0,0,ROUND((R104*AQ104),0))</f>
        <v>9</v>
      </c>
      <c r="AT104" s="278" t="str">
        <f t="shared" ref="AT104" si="539">IF(AS104&gt;=36,"GRAVE", IF(AS104&lt;=10, "LEVE", "MODERADO"))</f>
        <v>LEVE</v>
      </c>
      <c r="AU104" s="280" t="s">
        <v>998</v>
      </c>
      <c r="AV104" s="280" t="s">
        <v>999</v>
      </c>
      <c r="AW104" s="210" t="s">
        <v>89</v>
      </c>
      <c r="AX104" s="210" t="s">
        <v>1011</v>
      </c>
      <c r="AY104" s="188">
        <v>46022</v>
      </c>
      <c r="AZ104" s="182" t="s">
        <v>720</v>
      </c>
      <c r="BA104" s="183"/>
      <c r="BB104" s="183"/>
      <c r="BC104" s="183"/>
      <c r="BD104" s="183"/>
      <c r="BE104" s="183"/>
      <c r="BF104" s="183"/>
      <c r="BG104" s="183"/>
    </row>
    <row r="105" spans="1:59" ht="64.5" hidden="1" customHeight="1" x14ac:dyDescent="0.2">
      <c r="A105" s="284"/>
      <c r="B105" s="282"/>
      <c r="C105" s="285"/>
      <c r="D105" s="280"/>
      <c r="E105" s="285"/>
      <c r="F105" s="282"/>
      <c r="G105" s="210" t="s">
        <v>260</v>
      </c>
      <c r="H105" s="210" t="s">
        <v>35</v>
      </c>
      <c r="I105" s="187" t="s">
        <v>946</v>
      </c>
      <c r="J105" s="282"/>
      <c r="K105" s="282"/>
      <c r="L105" s="282"/>
      <c r="M105" s="282"/>
      <c r="N105" s="282"/>
      <c r="O105" s="276"/>
      <c r="P105" s="282"/>
      <c r="Q105" s="276"/>
      <c r="R105" s="276"/>
      <c r="S105" s="180" t="s">
        <v>314</v>
      </c>
      <c r="T105" s="181">
        <f t="shared" si="367"/>
        <v>2</v>
      </c>
      <c r="U105" s="276"/>
      <c r="V105" s="276"/>
      <c r="W105" s="210" t="s">
        <v>982</v>
      </c>
      <c r="X105" s="276"/>
      <c r="Y105" s="276"/>
      <c r="Z105" s="208">
        <f t="shared" si="368"/>
        <v>1</v>
      </c>
      <c r="AA105" s="210" t="s">
        <v>320</v>
      </c>
      <c r="AB105" s="210"/>
      <c r="AC105" s="276"/>
      <c r="AD105" s="276"/>
      <c r="AE105" s="208">
        <f t="shared" si="369"/>
        <v>1</v>
      </c>
      <c r="AF105" s="210" t="s">
        <v>295</v>
      </c>
      <c r="AG105" s="210" t="s">
        <v>991</v>
      </c>
      <c r="AH105" s="276"/>
      <c r="AI105" s="276"/>
      <c r="AJ105" s="208">
        <f t="shared" si="370"/>
        <v>1</v>
      </c>
      <c r="AK105" s="210" t="s">
        <v>292</v>
      </c>
      <c r="AL105" s="210" t="s">
        <v>300</v>
      </c>
      <c r="AM105" s="276"/>
      <c r="AN105" s="276"/>
      <c r="AO105" s="208">
        <f t="shared" si="6"/>
        <v>1</v>
      </c>
      <c r="AP105" s="210" t="s">
        <v>647</v>
      </c>
      <c r="AQ105" s="276"/>
      <c r="AR105" s="276"/>
      <c r="AS105" s="276"/>
      <c r="AT105" s="278"/>
      <c r="AU105" s="280"/>
      <c r="AV105" s="280"/>
      <c r="AW105" s="210" t="s">
        <v>89</v>
      </c>
      <c r="AX105" s="210" t="s">
        <v>1012</v>
      </c>
      <c r="AY105" s="188">
        <v>46022</v>
      </c>
      <c r="AZ105" s="182" t="s">
        <v>720</v>
      </c>
      <c r="BA105" s="183"/>
      <c r="BB105" s="183"/>
      <c r="BC105" s="183"/>
      <c r="BD105" s="183"/>
      <c r="BE105" s="183"/>
      <c r="BF105" s="183"/>
      <c r="BG105" s="183"/>
    </row>
    <row r="106" spans="1:59" ht="64.5" hidden="1" customHeight="1" x14ac:dyDescent="0.2">
      <c r="A106" s="284"/>
      <c r="B106" s="282"/>
      <c r="C106" s="285"/>
      <c r="D106" s="280"/>
      <c r="E106" s="285"/>
      <c r="F106" s="282"/>
      <c r="G106" s="210"/>
      <c r="H106" s="210"/>
      <c r="I106" s="187"/>
      <c r="J106" s="282"/>
      <c r="K106" s="282"/>
      <c r="L106" s="282"/>
      <c r="M106" s="282"/>
      <c r="N106" s="282"/>
      <c r="O106" s="276"/>
      <c r="P106" s="282"/>
      <c r="Q106" s="276"/>
      <c r="R106" s="276"/>
      <c r="S106" s="180"/>
      <c r="T106" s="181">
        <f t="shared" si="367"/>
        <v>0</v>
      </c>
      <c r="U106" s="276"/>
      <c r="V106" s="276"/>
      <c r="W106" s="210"/>
      <c r="X106" s="276"/>
      <c r="Y106" s="276"/>
      <c r="Z106" s="208">
        <f t="shared" si="368"/>
        <v>0</v>
      </c>
      <c r="AA106" s="210"/>
      <c r="AB106" s="210"/>
      <c r="AC106" s="276"/>
      <c r="AD106" s="276"/>
      <c r="AE106" s="208">
        <f t="shared" si="369"/>
        <v>0</v>
      </c>
      <c r="AF106" s="210"/>
      <c r="AG106" s="210"/>
      <c r="AH106" s="276"/>
      <c r="AI106" s="276"/>
      <c r="AJ106" s="208">
        <f t="shared" si="370"/>
        <v>0</v>
      </c>
      <c r="AK106" s="210"/>
      <c r="AL106" s="210"/>
      <c r="AM106" s="276"/>
      <c r="AN106" s="276"/>
      <c r="AO106" s="208">
        <f t="shared" si="6"/>
        <v>0</v>
      </c>
      <c r="AP106" s="210"/>
      <c r="AQ106" s="276"/>
      <c r="AR106" s="276"/>
      <c r="AS106" s="276"/>
      <c r="AT106" s="278"/>
      <c r="AU106" s="280"/>
      <c r="AV106" s="280"/>
      <c r="AW106" s="210"/>
      <c r="AX106" s="210"/>
      <c r="AY106" s="188"/>
      <c r="AZ106" s="182"/>
      <c r="BA106" s="183"/>
      <c r="BB106" s="183"/>
      <c r="BC106" s="183"/>
      <c r="BD106" s="183"/>
      <c r="BE106" s="183"/>
      <c r="BF106" s="183"/>
      <c r="BG106" s="183"/>
    </row>
    <row r="107" spans="1:59" ht="64.5" hidden="1" customHeight="1" x14ac:dyDescent="0.2">
      <c r="A107" s="284">
        <v>33</v>
      </c>
      <c r="B107" s="282" t="s">
        <v>184</v>
      </c>
      <c r="C107" s="285" t="str">
        <f t="shared" ref="C107" si="540">+VLOOKUP(B107,$A$691:$B$729,2,0)</f>
        <v>ALEXANDER MOLINA CABRERA</v>
      </c>
      <c r="D107" s="280" t="s">
        <v>150</v>
      </c>
      <c r="E107" s="285" t="str">
        <f>IF(D107=$D$661,$E$661,IF(D107=$D$662,$E$662,IF(D107=$D$663,$E$663,IF(D107=$D$664,$E$664,IF(D107=$D$665,$E$665,IF(D107=$D$666,$E$666,IF(D107=$D$667,$E$667,IF(D107=$D$668,$E$668,IF(D107=$D$669,$E$669,IF(D107=$D$670,$E$670,IF(D107=VICERRECTORÍA_ACADÉMICA_,BE718,IF(D107=PLANEACIÓN_,BE720, IF(D107=IMPACTO,BE719,IF(D107=VICERRECTORÍA_ADMINISTRATIVA_FINANCIERA_,BE721,IF(D107=_VICERRECTORÍA_RESPONSABILIDAD_SOCIAL_Y_BIENESTAR_UNIVERSITARIO_,BE722," ")))))))))))))))</f>
        <v>Promover la calidad educativa de la Institución, mediante la administración de los programas de formación que ofrece la universidad en sus diferentes niveles, con el fin de permitir al egresado desempeñarse con idoneidad, ética y compromiso social.</v>
      </c>
      <c r="F107" s="282" t="s">
        <v>265</v>
      </c>
      <c r="G107" s="210" t="s">
        <v>260</v>
      </c>
      <c r="H107" s="210" t="s">
        <v>36</v>
      </c>
      <c r="I107" s="187" t="s">
        <v>948</v>
      </c>
      <c r="J107" s="282" t="s">
        <v>107</v>
      </c>
      <c r="K107" s="308" t="s">
        <v>965</v>
      </c>
      <c r="L107" s="308" t="s">
        <v>966</v>
      </c>
      <c r="M107" s="308" t="s">
        <v>967</v>
      </c>
      <c r="N107" s="282" t="s">
        <v>127</v>
      </c>
      <c r="O107" s="276">
        <f t="shared" si="296"/>
        <v>1</v>
      </c>
      <c r="P107" s="282" t="s">
        <v>208</v>
      </c>
      <c r="Q107" s="276">
        <f t="shared" ref="Q107" si="541">IF(P107="ALTO",5,IF(P107="MEDIO-ALTO",4,IF(P107="MEDIO",3,IF(P107="MEDIO-BAJO",2,IF(P107="BAJO",1,0)))))</f>
        <v>2</v>
      </c>
      <c r="R107" s="276">
        <f t="shared" ref="R107" si="542">Q107*O107</f>
        <v>2</v>
      </c>
      <c r="S107" s="180" t="s">
        <v>314</v>
      </c>
      <c r="T107" s="181">
        <f t="shared" si="367"/>
        <v>2</v>
      </c>
      <c r="U107" s="276">
        <f t="shared" ref="U107:U167" si="543">ROUND(AVERAGEIF(T107:T109,"&gt;0"),0)</f>
        <v>2</v>
      </c>
      <c r="V107" s="276">
        <f t="shared" ref="V107:V167" si="544">U107*0.6</f>
        <v>1.2</v>
      </c>
      <c r="W107" s="210" t="s">
        <v>983</v>
      </c>
      <c r="X107" s="276">
        <f t="shared" ref="X107" si="545">IF(S107="No_existen",5*$X$10,Y107*$X$10)</f>
        <v>0.15000000000000002</v>
      </c>
      <c r="Y107" s="276">
        <f t="shared" si="338"/>
        <v>3</v>
      </c>
      <c r="Z107" s="208">
        <f t="shared" si="368"/>
        <v>1</v>
      </c>
      <c r="AA107" s="210" t="s">
        <v>320</v>
      </c>
      <c r="AB107" s="210"/>
      <c r="AC107" s="276">
        <f t="shared" ref="AC107" si="546">IF(S107="No_existen",5*$AC$10,AD107*$AC$10)</f>
        <v>0.15</v>
      </c>
      <c r="AD107" s="276">
        <f t="shared" ref="AD107:AD167" si="547">ROUND(AVERAGEIF(AE107:AE109,"&gt;0"),0)</f>
        <v>1</v>
      </c>
      <c r="AE107" s="208">
        <f t="shared" si="369"/>
        <v>1</v>
      </c>
      <c r="AF107" s="210" t="s">
        <v>295</v>
      </c>
      <c r="AG107" s="210" t="s">
        <v>993</v>
      </c>
      <c r="AH107" s="276">
        <f t="shared" ref="AH107" si="548">IF(S107="No_existen",5*$AH$10,AI107*$AH$10)</f>
        <v>0.1</v>
      </c>
      <c r="AI107" s="276">
        <f t="shared" ref="AI107" si="549">ROUND(AVERAGEIF(AJ107:AJ109,"&gt;0"),0)</f>
        <v>1</v>
      </c>
      <c r="AJ107" s="208">
        <f t="shared" si="370"/>
        <v>1</v>
      </c>
      <c r="AK107" s="210" t="s">
        <v>292</v>
      </c>
      <c r="AL107" s="210" t="s">
        <v>304</v>
      </c>
      <c r="AM107" s="276">
        <f t="shared" ref="AM107" si="550">IF(S107="No_existen",5*$AM$10,AN107*$AM$10)</f>
        <v>0.1</v>
      </c>
      <c r="AN107" s="276">
        <f t="shared" ref="AN107" si="551">ROUND(AVERAGEIF(AO107:AO109,"&gt;0"),0)</f>
        <v>1</v>
      </c>
      <c r="AO107" s="208">
        <f t="shared" si="6"/>
        <v>1</v>
      </c>
      <c r="AP107" s="210" t="s">
        <v>647</v>
      </c>
      <c r="AQ107" s="276">
        <f t="shared" ref="AQ107" si="552">ROUND(AVERAGE(U107,Y107,AD107,AI107,AN107),0)</f>
        <v>2</v>
      </c>
      <c r="AR107" s="276" t="str">
        <f t="shared" ref="AR107" si="553">IF(AQ107&lt;1.5,"FUERTE",IF(AND(AQ107&gt;=1.5,AQ107&lt;2.5),"ACEPTABLE",IF(AQ107&gt;=5,"INEXISTENTE","DÉBIL")))</f>
        <v>ACEPTABLE</v>
      </c>
      <c r="AS107" s="276">
        <f t="shared" ref="AS107" si="554">IF(R107=0,0,ROUND((R107*AQ107),0))</f>
        <v>4</v>
      </c>
      <c r="AT107" s="278" t="str">
        <f t="shared" ref="AT107" si="555">IF(AS107&gt;=36,"GRAVE", IF(AS107&lt;=10, "LEVE", "MODERADO"))</f>
        <v>LEVE</v>
      </c>
      <c r="AU107" s="280" t="s">
        <v>1000</v>
      </c>
      <c r="AV107" s="280" t="s">
        <v>1001</v>
      </c>
      <c r="AW107" s="210" t="s">
        <v>89</v>
      </c>
      <c r="AX107" s="210"/>
      <c r="AY107" s="188"/>
      <c r="AZ107" s="182"/>
      <c r="BA107" s="183"/>
      <c r="BB107" s="183"/>
      <c r="BC107" s="183"/>
      <c r="BD107" s="183"/>
      <c r="BE107" s="183"/>
      <c r="BF107" s="183"/>
      <c r="BG107" s="183"/>
    </row>
    <row r="108" spans="1:59" ht="64.5" hidden="1" customHeight="1" x14ac:dyDescent="0.2">
      <c r="A108" s="284"/>
      <c r="B108" s="282"/>
      <c r="C108" s="285"/>
      <c r="D108" s="280"/>
      <c r="E108" s="285"/>
      <c r="F108" s="282"/>
      <c r="G108" s="210" t="s">
        <v>260</v>
      </c>
      <c r="H108" s="210" t="s">
        <v>35</v>
      </c>
      <c r="I108" s="187" t="s">
        <v>949</v>
      </c>
      <c r="J108" s="282"/>
      <c r="K108" s="308"/>
      <c r="L108" s="308"/>
      <c r="M108" s="308"/>
      <c r="N108" s="282"/>
      <c r="O108" s="276"/>
      <c r="P108" s="282"/>
      <c r="Q108" s="276"/>
      <c r="R108" s="276"/>
      <c r="S108" s="180" t="s">
        <v>314</v>
      </c>
      <c r="T108" s="181">
        <f t="shared" si="367"/>
        <v>2</v>
      </c>
      <c r="U108" s="276"/>
      <c r="V108" s="276"/>
      <c r="W108" s="210" t="s">
        <v>984</v>
      </c>
      <c r="X108" s="276"/>
      <c r="Y108" s="276"/>
      <c r="Z108" s="208">
        <f t="shared" si="368"/>
        <v>4</v>
      </c>
      <c r="AA108" s="210" t="s">
        <v>318</v>
      </c>
      <c r="AB108" s="210"/>
      <c r="AC108" s="276"/>
      <c r="AD108" s="276"/>
      <c r="AE108" s="208">
        <f t="shared" si="369"/>
        <v>1</v>
      </c>
      <c r="AF108" s="210" t="s">
        <v>295</v>
      </c>
      <c r="AG108" s="210" t="s">
        <v>992</v>
      </c>
      <c r="AH108" s="276"/>
      <c r="AI108" s="276"/>
      <c r="AJ108" s="208">
        <f t="shared" si="370"/>
        <v>1</v>
      </c>
      <c r="AK108" s="210" t="s">
        <v>292</v>
      </c>
      <c r="AL108" s="210" t="s">
        <v>300</v>
      </c>
      <c r="AM108" s="276"/>
      <c r="AN108" s="276"/>
      <c r="AO108" s="208">
        <f t="shared" si="6"/>
        <v>1</v>
      </c>
      <c r="AP108" s="210" t="s">
        <v>647</v>
      </c>
      <c r="AQ108" s="276"/>
      <c r="AR108" s="276"/>
      <c r="AS108" s="276"/>
      <c r="AT108" s="278"/>
      <c r="AU108" s="280"/>
      <c r="AV108" s="280"/>
      <c r="AW108" s="210" t="s">
        <v>89</v>
      </c>
      <c r="AX108" s="210"/>
      <c r="AY108" s="188"/>
      <c r="AZ108" s="182"/>
      <c r="BA108" s="183"/>
      <c r="BB108" s="183"/>
      <c r="BC108" s="183"/>
      <c r="BD108" s="183"/>
      <c r="BE108" s="183"/>
      <c r="BF108" s="183"/>
      <c r="BG108" s="183"/>
    </row>
    <row r="109" spans="1:59" ht="64.5" hidden="1" customHeight="1" x14ac:dyDescent="0.2">
      <c r="A109" s="284"/>
      <c r="B109" s="282"/>
      <c r="C109" s="285"/>
      <c r="D109" s="280"/>
      <c r="E109" s="285"/>
      <c r="F109" s="282"/>
      <c r="G109" s="210" t="s">
        <v>260</v>
      </c>
      <c r="H109" s="210" t="s">
        <v>35</v>
      </c>
      <c r="I109" s="187" t="s">
        <v>950</v>
      </c>
      <c r="J109" s="282"/>
      <c r="K109" s="308"/>
      <c r="L109" s="308"/>
      <c r="M109" s="308"/>
      <c r="N109" s="282"/>
      <c r="O109" s="276"/>
      <c r="P109" s="282"/>
      <c r="Q109" s="276"/>
      <c r="R109" s="276"/>
      <c r="S109" s="180" t="s">
        <v>314</v>
      </c>
      <c r="T109" s="181">
        <f t="shared" si="367"/>
        <v>2</v>
      </c>
      <c r="U109" s="276"/>
      <c r="V109" s="276"/>
      <c r="W109" s="210" t="s">
        <v>985</v>
      </c>
      <c r="X109" s="276"/>
      <c r="Y109" s="276"/>
      <c r="Z109" s="208">
        <f t="shared" si="368"/>
        <v>4</v>
      </c>
      <c r="AA109" s="210" t="s">
        <v>318</v>
      </c>
      <c r="AB109" s="210"/>
      <c r="AC109" s="276"/>
      <c r="AD109" s="276"/>
      <c r="AE109" s="208">
        <f t="shared" si="369"/>
        <v>1</v>
      </c>
      <c r="AF109" s="210" t="s">
        <v>295</v>
      </c>
      <c r="AG109" s="210" t="s">
        <v>992</v>
      </c>
      <c r="AH109" s="276"/>
      <c r="AI109" s="276"/>
      <c r="AJ109" s="208">
        <f t="shared" si="370"/>
        <v>1</v>
      </c>
      <c r="AK109" s="210" t="s">
        <v>292</v>
      </c>
      <c r="AL109" s="210" t="s">
        <v>300</v>
      </c>
      <c r="AM109" s="276"/>
      <c r="AN109" s="276"/>
      <c r="AO109" s="208">
        <f t="shared" si="6"/>
        <v>1</v>
      </c>
      <c r="AP109" s="210" t="s">
        <v>647</v>
      </c>
      <c r="AQ109" s="276"/>
      <c r="AR109" s="276"/>
      <c r="AS109" s="276"/>
      <c r="AT109" s="278"/>
      <c r="AU109" s="280"/>
      <c r="AV109" s="280"/>
      <c r="AW109" s="210" t="s">
        <v>89</v>
      </c>
      <c r="AX109" s="210"/>
      <c r="AY109" s="188"/>
      <c r="AZ109" s="182"/>
      <c r="BA109" s="183"/>
      <c r="BB109" s="183"/>
      <c r="BC109" s="183"/>
      <c r="BD109" s="183"/>
      <c r="BE109" s="183"/>
      <c r="BF109" s="183"/>
      <c r="BG109" s="183"/>
    </row>
    <row r="110" spans="1:59" ht="64.5" hidden="1" customHeight="1" x14ac:dyDescent="0.2">
      <c r="A110" s="284">
        <v>34</v>
      </c>
      <c r="B110" s="282" t="s">
        <v>184</v>
      </c>
      <c r="C110" s="285" t="str">
        <f t="shared" ref="C110" si="556">+VLOOKUP(B110,$A$691:$B$729,2,0)</f>
        <v>ALEXANDER MOLINA CABRERA</v>
      </c>
      <c r="D110" s="280" t="s">
        <v>167</v>
      </c>
      <c r="E110" s="285" t="str">
        <f>IF(D110=$D$661,$E$661,IF(D110=$D$662,$E$662,IF(D110=$D$663,$E$663,IF(D110=$D$664,$E$664,IF(D110=$D$665,$E$665,IF(D110=$D$666,$E$666,IF(D110=$D$667,$E$667,IF(D110=$D$668,$E$668,IF(D110=$D$669,$E$669,IF(D110=$D$670,$E$670,IF(D110=VICERRECTORÍA_ACADÉMICA_,BE721,IF(D110=PLANEACIÓN_,BE723, IF(D110=IMPACTO,BE722,IF(D110=VICERRECTORÍA_ADMINISTRATIVA_FINANCIERA_,BE724,IF(D110=_VICERRECTORÍA_RESPONSABILIDAD_SOCIAL_Y_BIENESTAR_UNIVERSITARIO_,BE725," ")))))))))))))))</f>
        <v>Promover y facilitar la interacción con la sociedad contribuyendo a la satisfacción de sus demandas, mediante servicios especializados, programas de educación continuada y de proyección social.</v>
      </c>
      <c r="F110" s="282" t="s">
        <v>265</v>
      </c>
      <c r="G110" s="210" t="s">
        <v>261</v>
      </c>
      <c r="H110" s="210" t="s">
        <v>41</v>
      </c>
      <c r="I110" s="187" t="s">
        <v>951</v>
      </c>
      <c r="J110" s="282" t="s">
        <v>107</v>
      </c>
      <c r="K110" s="282" t="s">
        <v>968</v>
      </c>
      <c r="L110" s="282" t="s">
        <v>969</v>
      </c>
      <c r="M110" s="282" t="s">
        <v>970</v>
      </c>
      <c r="N110" s="282" t="s">
        <v>104</v>
      </c>
      <c r="O110" s="276">
        <f t="shared" si="314"/>
        <v>3</v>
      </c>
      <c r="P110" s="282" t="s">
        <v>140</v>
      </c>
      <c r="Q110" s="276">
        <f t="shared" ref="Q110" si="557">IF(P110="ALTO",5,IF(P110="MEDIO-ALTO",4,IF(P110="MEDIO",3,IF(P110="MEDIO-BAJO",2,IF(P110="BAJO",1,0)))))</f>
        <v>3</v>
      </c>
      <c r="R110" s="276">
        <f t="shared" ref="R110" si="558">Q110*O110</f>
        <v>9</v>
      </c>
      <c r="S110" s="180" t="s">
        <v>315</v>
      </c>
      <c r="T110" s="181">
        <f t="shared" si="367"/>
        <v>1</v>
      </c>
      <c r="U110" s="276">
        <f t="shared" ref="U110:U170" si="559">ROUND(AVERAGEIF(T110:T112,"&gt;0"),0)</f>
        <v>2</v>
      </c>
      <c r="V110" s="276">
        <f t="shared" ref="V110:V170" si="560">U110*0.6</f>
        <v>1.2</v>
      </c>
      <c r="W110" s="210" t="s">
        <v>986</v>
      </c>
      <c r="X110" s="276">
        <f t="shared" ref="X110" si="561">IF(S110="No_existen",5*$X$10,Y110*$X$10)</f>
        <v>0.2</v>
      </c>
      <c r="Y110" s="276">
        <f t="shared" si="356"/>
        <v>4</v>
      </c>
      <c r="Z110" s="208">
        <f t="shared" si="368"/>
        <v>4</v>
      </c>
      <c r="AA110" s="210" t="s">
        <v>318</v>
      </c>
      <c r="AB110" s="210"/>
      <c r="AC110" s="276">
        <f t="shared" ref="AC110" si="562">IF(S110="No_existen",5*$AC$10,AD110*$AC$10)</f>
        <v>0.15</v>
      </c>
      <c r="AD110" s="276">
        <f t="shared" ref="AD110:AD170" si="563">ROUND(AVERAGEIF(AE110:AE112,"&gt;0"),0)</f>
        <v>1</v>
      </c>
      <c r="AE110" s="208">
        <f t="shared" si="369"/>
        <v>1</v>
      </c>
      <c r="AF110" s="210" t="s">
        <v>295</v>
      </c>
      <c r="AG110" s="210" t="s">
        <v>992</v>
      </c>
      <c r="AH110" s="276">
        <f t="shared" ref="AH110" si="564">IF(S110="No_existen",5*$AH$10,AI110*$AH$10)</f>
        <v>0.1</v>
      </c>
      <c r="AI110" s="276">
        <f t="shared" ref="AI110" si="565">ROUND(AVERAGEIF(AJ110:AJ112,"&gt;0"),0)</f>
        <v>1</v>
      </c>
      <c r="AJ110" s="208">
        <f t="shared" si="370"/>
        <v>1</v>
      </c>
      <c r="AK110" s="210" t="s">
        <v>292</v>
      </c>
      <c r="AL110" s="210" t="s">
        <v>301</v>
      </c>
      <c r="AM110" s="276">
        <f t="shared" ref="AM110" si="566">IF(S110="No_existen",5*$AM$10,AN110*$AM$10)</f>
        <v>0.1</v>
      </c>
      <c r="AN110" s="276">
        <f t="shared" ref="AN110" si="567">ROUND(AVERAGEIF(AO110:AO112,"&gt;0"),0)</f>
        <v>1</v>
      </c>
      <c r="AO110" s="208">
        <f t="shared" si="6"/>
        <v>1</v>
      </c>
      <c r="AP110" s="210" t="s">
        <v>647</v>
      </c>
      <c r="AQ110" s="276">
        <f t="shared" ref="AQ110" si="568">ROUND(AVERAGE(U110,Y110,AD110,AI110,AN110),0)</f>
        <v>2</v>
      </c>
      <c r="AR110" s="276" t="str">
        <f t="shared" ref="AR110" si="569">IF(AQ110&lt;1.5,"FUERTE",IF(AND(AQ110&gt;=1.5,AQ110&lt;2.5),"ACEPTABLE",IF(AQ110&gt;=5,"INEXISTENTE","DÉBIL")))</f>
        <v>ACEPTABLE</v>
      </c>
      <c r="AS110" s="276">
        <f t="shared" ref="AS110" si="570">IF(R110=0,0,ROUND((R110*AQ110),0))</f>
        <v>18</v>
      </c>
      <c r="AT110" s="278" t="str">
        <f t="shared" ref="AT110" si="571">IF(AS110&gt;=36,"GRAVE", IF(AS110&lt;=10, "LEVE", "MODERADO"))</f>
        <v>MODERADO</v>
      </c>
      <c r="AU110" s="280" t="s">
        <v>1002</v>
      </c>
      <c r="AV110" s="280" t="s">
        <v>1003</v>
      </c>
      <c r="AW110" s="210" t="s">
        <v>90</v>
      </c>
      <c r="AX110" s="210" t="s">
        <v>1013</v>
      </c>
      <c r="AY110" s="188">
        <v>46022</v>
      </c>
      <c r="AZ110" s="182"/>
      <c r="BA110" s="183"/>
      <c r="BB110" s="183"/>
      <c r="BC110" s="183"/>
      <c r="BD110" s="183"/>
      <c r="BE110" s="183"/>
      <c r="BF110" s="183"/>
      <c r="BG110" s="183"/>
    </row>
    <row r="111" spans="1:59" ht="64.5" hidden="1" customHeight="1" x14ac:dyDescent="0.2">
      <c r="A111" s="284"/>
      <c r="B111" s="282"/>
      <c r="C111" s="285"/>
      <c r="D111" s="280"/>
      <c r="E111" s="285"/>
      <c r="F111" s="282"/>
      <c r="G111" s="210" t="s">
        <v>260</v>
      </c>
      <c r="H111" s="210" t="s">
        <v>37</v>
      </c>
      <c r="I111" s="187" t="s">
        <v>952</v>
      </c>
      <c r="J111" s="282"/>
      <c r="K111" s="282"/>
      <c r="L111" s="282"/>
      <c r="M111" s="282"/>
      <c r="N111" s="282"/>
      <c r="O111" s="276"/>
      <c r="P111" s="282"/>
      <c r="Q111" s="276"/>
      <c r="R111" s="276"/>
      <c r="S111" s="180" t="s">
        <v>314</v>
      </c>
      <c r="T111" s="181">
        <f t="shared" si="367"/>
        <v>2</v>
      </c>
      <c r="U111" s="276"/>
      <c r="V111" s="276"/>
      <c r="W111" s="210" t="s">
        <v>987</v>
      </c>
      <c r="X111" s="276"/>
      <c r="Y111" s="276"/>
      <c r="Z111" s="208">
        <f t="shared" si="368"/>
        <v>4</v>
      </c>
      <c r="AA111" s="210" t="s">
        <v>318</v>
      </c>
      <c r="AB111" s="210"/>
      <c r="AC111" s="276"/>
      <c r="AD111" s="276"/>
      <c r="AE111" s="208">
        <f t="shared" si="369"/>
        <v>1</v>
      </c>
      <c r="AF111" s="210" t="s">
        <v>295</v>
      </c>
      <c r="AG111" s="210" t="s">
        <v>992</v>
      </c>
      <c r="AH111" s="276"/>
      <c r="AI111" s="276"/>
      <c r="AJ111" s="208">
        <f t="shared" si="370"/>
        <v>1</v>
      </c>
      <c r="AK111" s="210" t="s">
        <v>292</v>
      </c>
      <c r="AL111" s="210" t="s">
        <v>301</v>
      </c>
      <c r="AM111" s="276"/>
      <c r="AN111" s="276"/>
      <c r="AO111" s="208">
        <f t="shared" si="6"/>
        <v>1</v>
      </c>
      <c r="AP111" s="210" t="s">
        <v>647</v>
      </c>
      <c r="AQ111" s="276"/>
      <c r="AR111" s="276"/>
      <c r="AS111" s="276"/>
      <c r="AT111" s="278"/>
      <c r="AU111" s="280"/>
      <c r="AV111" s="280"/>
      <c r="AW111" s="210" t="s">
        <v>90</v>
      </c>
      <c r="AX111" s="210" t="s">
        <v>1014</v>
      </c>
      <c r="AY111" s="188">
        <v>46022</v>
      </c>
      <c r="AZ111" s="182"/>
      <c r="BA111" s="183"/>
      <c r="BB111" s="183"/>
      <c r="BC111" s="183"/>
      <c r="BD111" s="183"/>
      <c r="BE111" s="183"/>
      <c r="BF111" s="183"/>
      <c r="BG111" s="183"/>
    </row>
    <row r="112" spans="1:59" ht="64.5" hidden="1" customHeight="1" x14ac:dyDescent="0.2">
      <c r="A112" s="284"/>
      <c r="B112" s="282"/>
      <c r="C112" s="285"/>
      <c r="D112" s="280"/>
      <c r="E112" s="285"/>
      <c r="F112" s="282"/>
      <c r="G112" s="210" t="s">
        <v>260</v>
      </c>
      <c r="H112" s="210" t="s">
        <v>37</v>
      </c>
      <c r="I112" s="187" t="s">
        <v>953</v>
      </c>
      <c r="J112" s="282"/>
      <c r="K112" s="282"/>
      <c r="L112" s="282"/>
      <c r="M112" s="282"/>
      <c r="N112" s="282"/>
      <c r="O112" s="276"/>
      <c r="P112" s="282"/>
      <c r="Q112" s="276"/>
      <c r="R112" s="276"/>
      <c r="S112" s="180" t="s">
        <v>314</v>
      </c>
      <c r="T112" s="181">
        <f t="shared" si="367"/>
        <v>2</v>
      </c>
      <c r="U112" s="276"/>
      <c r="V112" s="276"/>
      <c r="W112" s="210" t="s">
        <v>988</v>
      </c>
      <c r="X112" s="276"/>
      <c r="Y112" s="276"/>
      <c r="Z112" s="208">
        <f t="shared" si="368"/>
        <v>4</v>
      </c>
      <c r="AA112" s="210" t="s">
        <v>318</v>
      </c>
      <c r="AB112" s="210"/>
      <c r="AC112" s="276"/>
      <c r="AD112" s="276"/>
      <c r="AE112" s="208">
        <f t="shared" si="369"/>
        <v>1</v>
      </c>
      <c r="AF112" s="210" t="s">
        <v>295</v>
      </c>
      <c r="AG112" s="210" t="s">
        <v>992</v>
      </c>
      <c r="AH112" s="276"/>
      <c r="AI112" s="276"/>
      <c r="AJ112" s="208">
        <f t="shared" si="370"/>
        <v>1</v>
      </c>
      <c r="AK112" s="210" t="s">
        <v>292</v>
      </c>
      <c r="AL112" s="210" t="s">
        <v>307</v>
      </c>
      <c r="AM112" s="276"/>
      <c r="AN112" s="276"/>
      <c r="AO112" s="208">
        <f t="shared" si="6"/>
        <v>1</v>
      </c>
      <c r="AP112" s="210" t="s">
        <v>647</v>
      </c>
      <c r="AQ112" s="276"/>
      <c r="AR112" s="276"/>
      <c r="AS112" s="276"/>
      <c r="AT112" s="278"/>
      <c r="AU112" s="280"/>
      <c r="AV112" s="280"/>
      <c r="AW112" s="210" t="s">
        <v>90</v>
      </c>
      <c r="AX112" s="210" t="s">
        <v>1015</v>
      </c>
      <c r="AY112" s="188">
        <v>46022</v>
      </c>
      <c r="AZ112" s="182"/>
      <c r="BA112" s="183"/>
      <c r="BB112" s="183"/>
      <c r="BC112" s="183"/>
      <c r="BD112" s="183"/>
      <c r="BE112" s="183"/>
      <c r="BF112" s="183"/>
      <c r="BG112" s="183"/>
    </row>
    <row r="113" spans="1:59" ht="114.75" x14ac:dyDescent="0.2">
      <c r="A113" s="284">
        <v>35</v>
      </c>
      <c r="B113" s="282" t="s">
        <v>184</v>
      </c>
      <c r="C113" s="285" t="str">
        <f t="shared" ref="C113" si="572">+VLOOKUP(B113,$A$691:$B$729,2,0)</f>
        <v>ALEXANDER MOLINA CABRERA</v>
      </c>
      <c r="D113" s="280" t="s">
        <v>162</v>
      </c>
      <c r="E113" s="285" t="str">
        <f>IF(D113=$D$661,$E$661,IF(D113=$D$662,$E$662,IF(D113=$D$663,$E$663,IF(D113=$D$664,$E$664,IF(D113=$D$665,$E$665,IF(D113=$D$666,$E$666,IF(D113=$D$667,$E$667,IF(D113=$D$668,$E$668,IF(D113=$D$669,$E$669,IF(D113=$D$670,$E$670,IF(D113=VICERRECTORÍA_ACADÉMICA_,BE724,IF(D113=PLANEACIÓN_,BE726, IF(D113=IMPACTO,BE725,IF(D113=VICERRECTORÍA_ADMINISTRATIVA_FINANCIERA_,BE727,IF(D113=_VICERRECTORÍA_RESPONSABILIDAD_SOCIAL_Y_BIENESTAR_UNIVERSITARIO_,BE728," ")))))))))))))))</f>
        <v>Administrar y ejecutar los recursos de la institución generando en los procesos mayor eficiencia y eficacia para dar una respuesta oportuna a los servicios demandados en el cumplimiento de las funciones misionales.</v>
      </c>
      <c r="F113" s="282" t="s">
        <v>265</v>
      </c>
      <c r="G113" s="210" t="s">
        <v>260</v>
      </c>
      <c r="H113" s="210" t="s">
        <v>37</v>
      </c>
      <c r="I113" s="187" t="s">
        <v>954</v>
      </c>
      <c r="J113" s="282" t="s">
        <v>109</v>
      </c>
      <c r="K113" s="282" t="s">
        <v>971</v>
      </c>
      <c r="L113" s="282" t="s">
        <v>972</v>
      </c>
      <c r="M113" s="282" t="s">
        <v>973</v>
      </c>
      <c r="N113" s="282" t="s">
        <v>104</v>
      </c>
      <c r="O113" s="276">
        <f t="shared" si="332"/>
        <v>3</v>
      </c>
      <c r="P113" s="282" t="s">
        <v>209</v>
      </c>
      <c r="Q113" s="276">
        <f t="shared" ref="Q113" si="573">IF(P113="ALTO",5,IF(P113="MEDIO-ALTO",4,IF(P113="MEDIO",3,IF(P113="MEDIO-BAJO",2,IF(P113="BAJO",1,0)))))</f>
        <v>4</v>
      </c>
      <c r="R113" s="276">
        <f t="shared" ref="R113" si="574">Q113*O113</f>
        <v>12</v>
      </c>
      <c r="S113" s="180" t="s">
        <v>386</v>
      </c>
      <c r="T113" s="181">
        <f t="shared" si="367"/>
        <v>4</v>
      </c>
      <c r="U113" s="276">
        <f t="shared" ref="U113:U173" si="575">ROUND(AVERAGEIF(T113:T115,"&gt;0"),0)</f>
        <v>4</v>
      </c>
      <c r="V113" s="276">
        <f t="shared" ref="V113:V173" si="576">U113*0.6</f>
        <v>2.4</v>
      </c>
      <c r="W113" s="210" t="s">
        <v>989</v>
      </c>
      <c r="X113" s="276">
        <f t="shared" ref="X113" si="577">IF(S113="No_existen",5*$X$10,Y113*$X$10)</f>
        <v>0.2</v>
      </c>
      <c r="Y113" s="276">
        <f t="shared" si="378"/>
        <v>4</v>
      </c>
      <c r="Z113" s="208">
        <f t="shared" si="368"/>
        <v>4</v>
      </c>
      <c r="AA113" s="210" t="s">
        <v>318</v>
      </c>
      <c r="AB113" s="210"/>
      <c r="AC113" s="276">
        <f t="shared" ref="AC113" si="578">IF(S113="No_existen",5*$AC$10,AD113*$AC$10)</f>
        <v>0.15</v>
      </c>
      <c r="AD113" s="276">
        <f t="shared" ref="AD113:AD173" si="579">ROUND(AVERAGEIF(AE113:AE115,"&gt;0"),0)</f>
        <v>1</v>
      </c>
      <c r="AE113" s="208">
        <f t="shared" si="369"/>
        <v>1</v>
      </c>
      <c r="AF113" s="210" t="s">
        <v>295</v>
      </c>
      <c r="AG113" s="210" t="s">
        <v>992</v>
      </c>
      <c r="AH113" s="276">
        <f t="shared" ref="AH113" si="580">IF(S113="No_existen",5*$AH$10,AI113*$AH$10)</f>
        <v>0.1</v>
      </c>
      <c r="AI113" s="276">
        <f t="shared" ref="AI113" si="581">ROUND(AVERAGEIF(AJ113:AJ115,"&gt;0"),0)</f>
        <v>1</v>
      </c>
      <c r="AJ113" s="208">
        <f t="shared" si="370"/>
        <v>1</v>
      </c>
      <c r="AK113" s="210" t="s">
        <v>292</v>
      </c>
      <c r="AL113" s="210" t="s">
        <v>307</v>
      </c>
      <c r="AM113" s="276">
        <f t="shared" ref="AM113" si="582">IF(S113="No_existen",5*$AM$10,AN113*$AM$10)</f>
        <v>0.1</v>
      </c>
      <c r="AN113" s="276">
        <f t="shared" ref="AN113" si="583">ROUND(AVERAGEIF(AO113:AO115,"&gt;0"),0)</f>
        <v>1</v>
      </c>
      <c r="AO113" s="208">
        <f t="shared" si="6"/>
        <v>1</v>
      </c>
      <c r="AP113" s="210" t="s">
        <v>647</v>
      </c>
      <c r="AQ113" s="276">
        <f t="shared" ref="AQ113" si="584">ROUND(AVERAGE(U113,Y113,AD113,AI113,AN113),0)</f>
        <v>2</v>
      </c>
      <c r="AR113" s="276" t="str">
        <f t="shared" ref="AR113" si="585">IF(AQ113&lt;1.5,"FUERTE",IF(AND(AQ113&gt;=1.5,AQ113&lt;2.5),"ACEPTABLE",IF(AQ113&gt;=5,"INEXISTENTE","DÉBIL")))</f>
        <v>ACEPTABLE</v>
      </c>
      <c r="AS113" s="276">
        <f t="shared" ref="AS113" si="586">IF(R113=0,0,ROUND((R113*AQ113),0))</f>
        <v>24</v>
      </c>
      <c r="AT113" s="278" t="str">
        <f t="shared" ref="AT113" si="587">IF(AS113&gt;=36,"GRAVE", IF(AS113&lt;=10, "LEVE", "MODERADO"))</f>
        <v>MODERADO</v>
      </c>
      <c r="AU113" s="280" t="s">
        <v>1004</v>
      </c>
      <c r="AV113" s="280" t="s">
        <v>1005</v>
      </c>
      <c r="AW113" s="210" t="s">
        <v>93</v>
      </c>
      <c r="AX113" s="210" t="s">
        <v>1016</v>
      </c>
      <c r="AY113" s="188">
        <v>46022</v>
      </c>
      <c r="AZ113" s="182"/>
      <c r="BA113" s="183"/>
      <c r="BB113" s="183"/>
      <c r="BC113" s="183"/>
      <c r="BD113" s="183"/>
      <c r="BE113" s="183"/>
      <c r="BF113" s="183"/>
      <c r="BG113" s="183"/>
    </row>
    <row r="114" spans="1:59" ht="64.5" hidden="1" customHeight="1" x14ac:dyDescent="0.2">
      <c r="A114" s="284"/>
      <c r="B114" s="282"/>
      <c r="C114" s="285"/>
      <c r="D114" s="280"/>
      <c r="E114" s="285"/>
      <c r="F114" s="282"/>
      <c r="G114" s="210"/>
      <c r="H114" s="210"/>
      <c r="I114" s="187"/>
      <c r="J114" s="282"/>
      <c r="K114" s="282"/>
      <c r="L114" s="282"/>
      <c r="M114" s="282"/>
      <c r="N114" s="282"/>
      <c r="O114" s="276"/>
      <c r="P114" s="282"/>
      <c r="Q114" s="276"/>
      <c r="R114" s="276"/>
      <c r="S114" s="180"/>
      <c r="T114" s="181">
        <f t="shared" si="367"/>
        <v>0</v>
      </c>
      <c r="U114" s="276"/>
      <c r="V114" s="276"/>
      <c r="W114" s="210"/>
      <c r="X114" s="276"/>
      <c r="Y114" s="276"/>
      <c r="Z114" s="208">
        <f t="shared" si="368"/>
        <v>0</v>
      </c>
      <c r="AA114" s="210"/>
      <c r="AB114" s="210"/>
      <c r="AC114" s="276"/>
      <c r="AD114" s="276"/>
      <c r="AE114" s="208">
        <f t="shared" si="369"/>
        <v>0</v>
      </c>
      <c r="AF114" s="210"/>
      <c r="AG114" s="210"/>
      <c r="AH114" s="276"/>
      <c r="AI114" s="276"/>
      <c r="AJ114" s="208">
        <f t="shared" si="370"/>
        <v>0</v>
      </c>
      <c r="AK114" s="210"/>
      <c r="AL114" s="210"/>
      <c r="AM114" s="276"/>
      <c r="AN114" s="276"/>
      <c r="AO114" s="208">
        <f t="shared" si="6"/>
        <v>0</v>
      </c>
      <c r="AP114" s="210"/>
      <c r="AQ114" s="276"/>
      <c r="AR114" s="276"/>
      <c r="AS114" s="276"/>
      <c r="AT114" s="278"/>
      <c r="AU114" s="280"/>
      <c r="AV114" s="280"/>
      <c r="AW114" s="210" t="s">
        <v>90</v>
      </c>
      <c r="AX114" s="210" t="s">
        <v>1017</v>
      </c>
      <c r="AY114" s="188">
        <v>46022</v>
      </c>
      <c r="AZ114" s="182"/>
      <c r="BA114" s="183"/>
      <c r="BB114" s="183"/>
      <c r="BC114" s="183"/>
      <c r="BD114" s="183"/>
      <c r="BE114" s="183"/>
      <c r="BF114" s="183"/>
      <c r="BG114" s="183"/>
    </row>
    <row r="115" spans="1:59" ht="64.5" hidden="1" customHeight="1" x14ac:dyDescent="0.2">
      <c r="A115" s="284"/>
      <c r="B115" s="282"/>
      <c r="C115" s="285"/>
      <c r="D115" s="280"/>
      <c r="E115" s="285"/>
      <c r="F115" s="282"/>
      <c r="G115" s="210"/>
      <c r="H115" s="210"/>
      <c r="I115" s="187"/>
      <c r="J115" s="282"/>
      <c r="K115" s="282"/>
      <c r="L115" s="282"/>
      <c r="M115" s="282"/>
      <c r="N115" s="282"/>
      <c r="O115" s="276"/>
      <c r="P115" s="282"/>
      <c r="Q115" s="276"/>
      <c r="R115" s="276"/>
      <c r="S115" s="180"/>
      <c r="T115" s="181">
        <f t="shared" si="367"/>
        <v>0</v>
      </c>
      <c r="U115" s="276"/>
      <c r="V115" s="276"/>
      <c r="W115" s="210"/>
      <c r="X115" s="276"/>
      <c r="Y115" s="276"/>
      <c r="Z115" s="208">
        <f t="shared" si="368"/>
        <v>0</v>
      </c>
      <c r="AA115" s="210"/>
      <c r="AB115" s="210"/>
      <c r="AC115" s="276"/>
      <c r="AD115" s="276"/>
      <c r="AE115" s="208">
        <f t="shared" si="369"/>
        <v>0</v>
      </c>
      <c r="AF115" s="210"/>
      <c r="AG115" s="210"/>
      <c r="AH115" s="276"/>
      <c r="AI115" s="276"/>
      <c r="AJ115" s="208">
        <f t="shared" si="370"/>
        <v>0</v>
      </c>
      <c r="AK115" s="210"/>
      <c r="AL115" s="210"/>
      <c r="AM115" s="276"/>
      <c r="AN115" s="276"/>
      <c r="AO115" s="208">
        <f t="shared" si="6"/>
        <v>0</v>
      </c>
      <c r="AP115" s="210"/>
      <c r="AQ115" s="276"/>
      <c r="AR115" s="276"/>
      <c r="AS115" s="276"/>
      <c r="AT115" s="278"/>
      <c r="AU115" s="280"/>
      <c r="AV115" s="280"/>
      <c r="AW115" s="210"/>
      <c r="AX115" s="210"/>
      <c r="AY115" s="188"/>
      <c r="AZ115" s="182"/>
      <c r="BA115" s="183"/>
      <c r="BB115" s="183"/>
      <c r="BC115" s="183"/>
      <c r="BD115" s="183"/>
      <c r="BE115" s="183"/>
      <c r="BF115" s="183"/>
      <c r="BG115" s="183"/>
    </row>
    <row r="116" spans="1:59" ht="179.25" customHeight="1" x14ac:dyDescent="0.2">
      <c r="A116" s="284">
        <v>36</v>
      </c>
      <c r="B116" s="282" t="s">
        <v>184</v>
      </c>
      <c r="C116" s="285" t="str">
        <f t="shared" ref="C116" si="588">+VLOOKUP(B116,$A$691:$B$729,2,0)</f>
        <v>ALEXANDER MOLINA CABRERA</v>
      </c>
      <c r="D116" s="280" t="s">
        <v>162</v>
      </c>
      <c r="E116" s="285" t="str">
        <f>IF(D116=$D$661,$E$661,IF(D116=$D$662,$E$662,IF(D116=$D$663,$E$663,IF(D116=$D$664,$E$664,IF(D116=$D$665,$E$665,IF(D116=$D$666,$E$666,IF(D116=$D$667,$E$667,IF(D116=$D$668,$E$668,IF(D116=$D$669,$E$669,IF(D116=$D$670,$E$670,IF(D116=VICERRECTORÍA_ACADÉMICA_,BE727,IF(D116=PLANEACIÓN_,BE729, IF(D116=IMPACTO,BE728,IF(D116=VICERRECTORÍA_ADMINISTRATIVA_FINANCIERA_,BE730,IF(D116=_VICERRECTORÍA_RESPONSABILIDAD_SOCIAL_Y_BIENESTAR_UNIVERSITARIO_,BE731," ")))))))))))))))</f>
        <v>Administrar y ejecutar los recursos de la institución generando en los procesos mayor eficiencia y eficacia para dar una respuesta oportuna a los servicios demandados en el cumplimiento de las funciones misionales.</v>
      </c>
      <c r="F116" s="282" t="s">
        <v>265</v>
      </c>
      <c r="G116" s="210" t="s">
        <v>260</v>
      </c>
      <c r="H116" s="210" t="s">
        <v>34</v>
      </c>
      <c r="I116" s="187" t="s">
        <v>955</v>
      </c>
      <c r="J116" s="282" t="s">
        <v>143</v>
      </c>
      <c r="K116" s="282" t="s">
        <v>974</v>
      </c>
      <c r="L116" s="282" t="s">
        <v>975</v>
      </c>
      <c r="M116" s="282" t="s">
        <v>976</v>
      </c>
      <c r="N116" s="282" t="s">
        <v>147</v>
      </c>
      <c r="O116" s="276">
        <f t="shared" si="350"/>
        <v>2</v>
      </c>
      <c r="P116" s="282" t="s">
        <v>140</v>
      </c>
      <c r="Q116" s="276">
        <f t="shared" ref="Q116" si="589">IF(P116="ALTO",5,IF(P116="MEDIO-ALTO",4,IF(P116="MEDIO",3,IF(P116="MEDIO-BAJO",2,IF(P116="BAJO",1,0)))))</f>
        <v>3</v>
      </c>
      <c r="R116" s="276">
        <f t="shared" ref="R116" si="590">Q116*O116</f>
        <v>6</v>
      </c>
      <c r="S116" s="180" t="s">
        <v>386</v>
      </c>
      <c r="T116" s="181">
        <f t="shared" si="367"/>
        <v>4</v>
      </c>
      <c r="U116" s="276">
        <f t="shared" ref="U116:U176" si="591">ROUND(AVERAGEIF(T116:T118,"&gt;0"),0)</f>
        <v>4</v>
      </c>
      <c r="V116" s="276">
        <f t="shared" ref="V116:V176" si="592">U116*0.6</f>
        <v>2.4</v>
      </c>
      <c r="W116" s="210" t="s">
        <v>990</v>
      </c>
      <c r="X116" s="276">
        <f t="shared" ref="X116" si="593">IF(S116="No_existen",5*$X$10,Y116*$X$10)</f>
        <v>0.2</v>
      </c>
      <c r="Y116" s="276">
        <f t="shared" si="396"/>
        <v>4</v>
      </c>
      <c r="Z116" s="208">
        <f t="shared" si="368"/>
        <v>4</v>
      </c>
      <c r="AA116" s="210" t="s">
        <v>318</v>
      </c>
      <c r="AB116" s="210"/>
      <c r="AC116" s="276">
        <f t="shared" ref="AC116" si="594">IF(S116="No_existen",5*$AC$10,AD116*$AC$10)</f>
        <v>0.15</v>
      </c>
      <c r="AD116" s="276">
        <f t="shared" ref="AD116:AD176" si="595">ROUND(AVERAGEIF(AE116:AE118,"&gt;0"),0)</f>
        <v>1</v>
      </c>
      <c r="AE116" s="208">
        <f t="shared" si="369"/>
        <v>1</v>
      </c>
      <c r="AF116" s="210" t="s">
        <v>295</v>
      </c>
      <c r="AG116" s="210" t="s">
        <v>991</v>
      </c>
      <c r="AH116" s="276">
        <f t="shared" ref="AH116" si="596">IF(S116="No_existen",5*$AH$10,AI116*$AH$10)</f>
        <v>0.1</v>
      </c>
      <c r="AI116" s="276">
        <f t="shared" ref="AI116" si="597">ROUND(AVERAGEIF(AJ116:AJ118,"&gt;0"),0)</f>
        <v>1</v>
      </c>
      <c r="AJ116" s="208">
        <f t="shared" si="370"/>
        <v>1</v>
      </c>
      <c r="AK116" s="210" t="s">
        <v>292</v>
      </c>
      <c r="AL116" s="210" t="s">
        <v>305</v>
      </c>
      <c r="AM116" s="276">
        <f t="shared" ref="AM116" si="598">IF(S116="No_existen",5*$AM$10,AN116*$AM$10)</f>
        <v>0.1</v>
      </c>
      <c r="AN116" s="276">
        <f t="shared" ref="AN116" si="599">ROUND(AVERAGEIF(AO116:AO118,"&gt;0"),0)</f>
        <v>1</v>
      </c>
      <c r="AO116" s="208">
        <f t="shared" si="6"/>
        <v>1</v>
      </c>
      <c r="AP116" s="210" t="s">
        <v>647</v>
      </c>
      <c r="AQ116" s="276">
        <f t="shared" ref="AQ116" si="600">ROUND(AVERAGE(U116,Y116,AD116,AI116,AN116),0)</f>
        <v>2</v>
      </c>
      <c r="AR116" s="276" t="str">
        <f t="shared" ref="AR116" si="601">IF(AQ116&lt;1.5,"FUERTE",IF(AND(AQ116&gt;=1.5,AQ116&lt;2.5),"ACEPTABLE",IF(AQ116&gt;=5,"INEXISTENTE","DÉBIL")))</f>
        <v>ACEPTABLE</v>
      </c>
      <c r="AS116" s="276">
        <f t="shared" ref="AS116" si="602">IF(R116=0,0,ROUND((R116*AQ116),0))</f>
        <v>12</v>
      </c>
      <c r="AT116" s="278" t="str">
        <f t="shared" ref="AT116" si="603">IF(AS116&gt;=36,"GRAVE", IF(AS116&lt;=10, "LEVE", "MODERADO"))</f>
        <v>MODERADO</v>
      </c>
      <c r="AU116" s="280" t="s">
        <v>1006</v>
      </c>
      <c r="AV116" s="280" t="s">
        <v>1007</v>
      </c>
      <c r="AW116" s="210" t="s">
        <v>93</v>
      </c>
      <c r="AX116" s="210" t="s">
        <v>1018</v>
      </c>
      <c r="AY116" s="188">
        <v>46022</v>
      </c>
      <c r="AZ116" s="182"/>
      <c r="BA116" s="183"/>
      <c r="BB116" s="183"/>
      <c r="BC116" s="183"/>
      <c r="BD116" s="183"/>
      <c r="BE116" s="183"/>
      <c r="BF116" s="183"/>
      <c r="BG116" s="183"/>
    </row>
    <row r="117" spans="1:59" ht="64.5" hidden="1" customHeight="1" x14ac:dyDescent="0.2">
      <c r="A117" s="284"/>
      <c r="B117" s="282"/>
      <c r="C117" s="285"/>
      <c r="D117" s="280"/>
      <c r="E117" s="285"/>
      <c r="F117" s="282"/>
      <c r="G117" s="210"/>
      <c r="H117" s="210"/>
      <c r="I117" s="187"/>
      <c r="J117" s="282"/>
      <c r="K117" s="282"/>
      <c r="L117" s="282"/>
      <c r="M117" s="282"/>
      <c r="N117" s="282"/>
      <c r="O117" s="276"/>
      <c r="P117" s="282"/>
      <c r="Q117" s="276"/>
      <c r="R117" s="276"/>
      <c r="S117" s="180"/>
      <c r="T117" s="181">
        <f t="shared" si="367"/>
        <v>0</v>
      </c>
      <c r="U117" s="276"/>
      <c r="V117" s="276"/>
      <c r="W117" s="210"/>
      <c r="X117" s="276"/>
      <c r="Y117" s="276"/>
      <c r="Z117" s="208">
        <f t="shared" si="368"/>
        <v>0</v>
      </c>
      <c r="AA117" s="210"/>
      <c r="AB117" s="210"/>
      <c r="AC117" s="276"/>
      <c r="AD117" s="276"/>
      <c r="AE117" s="208">
        <f t="shared" si="369"/>
        <v>0</v>
      </c>
      <c r="AF117" s="210"/>
      <c r="AG117" s="210"/>
      <c r="AH117" s="276"/>
      <c r="AI117" s="276"/>
      <c r="AJ117" s="208">
        <f t="shared" si="370"/>
        <v>0</v>
      </c>
      <c r="AK117" s="210"/>
      <c r="AL117" s="210"/>
      <c r="AM117" s="276"/>
      <c r="AN117" s="276"/>
      <c r="AO117" s="208">
        <f t="shared" si="6"/>
        <v>0</v>
      </c>
      <c r="AP117" s="210"/>
      <c r="AQ117" s="276"/>
      <c r="AR117" s="276"/>
      <c r="AS117" s="276"/>
      <c r="AT117" s="278"/>
      <c r="AU117" s="280"/>
      <c r="AV117" s="280"/>
      <c r="AW117" s="210"/>
      <c r="AX117" s="210"/>
      <c r="AY117" s="188"/>
      <c r="AZ117" s="182"/>
      <c r="BA117" s="183"/>
      <c r="BB117" s="183"/>
      <c r="BC117" s="183"/>
      <c r="BD117" s="183"/>
      <c r="BE117" s="183"/>
      <c r="BF117" s="183"/>
      <c r="BG117" s="183"/>
    </row>
    <row r="118" spans="1:59" ht="64.5" hidden="1" customHeight="1" x14ac:dyDescent="0.2">
      <c r="A118" s="284"/>
      <c r="B118" s="282"/>
      <c r="C118" s="285"/>
      <c r="D118" s="280"/>
      <c r="E118" s="285"/>
      <c r="F118" s="282"/>
      <c r="G118" s="210"/>
      <c r="H118" s="210"/>
      <c r="I118" s="187"/>
      <c r="J118" s="282"/>
      <c r="K118" s="282"/>
      <c r="L118" s="282"/>
      <c r="M118" s="282"/>
      <c r="N118" s="282"/>
      <c r="O118" s="276"/>
      <c r="P118" s="282"/>
      <c r="Q118" s="276"/>
      <c r="R118" s="276"/>
      <c r="S118" s="180"/>
      <c r="T118" s="181">
        <f t="shared" si="367"/>
        <v>0</v>
      </c>
      <c r="U118" s="276"/>
      <c r="V118" s="276"/>
      <c r="W118" s="210"/>
      <c r="X118" s="276"/>
      <c r="Y118" s="276"/>
      <c r="Z118" s="208">
        <f t="shared" si="368"/>
        <v>0</v>
      </c>
      <c r="AA118" s="210"/>
      <c r="AB118" s="210"/>
      <c r="AC118" s="276"/>
      <c r="AD118" s="276"/>
      <c r="AE118" s="208">
        <f t="shared" si="369"/>
        <v>0</v>
      </c>
      <c r="AF118" s="210"/>
      <c r="AG118" s="210"/>
      <c r="AH118" s="276"/>
      <c r="AI118" s="276"/>
      <c r="AJ118" s="208">
        <f t="shared" si="370"/>
        <v>0</v>
      </c>
      <c r="AK118" s="210"/>
      <c r="AL118" s="210"/>
      <c r="AM118" s="276"/>
      <c r="AN118" s="276"/>
      <c r="AO118" s="208">
        <f t="shared" si="6"/>
        <v>0</v>
      </c>
      <c r="AP118" s="210"/>
      <c r="AQ118" s="276"/>
      <c r="AR118" s="276"/>
      <c r="AS118" s="276"/>
      <c r="AT118" s="278"/>
      <c r="AU118" s="280"/>
      <c r="AV118" s="280"/>
      <c r="AW118" s="210"/>
      <c r="AX118" s="210"/>
      <c r="AY118" s="188"/>
      <c r="AZ118" s="182"/>
      <c r="BA118" s="183"/>
      <c r="BB118" s="183"/>
      <c r="BC118" s="183"/>
      <c r="BD118" s="183"/>
      <c r="BE118" s="183"/>
      <c r="BF118" s="183"/>
      <c r="BG118" s="183"/>
    </row>
    <row r="119" spans="1:59" ht="64.5" hidden="1" customHeight="1" x14ac:dyDescent="0.2">
      <c r="A119" s="284">
        <v>37</v>
      </c>
      <c r="B119" s="282" t="s">
        <v>550</v>
      </c>
      <c r="C119" s="285" t="str">
        <f t="shared" ref="C119" si="604">+VLOOKUP(B119,$A$691:$B$729,2,0)</f>
        <v>VALENTINA KALLEWAARD ECHEVERRI</v>
      </c>
      <c r="D119" s="280" t="s">
        <v>150</v>
      </c>
      <c r="E119" s="285" t="str">
        <f>IF(D119=$D$661,$E$661,IF(D119=$D$662,$E$662,IF(D119=$D$663,$E$663,IF(D119=$D$664,$E$664,IF(D119=$D$665,$E$665,IF(D119=$D$666,$E$666,IF(D119=$D$667,$E$667,IF(D119=$D$668,$E$668,IF(D119=$D$669,$E$669,IF(D119=$D$670,$E$670,IF(D119=VICERRECTORÍA_ACADÉMICA_,BE730,IF(D119=PLANEACIÓN_,BE732, IF(D119=IMPACTO,BE731,IF(D119=VICERRECTORÍA_ADMINISTRATIVA_FINANCIERA_,BE733,IF(D119=_VICERRECTORÍA_RESPONSABILIDAD_SOCIAL_Y_BIENESTAR_UNIVERSITARIO_,BE734," ")))))))))))))))</f>
        <v>Promover la calidad educativa de la Institución, mediante la administración de los programas de formación que ofrece la universidad en sus diferentes niveles, con el fin de permitir al egresado desempeñarse con idoneidad, ética y compromiso social.</v>
      </c>
      <c r="F119" s="282" t="s">
        <v>265</v>
      </c>
      <c r="G119" s="210" t="s">
        <v>261</v>
      </c>
      <c r="H119" s="210" t="s">
        <v>262</v>
      </c>
      <c r="I119" s="187" t="s">
        <v>1019</v>
      </c>
      <c r="J119" s="282" t="s">
        <v>107</v>
      </c>
      <c r="K119" s="308" t="s">
        <v>1025</v>
      </c>
      <c r="L119" s="308" t="s">
        <v>1026</v>
      </c>
      <c r="M119" s="326" t="s">
        <v>1027</v>
      </c>
      <c r="N119" s="282" t="s">
        <v>104</v>
      </c>
      <c r="O119" s="276">
        <f t="shared" si="372"/>
        <v>3</v>
      </c>
      <c r="P119" s="282" t="s">
        <v>140</v>
      </c>
      <c r="Q119" s="276">
        <f t="shared" ref="Q119" si="605">IF(P119="ALTO",5,IF(P119="MEDIO-ALTO",4,IF(P119="MEDIO",3,IF(P119="MEDIO-BAJO",2,IF(P119="BAJO",1,0)))))</f>
        <v>3</v>
      </c>
      <c r="R119" s="276">
        <f t="shared" ref="R119" si="606">Q119*O119</f>
        <v>9</v>
      </c>
      <c r="S119" s="180" t="s">
        <v>315</v>
      </c>
      <c r="T119" s="181">
        <f t="shared" si="367"/>
        <v>1</v>
      </c>
      <c r="U119" s="276">
        <f t="shared" ref="U119:U179" si="607">ROUND(AVERAGEIF(T119:T121,"&gt;0"),0)</f>
        <v>3</v>
      </c>
      <c r="V119" s="276">
        <f t="shared" ref="V119:V179" si="608">U119*0.6</f>
        <v>1.7999999999999998</v>
      </c>
      <c r="W119" s="210" t="s">
        <v>1034</v>
      </c>
      <c r="X119" s="276">
        <f t="shared" ref="X119" si="609">IF(S119="No_existen",5*$X$10,Y119*$X$10)</f>
        <v>0.2</v>
      </c>
      <c r="Y119" s="276">
        <f t="shared" ref="Y119" si="610">ROUND(AVERAGEIF(Z119:Z121,"&gt;0"),0)</f>
        <v>4</v>
      </c>
      <c r="Z119" s="208">
        <f t="shared" si="368"/>
        <v>4</v>
      </c>
      <c r="AA119" s="210" t="s">
        <v>318</v>
      </c>
      <c r="AB119" s="210"/>
      <c r="AC119" s="276">
        <f t="shared" ref="AC119" si="611">IF(S119="No_existen",5*$AC$10,AD119*$AC$10)</f>
        <v>0.15</v>
      </c>
      <c r="AD119" s="276">
        <f t="shared" ref="AD119:AD179" si="612">ROUND(AVERAGEIF(AE119:AE121,"&gt;0"),0)</f>
        <v>1</v>
      </c>
      <c r="AE119" s="208">
        <f t="shared" si="369"/>
        <v>1</v>
      </c>
      <c r="AF119" s="210" t="s">
        <v>295</v>
      </c>
      <c r="AG119" s="210" t="s">
        <v>1040</v>
      </c>
      <c r="AH119" s="276">
        <f t="shared" ref="AH119" si="613">IF(S119="No_existen",5*$AH$10,AI119*$AH$10)</f>
        <v>0.1</v>
      </c>
      <c r="AI119" s="276">
        <f t="shared" ref="AI119" si="614">ROUND(AVERAGEIF(AJ119:AJ121,"&gt;0"),0)</f>
        <v>1</v>
      </c>
      <c r="AJ119" s="208">
        <f t="shared" si="370"/>
        <v>1</v>
      </c>
      <c r="AK119" s="210" t="s">
        <v>292</v>
      </c>
      <c r="AL119" s="210" t="s">
        <v>300</v>
      </c>
      <c r="AM119" s="276">
        <f t="shared" ref="AM119" si="615">IF(S119="No_existen",5*$AM$10,AN119*$AM$10)</f>
        <v>0.1</v>
      </c>
      <c r="AN119" s="276">
        <f t="shared" ref="AN119" si="616">ROUND(AVERAGEIF(AO119:AO121,"&gt;0"),0)</f>
        <v>1</v>
      </c>
      <c r="AO119" s="208">
        <f t="shared" si="6"/>
        <v>1</v>
      </c>
      <c r="AP119" s="210" t="s">
        <v>647</v>
      </c>
      <c r="AQ119" s="276">
        <f t="shared" ref="AQ119" si="617">ROUND(AVERAGE(U119,Y119,AD119,AI119,AN119),0)</f>
        <v>2</v>
      </c>
      <c r="AR119" s="276" t="str">
        <f t="shared" ref="AR119" si="618">IF(AQ119&lt;1.5,"FUERTE",IF(AND(AQ119&gt;=1.5,AQ119&lt;2.5),"ACEPTABLE",IF(AQ119&gt;=5,"INEXISTENTE","DÉBIL")))</f>
        <v>ACEPTABLE</v>
      </c>
      <c r="AS119" s="276">
        <f t="shared" ref="AS119" si="619">IF(R119=0,0,ROUND((R119*AQ119),0))</f>
        <v>18</v>
      </c>
      <c r="AT119" s="278" t="str">
        <f t="shared" ref="AT119" si="620">IF(AS119&gt;=36,"GRAVE", IF(AS119&lt;=10, "LEVE", "MODERADO"))</f>
        <v>MODERADO</v>
      </c>
      <c r="AU119" s="308" t="s">
        <v>1044</v>
      </c>
      <c r="AV119" s="309" t="s">
        <v>1045</v>
      </c>
      <c r="AW119" s="210" t="s">
        <v>90</v>
      </c>
      <c r="AX119" s="210" t="s">
        <v>1048</v>
      </c>
      <c r="AY119" s="188">
        <v>46003</v>
      </c>
      <c r="AZ119" s="182"/>
      <c r="BA119" s="183"/>
      <c r="BB119" s="183"/>
      <c r="BC119" s="183"/>
      <c r="BD119" s="183"/>
      <c r="BE119" s="183"/>
      <c r="BF119" s="183"/>
      <c r="BG119" s="183"/>
    </row>
    <row r="120" spans="1:59" ht="64.5" hidden="1" customHeight="1" x14ac:dyDescent="0.2">
      <c r="A120" s="284"/>
      <c r="B120" s="282"/>
      <c r="C120" s="285"/>
      <c r="D120" s="280"/>
      <c r="E120" s="285"/>
      <c r="F120" s="282"/>
      <c r="G120" s="210" t="s">
        <v>260</v>
      </c>
      <c r="H120" s="210" t="s">
        <v>226</v>
      </c>
      <c r="I120" s="187" t="s">
        <v>1020</v>
      </c>
      <c r="J120" s="282"/>
      <c r="K120" s="308"/>
      <c r="L120" s="308"/>
      <c r="M120" s="308"/>
      <c r="N120" s="282"/>
      <c r="O120" s="276"/>
      <c r="P120" s="282"/>
      <c r="Q120" s="276"/>
      <c r="R120" s="276"/>
      <c r="S120" s="180" t="s">
        <v>386</v>
      </c>
      <c r="T120" s="181">
        <f t="shared" si="367"/>
        <v>4</v>
      </c>
      <c r="U120" s="276"/>
      <c r="V120" s="276"/>
      <c r="W120" s="210" t="s">
        <v>1035</v>
      </c>
      <c r="X120" s="276"/>
      <c r="Y120" s="276"/>
      <c r="Z120" s="208">
        <f t="shared" si="368"/>
        <v>4</v>
      </c>
      <c r="AA120" s="210" t="s">
        <v>318</v>
      </c>
      <c r="AB120" s="210"/>
      <c r="AC120" s="276"/>
      <c r="AD120" s="276"/>
      <c r="AE120" s="208">
        <f t="shared" si="369"/>
        <v>1</v>
      </c>
      <c r="AF120" s="210" t="s">
        <v>295</v>
      </c>
      <c r="AG120" s="210" t="s">
        <v>1040</v>
      </c>
      <c r="AH120" s="276"/>
      <c r="AI120" s="276"/>
      <c r="AJ120" s="208">
        <f t="shared" si="370"/>
        <v>1</v>
      </c>
      <c r="AK120" s="210" t="s">
        <v>292</v>
      </c>
      <c r="AL120" s="210" t="s">
        <v>300</v>
      </c>
      <c r="AM120" s="276"/>
      <c r="AN120" s="276"/>
      <c r="AO120" s="208">
        <f t="shared" si="6"/>
        <v>1</v>
      </c>
      <c r="AP120" s="210" t="s">
        <v>647</v>
      </c>
      <c r="AQ120" s="276"/>
      <c r="AR120" s="276"/>
      <c r="AS120" s="276"/>
      <c r="AT120" s="278"/>
      <c r="AU120" s="308"/>
      <c r="AV120" s="308"/>
      <c r="AW120" s="210" t="s">
        <v>90</v>
      </c>
      <c r="AX120" s="210" t="s">
        <v>1049</v>
      </c>
      <c r="AY120" s="188">
        <v>46003</v>
      </c>
      <c r="AZ120" s="182"/>
      <c r="BA120" s="183"/>
      <c r="BB120" s="183"/>
      <c r="BC120" s="183"/>
      <c r="BD120" s="183"/>
      <c r="BE120" s="183"/>
      <c r="BF120" s="183"/>
      <c r="BG120" s="183"/>
    </row>
    <row r="121" spans="1:59" ht="64.5" hidden="1" customHeight="1" x14ac:dyDescent="0.2">
      <c r="A121" s="284"/>
      <c r="B121" s="282"/>
      <c r="C121" s="285"/>
      <c r="D121" s="280"/>
      <c r="E121" s="285"/>
      <c r="F121" s="282"/>
      <c r="G121" s="210"/>
      <c r="H121" s="210"/>
      <c r="I121" s="187"/>
      <c r="J121" s="282"/>
      <c r="K121" s="308"/>
      <c r="L121" s="308"/>
      <c r="M121" s="308"/>
      <c r="N121" s="282"/>
      <c r="O121" s="276"/>
      <c r="P121" s="282"/>
      <c r="Q121" s="276"/>
      <c r="R121" s="276"/>
      <c r="S121" s="180"/>
      <c r="T121" s="181">
        <f t="shared" si="367"/>
        <v>0</v>
      </c>
      <c r="U121" s="276"/>
      <c r="V121" s="276"/>
      <c r="W121" s="210"/>
      <c r="X121" s="276"/>
      <c r="Y121" s="276"/>
      <c r="Z121" s="208">
        <f t="shared" si="368"/>
        <v>0</v>
      </c>
      <c r="AA121" s="210"/>
      <c r="AB121" s="210"/>
      <c r="AC121" s="276"/>
      <c r="AD121" s="276"/>
      <c r="AE121" s="208">
        <f t="shared" si="369"/>
        <v>0</v>
      </c>
      <c r="AF121" s="210"/>
      <c r="AG121" s="210"/>
      <c r="AH121" s="276"/>
      <c r="AI121" s="276"/>
      <c r="AJ121" s="208">
        <f t="shared" si="370"/>
        <v>0</v>
      </c>
      <c r="AK121" s="210"/>
      <c r="AL121" s="210"/>
      <c r="AM121" s="276"/>
      <c r="AN121" s="276"/>
      <c r="AO121" s="208">
        <f t="shared" si="6"/>
        <v>0</v>
      </c>
      <c r="AP121" s="210"/>
      <c r="AQ121" s="276"/>
      <c r="AR121" s="276"/>
      <c r="AS121" s="276"/>
      <c r="AT121" s="278"/>
      <c r="AU121" s="308"/>
      <c r="AV121" s="308"/>
      <c r="AW121" s="210"/>
      <c r="AX121" s="210"/>
      <c r="AY121" s="188"/>
      <c r="AZ121" s="182"/>
      <c r="BA121" s="183"/>
      <c r="BB121" s="183"/>
      <c r="BC121" s="183"/>
      <c r="BD121" s="183"/>
      <c r="BE121" s="183"/>
      <c r="BF121" s="183"/>
      <c r="BG121" s="183"/>
    </row>
    <row r="122" spans="1:59" ht="105" customHeight="1" x14ac:dyDescent="0.2">
      <c r="A122" s="284">
        <v>38</v>
      </c>
      <c r="B122" s="282" t="s">
        <v>550</v>
      </c>
      <c r="C122" s="285" t="str">
        <f>+VLOOKUP(B122,$A$691:$B$729,2,0)</f>
        <v>VALENTINA KALLEWAARD ECHEVERRI</v>
      </c>
      <c r="D122" s="280" t="s">
        <v>162</v>
      </c>
      <c r="E122" s="285" t="str">
        <f>IF(D122=$D$661,$E$661,IF(D122=$D$662,$E$662,IF(D122=$D$663,$E$663,IF(D122=$D$664,$E$664,IF(D122=$D$665,$E$665,IF(D122=$D$666,$E$666,IF(D122=$D$667,$E$667,IF(D122=$D$668,$E$668,IF(D122=$D$669,$E$669,IF(D122=$D$670,$E$670,IF(D122=VICERRECTORÍA_ACADÉMICA_,BE733,IF(D122=PLANEACIÓN_,BE735, IF(D122=IMPACTO,BE734,IF(D122=VICERRECTORÍA_ADMINISTRATIVA_FINANCIERA_,BE736,IF(D122=_VICERRECTORÍA_RESPONSABILIDAD_SOCIAL_Y_BIENESTAR_UNIVERSITARIO_,BE737," ")))))))))))))))</f>
        <v>Administrar y ejecutar los recursos de la institución generando en los procesos mayor eficiencia y eficacia para dar una respuesta oportuna a los servicios demandados en el cumplimiento de las funciones misionales.</v>
      </c>
      <c r="F122" s="282" t="s">
        <v>265</v>
      </c>
      <c r="G122" s="210" t="s">
        <v>260</v>
      </c>
      <c r="H122" s="210" t="s">
        <v>35</v>
      </c>
      <c r="I122" s="187" t="s">
        <v>1021</v>
      </c>
      <c r="J122" s="282" t="s">
        <v>112</v>
      </c>
      <c r="K122" s="282" t="s">
        <v>1028</v>
      </c>
      <c r="L122" s="282" t="s">
        <v>1029</v>
      </c>
      <c r="M122" s="282" t="s">
        <v>1030</v>
      </c>
      <c r="N122" s="282" t="s">
        <v>147</v>
      </c>
      <c r="O122" s="276">
        <f t="shared" si="390"/>
        <v>2</v>
      </c>
      <c r="P122" s="282" t="s">
        <v>209</v>
      </c>
      <c r="Q122" s="276">
        <f t="shared" ref="Q122" si="621">IF(P122="ALTO",5,IF(P122="MEDIO-ALTO",4,IF(P122="MEDIO",3,IF(P122="MEDIO-BAJO",2,IF(P122="BAJO",1,0)))))</f>
        <v>4</v>
      </c>
      <c r="R122" s="276">
        <f t="shared" ref="R122" si="622">Q122*O122</f>
        <v>8</v>
      </c>
      <c r="S122" s="180" t="s">
        <v>315</v>
      </c>
      <c r="T122" s="181">
        <f t="shared" si="367"/>
        <v>1</v>
      </c>
      <c r="U122" s="276">
        <f t="shared" ref="U122:U182" si="623">ROUND(AVERAGEIF(T122:T124,"&gt;0"),0)</f>
        <v>1</v>
      </c>
      <c r="V122" s="276">
        <f t="shared" ref="V122:V182" si="624">U122*0.6</f>
        <v>0.6</v>
      </c>
      <c r="W122" s="210" t="s">
        <v>1036</v>
      </c>
      <c r="X122" s="276">
        <f t="shared" ref="X122" si="625">IF(S122="No_existen",5*$X$10,Y122*$X$10)</f>
        <v>0.2</v>
      </c>
      <c r="Y122" s="276">
        <f t="shared" ref="Y122:Y158" si="626">ROUND(AVERAGEIF(Z122:Z124,"&gt;0"),0)</f>
        <v>4</v>
      </c>
      <c r="Z122" s="208">
        <f t="shared" si="368"/>
        <v>4</v>
      </c>
      <c r="AA122" s="210" t="s">
        <v>318</v>
      </c>
      <c r="AB122" s="210"/>
      <c r="AC122" s="276">
        <f t="shared" ref="AC122" si="627">IF(S122="No_existen",5*$AC$10,AD122*$AC$10)</f>
        <v>0.15</v>
      </c>
      <c r="AD122" s="276">
        <f t="shared" ref="AD122:AD182" si="628">ROUND(AVERAGEIF(AE122:AE124,"&gt;0"),0)</f>
        <v>1</v>
      </c>
      <c r="AE122" s="208">
        <f t="shared" si="369"/>
        <v>1</v>
      </c>
      <c r="AF122" s="210" t="s">
        <v>295</v>
      </c>
      <c r="AG122" s="210" t="s">
        <v>1041</v>
      </c>
      <c r="AH122" s="276">
        <f t="shared" ref="AH122" si="629">IF(S122="No_existen",5*$AH$10,AI122*$AH$10)</f>
        <v>0.1</v>
      </c>
      <c r="AI122" s="276">
        <f t="shared" ref="AI122" si="630">ROUND(AVERAGEIF(AJ122:AJ124,"&gt;0"),0)</f>
        <v>1</v>
      </c>
      <c r="AJ122" s="208">
        <f t="shared" si="370"/>
        <v>1</v>
      </c>
      <c r="AK122" s="210" t="s">
        <v>292</v>
      </c>
      <c r="AL122" s="210" t="s">
        <v>307</v>
      </c>
      <c r="AM122" s="276">
        <f t="shared" ref="AM122" si="631">IF(S122="No_existen",5*$AM$10,AN122*$AM$10)</f>
        <v>0.30000000000000004</v>
      </c>
      <c r="AN122" s="276">
        <f t="shared" ref="AN122" si="632">ROUND(AVERAGEIF(AO122:AO124,"&gt;0"),0)</f>
        <v>3</v>
      </c>
      <c r="AO122" s="208">
        <f t="shared" si="6"/>
        <v>4</v>
      </c>
      <c r="AP122" s="210" t="s">
        <v>648</v>
      </c>
      <c r="AQ122" s="276">
        <f t="shared" ref="AQ122" si="633">ROUND(AVERAGE(U122,Y122,AD122,AI122,AN122),0)</f>
        <v>2</v>
      </c>
      <c r="AR122" s="276" t="str">
        <f t="shared" ref="AR122" si="634">IF(AQ122&lt;1.5,"FUERTE",IF(AND(AQ122&gt;=1.5,AQ122&lt;2.5),"ACEPTABLE",IF(AQ122&gt;=5,"INEXISTENTE","DÉBIL")))</f>
        <v>ACEPTABLE</v>
      </c>
      <c r="AS122" s="276">
        <f t="shared" ref="AS122" si="635">IF(R122=0,0,ROUND((R122*AQ122),0))</f>
        <v>16</v>
      </c>
      <c r="AT122" s="278" t="str">
        <f t="shared" ref="AT122" si="636">IF(AS122&gt;=36,"GRAVE", IF(AS122&lt;=10, "LEVE", "MODERADO"))</f>
        <v>MODERADO</v>
      </c>
      <c r="AU122" s="280" t="s">
        <v>1046</v>
      </c>
      <c r="AV122" s="298">
        <v>0</v>
      </c>
      <c r="AW122" s="210" t="s">
        <v>92</v>
      </c>
      <c r="AX122" s="210" t="s">
        <v>1050</v>
      </c>
      <c r="AY122" s="188">
        <v>46003</v>
      </c>
      <c r="AZ122" s="182" t="s">
        <v>1053</v>
      </c>
      <c r="BA122" s="183"/>
      <c r="BB122" s="183"/>
      <c r="BC122" s="183"/>
      <c r="BD122" s="183"/>
      <c r="BE122" s="183"/>
      <c r="BF122" s="183"/>
      <c r="BG122" s="183"/>
    </row>
    <row r="123" spans="1:59" ht="64.5" hidden="1" customHeight="1" x14ac:dyDescent="0.2">
      <c r="A123" s="284"/>
      <c r="B123" s="282"/>
      <c r="C123" s="285"/>
      <c r="D123" s="280"/>
      <c r="E123" s="285"/>
      <c r="F123" s="282"/>
      <c r="G123" s="210" t="s">
        <v>260</v>
      </c>
      <c r="H123" s="210" t="s">
        <v>112</v>
      </c>
      <c r="I123" s="187" t="s">
        <v>1022</v>
      </c>
      <c r="J123" s="282"/>
      <c r="K123" s="282"/>
      <c r="L123" s="282"/>
      <c r="M123" s="282"/>
      <c r="N123" s="282"/>
      <c r="O123" s="276"/>
      <c r="P123" s="282"/>
      <c r="Q123" s="276"/>
      <c r="R123" s="276"/>
      <c r="S123" s="180" t="s">
        <v>315</v>
      </c>
      <c r="T123" s="181">
        <f t="shared" si="367"/>
        <v>1</v>
      </c>
      <c r="U123" s="276"/>
      <c r="V123" s="276"/>
      <c r="W123" s="210" t="s">
        <v>1037</v>
      </c>
      <c r="X123" s="276"/>
      <c r="Y123" s="276"/>
      <c r="Z123" s="208">
        <f t="shared" si="368"/>
        <v>4</v>
      </c>
      <c r="AA123" s="210" t="s">
        <v>318</v>
      </c>
      <c r="AB123" s="210"/>
      <c r="AC123" s="276"/>
      <c r="AD123" s="276"/>
      <c r="AE123" s="208">
        <f t="shared" si="369"/>
        <v>1</v>
      </c>
      <c r="AF123" s="210" t="s">
        <v>295</v>
      </c>
      <c r="AG123" s="210" t="s">
        <v>1042</v>
      </c>
      <c r="AH123" s="276"/>
      <c r="AI123" s="276"/>
      <c r="AJ123" s="208">
        <f t="shared" si="370"/>
        <v>1</v>
      </c>
      <c r="AK123" s="210" t="s">
        <v>292</v>
      </c>
      <c r="AL123" s="210" t="s">
        <v>307</v>
      </c>
      <c r="AM123" s="276"/>
      <c r="AN123" s="276"/>
      <c r="AO123" s="208">
        <f t="shared" si="6"/>
        <v>1</v>
      </c>
      <c r="AP123" s="210" t="s">
        <v>647</v>
      </c>
      <c r="AQ123" s="276"/>
      <c r="AR123" s="276"/>
      <c r="AS123" s="276"/>
      <c r="AT123" s="278"/>
      <c r="AU123" s="280"/>
      <c r="AV123" s="280"/>
      <c r="AW123" s="210"/>
      <c r="AX123" s="210"/>
      <c r="AY123" s="188"/>
      <c r="AZ123" s="182"/>
      <c r="BA123" s="183"/>
      <c r="BB123" s="183"/>
      <c r="BC123" s="183"/>
      <c r="BD123" s="183"/>
      <c r="BE123" s="183"/>
      <c r="BF123" s="183"/>
      <c r="BG123" s="183"/>
    </row>
    <row r="124" spans="1:59" ht="64.5" hidden="1" customHeight="1" x14ac:dyDescent="0.2">
      <c r="A124" s="284"/>
      <c r="B124" s="282"/>
      <c r="C124" s="285"/>
      <c r="D124" s="280"/>
      <c r="E124" s="285"/>
      <c r="F124" s="282"/>
      <c r="G124" s="210"/>
      <c r="H124" s="210"/>
      <c r="I124" s="187"/>
      <c r="J124" s="282"/>
      <c r="K124" s="282"/>
      <c r="L124" s="282"/>
      <c r="M124" s="282"/>
      <c r="N124" s="282"/>
      <c r="O124" s="276"/>
      <c r="P124" s="282"/>
      <c r="Q124" s="276"/>
      <c r="R124" s="276"/>
      <c r="S124" s="180"/>
      <c r="T124" s="181">
        <f t="shared" si="367"/>
        <v>0</v>
      </c>
      <c r="U124" s="276"/>
      <c r="V124" s="276"/>
      <c r="W124" s="210"/>
      <c r="X124" s="276"/>
      <c r="Y124" s="276"/>
      <c r="Z124" s="208">
        <f t="shared" si="368"/>
        <v>0</v>
      </c>
      <c r="AA124" s="210"/>
      <c r="AB124" s="210"/>
      <c r="AC124" s="276"/>
      <c r="AD124" s="276"/>
      <c r="AE124" s="208">
        <f t="shared" si="369"/>
        <v>0</v>
      </c>
      <c r="AF124" s="210"/>
      <c r="AG124" s="210"/>
      <c r="AH124" s="276"/>
      <c r="AI124" s="276"/>
      <c r="AJ124" s="208">
        <f t="shared" si="370"/>
        <v>0</v>
      </c>
      <c r="AK124" s="210"/>
      <c r="AL124" s="210"/>
      <c r="AM124" s="276"/>
      <c r="AN124" s="276"/>
      <c r="AO124" s="208">
        <f t="shared" si="6"/>
        <v>0</v>
      </c>
      <c r="AP124" s="210"/>
      <c r="AQ124" s="276"/>
      <c r="AR124" s="276"/>
      <c r="AS124" s="276"/>
      <c r="AT124" s="278"/>
      <c r="AU124" s="280"/>
      <c r="AV124" s="280"/>
      <c r="AW124" s="210"/>
      <c r="AX124" s="210"/>
      <c r="AY124" s="188"/>
      <c r="AZ124" s="182"/>
      <c r="BA124" s="183"/>
      <c r="BB124" s="183"/>
      <c r="BC124" s="183"/>
      <c r="BD124" s="183"/>
      <c r="BE124" s="183"/>
      <c r="BF124" s="183"/>
      <c r="BG124" s="183"/>
    </row>
    <row r="125" spans="1:59" ht="64.5" hidden="1" customHeight="1" x14ac:dyDescent="0.2">
      <c r="A125" s="284">
        <v>39</v>
      </c>
      <c r="B125" s="282" t="s">
        <v>550</v>
      </c>
      <c r="C125" s="285" t="str">
        <f t="shared" ref="C125" si="637">+VLOOKUP(B125,$A$691:$B$729,2,0)</f>
        <v>VALENTINA KALLEWAARD ECHEVERRI</v>
      </c>
      <c r="D125" s="280" t="s">
        <v>150</v>
      </c>
      <c r="E125" s="285" t="str">
        <f>IF(D125=$D$661,$E$661,IF(D125=$D$662,$E$662,IF(D125=$D$663,$E$663,IF(D125=$D$664,$E$664,IF(D125=$D$665,$E$665,IF(D125=$D$666,$E$666,IF(D125=$D$667,$E$667,IF(D125=$D$668,$E$668,IF(D125=$D$669,$E$669,IF(D125=$D$670,$E$670,IF(D125=VICERRECTORÍA_ACADÉMICA_,BE736,IF(D125=PLANEACIÓN_,BE738, IF(D125=IMPACTO,BE737,IF(D125=VICERRECTORÍA_ADMINISTRATIVA_FINANCIERA_,BE739,IF(D125=_VICERRECTORÍA_RESPONSABILIDAD_SOCIAL_Y_BIENESTAR_UNIVERSITARIO_,BE740," ")))))))))))))))</f>
        <v>Promover la calidad educativa de la Institución, mediante la administración de los programas de formación que ofrece la universidad en sus diferentes niveles, con el fin de permitir al egresado desempeñarse con idoneidad, ética y compromiso social.</v>
      </c>
      <c r="F125" s="282" t="s">
        <v>265</v>
      </c>
      <c r="G125" s="210" t="s">
        <v>260</v>
      </c>
      <c r="H125" s="210" t="s">
        <v>38</v>
      </c>
      <c r="I125" s="187" t="s">
        <v>1023</v>
      </c>
      <c r="J125" s="282" t="s">
        <v>105</v>
      </c>
      <c r="K125" s="282" t="s">
        <v>1031</v>
      </c>
      <c r="L125" s="282" t="s">
        <v>1032</v>
      </c>
      <c r="M125" s="282" t="s">
        <v>1033</v>
      </c>
      <c r="N125" s="282" t="s">
        <v>104</v>
      </c>
      <c r="O125" s="276">
        <f t="shared" si="408"/>
        <v>3</v>
      </c>
      <c r="P125" s="282" t="s">
        <v>140</v>
      </c>
      <c r="Q125" s="276">
        <f t="shared" ref="Q125" si="638">IF(P125="ALTO",5,IF(P125="MEDIO-ALTO",4,IF(P125="MEDIO",3,IF(P125="MEDIO-BAJO",2,IF(P125="BAJO",1,0)))))</f>
        <v>3</v>
      </c>
      <c r="R125" s="276">
        <f t="shared" ref="R125" si="639">Q125*O125</f>
        <v>9</v>
      </c>
      <c r="S125" s="180" t="s">
        <v>315</v>
      </c>
      <c r="T125" s="181">
        <f t="shared" si="367"/>
        <v>1</v>
      </c>
      <c r="U125" s="276">
        <f t="shared" ref="U125:U185" si="640">ROUND(AVERAGEIF(T125:T127,"&gt;0"),0)</f>
        <v>1</v>
      </c>
      <c r="V125" s="276">
        <f t="shared" ref="V125:V185" si="641">U125*0.6</f>
        <v>0.6</v>
      </c>
      <c r="W125" s="210" t="s">
        <v>1038</v>
      </c>
      <c r="X125" s="276">
        <f t="shared" ref="X125" si="642">IF(S125="No_existen",5*$X$10,Y125*$X$10)</f>
        <v>0.2</v>
      </c>
      <c r="Y125" s="276">
        <f t="shared" ref="Y125:Y161" si="643">ROUND(AVERAGEIF(Z125:Z127,"&gt;0"),0)</f>
        <v>4</v>
      </c>
      <c r="Z125" s="208">
        <f t="shared" si="368"/>
        <v>4</v>
      </c>
      <c r="AA125" s="210" t="s">
        <v>318</v>
      </c>
      <c r="AB125" s="210"/>
      <c r="AC125" s="276">
        <f t="shared" ref="AC125" si="644">IF(S125="No_existen",5*$AC$10,AD125*$AC$10)</f>
        <v>0.15</v>
      </c>
      <c r="AD125" s="276">
        <f t="shared" ref="AD125:AD185" si="645">ROUND(AVERAGEIF(AE125:AE127,"&gt;0"),0)</f>
        <v>1</v>
      </c>
      <c r="AE125" s="208">
        <f t="shared" si="369"/>
        <v>1</v>
      </c>
      <c r="AF125" s="210" t="s">
        <v>295</v>
      </c>
      <c r="AG125" s="210" t="s">
        <v>1043</v>
      </c>
      <c r="AH125" s="276">
        <f t="shared" ref="AH125" si="646">IF(S125="No_existen",5*$AH$10,AI125*$AH$10)</f>
        <v>0.1</v>
      </c>
      <c r="AI125" s="276">
        <f t="shared" ref="AI125" si="647">ROUND(AVERAGEIF(AJ125:AJ127,"&gt;0"),0)</f>
        <v>1</v>
      </c>
      <c r="AJ125" s="208">
        <f t="shared" si="370"/>
        <v>1</v>
      </c>
      <c r="AK125" s="210" t="s">
        <v>292</v>
      </c>
      <c r="AL125" s="210" t="s">
        <v>300</v>
      </c>
      <c r="AM125" s="276">
        <f t="shared" ref="AM125" si="648">IF(S125="No_existen",5*$AM$10,AN125*$AM$10)</f>
        <v>0.1</v>
      </c>
      <c r="AN125" s="276">
        <f t="shared" ref="AN125" si="649">ROUND(AVERAGEIF(AO125:AO127,"&gt;0"),0)</f>
        <v>1</v>
      </c>
      <c r="AO125" s="208">
        <f t="shared" si="6"/>
        <v>1</v>
      </c>
      <c r="AP125" s="210" t="s">
        <v>647</v>
      </c>
      <c r="AQ125" s="276">
        <f t="shared" ref="AQ125" si="650">ROUND(AVERAGE(U125,Y125,AD125,AI125,AN125),0)</f>
        <v>2</v>
      </c>
      <c r="AR125" s="276" t="str">
        <f t="shared" ref="AR125" si="651">IF(AQ125&lt;1.5,"FUERTE",IF(AND(AQ125&gt;=1.5,AQ125&lt;2.5),"ACEPTABLE",IF(AQ125&gt;=5,"INEXISTENTE","DÉBIL")))</f>
        <v>ACEPTABLE</v>
      </c>
      <c r="AS125" s="276">
        <f t="shared" ref="AS125" si="652">IF(R125=0,0,ROUND((R125*AQ125),0))</f>
        <v>18</v>
      </c>
      <c r="AT125" s="278" t="str">
        <f t="shared" ref="AT125" si="653">IF(AS125&gt;=36,"GRAVE", IF(AS125&lt;=10, "LEVE", "MODERADO"))</f>
        <v>MODERADO</v>
      </c>
      <c r="AU125" s="280" t="s">
        <v>1047</v>
      </c>
      <c r="AV125" s="298">
        <v>0</v>
      </c>
      <c r="AW125" s="210" t="s">
        <v>92</v>
      </c>
      <c r="AX125" s="210" t="s">
        <v>1051</v>
      </c>
      <c r="AY125" s="188">
        <v>46003</v>
      </c>
      <c r="AZ125" s="182" t="s">
        <v>1054</v>
      </c>
      <c r="BA125" s="183"/>
      <c r="BB125" s="183"/>
      <c r="BC125" s="183"/>
      <c r="BD125" s="183"/>
      <c r="BE125" s="183"/>
      <c r="BF125" s="183"/>
      <c r="BG125" s="183"/>
    </row>
    <row r="126" spans="1:59" ht="64.5" hidden="1" customHeight="1" x14ac:dyDescent="0.2">
      <c r="A126" s="284"/>
      <c r="B126" s="282"/>
      <c r="C126" s="285"/>
      <c r="D126" s="280"/>
      <c r="E126" s="285"/>
      <c r="F126" s="282"/>
      <c r="G126" s="210" t="s">
        <v>260</v>
      </c>
      <c r="H126" s="210" t="s">
        <v>38</v>
      </c>
      <c r="I126" s="187" t="s">
        <v>1024</v>
      </c>
      <c r="J126" s="282"/>
      <c r="K126" s="282"/>
      <c r="L126" s="282"/>
      <c r="M126" s="282"/>
      <c r="N126" s="282"/>
      <c r="O126" s="276"/>
      <c r="P126" s="282"/>
      <c r="Q126" s="276"/>
      <c r="R126" s="276"/>
      <c r="S126" s="180" t="s">
        <v>315</v>
      </c>
      <c r="T126" s="181">
        <f t="shared" si="367"/>
        <v>1</v>
      </c>
      <c r="U126" s="276"/>
      <c r="V126" s="276"/>
      <c r="W126" s="210" t="s">
        <v>1039</v>
      </c>
      <c r="X126" s="276"/>
      <c r="Y126" s="276"/>
      <c r="Z126" s="208">
        <f t="shared" si="368"/>
        <v>4</v>
      </c>
      <c r="AA126" s="210" t="s">
        <v>318</v>
      </c>
      <c r="AB126" s="210"/>
      <c r="AC126" s="276"/>
      <c r="AD126" s="276"/>
      <c r="AE126" s="208">
        <f t="shared" si="369"/>
        <v>1</v>
      </c>
      <c r="AF126" s="210" t="s">
        <v>295</v>
      </c>
      <c r="AG126" s="210" t="s">
        <v>1042</v>
      </c>
      <c r="AH126" s="276"/>
      <c r="AI126" s="276"/>
      <c r="AJ126" s="208">
        <f t="shared" si="370"/>
        <v>1</v>
      </c>
      <c r="AK126" s="210" t="s">
        <v>292</v>
      </c>
      <c r="AL126" s="210" t="s">
        <v>300</v>
      </c>
      <c r="AM126" s="276"/>
      <c r="AN126" s="276"/>
      <c r="AO126" s="208">
        <f t="shared" si="6"/>
        <v>1</v>
      </c>
      <c r="AP126" s="210" t="s">
        <v>647</v>
      </c>
      <c r="AQ126" s="276"/>
      <c r="AR126" s="276"/>
      <c r="AS126" s="276"/>
      <c r="AT126" s="278"/>
      <c r="AU126" s="280"/>
      <c r="AV126" s="280"/>
      <c r="AW126" s="210" t="s">
        <v>92</v>
      </c>
      <c r="AX126" s="210" t="s">
        <v>1052</v>
      </c>
      <c r="AY126" s="188">
        <v>46003</v>
      </c>
      <c r="AZ126" s="182" t="s">
        <v>1055</v>
      </c>
      <c r="BA126" s="183"/>
      <c r="BB126" s="183"/>
      <c r="BC126" s="183"/>
      <c r="BD126" s="183"/>
      <c r="BE126" s="183"/>
      <c r="BF126" s="183"/>
      <c r="BG126" s="183"/>
    </row>
    <row r="127" spans="1:59" ht="64.5" hidden="1" customHeight="1" x14ac:dyDescent="0.2">
      <c r="A127" s="284"/>
      <c r="B127" s="282"/>
      <c r="C127" s="285"/>
      <c r="D127" s="280"/>
      <c r="E127" s="285"/>
      <c r="F127" s="282"/>
      <c r="G127" s="210"/>
      <c r="H127" s="210"/>
      <c r="I127" s="187"/>
      <c r="J127" s="282"/>
      <c r="K127" s="282"/>
      <c r="L127" s="282"/>
      <c r="M127" s="282"/>
      <c r="N127" s="282"/>
      <c r="O127" s="276"/>
      <c r="P127" s="282"/>
      <c r="Q127" s="276"/>
      <c r="R127" s="276"/>
      <c r="S127" s="180"/>
      <c r="T127" s="181">
        <f t="shared" si="367"/>
        <v>0</v>
      </c>
      <c r="U127" s="276"/>
      <c r="V127" s="276"/>
      <c r="W127" s="210"/>
      <c r="X127" s="276"/>
      <c r="Y127" s="276"/>
      <c r="Z127" s="208">
        <f t="shared" si="368"/>
        <v>0</v>
      </c>
      <c r="AA127" s="210"/>
      <c r="AB127" s="210"/>
      <c r="AC127" s="276"/>
      <c r="AD127" s="276"/>
      <c r="AE127" s="208">
        <f t="shared" si="369"/>
        <v>0</v>
      </c>
      <c r="AF127" s="210"/>
      <c r="AG127" s="210"/>
      <c r="AH127" s="276"/>
      <c r="AI127" s="276"/>
      <c r="AJ127" s="208">
        <f t="shared" si="370"/>
        <v>0</v>
      </c>
      <c r="AK127" s="210"/>
      <c r="AL127" s="210"/>
      <c r="AM127" s="276"/>
      <c r="AN127" s="276"/>
      <c r="AO127" s="208">
        <f t="shared" si="6"/>
        <v>0</v>
      </c>
      <c r="AP127" s="210"/>
      <c r="AQ127" s="276"/>
      <c r="AR127" s="276"/>
      <c r="AS127" s="276"/>
      <c r="AT127" s="278"/>
      <c r="AU127" s="280"/>
      <c r="AV127" s="280"/>
      <c r="AW127" s="210"/>
      <c r="AX127" s="210"/>
      <c r="AY127" s="188"/>
      <c r="AZ127" s="182"/>
      <c r="BA127" s="183"/>
      <c r="BB127" s="183"/>
      <c r="BC127" s="183"/>
      <c r="BD127" s="183"/>
      <c r="BE127" s="183"/>
      <c r="BF127" s="183"/>
      <c r="BG127" s="183"/>
    </row>
    <row r="128" spans="1:59" ht="64.5" hidden="1" customHeight="1" x14ac:dyDescent="0.2">
      <c r="A128" s="284">
        <v>40</v>
      </c>
      <c r="B128" s="282" t="s">
        <v>185</v>
      </c>
      <c r="C128" s="285" t="str">
        <f t="shared" ref="C128" si="654">+VLOOKUP(B128,$A$691:$B$729,2,0)</f>
        <v>EDGAR ALONSON SAZALAR MARIN</v>
      </c>
      <c r="D128" s="280" t="s">
        <v>150</v>
      </c>
      <c r="E128" s="285" t="str">
        <f>IF(D128=$D$661,$E$661,IF(D128=$D$662,$E$662,IF(D128=$D$663,$E$663,IF(D128=$D$664,$E$664,IF(D128=$D$665,$E$665,IF(D128=$D$666,$E$666,IF(D128=$D$667,$E$667,IF(D128=$D$668,$E$668,IF(D128=$D$669,$E$669,IF(D128=$D$670,$E$670,IF(D128=VICERRECTORÍA_ACADÉMICA_,BE739,IF(D128=PLANEACIÓN_,BE741, IF(D128=IMPACTO,BE740,IF(D128=VICERRECTORÍA_ADMINISTRATIVA_FINANCIERA_,BE742,IF(D128=_VICERRECTORÍA_RESPONSABILIDAD_SOCIAL_Y_BIENESTAR_UNIVERSITARIO_,BE743," ")))))))))))))))</f>
        <v>Promover la calidad educativa de la Institución, mediante la administración de los programas de formación que ofrece la universidad en sus diferentes niveles, con el fin de permitir al egresado desempeñarse con idoneidad, ética y compromiso social.</v>
      </c>
      <c r="F128" s="282" t="s">
        <v>265</v>
      </c>
      <c r="G128" s="210" t="s">
        <v>260</v>
      </c>
      <c r="H128" s="210" t="s">
        <v>37</v>
      </c>
      <c r="I128" s="187" t="s">
        <v>1056</v>
      </c>
      <c r="J128" s="282" t="s">
        <v>111</v>
      </c>
      <c r="K128" s="308" t="s">
        <v>689</v>
      </c>
      <c r="L128" s="308" t="s">
        <v>1064</v>
      </c>
      <c r="M128" s="308" t="s">
        <v>1065</v>
      </c>
      <c r="N128" s="282" t="s">
        <v>146</v>
      </c>
      <c r="O128" s="276">
        <f t="shared" si="426"/>
        <v>4</v>
      </c>
      <c r="P128" s="282" t="s">
        <v>140</v>
      </c>
      <c r="Q128" s="276">
        <f t="shared" ref="Q128" si="655">IF(P128="ALTO",5,IF(P128="MEDIO-ALTO",4,IF(P128="MEDIO",3,IF(P128="MEDIO-BAJO",2,IF(P128="BAJO",1,0)))))</f>
        <v>3</v>
      </c>
      <c r="R128" s="276">
        <f t="shared" ref="R128" si="656">Q128*O128</f>
        <v>12</v>
      </c>
      <c r="S128" s="180" t="s">
        <v>386</v>
      </c>
      <c r="T128" s="181">
        <f t="shared" si="367"/>
        <v>4</v>
      </c>
      <c r="U128" s="276">
        <f t="shared" ref="U128:U188" si="657">ROUND(AVERAGEIF(T128:T130,"&gt;0"),0)</f>
        <v>4</v>
      </c>
      <c r="V128" s="276">
        <f t="shared" ref="V128:V188" si="658">U128*0.6</f>
        <v>2.4</v>
      </c>
      <c r="W128" s="210" t="s">
        <v>1072</v>
      </c>
      <c r="X128" s="276">
        <f t="shared" ref="X128" si="659">IF(S128="No_existen",5*$X$10,Y128*$X$10)</f>
        <v>0.1</v>
      </c>
      <c r="Y128" s="276">
        <f t="shared" ref="Y128:Y164" si="660">ROUND(AVERAGEIF(Z128:Z130,"&gt;0"),0)</f>
        <v>2</v>
      </c>
      <c r="Z128" s="208">
        <f t="shared" si="368"/>
        <v>2</v>
      </c>
      <c r="AA128" s="210" t="s">
        <v>319</v>
      </c>
      <c r="AB128" s="210"/>
      <c r="AC128" s="276">
        <f t="shared" ref="AC128" si="661">IF(S128="No_existen",5*$AC$10,AD128*$AC$10)</f>
        <v>0.15</v>
      </c>
      <c r="AD128" s="276">
        <f t="shared" ref="AD128:AD188" si="662">ROUND(AVERAGEIF(AE128:AE130,"&gt;0"),0)</f>
        <v>1</v>
      </c>
      <c r="AE128" s="208">
        <f t="shared" si="369"/>
        <v>1</v>
      </c>
      <c r="AF128" s="210" t="s">
        <v>295</v>
      </c>
      <c r="AG128" s="210" t="s">
        <v>1078</v>
      </c>
      <c r="AH128" s="276">
        <f t="shared" ref="AH128" si="663">IF(S128="No_existen",5*$AH$10,AI128*$AH$10)</f>
        <v>0.1</v>
      </c>
      <c r="AI128" s="276">
        <f t="shared" ref="AI128" si="664">ROUND(AVERAGEIF(AJ128:AJ130,"&gt;0"),0)</f>
        <v>1</v>
      </c>
      <c r="AJ128" s="208">
        <f t="shared" si="370"/>
        <v>1</v>
      </c>
      <c r="AK128" s="210" t="s">
        <v>292</v>
      </c>
      <c r="AL128" s="210" t="s">
        <v>299</v>
      </c>
      <c r="AM128" s="276">
        <f t="shared" ref="AM128" si="665">IF(S128="No_existen",5*$AM$10,AN128*$AM$10)</f>
        <v>0.1</v>
      </c>
      <c r="AN128" s="276">
        <f t="shared" ref="AN128" si="666">ROUND(AVERAGEIF(AO128:AO130,"&gt;0"),0)</f>
        <v>1</v>
      </c>
      <c r="AO128" s="208">
        <f t="shared" si="6"/>
        <v>1</v>
      </c>
      <c r="AP128" s="210" t="s">
        <v>647</v>
      </c>
      <c r="AQ128" s="276">
        <f t="shared" ref="AQ128" si="667">ROUND(AVERAGE(U128,Y128,AD128,AI128,AN128),0)</f>
        <v>2</v>
      </c>
      <c r="AR128" s="276" t="str">
        <f t="shared" ref="AR128" si="668">IF(AQ128&lt;1.5,"FUERTE",IF(AND(AQ128&gt;=1.5,AQ128&lt;2.5),"ACEPTABLE",IF(AQ128&gt;=5,"INEXISTENTE","DÉBIL")))</f>
        <v>ACEPTABLE</v>
      </c>
      <c r="AS128" s="276">
        <f t="shared" ref="AS128" si="669">IF(R128=0,0,ROUND((R128*AQ128),0))</f>
        <v>24</v>
      </c>
      <c r="AT128" s="278" t="str">
        <f t="shared" ref="AT128" si="670">IF(AS128&gt;=36,"GRAVE", IF(AS128&lt;=10, "LEVE", "MODERADO"))</f>
        <v>MODERADO</v>
      </c>
      <c r="AU128" s="308" t="s">
        <v>1079</v>
      </c>
      <c r="AV128" s="309">
        <v>0</v>
      </c>
      <c r="AW128" s="210" t="s">
        <v>92</v>
      </c>
      <c r="AX128" s="210" t="s">
        <v>1082</v>
      </c>
      <c r="AY128" s="188">
        <v>45015</v>
      </c>
      <c r="AZ128" s="182" t="s">
        <v>1083</v>
      </c>
      <c r="BA128" s="183"/>
      <c r="BB128" s="183"/>
      <c r="BC128" s="183"/>
      <c r="BD128" s="183"/>
      <c r="BE128" s="183"/>
      <c r="BF128" s="183"/>
      <c r="BG128" s="183"/>
    </row>
    <row r="129" spans="1:59" ht="64.5" hidden="1" customHeight="1" x14ac:dyDescent="0.2">
      <c r="A129" s="284"/>
      <c r="B129" s="282"/>
      <c r="C129" s="285"/>
      <c r="D129" s="280"/>
      <c r="E129" s="285"/>
      <c r="F129" s="282"/>
      <c r="G129" s="210" t="s">
        <v>260</v>
      </c>
      <c r="H129" s="210" t="s">
        <v>37</v>
      </c>
      <c r="I129" s="187" t="s">
        <v>1057</v>
      </c>
      <c r="J129" s="282"/>
      <c r="K129" s="308"/>
      <c r="L129" s="308"/>
      <c r="M129" s="308"/>
      <c r="N129" s="282"/>
      <c r="O129" s="276"/>
      <c r="P129" s="282"/>
      <c r="Q129" s="276"/>
      <c r="R129" s="276"/>
      <c r="S129" s="180" t="s">
        <v>386</v>
      </c>
      <c r="T129" s="181">
        <f t="shared" si="367"/>
        <v>4</v>
      </c>
      <c r="U129" s="276"/>
      <c r="V129" s="276"/>
      <c r="W129" s="210" t="s">
        <v>1073</v>
      </c>
      <c r="X129" s="276"/>
      <c r="Y129" s="276"/>
      <c r="Z129" s="208">
        <f t="shared" si="368"/>
        <v>2</v>
      </c>
      <c r="AA129" s="210" t="s">
        <v>319</v>
      </c>
      <c r="AB129" s="210"/>
      <c r="AC129" s="276"/>
      <c r="AD129" s="276"/>
      <c r="AE129" s="208">
        <f t="shared" si="369"/>
        <v>1</v>
      </c>
      <c r="AF129" s="210" t="s">
        <v>295</v>
      </c>
      <c r="AG129" s="210" t="s">
        <v>1078</v>
      </c>
      <c r="AH129" s="276"/>
      <c r="AI129" s="276"/>
      <c r="AJ129" s="208">
        <f t="shared" si="370"/>
        <v>1</v>
      </c>
      <c r="AK129" s="210" t="s">
        <v>292</v>
      </c>
      <c r="AL129" s="210" t="s">
        <v>299</v>
      </c>
      <c r="AM129" s="276"/>
      <c r="AN129" s="276"/>
      <c r="AO129" s="208">
        <f t="shared" si="6"/>
        <v>1</v>
      </c>
      <c r="AP129" s="210" t="s">
        <v>647</v>
      </c>
      <c r="AQ129" s="276"/>
      <c r="AR129" s="276"/>
      <c r="AS129" s="276"/>
      <c r="AT129" s="278"/>
      <c r="AU129" s="308"/>
      <c r="AV129" s="308"/>
      <c r="AW129" s="210"/>
      <c r="AX129" s="210"/>
      <c r="AY129" s="188"/>
      <c r="AZ129" s="182"/>
      <c r="BA129" s="183"/>
      <c r="BB129" s="183"/>
      <c r="BC129" s="183"/>
      <c r="BD129" s="183"/>
      <c r="BE129" s="183"/>
      <c r="BF129" s="183"/>
      <c r="BG129" s="183"/>
    </row>
    <row r="130" spans="1:59" ht="64.5" hidden="1" customHeight="1" x14ac:dyDescent="0.2">
      <c r="A130" s="284"/>
      <c r="B130" s="282"/>
      <c r="C130" s="285"/>
      <c r="D130" s="280"/>
      <c r="E130" s="285"/>
      <c r="F130" s="282"/>
      <c r="G130" s="210"/>
      <c r="H130" s="210"/>
      <c r="I130" s="187"/>
      <c r="J130" s="282"/>
      <c r="K130" s="308"/>
      <c r="L130" s="308"/>
      <c r="M130" s="308"/>
      <c r="N130" s="282"/>
      <c r="O130" s="276"/>
      <c r="P130" s="282"/>
      <c r="Q130" s="276"/>
      <c r="R130" s="276"/>
      <c r="S130" s="180"/>
      <c r="T130" s="181">
        <f t="shared" si="367"/>
        <v>0</v>
      </c>
      <c r="U130" s="276"/>
      <c r="V130" s="276"/>
      <c r="W130" s="210"/>
      <c r="X130" s="276"/>
      <c r="Y130" s="276"/>
      <c r="Z130" s="208">
        <f t="shared" si="368"/>
        <v>0</v>
      </c>
      <c r="AA130" s="210"/>
      <c r="AB130" s="210"/>
      <c r="AC130" s="276"/>
      <c r="AD130" s="276"/>
      <c r="AE130" s="208">
        <f t="shared" si="369"/>
        <v>0</v>
      </c>
      <c r="AF130" s="210"/>
      <c r="AG130" s="210"/>
      <c r="AH130" s="276"/>
      <c r="AI130" s="276"/>
      <c r="AJ130" s="208">
        <f t="shared" si="370"/>
        <v>0</v>
      </c>
      <c r="AK130" s="210"/>
      <c r="AL130" s="210"/>
      <c r="AM130" s="276"/>
      <c r="AN130" s="276"/>
      <c r="AO130" s="208">
        <f t="shared" si="6"/>
        <v>0</v>
      </c>
      <c r="AP130" s="210"/>
      <c r="AQ130" s="276"/>
      <c r="AR130" s="276"/>
      <c r="AS130" s="276"/>
      <c r="AT130" s="278"/>
      <c r="AU130" s="308"/>
      <c r="AV130" s="308"/>
      <c r="AW130" s="210"/>
      <c r="AX130" s="210"/>
      <c r="AY130" s="188"/>
      <c r="AZ130" s="182"/>
      <c r="BA130" s="183"/>
      <c r="BB130" s="183"/>
      <c r="BC130" s="183"/>
      <c r="BD130" s="183"/>
      <c r="BE130" s="183"/>
      <c r="BF130" s="183"/>
      <c r="BG130" s="183"/>
    </row>
    <row r="131" spans="1:59" ht="64.5" hidden="1" customHeight="1" x14ac:dyDescent="0.2">
      <c r="A131" s="284">
        <v>41</v>
      </c>
      <c r="B131" s="282" t="s">
        <v>185</v>
      </c>
      <c r="C131" s="285" t="str">
        <f t="shared" ref="C131" si="671">+VLOOKUP(B131,$A$691:$B$729,2,0)</f>
        <v>EDGAR ALONSON SAZALAR MARIN</v>
      </c>
      <c r="D131" s="280" t="s">
        <v>150</v>
      </c>
      <c r="E131" s="285" t="str">
        <f>IF(D131=$D$661,$E$661,IF(D131=$D$662,$E$662,IF(D131=$D$663,$E$663,IF(D131=$D$664,$E$664,IF(D131=$D$665,$E$665,IF(D131=$D$666,$E$666,IF(D131=$D$667,$E$667,IF(D131=$D$668,$E$668,IF(D131=$D$669,$E$669,IF(D131=$D$670,$E$670,IF(D131=VICERRECTORÍA_ACADÉMICA_,BE742,IF(D131=PLANEACIÓN_,BE744, IF(D131=IMPACTO,BE743,IF(D131=VICERRECTORÍA_ADMINISTRATIVA_FINANCIERA_,BE745,IF(D131=_VICERRECTORÍA_RESPONSABILIDAD_SOCIAL_Y_BIENESTAR_UNIVERSITARIO_,BE746," ")))))))))))))))</f>
        <v>Promover la calidad educativa de la Institución, mediante la administración de los programas de formación que ofrece la universidad en sus diferentes niveles, con el fin de permitir al egresado desempeñarse con idoneidad, ética y compromiso social.</v>
      </c>
      <c r="F131" s="282" t="s">
        <v>265</v>
      </c>
      <c r="G131" s="210" t="s">
        <v>260</v>
      </c>
      <c r="H131" s="210" t="s">
        <v>37</v>
      </c>
      <c r="I131" s="187" t="s">
        <v>1058</v>
      </c>
      <c r="J131" s="282" t="s">
        <v>105</v>
      </c>
      <c r="K131" s="282" t="s">
        <v>1066</v>
      </c>
      <c r="L131" s="282" t="s">
        <v>1067</v>
      </c>
      <c r="M131" s="282" t="s">
        <v>1068</v>
      </c>
      <c r="N131" s="282" t="s">
        <v>127</v>
      </c>
      <c r="O131" s="276">
        <f t="shared" si="443"/>
        <v>1</v>
      </c>
      <c r="P131" s="282" t="s">
        <v>208</v>
      </c>
      <c r="Q131" s="276">
        <f t="shared" ref="Q131" si="672">IF(P131="ALTO",5,IF(P131="MEDIO-ALTO",4,IF(P131="MEDIO",3,IF(P131="MEDIO-BAJO",2,IF(P131="BAJO",1,0)))))</f>
        <v>2</v>
      </c>
      <c r="R131" s="276">
        <f t="shared" ref="R131" si="673">Q131*O131</f>
        <v>2</v>
      </c>
      <c r="S131" s="180" t="s">
        <v>386</v>
      </c>
      <c r="T131" s="181">
        <f t="shared" si="367"/>
        <v>4</v>
      </c>
      <c r="U131" s="276">
        <f t="shared" ref="U131" si="674">ROUND(AVERAGEIF(T131:T133,"&gt;0"),0)</f>
        <v>4</v>
      </c>
      <c r="V131" s="276">
        <f t="shared" ref="V131" si="675">U131*0.6</f>
        <v>2.4</v>
      </c>
      <c r="W131" s="215" t="s">
        <v>1074</v>
      </c>
      <c r="X131" s="276">
        <f t="shared" ref="X131" si="676">IF(S131="No_existen",5*$X$10,Y131*$X$10)</f>
        <v>0.15000000000000002</v>
      </c>
      <c r="Y131" s="276">
        <f t="shared" ref="Y131:Y167" si="677">ROUND(AVERAGEIF(Z131:Z133,"&gt;0"),0)</f>
        <v>3</v>
      </c>
      <c r="Z131" s="208">
        <f t="shared" si="368"/>
        <v>2</v>
      </c>
      <c r="AA131" s="210" t="s">
        <v>319</v>
      </c>
      <c r="AB131" s="210"/>
      <c r="AC131" s="276">
        <f t="shared" ref="AC131" si="678">IF(S131="No_existen",5*$AC$10,AD131*$AC$10)</f>
        <v>0.15</v>
      </c>
      <c r="AD131" s="276">
        <f t="shared" ref="AD131" si="679">ROUND(AVERAGEIF(AE131:AE133,"&gt;0"),0)</f>
        <v>1</v>
      </c>
      <c r="AE131" s="208">
        <f t="shared" si="369"/>
        <v>1</v>
      </c>
      <c r="AF131" s="210" t="s">
        <v>295</v>
      </c>
      <c r="AG131" s="210" t="s">
        <v>1078</v>
      </c>
      <c r="AH131" s="276">
        <f t="shared" ref="AH131" si="680">IF(S131="No_existen",5*$AH$10,AI131*$AH$10)</f>
        <v>0.1</v>
      </c>
      <c r="AI131" s="276">
        <f t="shared" ref="AI131" si="681">ROUND(AVERAGEIF(AJ131:AJ133,"&gt;0"),0)</f>
        <v>1</v>
      </c>
      <c r="AJ131" s="208">
        <f t="shared" si="370"/>
        <v>1</v>
      </c>
      <c r="AK131" s="210" t="s">
        <v>292</v>
      </c>
      <c r="AL131" s="210" t="s">
        <v>307</v>
      </c>
      <c r="AM131" s="276">
        <f t="shared" ref="AM131" si="682">IF(S131="No_existen",5*$AM$10,AN131*$AM$10)</f>
        <v>0.1</v>
      </c>
      <c r="AN131" s="276">
        <f t="shared" ref="AN131" si="683">ROUND(AVERAGEIF(AO131:AO133,"&gt;0"),0)</f>
        <v>1</v>
      </c>
      <c r="AO131" s="208">
        <f t="shared" si="6"/>
        <v>1</v>
      </c>
      <c r="AP131" s="210" t="s">
        <v>647</v>
      </c>
      <c r="AQ131" s="276">
        <f t="shared" ref="AQ131" si="684">ROUND(AVERAGE(U131,Y131,AD131,AI131,AN131),0)</f>
        <v>2</v>
      </c>
      <c r="AR131" s="276" t="str">
        <f t="shared" ref="AR131" si="685">IF(AQ131&lt;1.5,"FUERTE",IF(AND(AQ131&gt;=1.5,AQ131&lt;2.5),"ACEPTABLE",IF(AQ131&gt;=5,"INEXISTENTE","DÉBIL")))</f>
        <v>ACEPTABLE</v>
      </c>
      <c r="AS131" s="276">
        <f t="shared" ref="AS131" si="686">IF(R131=0,0,ROUND((R131*AQ131),0))</f>
        <v>4</v>
      </c>
      <c r="AT131" s="278" t="str">
        <f t="shared" ref="AT131" si="687">IF(AS131&gt;=36,"GRAVE", IF(AS131&lt;=10, "LEVE", "MODERADO"))</f>
        <v>LEVE</v>
      </c>
      <c r="AU131" s="280" t="s">
        <v>1080</v>
      </c>
      <c r="AV131" s="298">
        <v>0</v>
      </c>
      <c r="AW131" s="210" t="s">
        <v>89</v>
      </c>
      <c r="AX131" s="210"/>
      <c r="AY131" s="188"/>
      <c r="AZ131" s="182"/>
      <c r="BA131" s="183"/>
      <c r="BB131" s="183"/>
      <c r="BC131" s="183"/>
      <c r="BD131" s="183"/>
      <c r="BE131" s="183"/>
      <c r="BF131" s="183"/>
      <c r="BG131" s="183"/>
    </row>
    <row r="132" spans="1:59" ht="64.5" hidden="1" customHeight="1" x14ac:dyDescent="0.2">
      <c r="A132" s="284"/>
      <c r="B132" s="282"/>
      <c r="C132" s="285"/>
      <c r="D132" s="280"/>
      <c r="E132" s="285"/>
      <c r="F132" s="282"/>
      <c r="G132" s="210" t="s">
        <v>260</v>
      </c>
      <c r="H132" s="210" t="s">
        <v>34</v>
      </c>
      <c r="I132" s="187" t="s">
        <v>1059</v>
      </c>
      <c r="J132" s="282"/>
      <c r="K132" s="282"/>
      <c r="L132" s="282"/>
      <c r="M132" s="282"/>
      <c r="N132" s="282"/>
      <c r="O132" s="276"/>
      <c r="P132" s="282"/>
      <c r="Q132" s="276"/>
      <c r="R132" s="276"/>
      <c r="S132" s="180" t="s">
        <v>386</v>
      </c>
      <c r="T132" s="181">
        <f t="shared" si="367"/>
        <v>4</v>
      </c>
      <c r="U132" s="276"/>
      <c r="V132" s="276"/>
      <c r="W132" s="210" t="s">
        <v>1075</v>
      </c>
      <c r="X132" s="276"/>
      <c r="Y132" s="276"/>
      <c r="Z132" s="208">
        <f t="shared" si="368"/>
        <v>4</v>
      </c>
      <c r="AA132" s="210" t="s">
        <v>318</v>
      </c>
      <c r="AB132" s="210"/>
      <c r="AC132" s="276"/>
      <c r="AD132" s="276"/>
      <c r="AE132" s="208">
        <f t="shared" si="369"/>
        <v>1</v>
      </c>
      <c r="AF132" s="210" t="s">
        <v>295</v>
      </c>
      <c r="AG132" s="210" t="s">
        <v>1078</v>
      </c>
      <c r="AH132" s="276"/>
      <c r="AI132" s="276"/>
      <c r="AJ132" s="208">
        <f t="shared" si="370"/>
        <v>0</v>
      </c>
      <c r="AK132" s="210"/>
      <c r="AL132" s="210" t="s">
        <v>299</v>
      </c>
      <c r="AM132" s="276"/>
      <c r="AN132" s="276"/>
      <c r="AO132" s="208">
        <f t="shared" si="6"/>
        <v>1</v>
      </c>
      <c r="AP132" s="210" t="s">
        <v>647</v>
      </c>
      <c r="AQ132" s="276"/>
      <c r="AR132" s="276"/>
      <c r="AS132" s="276"/>
      <c r="AT132" s="278"/>
      <c r="AU132" s="280"/>
      <c r="AV132" s="280"/>
      <c r="AW132" s="210" t="s">
        <v>89</v>
      </c>
      <c r="AX132" s="210"/>
      <c r="AY132" s="188"/>
      <c r="AZ132" s="182"/>
      <c r="BA132" s="183"/>
      <c r="BB132" s="183"/>
      <c r="BC132" s="183"/>
      <c r="BD132" s="183"/>
      <c r="BE132" s="183"/>
      <c r="BF132" s="183"/>
      <c r="BG132" s="183"/>
    </row>
    <row r="133" spans="1:59" ht="64.5" hidden="1" customHeight="1" x14ac:dyDescent="0.2">
      <c r="A133" s="284"/>
      <c r="B133" s="282"/>
      <c r="C133" s="285"/>
      <c r="D133" s="280"/>
      <c r="E133" s="285"/>
      <c r="F133" s="282"/>
      <c r="G133" s="210" t="s">
        <v>260</v>
      </c>
      <c r="H133" s="210" t="s">
        <v>34</v>
      </c>
      <c r="I133" s="187" t="s">
        <v>1060</v>
      </c>
      <c r="J133" s="282"/>
      <c r="K133" s="282"/>
      <c r="L133" s="282"/>
      <c r="M133" s="282"/>
      <c r="N133" s="282"/>
      <c r="O133" s="276"/>
      <c r="P133" s="282"/>
      <c r="Q133" s="276"/>
      <c r="R133" s="276"/>
      <c r="S133" s="180"/>
      <c r="T133" s="181">
        <f t="shared" si="367"/>
        <v>0</v>
      </c>
      <c r="U133" s="276"/>
      <c r="V133" s="276"/>
      <c r="W133" s="210"/>
      <c r="X133" s="276"/>
      <c r="Y133" s="276"/>
      <c r="Z133" s="208">
        <f t="shared" si="368"/>
        <v>0</v>
      </c>
      <c r="AA133" s="210"/>
      <c r="AB133" s="210"/>
      <c r="AC133" s="276"/>
      <c r="AD133" s="276"/>
      <c r="AE133" s="208">
        <f t="shared" si="369"/>
        <v>0</v>
      </c>
      <c r="AF133" s="210"/>
      <c r="AG133" s="210"/>
      <c r="AH133" s="276"/>
      <c r="AI133" s="276"/>
      <c r="AJ133" s="208">
        <f t="shared" si="370"/>
        <v>0</v>
      </c>
      <c r="AK133" s="210"/>
      <c r="AL133" s="210"/>
      <c r="AM133" s="276"/>
      <c r="AN133" s="276"/>
      <c r="AO133" s="208">
        <f t="shared" si="6"/>
        <v>0</v>
      </c>
      <c r="AP133" s="210"/>
      <c r="AQ133" s="276"/>
      <c r="AR133" s="276"/>
      <c r="AS133" s="276"/>
      <c r="AT133" s="278"/>
      <c r="AU133" s="280"/>
      <c r="AV133" s="280"/>
      <c r="AW133" s="210"/>
      <c r="AX133" s="210"/>
      <c r="AY133" s="188"/>
      <c r="AZ133" s="182"/>
      <c r="BA133" s="183"/>
      <c r="BB133" s="183"/>
      <c r="BC133" s="183"/>
      <c r="BD133" s="183"/>
      <c r="BE133" s="183"/>
      <c r="BF133" s="183"/>
      <c r="BG133" s="183"/>
    </row>
    <row r="134" spans="1:59" ht="64.5" hidden="1" customHeight="1" x14ac:dyDescent="0.2">
      <c r="A134" s="284">
        <v>42</v>
      </c>
      <c r="B134" s="282" t="s">
        <v>185</v>
      </c>
      <c r="C134" s="285" t="str">
        <f t="shared" ref="C134" si="688">+VLOOKUP(B134,$A$691:$B$729,2,0)</f>
        <v>EDGAR ALONSON SAZALAR MARIN</v>
      </c>
      <c r="D134" s="280" t="s">
        <v>164</v>
      </c>
      <c r="E134" s="285" t="str">
        <f>IF(D134=$D$661,$E$661,IF(D134=$D$662,$E$662,IF(D134=$D$663,$E$663,IF(D134=$D$664,$E$664,IF(D134=$D$665,$E$665,IF(D134=$D$666,$E$666,IF(D134=$D$667,$E$667,IF(D134=$D$668,$E$668,IF(D134=$D$669,$E$669,IF(D134=$D$670,$E$670,IF(D134=VICERRECTORÍA_ACADÉMICA_,BE745,IF(D134=PLANEACIÓN_,BE747, IF(D134=IMPACTO,BE746,IF(D134=VICERRECTORÍA_ADMINISTRATIVA_FINANCIERA_,BE748,IF(D134=_VICERRECTORÍA_RESPONSABILIDAD_SOCIAL_Y_BIENESTAR_UNIVERSITARIO_,BE749,"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34" s="282" t="s">
        <v>265</v>
      </c>
      <c r="G134" s="210" t="s">
        <v>261</v>
      </c>
      <c r="H134" s="210" t="s">
        <v>262</v>
      </c>
      <c r="I134" s="210" t="s">
        <v>1061</v>
      </c>
      <c r="J134" s="282" t="s">
        <v>107</v>
      </c>
      <c r="K134" s="323" t="s">
        <v>1069</v>
      </c>
      <c r="L134" s="282" t="s">
        <v>1070</v>
      </c>
      <c r="M134" s="282" t="s">
        <v>1071</v>
      </c>
      <c r="N134" s="282" t="s">
        <v>147</v>
      </c>
      <c r="O134" s="276">
        <f t="shared" si="460"/>
        <v>2</v>
      </c>
      <c r="P134" s="282" t="s">
        <v>141</v>
      </c>
      <c r="Q134" s="276">
        <f t="shared" ref="Q134" si="689">IF(P134="ALTO",5,IF(P134="MEDIO-ALTO",4,IF(P134="MEDIO",3,IF(P134="MEDIO-BAJO",2,IF(P134="BAJO",1,0)))))</f>
        <v>1</v>
      </c>
      <c r="R134" s="276">
        <f t="shared" ref="R134" si="690">Q134*O134</f>
        <v>2</v>
      </c>
      <c r="S134" s="180" t="s">
        <v>386</v>
      </c>
      <c r="T134" s="181">
        <f t="shared" si="367"/>
        <v>4</v>
      </c>
      <c r="U134" s="276">
        <f t="shared" si="353"/>
        <v>4</v>
      </c>
      <c r="V134" s="276">
        <f t="shared" si="354"/>
        <v>2.4</v>
      </c>
      <c r="W134" s="210" t="s">
        <v>1076</v>
      </c>
      <c r="X134" s="276">
        <f t="shared" ref="X134" si="691">IF(S134="No_existen",5*$X$10,Y134*$X$10)</f>
        <v>0.1</v>
      </c>
      <c r="Y134" s="276">
        <f t="shared" ref="Y134:Y170" si="692">ROUND(AVERAGEIF(Z134:Z136,"&gt;0"),0)</f>
        <v>2</v>
      </c>
      <c r="Z134" s="208">
        <f t="shared" si="368"/>
        <v>2</v>
      </c>
      <c r="AA134" s="210" t="s">
        <v>319</v>
      </c>
      <c r="AB134" s="210"/>
      <c r="AC134" s="276">
        <f t="shared" ref="AC134" si="693">IF(S134="No_existen",5*$AC$10,AD134*$AC$10)</f>
        <v>0.15</v>
      </c>
      <c r="AD134" s="276">
        <f t="shared" si="358"/>
        <v>1</v>
      </c>
      <c r="AE134" s="208">
        <f t="shared" si="369"/>
        <v>1</v>
      </c>
      <c r="AF134" s="210" t="s">
        <v>295</v>
      </c>
      <c r="AG134" s="210" t="s">
        <v>1077</v>
      </c>
      <c r="AH134" s="276">
        <f t="shared" ref="AH134" si="694">IF(S134="No_existen",5*$AH$10,AI134*$AH$10)</f>
        <v>0.1</v>
      </c>
      <c r="AI134" s="276">
        <f t="shared" ref="AI134" si="695">ROUND(AVERAGEIF(AJ134:AJ136,"&gt;0"),0)</f>
        <v>1</v>
      </c>
      <c r="AJ134" s="208">
        <f t="shared" si="370"/>
        <v>1</v>
      </c>
      <c r="AK134" s="210" t="s">
        <v>292</v>
      </c>
      <c r="AL134" s="210" t="s">
        <v>299</v>
      </c>
      <c r="AM134" s="276">
        <f t="shared" ref="AM134" si="696">IF(S134="No_existen",5*$AM$10,AN134*$AM$10)</f>
        <v>0.1</v>
      </c>
      <c r="AN134" s="276">
        <f t="shared" ref="AN134" si="697">ROUND(AVERAGEIF(AO134:AO136,"&gt;0"),0)</f>
        <v>1</v>
      </c>
      <c r="AO134" s="208">
        <f t="shared" si="6"/>
        <v>1</v>
      </c>
      <c r="AP134" s="210" t="s">
        <v>647</v>
      </c>
      <c r="AQ134" s="276">
        <f t="shared" ref="AQ134" si="698">ROUND(AVERAGE(U134,Y134,AD134,AI134,AN134),0)</f>
        <v>2</v>
      </c>
      <c r="AR134" s="276" t="str">
        <f t="shared" ref="AR134" si="699">IF(AQ134&lt;1.5,"FUERTE",IF(AND(AQ134&gt;=1.5,AQ134&lt;2.5),"ACEPTABLE",IF(AQ134&gt;=5,"INEXISTENTE","DÉBIL")))</f>
        <v>ACEPTABLE</v>
      </c>
      <c r="AS134" s="276">
        <f t="shared" ref="AS134" si="700">IF(R134=0,0,ROUND((R134*AQ134),0))</f>
        <v>4</v>
      </c>
      <c r="AT134" s="278" t="str">
        <f t="shared" ref="AT134" si="701">IF(AS134&gt;=36,"GRAVE", IF(AS134&lt;=10, "LEVE", "MODERADO"))</f>
        <v>LEVE</v>
      </c>
      <c r="AU134" s="280" t="s">
        <v>1081</v>
      </c>
      <c r="AV134" s="298">
        <v>0.01</v>
      </c>
      <c r="AW134" s="210" t="s">
        <v>89</v>
      </c>
      <c r="AX134" s="210"/>
      <c r="AY134" s="188"/>
      <c r="AZ134" s="182"/>
      <c r="BA134" s="183"/>
      <c r="BB134" s="183"/>
      <c r="BC134" s="183"/>
      <c r="BD134" s="183"/>
      <c r="BE134" s="183"/>
      <c r="BF134" s="183"/>
      <c r="BG134" s="183"/>
    </row>
    <row r="135" spans="1:59" ht="64.5" hidden="1" customHeight="1" x14ac:dyDescent="0.2">
      <c r="A135" s="284"/>
      <c r="B135" s="282"/>
      <c r="C135" s="285"/>
      <c r="D135" s="280"/>
      <c r="E135" s="285"/>
      <c r="F135" s="282"/>
      <c r="G135" s="210" t="s">
        <v>261</v>
      </c>
      <c r="H135" s="210" t="s">
        <v>41</v>
      </c>
      <c r="I135" s="210" t="s">
        <v>1062</v>
      </c>
      <c r="J135" s="282"/>
      <c r="K135" s="324"/>
      <c r="L135" s="282"/>
      <c r="M135" s="282"/>
      <c r="N135" s="282"/>
      <c r="O135" s="276"/>
      <c r="P135" s="282"/>
      <c r="Q135" s="276"/>
      <c r="R135" s="276"/>
      <c r="S135" s="180"/>
      <c r="T135" s="181">
        <f t="shared" si="367"/>
        <v>0</v>
      </c>
      <c r="U135" s="276"/>
      <c r="V135" s="276"/>
      <c r="W135" s="210"/>
      <c r="X135" s="276"/>
      <c r="Y135" s="276"/>
      <c r="Z135" s="208">
        <f t="shared" si="368"/>
        <v>0</v>
      </c>
      <c r="AA135" s="210"/>
      <c r="AB135" s="210"/>
      <c r="AC135" s="276"/>
      <c r="AD135" s="276"/>
      <c r="AE135" s="208">
        <f t="shared" si="369"/>
        <v>0</v>
      </c>
      <c r="AF135" s="210"/>
      <c r="AG135" s="210"/>
      <c r="AH135" s="276"/>
      <c r="AI135" s="276"/>
      <c r="AJ135" s="208">
        <f t="shared" si="370"/>
        <v>0</v>
      </c>
      <c r="AK135" s="210"/>
      <c r="AL135" s="210"/>
      <c r="AM135" s="276"/>
      <c r="AN135" s="276"/>
      <c r="AO135" s="208">
        <f t="shared" si="6"/>
        <v>0</v>
      </c>
      <c r="AP135" s="210"/>
      <c r="AQ135" s="276"/>
      <c r="AR135" s="276"/>
      <c r="AS135" s="276"/>
      <c r="AT135" s="278"/>
      <c r="AU135" s="280"/>
      <c r="AV135" s="280"/>
      <c r="AW135" s="210"/>
      <c r="AX135" s="210"/>
      <c r="AY135" s="188"/>
      <c r="AZ135" s="182"/>
      <c r="BA135" s="183"/>
      <c r="BB135" s="183"/>
      <c r="BC135" s="183"/>
      <c r="BD135" s="183"/>
      <c r="BE135" s="183"/>
      <c r="BF135" s="183"/>
      <c r="BG135" s="183"/>
    </row>
    <row r="136" spans="1:59" ht="64.5" hidden="1" customHeight="1" x14ac:dyDescent="0.2">
      <c r="A136" s="284"/>
      <c r="B136" s="282"/>
      <c r="C136" s="285"/>
      <c r="D136" s="280"/>
      <c r="E136" s="285"/>
      <c r="F136" s="282"/>
      <c r="G136" s="210" t="s">
        <v>260</v>
      </c>
      <c r="H136" s="210" t="s">
        <v>38</v>
      </c>
      <c r="I136" s="210" t="s">
        <v>1063</v>
      </c>
      <c r="J136" s="282"/>
      <c r="K136" s="325"/>
      <c r="L136" s="282"/>
      <c r="M136" s="282"/>
      <c r="N136" s="282"/>
      <c r="O136" s="276"/>
      <c r="P136" s="282"/>
      <c r="Q136" s="276"/>
      <c r="R136" s="276"/>
      <c r="S136" s="180"/>
      <c r="T136" s="181">
        <f t="shared" si="367"/>
        <v>0</v>
      </c>
      <c r="U136" s="276"/>
      <c r="V136" s="276"/>
      <c r="W136" s="210"/>
      <c r="X136" s="276"/>
      <c r="Y136" s="276"/>
      <c r="Z136" s="208">
        <f t="shared" si="368"/>
        <v>0</v>
      </c>
      <c r="AA136" s="210"/>
      <c r="AB136" s="210"/>
      <c r="AC136" s="276"/>
      <c r="AD136" s="276"/>
      <c r="AE136" s="208">
        <f t="shared" si="369"/>
        <v>0</v>
      </c>
      <c r="AF136" s="210"/>
      <c r="AG136" s="210"/>
      <c r="AH136" s="276"/>
      <c r="AI136" s="276"/>
      <c r="AJ136" s="208">
        <f t="shared" si="370"/>
        <v>0</v>
      </c>
      <c r="AK136" s="210"/>
      <c r="AL136" s="210"/>
      <c r="AM136" s="276"/>
      <c r="AN136" s="276"/>
      <c r="AO136" s="208">
        <f t="shared" si="6"/>
        <v>0</v>
      </c>
      <c r="AP136" s="210"/>
      <c r="AQ136" s="276"/>
      <c r="AR136" s="276"/>
      <c r="AS136" s="276"/>
      <c r="AT136" s="278"/>
      <c r="AU136" s="280"/>
      <c r="AV136" s="280"/>
      <c r="AW136" s="210"/>
      <c r="AX136" s="210"/>
      <c r="AY136" s="188"/>
      <c r="AZ136" s="182"/>
      <c r="BA136" s="183"/>
      <c r="BB136" s="183"/>
      <c r="BC136" s="183"/>
      <c r="BD136" s="183"/>
      <c r="BE136" s="183"/>
      <c r="BF136" s="183"/>
      <c r="BG136" s="183"/>
    </row>
    <row r="137" spans="1:59" ht="64.5" hidden="1" customHeight="1" x14ac:dyDescent="0.2">
      <c r="A137" s="284">
        <v>43</v>
      </c>
      <c r="B137" s="282" t="s">
        <v>257</v>
      </c>
      <c r="C137" s="285" t="str">
        <f>+VLOOKUP(B137,$A$691:$B$729,2,0)</f>
        <v>DIEGO PAREDES CUERVO</v>
      </c>
      <c r="D137" s="280" t="s">
        <v>167</v>
      </c>
      <c r="E137" s="285" t="str">
        <f>IF(D137=$D$661,$E$661,IF(D137=$D$662,$E$662,IF(D137=$D$663,$E$663,IF(D137=$D$664,$E$664,IF(D137=$D$665,$E$665,IF(D137=$D$666,$E$666,IF(D137=$D$667,$E$667,IF(D137=$D$668,$E$668,IF(D137=$D$669,$E$669,IF(D137=$D$670,$E$670,IF(D137=VICERRECTORÍA_ACADÉMICA_,BE748,IF(D137=PLANEACIÓN_,BE750, IF(D137=IMPACTO,BE749,IF(D137=VICERRECTORÍA_ADMINISTRATIVA_FINANCIERA_,BE751,IF(D137=_VICERRECTORÍA_RESPONSABILIDAD_SOCIAL_Y_BIENESTAR_UNIVERSITARIO_,BE752," ")))))))))))))))</f>
        <v>Promover y facilitar la interacción con la sociedad contribuyendo a la satisfacción de sus demandas, mediante servicios especializados, programas de educación continuada y de proyección social.</v>
      </c>
      <c r="F137" s="282" t="s">
        <v>265</v>
      </c>
      <c r="G137" s="210" t="s">
        <v>260</v>
      </c>
      <c r="H137" s="210" t="s">
        <v>34</v>
      </c>
      <c r="I137" s="187" t="s">
        <v>1084</v>
      </c>
      <c r="J137" s="282" t="s">
        <v>142</v>
      </c>
      <c r="K137" s="308" t="s">
        <v>1096</v>
      </c>
      <c r="L137" s="308" t="s">
        <v>1097</v>
      </c>
      <c r="M137" s="308" t="s">
        <v>1098</v>
      </c>
      <c r="N137" s="282" t="s">
        <v>127</v>
      </c>
      <c r="O137" s="276">
        <f t="shared" ref="O137:O179" si="702">IF(N137="ALTA",5,IF(N137="MEDIO ALTA",4,IF(N137="MEDIA",3,IF(N137="MEDIO BAJA",2,IF(N137="BAJA",1,0)))))</f>
        <v>1</v>
      </c>
      <c r="P137" s="282" t="s">
        <v>209</v>
      </c>
      <c r="Q137" s="276">
        <f t="shared" ref="Q137" si="703">IF(P137="ALTO",5,IF(P137="MEDIO-ALTO",4,IF(P137="MEDIO",3,IF(P137="MEDIO-BAJO",2,IF(P137="BAJO",1,0)))))</f>
        <v>4</v>
      </c>
      <c r="R137" s="276">
        <f t="shared" ref="R137" si="704">Q137*O137</f>
        <v>4</v>
      </c>
      <c r="S137" s="180" t="s">
        <v>315</v>
      </c>
      <c r="T137" s="181">
        <f t="shared" si="367"/>
        <v>1</v>
      </c>
      <c r="U137" s="276">
        <f t="shared" si="375"/>
        <v>1</v>
      </c>
      <c r="V137" s="276">
        <f t="shared" si="376"/>
        <v>0.6</v>
      </c>
      <c r="W137" s="210" t="s">
        <v>1125</v>
      </c>
      <c r="X137" s="276">
        <f t="shared" ref="X137" si="705">IF(S137="No_existen",5*$X$10,Y137*$X$10)</f>
        <v>0.2</v>
      </c>
      <c r="Y137" s="276">
        <f t="shared" ref="Y137:Y173" si="706">ROUND(AVERAGEIF(Z137:Z139,"&gt;0"),0)</f>
        <v>4</v>
      </c>
      <c r="Z137" s="208">
        <f t="shared" si="368"/>
        <v>4</v>
      </c>
      <c r="AA137" s="210" t="s">
        <v>318</v>
      </c>
      <c r="AB137" s="210"/>
      <c r="AC137" s="276">
        <f t="shared" ref="AC137" si="707">IF(S137="No_existen",5*$AC$10,AD137*$AC$10)</f>
        <v>0.15</v>
      </c>
      <c r="AD137" s="276">
        <f t="shared" si="380"/>
        <v>1</v>
      </c>
      <c r="AE137" s="208">
        <f t="shared" si="369"/>
        <v>1</v>
      </c>
      <c r="AF137" s="210" t="s">
        <v>295</v>
      </c>
      <c r="AG137" s="210" t="s">
        <v>1138</v>
      </c>
      <c r="AH137" s="276">
        <f t="shared" ref="AH137" si="708">IF(S137="No_existen",5*$AH$10,AI137*$AH$10)</f>
        <v>0.1</v>
      </c>
      <c r="AI137" s="276">
        <f t="shared" ref="AI137" si="709">ROUND(AVERAGEIF(AJ137:AJ139,"&gt;0"),0)</f>
        <v>1</v>
      </c>
      <c r="AJ137" s="208">
        <f t="shared" si="370"/>
        <v>1</v>
      </c>
      <c r="AK137" s="210" t="s">
        <v>292</v>
      </c>
      <c r="AL137" s="210" t="s">
        <v>299</v>
      </c>
      <c r="AM137" s="276">
        <f t="shared" ref="AM137" si="710">IF(S137="No_existen",5*$AM$10,AN137*$AM$10)</f>
        <v>0.1</v>
      </c>
      <c r="AN137" s="276">
        <f t="shared" ref="AN137" si="711">ROUND(AVERAGEIF(AO137:AO139,"&gt;0"),0)</f>
        <v>1</v>
      </c>
      <c r="AO137" s="208">
        <f t="shared" si="6"/>
        <v>1</v>
      </c>
      <c r="AP137" s="210" t="s">
        <v>647</v>
      </c>
      <c r="AQ137" s="276">
        <f t="shared" ref="AQ137" si="712">ROUND(AVERAGE(U137,Y137,AD137,AI137,AN137),0)</f>
        <v>2</v>
      </c>
      <c r="AR137" s="276" t="str">
        <f t="shared" ref="AR137" si="713">IF(AQ137&lt;1.5,"FUERTE",IF(AND(AQ137&gt;=1.5,AQ137&lt;2.5),"ACEPTABLE",IF(AQ137&gt;=5,"INEXISTENTE","DÉBIL")))</f>
        <v>ACEPTABLE</v>
      </c>
      <c r="AS137" s="276">
        <f t="shared" ref="AS137" si="714">IF(R137=0,0,ROUND((R137*AQ137),0))</f>
        <v>8</v>
      </c>
      <c r="AT137" s="278" t="str">
        <f t="shared" ref="AT137" si="715">IF(AS137&gt;=36,"GRAVE", IF(AS137&lt;=10, "LEVE", "MODERADO"))</f>
        <v>LEVE</v>
      </c>
      <c r="AU137" s="308" t="s">
        <v>1147</v>
      </c>
      <c r="AV137" s="309">
        <v>0</v>
      </c>
      <c r="AW137" s="210" t="s">
        <v>89</v>
      </c>
      <c r="AX137" s="210"/>
      <c r="AY137" s="188"/>
      <c r="AZ137" s="182"/>
      <c r="BA137" s="183"/>
      <c r="BB137" s="183"/>
      <c r="BC137" s="183"/>
      <c r="BD137" s="183"/>
      <c r="BE137" s="183"/>
      <c r="BF137" s="183"/>
      <c r="BG137" s="183"/>
    </row>
    <row r="138" spans="1:59" ht="64.5" hidden="1" customHeight="1" x14ac:dyDescent="0.2">
      <c r="A138" s="284"/>
      <c r="B138" s="282"/>
      <c r="C138" s="285"/>
      <c r="D138" s="280"/>
      <c r="E138" s="285"/>
      <c r="F138" s="282"/>
      <c r="G138" s="210" t="s">
        <v>260</v>
      </c>
      <c r="H138" s="210" t="s">
        <v>34</v>
      </c>
      <c r="I138" s="187" t="s">
        <v>1085</v>
      </c>
      <c r="J138" s="282"/>
      <c r="K138" s="308"/>
      <c r="L138" s="308"/>
      <c r="M138" s="308"/>
      <c r="N138" s="282"/>
      <c r="O138" s="276"/>
      <c r="P138" s="282"/>
      <c r="Q138" s="276"/>
      <c r="R138" s="276"/>
      <c r="S138" s="180" t="s">
        <v>315</v>
      </c>
      <c r="T138" s="181">
        <f t="shared" si="367"/>
        <v>1</v>
      </c>
      <c r="U138" s="276"/>
      <c r="V138" s="276"/>
      <c r="W138" s="210" t="s">
        <v>1126</v>
      </c>
      <c r="X138" s="276"/>
      <c r="Y138" s="276"/>
      <c r="Z138" s="208">
        <f t="shared" si="368"/>
        <v>4</v>
      </c>
      <c r="AA138" s="210" t="s">
        <v>318</v>
      </c>
      <c r="AB138" s="210"/>
      <c r="AC138" s="276"/>
      <c r="AD138" s="276"/>
      <c r="AE138" s="208">
        <f t="shared" si="369"/>
        <v>1</v>
      </c>
      <c r="AF138" s="210" t="s">
        <v>295</v>
      </c>
      <c r="AG138" s="210" t="s">
        <v>1138</v>
      </c>
      <c r="AH138" s="276"/>
      <c r="AI138" s="276"/>
      <c r="AJ138" s="208">
        <f t="shared" si="370"/>
        <v>1</v>
      </c>
      <c r="AK138" s="210" t="s">
        <v>292</v>
      </c>
      <c r="AL138" s="210" t="s">
        <v>307</v>
      </c>
      <c r="AM138" s="276"/>
      <c r="AN138" s="276"/>
      <c r="AO138" s="208">
        <f t="shared" si="6"/>
        <v>1</v>
      </c>
      <c r="AP138" s="210" t="s">
        <v>647</v>
      </c>
      <c r="AQ138" s="276"/>
      <c r="AR138" s="276"/>
      <c r="AS138" s="276"/>
      <c r="AT138" s="278"/>
      <c r="AU138" s="308"/>
      <c r="AV138" s="308"/>
      <c r="AW138" s="210" t="s">
        <v>89</v>
      </c>
      <c r="AX138" s="210"/>
      <c r="AY138" s="188"/>
      <c r="AZ138" s="182"/>
      <c r="BA138" s="183"/>
      <c r="BB138" s="183"/>
      <c r="BC138" s="183"/>
      <c r="BD138" s="183"/>
      <c r="BE138" s="183"/>
      <c r="BF138" s="183"/>
      <c r="BG138" s="183"/>
    </row>
    <row r="139" spans="1:59" ht="64.5" hidden="1" customHeight="1" x14ac:dyDescent="0.2">
      <c r="A139" s="284"/>
      <c r="B139" s="282"/>
      <c r="C139" s="285"/>
      <c r="D139" s="280"/>
      <c r="E139" s="285"/>
      <c r="F139" s="282"/>
      <c r="G139" s="210"/>
      <c r="H139" s="210"/>
      <c r="I139" s="187"/>
      <c r="J139" s="282"/>
      <c r="K139" s="308"/>
      <c r="L139" s="308"/>
      <c r="M139" s="308"/>
      <c r="N139" s="282"/>
      <c r="O139" s="276"/>
      <c r="P139" s="282"/>
      <c r="Q139" s="276"/>
      <c r="R139" s="276"/>
      <c r="S139" s="180"/>
      <c r="T139" s="181">
        <f t="shared" ref="T139:T202" si="716">IF(S139=$S$665,1,IF(S139=$S$661,5,IF(S139=$S$662,4,IF(S139=$S$663,3,IF(S139=$S$664,2,0)))))</f>
        <v>0</v>
      </c>
      <c r="U139" s="276"/>
      <c r="V139" s="276"/>
      <c r="W139" s="210"/>
      <c r="X139" s="276"/>
      <c r="Y139" s="276"/>
      <c r="Z139" s="208">
        <f t="shared" ref="Z139:Z202" si="717">IF(AA139=$AA$663,1,IF(AA139=$AA$662,2,IF(AA139=$AA$661,4,IF(S139="No_existen",5,0))))</f>
        <v>0</v>
      </c>
      <c r="AA139" s="210"/>
      <c r="AB139" s="210"/>
      <c r="AC139" s="276"/>
      <c r="AD139" s="276"/>
      <c r="AE139" s="208">
        <f t="shared" ref="AE139:AE202" si="718">IF(AF139=$AK$662,1,IF(AF139=$AK$661,4,IF(S139="No_existen",5,0)))</f>
        <v>0</v>
      </c>
      <c r="AF139" s="210"/>
      <c r="AG139" s="210"/>
      <c r="AH139" s="276"/>
      <c r="AI139" s="276"/>
      <c r="AJ139" s="208">
        <f t="shared" ref="AJ139:AJ202" si="719">IF(AK139=$AP$661,1,IF(AK139=$AP$662,4,IF(S139="No_existen",5,0)))</f>
        <v>0</v>
      </c>
      <c r="AK139" s="210"/>
      <c r="AL139" s="210"/>
      <c r="AM139" s="276"/>
      <c r="AN139" s="276"/>
      <c r="AO139" s="208">
        <f t="shared" si="6"/>
        <v>0</v>
      </c>
      <c r="AP139" s="210"/>
      <c r="AQ139" s="276"/>
      <c r="AR139" s="276"/>
      <c r="AS139" s="276"/>
      <c r="AT139" s="278"/>
      <c r="AU139" s="308"/>
      <c r="AV139" s="308"/>
      <c r="AW139" s="210"/>
      <c r="AX139" s="210"/>
      <c r="AY139" s="188"/>
      <c r="AZ139" s="182"/>
      <c r="BA139" s="183"/>
      <c r="BB139" s="183"/>
      <c r="BC139" s="183"/>
      <c r="BD139" s="183"/>
      <c r="BE139" s="183"/>
      <c r="BF139" s="183"/>
      <c r="BG139" s="183"/>
    </row>
    <row r="140" spans="1:59" ht="64.5" hidden="1" customHeight="1" x14ac:dyDescent="0.2">
      <c r="A140" s="284">
        <v>44</v>
      </c>
      <c r="B140" s="282" t="s">
        <v>257</v>
      </c>
      <c r="C140" s="285" t="str">
        <f>+VLOOKUP(B140,$A$691:$B$729,2,0)</f>
        <v>DIEGO PAREDES CUERVO</v>
      </c>
      <c r="D140" s="280" t="s">
        <v>167</v>
      </c>
      <c r="E140" s="285" t="str">
        <f>IF(D140=$D$661,$E$661,IF(D140=$D$662,$E$662,IF(D140=$D$663,$E$663,IF(D140=$D$664,$E$664,IF(D140=$D$665,$E$665,IF(D140=$D$666,$E$666,IF(D140=$D$667,$E$667,IF(D140=$D$668,$E$668,IF(D140=$D$669,$E$669,IF(D140=$D$670,$E$670,IF(D140=VICERRECTORÍA_ACADÉMICA_,BE751,IF(D140=PLANEACIÓN_,BE753, IF(D140=IMPACTO,BE752,IF(D140=VICERRECTORÍA_ADMINISTRATIVA_FINANCIERA_,BE754,IF(D140=_VICERRECTORÍA_RESPONSABILIDAD_SOCIAL_Y_BIENESTAR_UNIVERSITARIO_,BE755," ")))))))))))))))</f>
        <v>Promover y facilitar la interacción con la sociedad contribuyendo a la satisfacción de sus demandas, mediante servicios especializados, programas de educación continuada y de proyección social.</v>
      </c>
      <c r="F140" s="282" t="s">
        <v>265</v>
      </c>
      <c r="G140" s="210" t="s">
        <v>260</v>
      </c>
      <c r="H140" s="210" t="s">
        <v>38</v>
      </c>
      <c r="I140" s="187" t="s">
        <v>1086</v>
      </c>
      <c r="J140" s="282" t="s">
        <v>105</v>
      </c>
      <c r="K140" s="282" t="s">
        <v>1099</v>
      </c>
      <c r="L140" s="282" t="s">
        <v>1100</v>
      </c>
      <c r="M140" s="282" t="s">
        <v>1101</v>
      </c>
      <c r="N140" s="282" t="s">
        <v>127</v>
      </c>
      <c r="O140" s="276">
        <f t="shared" ref="O140:O182" si="720">IF(N140="ALTA",5,IF(N140="MEDIO ALTA",4,IF(N140="MEDIA",3,IF(N140="MEDIO BAJA",2,IF(N140="BAJA",1,0)))))</f>
        <v>1</v>
      </c>
      <c r="P140" s="282" t="s">
        <v>208</v>
      </c>
      <c r="Q140" s="276">
        <f t="shared" ref="Q140" si="721">IF(P140="ALTO",5,IF(P140="MEDIO-ALTO",4,IF(P140="MEDIO",3,IF(P140="MEDIO-BAJO",2,IF(P140="BAJO",1,0)))))</f>
        <v>2</v>
      </c>
      <c r="R140" s="276">
        <f t="shared" ref="R140" si="722">Q140*O140</f>
        <v>2</v>
      </c>
      <c r="S140" s="180" t="s">
        <v>315</v>
      </c>
      <c r="T140" s="181">
        <f t="shared" si="716"/>
        <v>1</v>
      </c>
      <c r="U140" s="276">
        <f t="shared" si="393"/>
        <v>1</v>
      </c>
      <c r="V140" s="276">
        <f t="shared" si="394"/>
        <v>0.6</v>
      </c>
      <c r="W140" s="210" t="s">
        <v>1127</v>
      </c>
      <c r="X140" s="276">
        <f t="shared" ref="X140" si="723">IF(S140="No_existen",5*$X$10,Y140*$X$10)</f>
        <v>0.15000000000000002</v>
      </c>
      <c r="Y140" s="276">
        <f t="shared" ref="Y140:Y176" si="724">ROUND(AVERAGEIF(Z140:Z142,"&gt;0"),0)</f>
        <v>3</v>
      </c>
      <c r="Z140" s="208">
        <f t="shared" si="717"/>
        <v>2</v>
      </c>
      <c r="AA140" s="210" t="s">
        <v>319</v>
      </c>
      <c r="AB140" s="210"/>
      <c r="AC140" s="276">
        <f t="shared" ref="AC140" si="725">IF(S140="No_existen",5*$AC$10,AD140*$AC$10)</f>
        <v>0.15</v>
      </c>
      <c r="AD140" s="276">
        <f t="shared" si="398"/>
        <v>1</v>
      </c>
      <c r="AE140" s="208">
        <f t="shared" si="718"/>
        <v>1</v>
      </c>
      <c r="AF140" s="210" t="s">
        <v>295</v>
      </c>
      <c r="AG140" s="210" t="s">
        <v>1139</v>
      </c>
      <c r="AH140" s="276">
        <f t="shared" ref="AH140" si="726">IF(S140="No_existen",5*$AH$10,AI140*$AH$10)</f>
        <v>0.1</v>
      </c>
      <c r="AI140" s="276">
        <f t="shared" ref="AI140" si="727">ROUND(AVERAGEIF(AJ140:AJ142,"&gt;0"),0)</f>
        <v>1</v>
      </c>
      <c r="AJ140" s="208">
        <f t="shared" si="719"/>
        <v>1</v>
      </c>
      <c r="AK140" s="210" t="s">
        <v>292</v>
      </c>
      <c r="AL140" s="210" t="s">
        <v>306</v>
      </c>
      <c r="AM140" s="276">
        <f t="shared" ref="AM140" si="728">IF(S140="No_existen",5*$AM$10,AN140*$AM$10)</f>
        <v>0.1</v>
      </c>
      <c r="AN140" s="276">
        <f t="shared" ref="AN140" si="729">ROUND(AVERAGEIF(AO140:AO142,"&gt;0"),0)</f>
        <v>1</v>
      </c>
      <c r="AO140" s="208">
        <f t="shared" si="6"/>
        <v>1</v>
      </c>
      <c r="AP140" s="210" t="s">
        <v>647</v>
      </c>
      <c r="AQ140" s="276">
        <f t="shared" ref="AQ140" si="730">ROUND(AVERAGE(U140,Y140,AD140,AI140,AN140),0)</f>
        <v>1</v>
      </c>
      <c r="AR140" s="276" t="str">
        <f t="shared" ref="AR140" si="731">IF(AQ140&lt;1.5,"FUERTE",IF(AND(AQ140&gt;=1.5,AQ140&lt;2.5),"ACEPTABLE",IF(AQ140&gt;=5,"INEXISTENTE","DÉBIL")))</f>
        <v>FUERTE</v>
      </c>
      <c r="AS140" s="276">
        <f t="shared" ref="AS140" si="732">IF(R140=0,0,ROUND((R140*AQ140),0))</f>
        <v>2</v>
      </c>
      <c r="AT140" s="278" t="str">
        <f t="shared" ref="AT140" si="733">IF(AS140&gt;=36,"GRAVE", IF(AS140&lt;=10, "LEVE", "MODERADO"))</f>
        <v>LEVE</v>
      </c>
      <c r="AU140" s="280" t="s">
        <v>1148</v>
      </c>
      <c r="AV140" s="298">
        <v>0</v>
      </c>
      <c r="AW140" s="210" t="s">
        <v>89</v>
      </c>
      <c r="AX140" s="210"/>
      <c r="AY140" s="188"/>
      <c r="AZ140" s="182"/>
      <c r="BA140" s="183"/>
      <c r="BB140" s="183"/>
      <c r="BC140" s="183"/>
      <c r="BD140" s="183"/>
      <c r="BE140" s="183"/>
      <c r="BF140" s="183"/>
      <c r="BG140" s="183"/>
    </row>
    <row r="141" spans="1:59" ht="64.5" hidden="1" customHeight="1" x14ac:dyDescent="0.2">
      <c r="A141" s="284"/>
      <c r="B141" s="282"/>
      <c r="C141" s="285"/>
      <c r="D141" s="280"/>
      <c r="E141" s="285"/>
      <c r="F141" s="282"/>
      <c r="G141" s="210"/>
      <c r="H141" s="210"/>
      <c r="I141" s="187"/>
      <c r="J141" s="282"/>
      <c r="K141" s="282"/>
      <c r="L141" s="282"/>
      <c r="M141" s="282"/>
      <c r="N141" s="282"/>
      <c r="O141" s="276"/>
      <c r="P141" s="282"/>
      <c r="Q141" s="276"/>
      <c r="R141" s="276"/>
      <c r="S141" s="180" t="s">
        <v>315</v>
      </c>
      <c r="T141" s="181">
        <f t="shared" si="716"/>
        <v>1</v>
      </c>
      <c r="U141" s="276"/>
      <c r="V141" s="276"/>
      <c r="W141" s="210" t="s">
        <v>1128</v>
      </c>
      <c r="X141" s="276"/>
      <c r="Y141" s="276"/>
      <c r="Z141" s="208">
        <f t="shared" si="717"/>
        <v>4</v>
      </c>
      <c r="AA141" s="210" t="s">
        <v>318</v>
      </c>
      <c r="AB141" s="210"/>
      <c r="AC141" s="276"/>
      <c r="AD141" s="276"/>
      <c r="AE141" s="208">
        <f t="shared" si="718"/>
        <v>1</v>
      </c>
      <c r="AF141" s="210" t="s">
        <v>295</v>
      </c>
      <c r="AG141" s="210" t="s">
        <v>1140</v>
      </c>
      <c r="AH141" s="276"/>
      <c r="AI141" s="276"/>
      <c r="AJ141" s="208">
        <f t="shared" si="719"/>
        <v>1</v>
      </c>
      <c r="AK141" s="210" t="s">
        <v>292</v>
      </c>
      <c r="AL141" s="210" t="s">
        <v>307</v>
      </c>
      <c r="AM141" s="276"/>
      <c r="AN141" s="276"/>
      <c r="AO141" s="208">
        <f t="shared" si="6"/>
        <v>1</v>
      </c>
      <c r="AP141" s="210" t="s">
        <v>647</v>
      </c>
      <c r="AQ141" s="276"/>
      <c r="AR141" s="276"/>
      <c r="AS141" s="276"/>
      <c r="AT141" s="278"/>
      <c r="AU141" s="280"/>
      <c r="AV141" s="280"/>
      <c r="AW141" s="210" t="s">
        <v>89</v>
      </c>
      <c r="AX141" s="210"/>
      <c r="AY141" s="188"/>
      <c r="AZ141" s="182"/>
      <c r="BA141" s="183"/>
      <c r="BB141" s="183"/>
      <c r="BC141" s="183"/>
      <c r="BD141" s="183"/>
      <c r="BE141" s="183"/>
      <c r="BF141" s="183"/>
      <c r="BG141" s="183"/>
    </row>
    <row r="142" spans="1:59" ht="64.5" hidden="1" customHeight="1" x14ac:dyDescent="0.2">
      <c r="A142" s="284"/>
      <c r="B142" s="282"/>
      <c r="C142" s="285"/>
      <c r="D142" s="280"/>
      <c r="E142" s="285"/>
      <c r="F142" s="282"/>
      <c r="G142" s="210"/>
      <c r="H142" s="210"/>
      <c r="I142" s="187"/>
      <c r="J142" s="282"/>
      <c r="K142" s="282"/>
      <c r="L142" s="282"/>
      <c r="M142" s="282"/>
      <c r="N142" s="282"/>
      <c r="O142" s="276"/>
      <c r="P142" s="282"/>
      <c r="Q142" s="276"/>
      <c r="R142" s="276"/>
      <c r="S142" s="180"/>
      <c r="T142" s="181">
        <f t="shared" si="716"/>
        <v>0</v>
      </c>
      <c r="U142" s="276"/>
      <c r="V142" s="276"/>
      <c r="W142" s="210"/>
      <c r="X142" s="276"/>
      <c r="Y142" s="276"/>
      <c r="Z142" s="208">
        <f t="shared" si="717"/>
        <v>0</v>
      </c>
      <c r="AA142" s="210"/>
      <c r="AB142" s="210"/>
      <c r="AC142" s="276"/>
      <c r="AD142" s="276"/>
      <c r="AE142" s="208">
        <f t="shared" si="718"/>
        <v>0</v>
      </c>
      <c r="AF142" s="210"/>
      <c r="AG142" s="210"/>
      <c r="AH142" s="276"/>
      <c r="AI142" s="276"/>
      <c r="AJ142" s="208">
        <f t="shared" si="719"/>
        <v>0</v>
      </c>
      <c r="AK142" s="210"/>
      <c r="AL142" s="210"/>
      <c r="AM142" s="276"/>
      <c r="AN142" s="276"/>
      <c r="AO142" s="208">
        <f t="shared" si="6"/>
        <v>0</v>
      </c>
      <c r="AP142" s="210"/>
      <c r="AQ142" s="276"/>
      <c r="AR142" s="276"/>
      <c r="AS142" s="276"/>
      <c r="AT142" s="278"/>
      <c r="AU142" s="280"/>
      <c r="AV142" s="280"/>
      <c r="AW142" s="210"/>
      <c r="AX142" s="210"/>
      <c r="AY142" s="188"/>
      <c r="AZ142" s="182"/>
      <c r="BA142" s="183"/>
      <c r="BB142" s="183"/>
      <c r="BC142" s="183"/>
      <c r="BD142" s="183"/>
      <c r="BE142" s="183"/>
      <c r="BF142" s="183"/>
      <c r="BG142" s="183"/>
    </row>
    <row r="143" spans="1:59" ht="64.5" hidden="1" customHeight="1" x14ac:dyDescent="0.2">
      <c r="A143" s="284">
        <v>45</v>
      </c>
      <c r="B143" s="282" t="s">
        <v>257</v>
      </c>
      <c r="C143" s="285" t="str">
        <f>+VLOOKUP(B143,$A$691:$B$729,2,0)</f>
        <v>DIEGO PAREDES CUERVO</v>
      </c>
      <c r="D143" s="280" t="s">
        <v>167</v>
      </c>
      <c r="E143" s="285" t="str">
        <f>IF(D143=$D$661,$E$661,IF(D143=$D$662,$E$662,IF(D143=$D$663,$E$663,IF(D143=$D$664,$E$664,IF(D143=$D$665,$E$665,IF(D143=$D$666,$E$666,IF(D143=$D$667,$E$667,IF(D143=$D$668,$E$668,IF(D143=$D$669,$E$669,IF(D143=$D$670,$E$670,IF(D143=VICERRECTORÍA_ACADÉMICA_,BE754,IF(D143=PLANEACIÓN_,BE756, IF(D143=IMPACTO,BE755,IF(D143=VICERRECTORÍA_ADMINISTRATIVA_FINANCIERA_,BE757,IF(D143=_VICERRECTORÍA_RESPONSABILIDAD_SOCIAL_Y_BIENESTAR_UNIVERSITARIO_,BE758," ")))))))))))))))</f>
        <v>Promover y facilitar la interacción con la sociedad contribuyendo a la satisfacción de sus demandas, mediante servicios especializados, programas de educación continuada y de proyección social.</v>
      </c>
      <c r="F143" s="282" t="s">
        <v>265</v>
      </c>
      <c r="G143" s="210" t="s">
        <v>260</v>
      </c>
      <c r="H143" s="210" t="s">
        <v>37</v>
      </c>
      <c r="I143" s="187" t="s">
        <v>1087</v>
      </c>
      <c r="J143" s="282" t="s">
        <v>105</v>
      </c>
      <c r="K143" s="282" t="s">
        <v>1102</v>
      </c>
      <c r="L143" s="282" t="s">
        <v>1103</v>
      </c>
      <c r="M143" s="282" t="s">
        <v>1104</v>
      </c>
      <c r="N143" s="282" t="s">
        <v>147</v>
      </c>
      <c r="O143" s="276">
        <f t="shared" ref="O143" si="734">IF(N143="ALTA",5,IF(N143="MEDIO ALTA",4,IF(N143="MEDIA",3,IF(N143="MEDIO BAJA",2,IF(N143="BAJA",1,0)))))</f>
        <v>2</v>
      </c>
      <c r="P143" s="282" t="s">
        <v>140</v>
      </c>
      <c r="Q143" s="276">
        <f t="shared" ref="Q143" si="735">IF(P143="ALTO",5,IF(P143="MEDIO-ALTO",4,IF(P143="MEDIO",3,IF(P143="MEDIO-BAJO",2,IF(P143="BAJO",1,0)))))</f>
        <v>3</v>
      </c>
      <c r="R143" s="276">
        <f t="shared" ref="R143" si="736">Q143*O143</f>
        <v>6</v>
      </c>
      <c r="S143" s="180" t="s">
        <v>315</v>
      </c>
      <c r="T143" s="181">
        <f t="shared" si="716"/>
        <v>1</v>
      </c>
      <c r="U143" s="276">
        <f t="shared" si="411"/>
        <v>1</v>
      </c>
      <c r="V143" s="276">
        <f t="shared" si="412"/>
        <v>0.6</v>
      </c>
      <c r="W143" s="210" t="s">
        <v>1129</v>
      </c>
      <c r="X143" s="276">
        <f t="shared" ref="X143" si="737">IF(S143="No_existen",5*$X$10,Y143*$X$10)</f>
        <v>0.1</v>
      </c>
      <c r="Y143" s="276">
        <f t="shared" ref="Y143:Y179" si="738">ROUND(AVERAGEIF(Z143:Z145,"&gt;0"),0)</f>
        <v>2</v>
      </c>
      <c r="Z143" s="208">
        <f t="shared" si="717"/>
        <v>2</v>
      </c>
      <c r="AA143" s="210" t="s">
        <v>319</v>
      </c>
      <c r="AB143" s="210"/>
      <c r="AC143" s="276">
        <f t="shared" ref="AC143" si="739">IF(S143="No_existen",5*$AC$10,AD143*$AC$10)</f>
        <v>0.15</v>
      </c>
      <c r="AD143" s="276">
        <f t="shared" si="416"/>
        <v>1</v>
      </c>
      <c r="AE143" s="208">
        <f t="shared" si="718"/>
        <v>1</v>
      </c>
      <c r="AF143" s="210" t="s">
        <v>295</v>
      </c>
      <c r="AG143" s="210" t="s">
        <v>1141</v>
      </c>
      <c r="AH143" s="276">
        <f t="shared" ref="AH143" si="740">IF(S143="No_existen",5*$AH$10,AI143*$AH$10)</f>
        <v>0.1</v>
      </c>
      <c r="AI143" s="276">
        <f t="shared" ref="AI143" si="741">ROUND(AVERAGEIF(AJ143:AJ145,"&gt;0"),0)</f>
        <v>1</v>
      </c>
      <c r="AJ143" s="208">
        <f t="shared" si="719"/>
        <v>1</v>
      </c>
      <c r="AK143" s="210" t="s">
        <v>292</v>
      </c>
      <c r="AL143" s="210" t="s">
        <v>300</v>
      </c>
      <c r="AM143" s="276">
        <f t="shared" ref="AM143" si="742">IF(S143="No_existen",5*$AM$10,AN143*$AM$10)</f>
        <v>0.1</v>
      </c>
      <c r="AN143" s="276">
        <f t="shared" ref="AN143" si="743">ROUND(AVERAGEIF(AO143:AO145,"&gt;0"),0)</f>
        <v>1</v>
      </c>
      <c r="AO143" s="208">
        <f t="shared" si="6"/>
        <v>1</v>
      </c>
      <c r="AP143" s="210" t="s">
        <v>647</v>
      </c>
      <c r="AQ143" s="276">
        <f t="shared" ref="AQ143" si="744">ROUND(AVERAGE(U143,Y143,AD143,AI143,AN143),0)</f>
        <v>1</v>
      </c>
      <c r="AR143" s="276" t="str">
        <f t="shared" ref="AR143" si="745">IF(AQ143&lt;1.5,"FUERTE",IF(AND(AQ143&gt;=1.5,AQ143&lt;2.5),"ACEPTABLE",IF(AQ143&gt;=5,"INEXISTENTE","DÉBIL")))</f>
        <v>FUERTE</v>
      </c>
      <c r="AS143" s="276">
        <f t="shared" ref="AS143" si="746">IF(R143=0,0,ROUND((R143*AQ143),0))</f>
        <v>6</v>
      </c>
      <c r="AT143" s="278" t="str">
        <f t="shared" ref="AT143" si="747">IF(AS143&gt;=36,"GRAVE", IF(AS143&lt;=10, "LEVE", "MODERADO"))</f>
        <v>LEVE</v>
      </c>
      <c r="AU143" s="280" t="s">
        <v>1149</v>
      </c>
      <c r="AV143" s="280">
        <v>100</v>
      </c>
      <c r="AW143" s="210" t="s">
        <v>89</v>
      </c>
      <c r="AX143" s="210"/>
      <c r="AY143" s="188"/>
      <c r="AZ143" s="182"/>
      <c r="BA143" s="183"/>
      <c r="BB143" s="183"/>
      <c r="BC143" s="183"/>
      <c r="BD143" s="183"/>
      <c r="BE143" s="183"/>
      <c r="BF143" s="183"/>
      <c r="BG143" s="183"/>
    </row>
    <row r="144" spans="1:59" ht="64.5" hidden="1" customHeight="1" x14ac:dyDescent="0.2">
      <c r="A144" s="284"/>
      <c r="B144" s="282"/>
      <c r="C144" s="285"/>
      <c r="D144" s="280"/>
      <c r="E144" s="285"/>
      <c r="F144" s="282"/>
      <c r="G144" s="210"/>
      <c r="H144" s="210"/>
      <c r="I144" s="187"/>
      <c r="J144" s="282"/>
      <c r="K144" s="282"/>
      <c r="L144" s="282"/>
      <c r="M144" s="282"/>
      <c r="N144" s="282"/>
      <c r="O144" s="276"/>
      <c r="P144" s="282"/>
      <c r="Q144" s="276"/>
      <c r="R144" s="276"/>
      <c r="S144" s="180"/>
      <c r="T144" s="181">
        <f t="shared" si="716"/>
        <v>0</v>
      </c>
      <c r="U144" s="276"/>
      <c r="V144" s="276"/>
      <c r="W144" s="210"/>
      <c r="X144" s="276"/>
      <c r="Y144" s="276"/>
      <c r="Z144" s="208">
        <f t="shared" si="717"/>
        <v>0</v>
      </c>
      <c r="AA144" s="210"/>
      <c r="AB144" s="210"/>
      <c r="AC144" s="276"/>
      <c r="AD144" s="276"/>
      <c r="AE144" s="208">
        <f t="shared" si="718"/>
        <v>0</v>
      </c>
      <c r="AF144" s="210"/>
      <c r="AG144" s="210"/>
      <c r="AH144" s="276"/>
      <c r="AI144" s="276"/>
      <c r="AJ144" s="208">
        <f t="shared" si="719"/>
        <v>0</v>
      </c>
      <c r="AK144" s="210"/>
      <c r="AL144" s="210"/>
      <c r="AM144" s="276"/>
      <c r="AN144" s="276"/>
      <c r="AO144" s="208">
        <f t="shared" si="6"/>
        <v>0</v>
      </c>
      <c r="AP144" s="210"/>
      <c r="AQ144" s="276"/>
      <c r="AR144" s="276"/>
      <c r="AS144" s="276"/>
      <c r="AT144" s="278"/>
      <c r="AU144" s="280"/>
      <c r="AV144" s="280"/>
      <c r="AW144" s="210"/>
      <c r="AX144" s="210"/>
      <c r="AY144" s="188"/>
      <c r="AZ144" s="182"/>
      <c r="BA144" s="183"/>
      <c r="BB144" s="183"/>
      <c r="BC144" s="183"/>
      <c r="BD144" s="183"/>
      <c r="BE144" s="183"/>
      <c r="BF144" s="183"/>
      <c r="BG144" s="183"/>
    </row>
    <row r="145" spans="1:59" ht="64.5" hidden="1" customHeight="1" x14ac:dyDescent="0.2">
      <c r="A145" s="284"/>
      <c r="B145" s="282"/>
      <c r="C145" s="285"/>
      <c r="D145" s="280"/>
      <c r="E145" s="285"/>
      <c r="F145" s="282"/>
      <c r="G145" s="210"/>
      <c r="H145" s="210"/>
      <c r="I145" s="187"/>
      <c r="J145" s="282"/>
      <c r="K145" s="282"/>
      <c r="L145" s="282"/>
      <c r="M145" s="282"/>
      <c r="N145" s="282"/>
      <c r="O145" s="276"/>
      <c r="P145" s="282"/>
      <c r="Q145" s="276"/>
      <c r="R145" s="276"/>
      <c r="S145" s="180"/>
      <c r="T145" s="181">
        <f t="shared" si="716"/>
        <v>0</v>
      </c>
      <c r="U145" s="276"/>
      <c r="V145" s="276"/>
      <c r="W145" s="210"/>
      <c r="X145" s="276"/>
      <c r="Y145" s="276"/>
      <c r="Z145" s="208">
        <f t="shared" si="717"/>
        <v>0</v>
      </c>
      <c r="AA145" s="210"/>
      <c r="AB145" s="210"/>
      <c r="AC145" s="276"/>
      <c r="AD145" s="276"/>
      <c r="AE145" s="208">
        <f t="shared" si="718"/>
        <v>0</v>
      </c>
      <c r="AF145" s="210"/>
      <c r="AG145" s="210"/>
      <c r="AH145" s="276"/>
      <c r="AI145" s="276"/>
      <c r="AJ145" s="208">
        <f t="shared" si="719"/>
        <v>0</v>
      </c>
      <c r="AK145" s="210"/>
      <c r="AL145" s="210"/>
      <c r="AM145" s="276"/>
      <c r="AN145" s="276"/>
      <c r="AO145" s="208">
        <f t="shared" si="6"/>
        <v>0</v>
      </c>
      <c r="AP145" s="210"/>
      <c r="AQ145" s="276"/>
      <c r="AR145" s="276"/>
      <c r="AS145" s="276"/>
      <c r="AT145" s="278"/>
      <c r="AU145" s="280"/>
      <c r="AV145" s="280"/>
      <c r="AW145" s="210"/>
      <c r="AX145" s="210"/>
      <c r="AY145" s="188"/>
      <c r="AZ145" s="182"/>
      <c r="BA145" s="183"/>
      <c r="BB145" s="183"/>
      <c r="BC145" s="183"/>
      <c r="BD145" s="183"/>
      <c r="BE145" s="183"/>
      <c r="BF145" s="183"/>
      <c r="BG145" s="183"/>
    </row>
    <row r="146" spans="1:59" ht="64.5" hidden="1" customHeight="1" x14ac:dyDescent="0.2">
      <c r="A146" s="284">
        <v>46</v>
      </c>
      <c r="B146" s="282" t="s">
        <v>257</v>
      </c>
      <c r="C146" s="285" t="str">
        <f>+VLOOKUP(B146,$A$691:$B$729,2,0)</f>
        <v>DIEGO PAREDES CUERVO</v>
      </c>
      <c r="D146" s="280" t="s">
        <v>167</v>
      </c>
      <c r="E146" s="285" t="str">
        <f>IF(D146=$D$661,$E$661,IF(D146=$D$662,$E$662,IF(D146=$D$663,$E$663,IF(D146=$D$664,$E$664,IF(D146=$D$665,$E$665,IF(D146=$D$666,$E$666,IF(D146=$D$667,$E$667,IF(D146=$D$668,$E$668,IF(D146=$D$669,$E$669,IF(D146=$D$670,$E$670,IF(D146=VICERRECTORÍA_ACADÉMICA_,BE757,IF(D146=PLANEACIÓN_,BE759, IF(D146=IMPACTO,BE758,IF(D146=VICERRECTORÍA_ADMINISTRATIVA_FINANCIERA_,BE760,IF(D146=_VICERRECTORÍA_RESPONSABILIDAD_SOCIAL_Y_BIENESTAR_UNIVERSITARIO_,BE761," ")))))))))))))))</f>
        <v>Promover y facilitar la interacción con la sociedad contribuyendo a la satisfacción de sus demandas, mediante servicios especializados, programas de educación continuada y de proyección social.</v>
      </c>
      <c r="F146" s="282" t="s">
        <v>265</v>
      </c>
      <c r="G146" s="210" t="s">
        <v>260</v>
      </c>
      <c r="H146" s="210" t="s">
        <v>37</v>
      </c>
      <c r="I146" s="187" t="s">
        <v>1088</v>
      </c>
      <c r="J146" s="282" t="s">
        <v>105</v>
      </c>
      <c r="K146" s="308" t="s">
        <v>1105</v>
      </c>
      <c r="L146" s="308" t="s">
        <v>1106</v>
      </c>
      <c r="M146" s="308" t="s">
        <v>1107</v>
      </c>
      <c r="N146" s="282" t="s">
        <v>127</v>
      </c>
      <c r="O146" s="276">
        <f t="shared" ref="O146:O188" si="748">IF(N146="ALTA",5,IF(N146="MEDIO ALTA",4,IF(N146="MEDIA",3,IF(N146="MEDIO BAJA",2,IF(N146="BAJA",1,0)))))</f>
        <v>1</v>
      </c>
      <c r="P146" s="282" t="s">
        <v>140</v>
      </c>
      <c r="Q146" s="276">
        <f t="shared" ref="Q146" si="749">IF(P146="ALTO",5,IF(P146="MEDIO-ALTO",4,IF(P146="MEDIO",3,IF(P146="MEDIO-BAJO",2,IF(P146="BAJO",1,0)))))</f>
        <v>3</v>
      </c>
      <c r="R146" s="276">
        <f t="shared" ref="R146" si="750">Q146*O146</f>
        <v>3</v>
      </c>
      <c r="S146" s="180" t="s">
        <v>315</v>
      </c>
      <c r="T146" s="181">
        <f t="shared" si="716"/>
        <v>1</v>
      </c>
      <c r="U146" s="276">
        <f t="shared" si="429"/>
        <v>1</v>
      </c>
      <c r="V146" s="276">
        <f t="shared" si="430"/>
        <v>0.6</v>
      </c>
      <c r="W146" s="210" t="s">
        <v>1130</v>
      </c>
      <c r="X146" s="276">
        <f t="shared" ref="X146" si="751">IF(S146="No_existen",5*$X$10,Y146*$X$10)</f>
        <v>0.2</v>
      </c>
      <c r="Y146" s="276">
        <f t="shared" ref="Y146:Y182" si="752">ROUND(AVERAGEIF(Z146:Z148,"&gt;0"),0)</f>
        <v>4</v>
      </c>
      <c r="Z146" s="208">
        <f t="shared" si="717"/>
        <v>4</v>
      </c>
      <c r="AA146" s="210" t="s">
        <v>318</v>
      </c>
      <c r="AB146" s="210"/>
      <c r="AC146" s="276">
        <f t="shared" ref="AC146" si="753">IF(S146="No_existen",5*$AC$10,AD146*$AC$10)</f>
        <v>0.15</v>
      </c>
      <c r="AD146" s="276">
        <f t="shared" si="433"/>
        <v>1</v>
      </c>
      <c r="AE146" s="208">
        <f t="shared" si="718"/>
        <v>1</v>
      </c>
      <c r="AF146" s="210" t="s">
        <v>295</v>
      </c>
      <c r="AG146" s="210" t="s">
        <v>1142</v>
      </c>
      <c r="AH146" s="276">
        <f t="shared" ref="AH146" si="754">IF(S146="No_existen",5*$AH$10,AI146*$AH$10)</f>
        <v>0.1</v>
      </c>
      <c r="AI146" s="276">
        <f t="shared" ref="AI146" si="755">ROUND(AVERAGEIF(AJ146:AJ148,"&gt;0"),0)</f>
        <v>1</v>
      </c>
      <c r="AJ146" s="208">
        <f t="shared" si="719"/>
        <v>1</v>
      </c>
      <c r="AK146" s="210" t="s">
        <v>292</v>
      </c>
      <c r="AL146" s="210" t="s">
        <v>307</v>
      </c>
      <c r="AM146" s="276">
        <f t="shared" ref="AM146" si="756">IF(S146="No_existen",5*$AM$10,AN146*$AM$10)</f>
        <v>0.1</v>
      </c>
      <c r="AN146" s="276">
        <f t="shared" ref="AN146" si="757">ROUND(AVERAGEIF(AO146:AO148,"&gt;0"),0)</f>
        <v>1</v>
      </c>
      <c r="AO146" s="208">
        <f t="shared" si="6"/>
        <v>1</v>
      </c>
      <c r="AP146" s="210" t="s">
        <v>647</v>
      </c>
      <c r="AQ146" s="276">
        <f t="shared" ref="AQ146" si="758">ROUND(AVERAGE(U146,Y146,AD146,AI146,AN146),0)</f>
        <v>2</v>
      </c>
      <c r="AR146" s="276" t="str">
        <f t="shared" ref="AR146" si="759">IF(AQ146&lt;1.5,"FUERTE",IF(AND(AQ146&gt;=1.5,AQ146&lt;2.5),"ACEPTABLE",IF(AQ146&gt;=5,"INEXISTENTE","DÉBIL")))</f>
        <v>ACEPTABLE</v>
      </c>
      <c r="AS146" s="276">
        <f t="shared" ref="AS146" si="760">IF(R146=0,0,ROUND((R146*AQ146),0))</f>
        <v>6</v>
      </c>
      <c r="AT146" s="278" t="str">
        <f t="shared" ref="AT146" si="761">IF(AS146&gt;=36,"GRAVE", IF(AS146&lt;=10, "LEVE", "MODERADO"))</f>
        <v>LEVE</v>
      </c>
      <c r="AU146" s="280" t="s">
        <v>1150</v>
      </c>
      <c r="AV146" s="280">
        <v>0</v>
      </c>
      <c r="AW146" s="210" t="s">
        <v>89</v>
      </c>
      <c r="AX146" s="210"/>
      <c r="AY146" s="188"/>
      <c r="AZ146" s="182"/>
      <c r="BA146" s="183"/>
      <c r="BB146" s="183"/>
      <c r="BC146" s="183"/>
      <c r="BD146" s="183"/>
      <c r="BE146" s="183"/>
      <c r="BF146" s="183"/>
      <c r="BG146" s="183"/>
    </row>
    <row r="147" spans="1:59" ht="64.5" hidden="1" customHeight="1" x14ac:dyDescent="0.2">
      <c r="A147" s="284"/>
      <c r="B147" s="282"/>
      <c r="C147" s="285"/>
      <c r="D147" s="280"/>
      <c r="E147" s="285"/>
      <c r="F147" s="282"/>
      <c r="G147" s="210"/>
      <c r="H147" s="210"/>
      <c r="I147" s="187"/>
      <c r="J147" s="282"/>
      <c r="K147" s="308"/>
      <c r="L147" s="308"/>
      <c r="M147" s="308"/>
      <c r="N147" s="282"/>
      <c r="O147" s="276"/>
      <c r="P147" s="282"/>
      <c r="Q147" s="276"/>
      <c r="R147" s="276"/>
      <c r="S147" s="180"/>
      <c r="T147" s="181">
        <f t="shared" si="716"/>
        <v>0</v>
      </c>
      <c r="U147" s="276"/>
      <c r="V147" s="276"/>
      <c r="W147" s="210"/>
      <c r="X147" s="276"/>
      <c r="Y147" s="276"/>
      <c r="Z147" s="208">
        <f t="shared" si="717"/>
        <v>0</v>
      </c>
      <c r="AA147" s="210"/>
      <c r="AB147" s="210"/>
      <c r="AC147" s="276"/>
      <c r="AD147" s="276"/>
      <c r="AE147" s="208">
        <f t="shared" si="718"/>
        <v>0</v>
      </c>
      <c r="AF147" s="210"/>
      <c r="AG147" s="210"/>
      <c r="AH147" s="276"/>
      <c r="AI147" s="276"/>
      <c r="AJ147" s="208">
        <f t="shared" si="719"/>
        <v>0</v>
      </c>
      <c r="AK147" s="210"/>
      <c r="AL147" s="210"/>
      <c r="AM147" s="276"/>
      <c r="AN147" s="276"/>
      <c r="AO147" s="208">
        <f t="shared" si="6"/>
        <v>0</v>
      </c>
      <c r="AP147" s="210"/>
      <c r="AQ147" s="276"/>
      <c r="AR147" s="276"/>
      <c r="AS147" s="276"/>
      <c r="AT147" s="278"/>
      <c r="AU147" s="280"/>
      <c r="AV147" s="280"/>
      <c r="AW147" s="210"/>
      <c r="AX147" s="210"/>
      <c r="AY147" s="188"/>
      <c r="AZ147" s="182"/>
      <c r="BA147" s="183"/>
      <c r="BB147" s="183"/>
      <c r="BC147" s="183"/>
      <c r="BD147" s="183"/>
      <c r="BE147" s="183"/>
      <c r="BF147" s="183"/>
      <c r="BG147" s="183"/>
    </row>
    <row r="148" spans="1:59" ht="64.5" hidden="1" customHeight="1" x14ac:dyDescent="0.2">
      <c r="A148" s="284"/>
      <c r="B148" s="282"/>
      <c r="C148" s="285"/>
      <c r="D148" s="280"/>
      <c r="E148" s="285"/>
      <c r="F148" s="282"/>
      <c r="G148" s="210"/>
      <c r="H148" s="210"/>
      <c r="I148" s="187"/>
      <c r="J148" s="282"/>
      <c r="K148" s="308"/>
      <c r="L148" s="308"/>
      <c r="M148" s="308"/>
      <c r="N148" s="282"/>
      <c r="O148" s="276"/>
      <c r="P148" s="282"/>
      <c r="Q148" s="276"/>
      <c r="R148" s="276"/>
      <c r="S148" s="180"/>
      <c r="T148" s="181">
        <f t="shared" si="716"/>
        <v>0</v>
      </c>
      <c r="U148" s="276"/>
      <c r="V148" s="276"/>
      <c r="W148" s="210"/>
      <c r="X148" s="276"/>
      <c r="Y148" s="276"/>
      <c r="Z148" s="208">
        <f t="shared" si="717"/>
        <v>0</v>
      </c>
      <c r="AA148" s="210"/>
      <c r="AB148" s="210"/>
      <c r="AC148" s="276"/>
      <c r="AD148" s="276"/>
      <c r="AE148" s="208">
        <f t="shared" si="718"/>
        <v>0</v>
      </c>
      <c r="AF148" s="210"/>
      <c r="AG148" s="210"/>
      <c r="AH148" s="276"/>
      <c r="AI148" s="276"/>
      <c r="AJ148" s="208">
        <f t="shared" si="719"/>
        <v>0</v>
      </c>
      <c r="AK148" s="210"/>
      <c r="AL148" s="210"/>
      <c r="AM148" s="276"/>
      <c r="AN148" s="276"/>
      <c r="AO148" s="208">
        <f t="shared" si="6"/>
        <v>0</v>
      </c>
      <c r="AP148" s="210"/>
      <c r="AQ148" s="276"/>
      <c r="AR148" s="276"/>
      <c r="AS148" s="276"/>
      <c r="AT148" s="278"/>
      <c r="AU148" s="280"/>
      <c r="AV148" s="280"/>
      <c r="AW148" s="210"/>
      <c r="AX148" s="210"/>
      <c r="AY148" s="188"/>
      <c r="AZ148" s="182"/>
      <c r="BA148" s="183"/>
      <c r="BB148" s="183"/>
      <c r="BC148" s="183"/>
      <c r="BD148" s="183"/>
      <c r="BE148" s="183"/>
      <c r="BF148" s="183"/>
      <c r="BG148" s="183"/>
    </row>
    <row r="149" spans="1:59" ht="64.5" hidden="1" customHeight="1" x14ac:dyDescent="0.2">
      <c r="A149" s="284">
        <v>47</v>
      </c>
      <c r="B149" s="282" t="s">
        <v>257</v>
      </c>
      <c r="C149" s="285" t="str">
        <f>+VLOOKUP(B149,$A$691:$B$729,2,0)</f>
        <v>DIEGO PAREDES CUERVO</v>
      </c>
      <c r="D149" s="280" t="s">
        <v>167</v>
      </c>
      <c r="E149" s="285" t="str">
        <f>IF(D149=$D$661,$E$661,IF(D149=$D$662,$E$662,IF(D149=$D$663,$E$663,IF(D149=$D$664,$E$664,IF(D149=$D$665,$E$665,IF(D149=$D$666,$E$666,IF(D149=$D$667,$E$667,IF(D149=$D$668,$E$668,IF(D149=$D$669,$E$669,IF(D149=$D$670,$E$670,IF(D149=VICERRECTORÍA_ACADÉMICA_,BE760,IF(D149=PLANEACIÓN_,BE762, IF(D149=IMPACTO,BE761,IF(D149=VICERRECTORÍA_ADMINISTRATIVA_FINANCIERA_,BE763,IF(D149=_VICERRECTORÍA_RESPONSABILIDAD_SOCIAL_Y_BIENESTAR_UNIVERSITARIO_,BE764," ")))))))))))))))</f>
        <v>Promover y facilitar la interacción con la sociedad contribuyendo a la satisfacción de sus demandas, mediante servicios especializados, programas de educación continuada y de proyección social.</v>
      </c>
      <c r="F149" s="282" t="s">
        <v>265</v>
      </c>
      <c r="G149" s="210" t="s">
        <v>260</v>
      </c>
      <c r="H149" s="210" t="s">
        <v>37</v>
      </c>
      <c r="I149" s="187" t="s">
        <v>1089</v>
      </c>
      <c r="J149" s="282" t="s">
        <v>105</v>
      </c>
      <c r="K149" s="282" t="s">
        <v>1108</v>
      </c>
      <c r="L149" s="282" t="s">
        <v>1109</v>
      </c>
      <c r="M149" s="282" t="s">
        <v>1110</v>
      </c>
      <c r="N149" s="282" t="s">
        <v>127</v>
      </c>
      <c r="O149" s="276">
        <f t="shared" ref="O149:O191" si="762">IF(N149="ALTA",5,IF(N149="MEDIO ALTA",4,IF(N149="MEDIA",3,IF(N149="MEDIO BAJA",2,IF(N149="BAJA",1,0)))))</f>
        <v>1</v>
      </c>
      <c r="P149" s="282" t="s">
        <v>209</v>
      </c>
      <c r="Q149" s="276">
        <f t="shared" ref="Q149" si="763">IF(P149="ALTO",5,IF(P149="MEDIO-ALTO",4,IF(P149="MEDIO",3,IF(P149="MEDIO-BAJO",2,IF(P149="BAJO",1,0)))))</f>
        <v>4</v>
      </c>
      <c r="R149" s="276">
        <f t="shared" ref="R149" si="764">Q149*O149</f>
        <v>4</v>
      </c>
      <c r="S149" s="180" t="s">
        <v>315</v>
      </c>
      <c r="T149" s="181">
        <f t="shared" si="716"/>
        <v>1</v>
      </c>
      <c r="U149" s="276">
        <f t="shared" si="446"/>
        <v>1</v>
      </c>
      <c r="V149" s="276">
        <f t="shared" si="447"/>
        <v>0.6</v>
      </c>
      <c r="W149" s="210" t="s">
        <v>1131</v>
      </c>
      <c r="X149" s="276">
        <f t="shared" ref="X149" si="765">IF(S149="No_existen",5*$X$10,Y149*$X$10)</f>
        <v>0.2</v>
      </c>
      <c r="Y149" s="276">
        <f t="shared" ref="Y149:Y185" si="766">ROUND(AVERAGEIF(Z149:Z151,"&gt;0"),0)</f>
        <v>4</v>
      </c>
      <c r="Z149" s="208">
        <f t="shared" si="717"/>
        <v>4</v>
      </c>
      <c r="AA149" s="210" t="s">
        <v>318</v>
      </c>
      <c r="AB149" s="210"/>
      <c r="AC149" s="276">
        <f t="shared" ref="AC149" si="767">IF(S149="No_existen",5*$AC$10,AD149*$AC$10)</f>
        <v>0.15</v>
      </c>
      <c r="AD149" s="276">
        <f t="shared" si="450"/>
        <v>1</v>
      </c>
      <c r="AE149" s="208">
        <f t="shared" si="718"/>
        <v>1</v>
      </c>
      <c r="AF149" s="210" t="s">
        <v>295</v>
      </c>
      <c r="AG149" s="210" t="s">
        <v>1138</v>
      </c>
      <c r="AH149" s="276">
        <f t="shared" ref="AH149" si="768">IF(S149="No_existen",5*$AH$10,AI149*$AH$10)</f>
        <v>0.1</v>
      </c>
      <c r="AI149" s="276">
        <f t="shared" ref="AI149" si="769">ROUND(AVERAGEIF(AJ149:AJ151,"&gt;0"),0)</f>
        <v>1</v>
      </c>
      <c r="AJ149" s="208">
        <f t="shared" si="719"/>
        <v>1</v>
      </c>
      <c r="AK149" s="210" t="s">
        <v>292</v>
      </c>
      <c r="AL149" s="210" t="s">
        <v>307</v>
      </c>
      <c r="AM149" s="276">
        <f t="shared" ref="AM149" si="770">IF(S149="No_existen",5*$AM$10,AN149*$AM$10)</f>
        <v>0.1</v>
      </c>
      <c r="AN149" s="276">
        <f t="shared" ref="AN149" si="771">ROUND(AVERAGEIF(AO149:AO151,"&gt;0"),0)</f>
        <v>1</v>
      </c>
      <c r="AO149" s="208">
        <f t="shared" si="6"/>
        <v>1</v>
      </c>
      <c r="AP149" s="210" t="s">
        <v>647</v>
      </c>
      <c r="AQ149" s="276">
        <f t="shared" ref="AQ149" si="772">ROUND(AVERAGE(U149,Y149,AD149,AI149,AN149),0)</f>
        <v>2</v>
      </c>
      <c r="AR149" s="276" t="str">
        <f t="shared" ref="AR149" si="773">IF(AQ149&lt;1.5,"FUERTE",IF(AND(AQ149&gt;=1.5,AQ149&lt;2.5),"ACEPTABLE",IF(AQ149&gt;=5,"INEXISTENTE","DÉBIL")))</f>
        <v>ACEPTABLE</v>
      </c>
      <c r="AS149" s="276">
        <f t="shared" ref="AS149" si="774">IF(R149=0,0,ROUND((R149*AQ149),0))</f>
        <v>8</v>
      </c>
      <c r="AT149" s="278" t="str">
        <f t="shared" ref="AT149" si="775">IF(AS149&gt;=36,"GRAVE", IF(AS149&lt;=10, "LEVE", "MODERADO"))</f>
        <v>LEVE</v>
      </c>
      <c r="AU149" s="280" t="s">
        <v>1151</v>
      </c>
      <c r="AV149" s="280">
        <v>0</v>
      </c>
      <c r="AW149" s="210" t="s">
        <v>89</v>
      </c>
      <c r="AX149" s="210"/>
      <c r="AY149" s="188"/>
      <c r="AZ149" s="182"/>
      <c r="BA149" s="183"/>
      <c r="BB149" s="183"/>
      <c r="BC149" s="183"/>
      <c r="BD149" s="183"/>
      <c r="BE149" s="183"/>
      <c r="BF149" s="183"/>
      <c r="BG149" s="183"/>
    </row>
    <row r="150" spans="1:59" ht="64.5" hidden="1" customHeight="1" x14ac:dyDescent="0.2">
      <c r="A150" s="284"/>
      <c r="B150" s="282"/>
      <c r="C150" s="285"/>
      <c r="D150" s="280"/>
      <c r="E150" s="285"/>
      <c r="F150" s="282"/>
      <c r="G150" s="210"/>
      <c r="H150" s="210"/>
      <c r="I150" s="187"/>
      <c r="J150" s="282"/>
      <c r="K150" s="282"/>
      <c r="L150" s="282"/>
      <c r="M150" s="282"/>
      <c r="N150" s="282"/>
      <c r="O150" s="276"/>
      <c r="P150" s="282"/>
      <c r="Q150" s="276"/>
      <c r="R150" s="276"/>
      <c r="S150" s="180"/>
      <c r="T150" s="181">
        <f t="shared" si="716"/>
        <v>0</v>
      </c>
      <c r="U150" s="276"/>
      <c r="V150" s="276"/>
      <c r="W150" s="210"/>
      <c r="X150" s="276"/>
      <c r="Y150" s="276"/>
      <c r="Z150" s="208">
        <f t="shared" si="717"/>
        <v>0</v>
      </c>
      <c r="AA150" s="210"/>
      <c r="AB150" s="210"/>
      <c r="AC150" s="276"/>
      <c r="AD150" s="276"/>
      <c r="AE150" s="208">
        <f t="shared" si="718"/>
        <v>0</v>
      </c>
      <c r="AF150" s="210"/>
      <c r="AG150" s="210"/>
      <c r="AH150" s="276"/>
      <c r="AI150" s="276"/>
      <c r="AJ150" s="208">
        <f t="shared" si="719"/>
        <v>0</v>
      </c>
      <c r="AK150" s="210"/>
      <c r="AL150" s="210"/>
      <c r="AM150" s="276"/>
      <c r="AN150" s="276"/>
      <c r="AO150" s="208">
        <f t="shared" si="6"/>
        <v>0</v>
      </c>
      <c r="AP150" s="210"/>
      <c r="AQ150" s="276"/>
      <c r="AR150" s="276"/>
      <c r="AS150" s="276"/>
      <c r="AT150" s="278"/>
      <c r="AU150" s="280"/>
      <c r="AV150" s="280"/>
      <c r="AW150" s="210"/>
      <c r="AX150" s="210"/>
      <c r="AY150" s="188"/>
      <c r="AZ150" s="182"/>
      <c r="BA150" s="183"/>
      <c r="BB150" s="183"/>
      <c r="BC150" s="183"/>
      <c r="BD150" s="183"/>
      <c r="BE150" s="183"/>
      <c r="BF150" s="183"/>
      <c r="BG150" s="183"/>
    </row>
    <row r="151" spans="1:59" ht="64.5" hidden="1" customHeight="1" x14ac:dyDescent="0.2">
      <c r="A151" s="284"/>
      <c r="B151" s="282"/>
      <c r="C151" s="285"/>
      <c r="D151" s="280"/>
      <c r="E151" s="285"/>
      <c r="F151" s="282"/>
      <c r="G151" s="210"/>
      <c r="H151" s="210"/>
      <c r="I151" s="187"/>
      <c r="J151" s="282"/>
      <c r="K151" s="282"/>
      <c r="L151" s="282"/>
      <c r="M151" s="282"/>
      <c r="N151" s="282"/>
      <c r="O151" s="276"/>
      <c r="P151" s="282"/>
      <c r="Q151" s="276"/>
      <c r="R151" s="276"/>
      <c r="S151" s="180"/>
      <c r="T151" s="181">
        <f t="shared" si="716"/>
        <v>0</v>
      </c>
      <c r="U151" s="276"/>
      <c r="V151" s="276"/>
      <c r="W151" s="210"/>
      <c r="X151" s="276"/>
      <c r="Y151" s="276"/>
      <c r="Z151" s="208">
        <f t="shared" si="717"/>
        <v>0</v>
      </c>
      <c r="AA151" s="210"/>
      <c r="AB151" s="210"/>
      <c r="AC151" s="276"/>
      <c r="AD151" s="276"/>
      <c r="AE151" s="208">
        <f t="shared" si="718"/>
        <v>0</v>
      </c>
      <c r="AF151" s="210"/>
      <c r="AG151" s="210"/>
      <c r="AH151" s="276"/>
      <c r="AI151" s="276"/>
      <c r="AJ151" s="208">
        <f t="shared" si="719"/>
        <v>0</v>
      </c>
      <c r="AK151" s="210"/>
      <c r="AL151" s="210"/>
      <c r="AM151" s="276"/>
      <c r="AN151" s="276"/>
      <c r="AO151" s="208">
        <f t="shared" si="6"/>
        <v>0</v>
      </c>
      <c r="AP151" s="210"/>
      <c r="AQ151" s="276"/>
      <c r="AR151" s="276"/>
      <c r="AS151" s="276"/>
      <c r="AT151" s="278"/>
      <c r="AU151" s="280"/>
      <c r="AV151" s="280"/>
      <c r="AW151" s="210"/>
      <c r="AX151" s="210"/>
      <c r="AY151" s="188"/>
      <c r="AZ151" s="182"/>
      <c r="BA151" s="183"/>
      <c r="BB151" s="183"/>
      <c r="BC151" s="183"/>
      <c r="BD151" s="183"/>
      <c r="BE151" s="183"/>
      <c r="BF151" s="183"/>
      <c r="BG151" s="183"/>
    </row>
    <row r="152" spans="1:59" ht="64.5" hidden="1" customHeight="1" x14ac:dyDescent="0.2">
      <c r="A152" s="284">
        <v>48</v>
      </c>
      <c r="B152" s="282" t="s">
        <v>257</v>
      </c>
      <c r="C152" s="285" t="str">
        <f>+VLOOKUP(B152,$A$691:$B$729,2,0)</f>
        <v>DIEGO PAREDES CUERVO</v>
      </c>
      <c r="D152" s="280" t="s">
        <v>167</v>
      </c>
      <c r="E152" s="285" t="str">
        <f>IF(D152=$D$661,$E$661,IF(D152=$D$662,$E$662,IF(D152=$D$663,$E$663,IF(D152=$D$664,$E$664,IF(D152=$D$665,$E$665,IF(D152=$D$666,$E$666,IF(D152=$D$667,$E$667,IF(D152=$D$668,$E$668,IF(D152=$D$669,$E$669,IF(D152=$D$670,$E$670,IF(D152=VICERRECTORÍA_ACADÉMICA_,BE763,IF(D152=PLANEACIÓN_,BE765, IF(D152=IMPACTO,BE764,IF(D152=VICERRECTORÍA_ADMINISTRATIVA_FINANCIERA_,BE766,IF(D152=_VICERRECTORÍA_RESPONSABILIDAD_SOCIAL_Y_BIENESTAR_UNIVERSITARIO_,BE767," ")))))))))))))))</f>
        <v>Promover y facilitar la interacción con la sociedad contribuyendo a la satisfacción de sus demandas, mediante servicios especializados, programas de educación continuada y de proyección social.</v>
      </c>
      <c r="F152" s="282" t="s">
        <v>265</v>
      </c>
      <c r="G152" s="210" t="s">
        <v>260</v>
      </c>
      <c r="H152" s="210" t="s">
        <v>37</v>
      </c>
      <c r="I152" s="187" t="s">
        <v>1090</v>
      </c>
      <c r="J152" s="282" t="s">
        <v>105</v>
      </c>
      <c r="K152" s="282" t="s">
        <v>1111</v>
      </c>
      <c r="L152" s="282" t="s">
        <v>1112</v>
      </c>
      <c r="M152" s="282" t="s">
        <v>1113</v>
      </c>
      <c r="N152" s="282" t="s">
        <v>127</v>
      </c>
      <c r="O152" s="276">
        <f t="shared" ref="O152:O194" si="776">IF(N152="ALTA",5,IF(N152="MEDIO ALTA",4,IF(N152="MEDIA",3,IF(N152="MEDIO BAJA",2,IF(N152="BAJA",1,0)))))</f>
        <v>1</v>
      </c>
      <c r="P152" s="282" t="s">
        <v>209</v>
      </c>
      <c r="Q152" s="276">
        <f t="shared" ref="Q152" si="777">IF(P152="ALTO",5,IF(P152="MEDIO-ALTO",4,IF(P152="MEDIO",3,IF(P152="MEDIO-BAJO",2,IF(P152="BAJO",1,0)))))</f>
        <v>4</v>
      </c>
      <c r="R152" s="276">
        <f t="shared" ref="R152" si="778">Q152*O152</f>
        <v>4</v>
      </c>
      <c r="S152" s="180" t="s">
        <v>315</v>
      </c>
      <c r="T152" s="181">
        <f t="shared" si="716"/>
        <v>1</v>
      </c>
      <c r="U152" s="276">
        <f t="shared" si="463"/>
        <v>1</v>
      </c>
      <c r="V152" s="276">
        <f t="shared" si="464"/>
        <v>0.6</v>
      </c>
      <c r="W152" s="210" t="s">
        <v>1132</v>
      </c>
      <c r="X152" s="276">
        <f t="shared" ref="X152" si="779">IF(S152="No_existen",5*$X$10,Y152*$X$10)</f>
        <v>0.1</v>
      </c>
      <c r="Y152" s="276">
        <f t="shared" ref="Y152:Y188" si="780">ROUND(AVERAGEIF(Z152:Z154,"&gt;0"),0)</f>
        <v>2</v>
      </c>
      <c r="Z152" s="208">
        <f t="shared" si="717"/>
        <v>2</v>
      </c>
      <c r="AA152" s="210" t="s">
        <v>319</v>
      </c>
      <c r="AB152" s="210"/>
      <c r="AC152" s="276">
        <f t="shared" ref="AC152" si="781">IF(S152="No_existen",5*$AC$10,AD152*$AC$10)</f>
        <v>0.15</v>
      </c>
      <c r="AD152" s="276">
        <f t="shared" si="467"/>
        <v>1</v>
      </c>
      <c r="AE152" s="208">
        <f t="shared" si="718"/>
        <v>1</v>
      </c>
      <c r="AF152" s="210" t="s">
        <v>295</v>
      </c>
      <c r="AG152" s="210" t="s">
        <v>1143</v>
      </c>
      <c r="AH152" s="276">
        <f t="shared" ref="AH152" si="782">IF(S152="No_existen",5*$AH$10,AI152*$AH$10)</f>
        <v>0.1</v>
      </c>
      <c r="AI152" s="276">
        <f t="shared" ref="AI152" si="783">ROUND(AVERAGEIF(AJ152:AJ154,"&gt;0"),0)</f>
        <v>1</v>
      </c>
      <c r="AJ152" s="208">
        <f t="shared" si="719"/>
        <v>1</v>
      </c>
      <c r="AK152" s="210" t="s">
        <v>292</v>
      </c>
      <c r="AL152" s="210" t="s">
        <v>299</v>
      </c>
      <c r="AM152" s="276">
        <f t="shared" ref="AM152" si="784">IF(S152="No_existen",5*$AM$10,AN152*$AM$10)</f>
        <v>0.1</v>
      </c>
      <c r="AN152" s="276">
        <f t="shared" ref="AN152" si="785">ROUND(AVERAGEIF(AO152:AO154,"&gt;0"),0)</f>
        <v>1</v>
      </c>
      <c r="AO152" s="208">
        <f t="shared" si="6"/>
        <v>1</v>
      </c>
      <c r="AP152" s="210" t="s">
        <v>647</v>
      </c>
      <c r="AQ152" s="276">
        <f t="shared" ref="AQ152" si="786">ROUND(AVERAGE(U152,Y152,AD152,AI152,AN152),0)</f>
        <v>1</v>
      </c>
      <c r="AR152" s="276" t="str">
        <f t="shared" ref="AR152" si="787">IF(AQ152&lt;1.5,"FUERTE",IF(AND(AQ152&gt;=1.5,AQ152&lt;2.5),"ACEPTABLE",IF(AQ152&gt;=5,"INEXISTENTE","DÉBIL")))</f>
        <v>FUERTE</v>
      </c>
      <c r="AS152" s="276">
        <f t="shared" ref="AS152" si="788">IF(R152=0,0,ROUND((R152*AQ152),0))</f>
        <v>4</v>
      </c>
      <c r="AT152" s="278" t="str">
        <f t="shared" ref="AT152" si="789">IF(AS152&gt;=36,"GRAVE", IF(AS152&lt;=10, "LEVE", "MODERADO"))</f>
        <v>LEVE</v>
      </c>
      <c r="AU152" s="280" t="s">
        <v>1152</v>
      </c>
      <c r="AV152" s="280">
        <v>100</v>
      </c>
      <c r="AW152" s="210" t="s">
        <v>89</v>
      </c>
      <c r="AX152" s="210"/>
      <c r="AY152" s="188"/>
      <c r="AZ152" s="182"/>
      <c r="BA152" s="183"/>
      <c r="BB152" s="183"/>
      <c r="BC152" s="183"/>
      <c r="BD152" s="183"/>
      <c r="BE152" s="183"/>
      <c r="BF152" s="183"/>
      <c r="BG152" s="183"/>
    </row>
    <row r="153" spans="1:59" ht="64.5" hidden="1" customHeight="1" x14ac:dyDescent="0.2">
      <c r="A153" s="284"/>
      <c r="B153" s="282"/>
      <c r="C153" s="285"/>
      <c r="D153" s="280"/>
      <c r="E153" s="285"/>
      <c r="F153" s="282"/>
      <c r="G153" s="210"/>
      <c r="H153" s="210"/>
      <c r="I153" s="187"/>
      <c r="J153" s="282"/>
      <c r="K153" s="282"/>
      <c r="L153" s="282"/>
      <c r="M153" s="282"/>
      <c r="N153" s="282"/>
      <c r="O153" s="276"/>
      <c r="P153" s="282"/>
      <c r="Q153" s="276"/>
      <c r="R153" s="276"/>
      <c r="S153" s="180"/>
      <c r="T153" s="181">
        <f t="shared" si="716"/>
        <v>0</v>
      </c>
      <c r="U153" s="276"/>
      <c r="V153" s="276"/>
      <c r="W153" s="210"/>
      <c r="X153" s="276"/>
      <c r="Y153" s="276"/>
      <c r="Z153" s="208">
        <f t="shared" si="717"/>
        <v>0</v>
      </c>
      <c r="AA153" s="210"/>
      <c r="AB153" s="210"/>
      <c r="AC153" s="276"/>
      <c r="AD153" s="276"/>
      <c r="AE153" s="208">
        <f t="shared" si="718"/>
        <v>0</v>
      </c>
      <c r="AF153" s="210"/>
      <c r="AG153" s="210"/>
      <c r="AH153" s="276"/>
      <c r="AI153" s="276"/>
      <c r="AJ153" s="208">
        <f t="shared" si="719"/>
        <v>0</v>
      </c>
      <c r="AK153" s="210"/>
      <c r="AL153" s="210"/>
      <c r="AM153" s="276"/>
      <c r="AN153" s="276"/>
      <c r="AO153" s="208">
        <f t="shared" si="6"/>
        <v>0</v>
      </c>
      <c r="AP153" s="210"/>
      <c r="AQ153" s="276"/>
      <c r="AR153" s="276"/>
      <c r="AS153" s="276"/>
      <c r="AT153" s="278"/>
      <c r="AU153" s="280"/>
      <c r="AV153" s="280"/>
      <c r="AW153" s="210"/>
      <c r="AX153" s="210"/>
      <c r="AY153" s="188"/>
      <c r="AZ153" s="182"/>
      <c r="BA153" s="183"/>
      <c r="BB153" s="183"/>
      <c r="BC153" s="183"/>
      <c r="BD153" s="183"/>
      <c r="BE153" s="183"/>
      <c r="BF153" s="183"/>
      <c r="BG153" s="183"/>
    </row>
    <row r="154" spans="1:59" ht="64.5" hidden="1" customHeight="1" x14ac:dyDescent="0.2">
      <c r="A154" s="284"/>
      <c r="B154" s="282"/>
      <c r="C154" s="285"/>
      <c r="D154" s="280"/>
      <c r="E154" s="285"/>
      <c r="F154" s="282"/>
      <c r="G154" s="210"/>
      <c r="H154" s="210"/>
      <c r="I154" s="187"/>
      <c r="J154" s="282"/>
      <c r="K154" s="282"/>
      <c r="L154" s="282"/>
      <c r="M154" s="282"/>
      <c r="N154" s="282"/>
      <c r="O154" s="276"/>
      <c r="P154" s="282"/>
      <c r="Q154" s="276"/>
      <c r="R154" s="276"/>
      <c r="S154" s="180"/>
      <c r="T154" s="181">
        <f t="shared" si="716"/>
        <v>0</v>
      </c>
      <c r="U154" s="276"/>
      <c r="V154" s="276"/>
      <c r="W154" s="210"/>
      <c r="X154" s="276"/>
      <c r="Y154" s="276"/>
      <c r="Z154" s="208">
        <f t="shared" si="717"/>
        <v>0</v>
      </c>
      <c r="AA154" s="210"/>
      <c r="AB154" s="210"/>
      <c r="AC154" s="276"/>
      <c r="AD154" s="276"/>
      <c r="AE154" s="208">
        <f t="shared" si="718"/>
        <v>0</v>
      </c>
      <c r="AF154" s="210"/>
      <c r="AG154" s="210"/>
      <c r="AH154" s="276"/>
      <c r="AI154" s="276"/>
      <c r="AJ154" s="208">
        <f t="shared" si="719"/>
        <v>0</v>
      </c>
      <c r="AK154" s="210"/>
      <c r="AL154" s="210"/>
      <c r="AM154" s="276"/>
      <c r="AN154" s="276"/>
      <c r="AO154" s="208">
        <f t="shared" si="6"/>
        <v>0</v>
      </c>
      <c r="AP154" s="210"/>
      <c r="AQ154" s="276"/>
      <c r="AR154" s="276"/>
      <c r="AS154" s="276"/>
      <c r="AT154" s="278"/>
      <c r="AU154" s="280"/>
      <c r="AV154" s="280"/>
      <c r="AW154" s="210"/>
      <c r="AX154" s="210"/>
      <c r="AY154" s="188"/>
      <c r="AZ154" s="182"/>
      <c r="BA154" s="183"/>
      <c r="BB154" s="183"/>
      <c r="BC154" s="183"/>
      <c r="BD154" s="183"/>
      <c r="BE154" s="183"/>
      <c r="BF154" s="183"/>
      <c r="BG154" s="183"/>
    </row>
    <row r="155" spans="1:59" ht="64.5" hidden="1" customHeight="1" x14ac:dyDescent="0.2">
      <c r="A155" s="284">
        <v>49</v>
      </c>
      <c r="B155" s="282" t="s">
        <v>257</v>
      </c>
      <c r="C155" s="285" t="str">
        <f>+VLOOKUP(B155,$A$691:$B$729,2,0)</f>
        <v>DIEGO PAREDES CUERVO</v>
      </c>
      <c r="D155" s="280" t="s">
        <v>167</v>
      </c>
      <c r="E155" s="285" t="str">
        <f>IF(D155=$D$661,$E$661,IF(D155=$D$662,$E$662,IF(D155=$D$663,$E$663,IF(D155=$D$664,$E$664,IF(D155=$D$665,$E$665,IF(D155=$D$666,$E$666,IF(D155=$D$667,$E$667,IF(D155=$D$668,$E$668,IF(D155=$D$669,$E$669,IF(D155=$D$670,$E$670,IF(D155=VICERRECTORÍA_ACADÉMICA_,BE766,IF(D155=PLANEACIÓN_,BE768, IF(D155=IMPACTO,BE767,IF(D155=VICERRECTORÍA_ADMINISTRATIVA_FINANCIERA_,BE769,IF(D155=_VICERRECTORÍA_RESPONSABILIDAD_SOCIAL_Y_BIENESTAR_UNIVERSITARIO_,BE770," ")))))))))))))))</f>
        <v>Promover y facilitar la interacción con la sociedad contribuyendo a la satisfacción de sus demandas, mediante servicios especializados, programas de educación continuada y de proyección social.</v>
      </c>
      <c r="F155" s="282" t="s">
        <v>265</v>
      </c>
      <c r="G155" s="210" t="s">
        <v>260</v>
      </c>
      <c r="H155" s="210" t="s">
        <v>37</v>
      </c>
      <c r="I155" s="187" t="s">
        <v>1091</v>
      </c>
      <c r="J155" s="282" t="s">
        <v>105</v>
      </c>
      <c r="K155" s="282" t="s">
        <v>1114</v>
      </c>
      <c r="L155" s="282" t="s">
        <v>1115</v>
      </c>
      <c r="M155" s="282" t="s">
        <v>1116</v>
      </c>
      <c r="N155" s="282" t="s">
        <v>147</v>
      </c>
      <c r="O155" s="276">
        <f t="shared" ref="O155:O197" si="790">IF(N155="ALTA",5,IF(N155="MEDIO ALTA",4,IF(N155="MEDIA",3,IF(N155="MEDIO BAJA",2,IF(N155="BAJA",1,0)))))</f>
        <v>2</v>
      </c>
      <c r="P155" s="282" t="s">
        <v>140</v>
      </c>
      <c r="Q155" s="276">
        <f t="shared" ref="Q155" si="791">IF(P155="ALTO",5,IF(P155="MEDIO-ALTO",4,IF(P155="MEDIO",3,IF(P155="MEDIO-BAJO",2,IF(P155="BAJO",1,0)))))</f>
        <v>3</v>
      </c>
      <c r="R155" s="276">
        <f t="shared" ref="R155" si="792">Q155*O155</f>
        <v>6</v>
      </c>
      <c r="S155" s="180" t="s">
        <v>315</v>
      </c>
      <c r="T155" s="181">
        <f t="shared" si="716"/>
        <v>1</v>
      </c>
      <c r="U155" s="276">
        <f t="shared" si="479"/>
        <v>1</v>
      </c>
      <c r="V155" s="276">
        <f t="shared" si="480"/>
        <v>0.6</v>
      </c>
      <c r="W155" s="210" t="s">
        <v>1133</v>
      </c>
      <c r="X155" s="276">
        <f t="shared" ref="X155" si="793">IF(S155="No_existen",5*$X$10,Y155*$X$10)</f>
        <v>0.1</v>
      </c>
      <c r="Y155" s="276">
        <f t="shared" ref="Y155" si="794">ROUND(AVERAGEIF(Z155:Z157,"&gt;0"),0)</f>
        <v>2</v>
      </c>
      <c r="Z155" s="208">
        <f t="shared" si="717"/>
        <v>2</v>
      </c>
      <c r="AA155" s="210" t="s">
        <v>319</v>
      </c>
      <c r="AB155" s="210"/>
      <c r="AC155" s="276">
        <f t="shared" ref="AC155" si="795">IF(S155="No_existen",5*$AC$10,AD155*$AC$10)</f>
        <v>0.15</v>
      </c>
      <c r="AD155" s="276">
        <f t="shared" si="483"/>
        <v>1</v>
      </c>
      <c r="AE155" s="208">
        <f t="shared" si="718"/>
        <v>1</v>
      </c>
      <c r="AF155" s="210" t="s">
        <v>295</v>
      </c>
      <c r="AG155" s="210" t="s">
        <v>1144</v>
      </c>
      <c r="AH155" s="276">
        <f t="shared" ref="AH155" si="796">IF(S155="No_existen",5*$AH$10,AI155*$AH$10)</f>
        <v>0.1</v>
      </c>
      <c r="AI155" s="276">
        <f t="shared" ref="AI155" si="797">ROUND(AVERAGEIF(AJ155:AJ157,"&gt;0"),0)</f>
        <v>1</v>
      </c>
      <c r="AJ155" s="208">
        <f t="shared" si="719"/>
        <v>1</v>
      </c>
      <c r="AK155" s="210" t="s">
        <v>292</v>
      </c>
      <c r="AL155" s="210" t="s">
        <v>307</v>
      </c>
      <c r="AM155" s="276">
        <f t="shared" ref="AM155" si="798">IF(S155="No_existen",5*$AM$10,AN155*$AM$10)</f>
        <v>0.1</v>
      </c>
      <c r="AN155" s="276">
        <f t="shared" ref="AN155" si="799">ROUND(AVERAGEIF(AO155:AO157,"&gt;0"),0)</f>
        <v>1</v>
      </c>
      <c r="AO155" s="208">
        <f t="shared" si="6"/>
        <v>1</v>
      </c>
      <c r="AP155" s="210" t="s">
        <v>647</v>
      </c>
      <c r="AQ155" s="276">
        <f t="shared" ref="AQ155" si="800">ROUND(AVERAGE(U155,Y155,AD155,AI155,AN155),0)</f>
        <v>1</v>
      </c>
      <c r="AR155" s="276" t="str">
        <f t="shared" ref="AR155" si="801">IF(AQ155&lt;1.5,"FUERTE",IF(AND(AQ155&gt;=1.5,AQ155&lt;2.5),"ACEPTABLE",IF(AQ155&gt;=5,"INEXISTENTE","DÉBIL")))</f>
        <v>FUERTE</v>
      </c>
      <c r="AS155" s="276">
        <f t="shared" ref="AS155" si="802">IF(R155=0,0,ROUND((R155*AQ155),0))</f>
        <v>6</v>
      </c>
      <c r="AT155" s="278" t="str">
        <f t="shared" ref="AT155" si="803">IF(AS155&gt;=36,"GRAVE", IF(AS155&lt;=10, "LEVE", "MODERADO"))</f>
        <v>LEVE</v>
      </c>
      <c r="AU155" s="280" t="s">
        <v>1153</v>
      </c>
      <c r="AV155" s="280">
        <v>0</v>
      </c>
      <c r="AW155" s="210" t="s">
        <v>89</v>
      </c>
      <c r="AX155" s="210"/>
      <c r="AY155" s="188"/>
      <c r="AZ155" s="182"/>
      <c r="BA155" s="183"/>
      <c r="BB155" s="183"/>
      <c r="BC155" s="183"/>
      <c r="BD155" s="183"/>
      <c r="BE155" s="183"/>
      <c r="BF155" s="183"/>
      <c r="BG155" s="183"/>
    </row>
    <row r="156" spans="1:59" ht="64.5" hidden="1" customHeight="1" x14ac:dyDescent="0.2">
      <c r="A156" s="284"/>
      <c r="B156" s="282"/>
      <c r="C156" s="285"/>
      <c r="D156" s="280"/>
      <c r="E156" s="285"/>
      <c r="F156" s="282"/>
      <c r="G156" s="210"/>
      <c r="H156" s="210"/>
      <c r="I156" s="187"/>
      <c r="J156" s="282"/>
      <c r="K156" s="282"/>
      <c r="L156" s="282"/>
      <c r="M156" s="282"/>
      <c r="N156" s="282"/>
      <c r="O156" s="276"/>
      <c r="P156" s="282"/>
      <c r="Q156" s="276"/>
      <c r="R156" s="276"/>
      <c r="S156" s="180"/>
      <c r="T156" s="181">
        <f t="shared" si="716"/>
        <v>0</v>
      </c>
      <c r="U156" s="276"/>
      <c r="V156" s="276"/>
      <c r="W156" s="210"/>
      <c r="X156" s="276"/>
      <c r="Y156" s="276"/>
      <c r="Z156" s="208">
        <f t="shared" si="717"/>
        <v>0</v>
      </c>
      <c r="AA156" s="210"/>
      <c r="AB156" s="210"/>
      <c r="AC156" s="276"/>
      <c r="AD156" s="276"/>
      <c r="AE156" s="208">
        <f t="shared" si="718"/>
        <v>0</v>
      </c>
      <c r="AF156" s="210"/>
      <c r="AG156" s="210"/>
      <c r="AH156" s="276"/>
      <c r="AI156" s="276"/>
      <c r="AJ156" s="208">
        <f t="shared" si="719"/>
        <v>0</v>
      </c>
      <c r="AK156" s="210"/>
      <c r="AL156" s="210"/>
      <c r="AM156" s="276"/>
      <c r="AN156" s="276"/>
      <c r="AO156" s="208">
        <f t="shared" si="6"/>
        <v>0</v>
      </c>
      <c r="AP156" s="210"/>
      <c r="AQ156" s="276"/>
      <c r="AR156" s="276"/>
      <c r="AS156" s="276"/>
      <c r="AT156" s="278"/>
      <c r="AU156" s="280"/>
      <c r="AV156" s="280"/>
      <c r="AW156" s="210"/>
      <c r="AX156" s="210"/>
      <c r="AY156" s="188"/>
      <c r="AZ156" s="182"/>
      <c r="BA156" s="183"/>
      <c r="BB156" s="183"/>
      <c r="BC156" s="183"/>
      <c r="BD156" s="183"/>
      <c r="BE156" s="183"/>
      <c r="BF156" s="183"/>
      <c r="BG156" s="183"/>
    </row>
    <row r="157" spans="1:59" ht="64.5" hidden="1" customHeight="1" x14ac:dyDescent="0.2">
      <c r="A157" s="284"/>
      <c r="B157" s="282"/>
      <c r="C157" s="285"/>
      <c r="D157" s="280"/>
      <c r="E157" s="285"/>
      <c r="F157" s="282"/>
      <c r="G157" s="210"/>
      <c r="H157" s="210"/>
      <c r="I157" s="187"/>
      <c r="J157" s="282"/>
      <c r="K157" s="282"/>
      <c r="L157" s="282"/>
      <c r="M157" s="282"/>
      <c r="N157" s="282"/>
      <c r="O157" s="276"/>
      <c r="P157" s="282"/>
      <c r="Q157" s="276"/>
      <c r="R157" s="276"/>
      <c r="S157" s="180"/>
      <c r="T157" s="181">
        <f t="shared" si="716"/>
        <v>0</v>
      </c>
      <c r="U157" s="276"/>
      <c r="V157" s="276"/>
      <c r="W157" s="210"/>
      <c r="X157" s="276"/>
      <c r="Y157" s="276"/>
      <c r="Z157" s="208">
        <f t="shared" si="717"/>
        <v>0</v>
      </c>
      <c r="AA157" s="210"/>
      <c r="AB157" s="210"/>
      <c r="AC157" s="276"/>
      <c r="AD157" s="276"/>
      <c r="AE157" s="208">
        <f t="shared" si="718"/>
        <v>0</v>
      </c>
      <c r="AF157" s="210"/>
      <c r="AG157" s="210"/>
      <c r="AH157" s="276"/>
      <c r="AI157" s="276"/>
      <c r="AJ157" s="208">
        <f t="shared" si="719"/>
        <v>0</v>
      </c>
      <c r="AK157" s="210"/>
      <c r="AL157" s="210"/>
      <c r="AM157" s="276"/>
      <c r="AN157" s="276"/>
      <c r="AO157" s="208">
        <f t="shared" si="6"/>
        <v>0</v>
      </c>
      <c r="AP157" s="210"/>
      <c r="AQ157" s="276"/>
      <c r="AR157" s="276"/>
      <c r="AS157" s="276"/>
      <c r="AT157" s="278"/>
      <c r="AU157" s="280"/>
      <c r="AV157" s="280"/>
      <c r="AW157" s="210"/>
      <c r="AX157" s="210"/>
      <c r="AY157" s="188"/>
      <c r="AZ157" s="182"/>
      <c r="BA157" s="183"/>
      <c r="BB157" s="183"/>
      <c r="BC157" s="183"/>
      <c r="BD157" s="183"/>
      <c r="BE157" s="183"/>
      <c r="BF157" s="183"/>
      <c r="BG157" s="183"/>
    </row>
    <row r="158" spans="1:59" ht="64.5" hidden="1" customHeight="1" x14ac:dyDescent="0.2">
      <c r="A158" s="284">
        <v>50</v>
      </c>
      <c r="B158" s="282" t="s">
        <v>257</v>
      </c>
      <c r="C158" s="285" t="str">
        <f>+VLOOKUP(B158,$A$691:$B$729,2,0)</f>
        <v>DIEGO PAREDES CUERVO</v>
      </c>
      <c r="D158" s="280" t="s">
        <v>167</v>
      </c>
      <c r="E158" s="285" t="str">
        <f>IF(D158=$D$661,$E$661,IF(D158=$D$662,$E$662,IF(D158=$D$663,$E$663,IF(D158=$D$664,$E$664,IF(D158=$D$665,$E$665,IF(D158=$D$666,$E$666,IF(D158=$D$667,$E$667,IF(D158=$D$668,$E$668,IF(D158=$D$669,$E$669,IF(D158=$D$670,$E$670,IF(D158=VICERRECTORÍA_ACADÉMICA_,BE769,IF(D158=PLANEACIÓN_,BE771, IF(D158=IMPACTO,BE770,IF(D158=VICERRECTORÍA_ADMINISTRATIVA_FINANCIERA_,BE772,IF(D158=_VICERRECTORÍA_RESPONSABILIDAD_SOCIAL_Y_BIENESTAR_UNIVERSITARIO_,BE773," ")))))))))))))))</f>
        <v>Promover y facilitar la interacción con la sociedad contribuyendo a la satisfacción de sus demandas, mediante servicios especializados, programas de educación continuada y de proyección social.</v>
      </c>
      <c r="F158" s="282" t="s">
        <v>265</v>
      </c>
      <c r="G158" s="210" t="s">
        <v>260</v>
      </c>
      <c r="H158" s="210" t="s">
        <v>37</v>
      </c>
      <c r="I158" s="187" t="s">
        <v>1092</v>
      </c>
      <c r="J158" s="282" t="s">
        <v>111</v>
      </c>
      <c r="K158" s="282" t="s">
        <v>1117</v>
      </c>
      <c r="L158" s="282" t="s">
        <v>1118</v>
      </c>
      <c r="M158" s="282" t="s">
        <v>1119</v>
      </c>
      <c r="N158" s="282" t="s">
        <v>127</v>
      </c>
      <c r="O158" s="276">
        <f t="shared" ref="O158:O200" si="804">IF(N158="ALTA",5,IF(N158="MEDIO ALTA",4,IF(N158="MEDIA",3,IF(N158="MEDIO BAJA",2,IF(N158="BAJA",1,0)))))</f>
        <v>1</v>
      </c>
      <c r="P158" s="282" t="s">
        <v>139</v>
      </c>
      <c r="Q158" s="276">
        <f t="shared" ref="Q158" si="805">IF(P158="ALTO",5,IF(P158="MEDIO-ALTO",4,IF(P158="MEDIO",3,IF(P158="MEDIO-BAJO",2,IF(P158="BAJO",1,0)))))</f>
        <v>5</v>
      </c>
      <c r="R158" s="276">
        <f t="shared" ref="R158" si="806">Q158*O158</f>
        <v>5</v>
      </c>
      <c r="S158" s="180" t="s">
        <v>315</v>
      </c>
      <c r="T158" s="181">
        <f t="shared" si="716"/>
        <v>1</v>
      </c>
      <c r="U158" s="276">
        <f t="shared" si="495"/>
        <v>1</v>
      </c>
      <c r="V158" s="276">
        <f t="shared" si="496"/>
        <v>0.6</v>
      </c>
      <c r="W158" s="210" t="s">
        <v>1134</v>
      </c>
      <c r="X158" s="276">
        <f t="shared" ref="X158" si="807">IF(S158="No_existen",5*$X$10,Y158*$X$10)</f>
        <v>0.2</v>
      </c>
      <c r="Y158" s="276">
        <f t="shared" si="626"/>
        <v>4</v>
      </c>
      <c r="Z158" s="208">
        <f t="shared" si="717"/>
        <v>4</v>
      </c>
      <c r="AA158" s="210" t="s">
        <v>318</v>
      </c>
      <c r="AB158" s="210"/>
      <c r="AC158" s="276">
        <f t="shared" ref="AC158" si="808">IF(S158="No_existen",5*$AC$10,AD158*$AC$10)</f>
        <v>0.15</v>
      </c>
      <c r="AD158" s="276">
        <f t="shared" si="499"/>
        <v>1</v>
      </c>
      <c r="AE158" s="208">
        <f t="shared" si="718"/>
        <v>1</v>
      </c>
      <c r="AF158" s="210" t="s">
        <v>295</v>
      </c>
      <c r="AG158" s="210" t="s">
        <v>1145</v>
      </c>
      <c r="AH158" s="276">
        <f t="shared" ref="AH158" si="809">IF(S158="No_existen",5*$AH$10,AI158*$AH$10)</f>
        <v>0.1</v>
      </c>
      <c r="AI158" s="276">
        <f t="shared" ref="AI158" si="810">ROUND(AVERAGEIF(AJ158:AJ160,"&gt;0"),0)</f>
        <v>1</v>
      </c>
      <c r="AJ158" s="208">
        <f t="shared" si="719"/>
        <v>1</v>
      </c>
      <c r="AK158" s="210" t="s">
        <v>292</v>
      </c>
      <c r="AL158" s="210" t="s">
        <v>299</v>
      </c>
      <c r="AM158" s="276">
        <f t="shared" ref="AM158" si="811">IF(S158="No_existen",5*$AM$10,AN158*$AM$10)</f>
        <v>0.1</v>
      </c>
      <c r="AN158" s="276">
        <f t="shared" ref="AN158" si="812">ROUND(AVERAGEIF(AO158:AO160,"&gt;0"),0)</f>
        <v>1</v>
      </c>
      <c r="AO158" s="208">
        <f t="shared" si="6"/>
        <v>1</v>
      </c>
      <c r="AP158" s="210" t="s">
        <v>647</v>
      </c>
      <c r="AQ158" s="276">
        <f t="shared" ref="AQ158" si="813">ROUND(AVERAGE(U158,Y158,AD158,AI158,AN158),0)</f>
        <v>2</v>
      </c>
      <c r="AR158" s="276" t="str">
        <f t="shared" ref="AR158" si="814">IF(AQ158&lt;1.5,"FUERTE",IF(AND(AQ158&gt;=1.5,AQ158&lt;2.5),"ACEPTABLE",IF(AQ158&gt;=5,"INEXISTENTE","DÉBIL")))</f>
        <v>ACEPTABLE</v>
      </c>
      <c r="AS158" s="276">
        <f t="shared" ref="AS158" si="815">IF(R158=0,0,ROUND((R158*AQ158),0))</f>
        <v>10</v>
      </c>
      <c r="AT158" s="278" t="str">
        <f t="shared" ref="AT158" si="816">IF(AS158&gt;=36,"GRAVE", IF(AS158&lt;=10, "LEVE", "MODERADO"))</f>
        <v>LEVE</v>
      </c>
      <c r="AU158" s="280" t="s">
        <v>1154</v>
      </c>
      <c r="AV158" s="280">
        <v>100</v>
      </c>
      <c r="AW158" s="210" t="s">
        <v>89</v>
      </c>
      <c r="AX158" s="210"/>
      <c r="AY158" s="188"/>
      <c r="AZ158" s="182"/>
      <c r="BA158" s="183"/>
      <c r="BB158" s="183"/>
      <c r="BC158" s="183"/>
      <c r="BD158" s="183"/>
      <c r="BE158" s="183"/>
      <c r="BF158" s="183"/>
      <c r="BG158" s="183"/>
    </row>
    <row r="159" spans="1:59" ht="64.5" hidden="1" customHeight="1" x14ac:dyDescent="0.2">
      <c r="A159" s="284"/>
      <c r="B159" s="282"/>
      <c r="C159" s="285"/>
      <c r="D159" s="280"/>
      <c r="E159" s="285"/>
      <c r="F159" s="282"/>
      <c r="G159" s="210"/>
      <c r="H159" s="210"/>
      <c r="I159" s="187"/>
      <c r="J159" s="282"/>
      <c r="K159" s="282"/>
      <c r="L159" s="282"/>
      <c r="M159" s="282"/>
      <c r="N159" s="282"/>
      <c r="O159" s="276"/>
      <c r="P159" s="282"/>
      <c r="Q159" s="276"/>
      <c r="R159" s="276"/>
      <c r="S159" s="180"/>
      <c r="T159" s="181">
        <f t="shared" si="716"/>
        <v>0</v>
      </c>
      <c r="U159" s="276"/>
      <c r="V159" s="276"/>
      <c r="W159" s="210"/>
      <c r="X159" s="276"/>
      <c r="Y159" s="276"/>
      <c r="Z159" s="208">
        <f t="shared" si="717"/>
        <v>0</v>
      </c>
      <c r="AA159" s="210"/>
      <c r="AB159" s="210"/>
      <c r="AC159" s="276"/>
      <c r="AD159" s="276"/>
      <c r="AE159" s="208">
        <f t="shared" si="718"/>
        <v>0</v>
      </c>
      <c r="AF159" s="210"/>
      <c r="AG159" s="210"/>
      <c r="AH159" s="276"/>
      <c r="AI159" s="276"/>
      <c r="AJ159" s="208">
        <f t="shared" si="719"/>
        <v>0</v>
      </c>
      <c r="AK159" s="210"/>
      <c r="AL159" s="210"/>
      <c r="AM159" s="276"/>
      <c r="AN159" s="276"/>
      <c r="AO159" s="208">
        <f t="shared" si="6"/>
        <v>0</v>
      </c>
      <c r="AP159" s="210"/>
      <c r="AQ159" s="276"/>
      <c r="AR159" s="276"/>
      <c r="AS159" s="276"/>
      <c r="AT159" s="278"/>
      <c r="AU159" s="280"/>
      <c r="AV159" s="280"/>
      <c r="AW159" s="210"/>
      <c r="AX159" s="210"/>
      <c r="AY159" s="188"/>
      <c r="AZ159" s="182"/>
      <c r="BA159" s="183"/>
      <c r="BB159" s="183"/>
      <c r="BC159" s="183"/>
      <c r="BD159" s="183"/>
      <c r="BE159" s="183"/>
      <c r="BF159" s="183"/>
      <c r="BG159" s="183"/>
    </row>
    <row r="160" spans="1:59" ht="64.5" hidden="1" customHeight="1" x14ac:dyDescent="0.2">
      <c r="A160" s="284"/>
      <c r="B160" s="282"/>
      <c r="C160" s="285"/>
      <c r="D160" s="280"/>
      <c r="E160" s="285"/>
      <c r="F160" s="282"/>
      <c r="G160" s="210"/>
      <c r="H160" s="210"/>
      <c r="I160" s="187"/>
      <c r="J160" s="282"/>
      <c r="K160" s="282"/>
      <c r="L160" s="282"/>
      <c r="M160" s="282"/>
      <c r="N160" s="282"/>
      <c r="O160" s="276"/>
      <c r="P160" s="282"/>
      <c r="Q160" s="276"/>
      <c r="R160" s="276"/>
      <c r="S160" s="180"/>
      <c r="T160" s="181">
        <f t="shared" si="716"/>
        <v>0</v>
      </c>
      <c r="U160" s="276"/>
      <c r="V160" s="276"/>
      <c r="W160" s="210"/>
      <c r="X160" s="276"/>
      <c r="Y160" s="276"/>
      <c r="Z160" s="208">
        <f t="shared" si="717"/>
        <v>0</v>
      </c>
      <c r="AA160" s="210"/>
      <c r="AB160" s="210"/>
      <c r="AC160" s="276"/>
      <c r="AD160" s="276"/>
      <c r="AE160" s="208">
        <f t="shared" si="718"/>
        <v>0</v>
      </c>
      <c r="AF160" s="210"/>
      <c r="AG160" s="210"/>
      <c r="AH160" s="276"/>
      <c r="AI160" s="276"/>
      <c r="AJ160" s="208">
        <f t="shared" si="719"/>
        <v>0</v>
      </c>
      <c r="AK160" s="210"/>
      <c r="AL160" s="210"/>
      <c r="AM160" s="276"/>
      <c r="AN160" s="276"/>
      <c r="AO160" s="208">
        <f t="shared" si="6"/>
        <v>0</v>
      </c>
      <c r="AP160" s="210"/>
      <c r="AQ160" s="276"/>
      <c r="AR160" s="276"/>
      <c r="AS160" s="276"/>
      <c r="AT160" s="278"/>
      <c r="AU160" s="280"/>
      <c r="AV160" s="280"/>
      <c r="AW160" s="210"/>
      <c r="AX160" s="210"/>
      <c r="AY160" s="188"/>
      <c r="AZ160" s="182"/>
      <c r="BA160" s="183"/>
      <c r="BB160" s="183"/>
      <c r="BC160" s="183"/>
      <c r="BD160" s="183"/>
      <c r="BE160" s="183"/>
      <c r="BF160" s="183"/>
      <c r="BG160" s="183"/>
    </row>
    <row r="161" spans="1:59" ht="64.5" hidden="1" customHeight="1" x14ac:dyDescent="0.2">
      <c r="A161" s="284">
        <v>51</v>
      </c>
      <c r="B161" s="282" t="s">
        <v>257</v>
      </c>
      <c r="C161" s="285" t="str">
        <f>+VLOOKUP(B161,$A$691:$B$729,2,0)</f>
        <v>DIEGO PAREDES CUERVO</v>
      </c>
      <c r="D161" s="280" t="s">
        <v>167</v>
      </c>
      <c r="E161" s="285" t="str">
        <f>IF(D161=$D$661,$E$661,IF(D161=$D$662,$E$662,IF(D161=$D$663,$E$663,IF(D161=$D$664,$E$664,IF(D161=$D$665,$E$665,IF(D161=$D$666,$E$666,IF(D161=$D$667,$E$667,IF(D161=$D$668,$E$668,IF(D161=$D$669,$E$669,IF(D161=$D$670,$E$670,IF(D161=VICERRECTORÍA_ACADÉMICA_,BE772,IF(D161=PLANEACIÓN_,BE774, IF(D161=IMPACTO,BE773,IF(D161=VICERRECTORÍA_ADMINISTRATIVA_FINANCIERA_,BE775,IF(D161=_VICERRECTORÍA_RESPONSABILIDAD_SOCIAL_Y_BIENESTAR_UNIVERSITARIO_,BE776," ")))))))))))))))</f>
        <v>Promover y facilitar la interacción con la sociedad contribuyendo a la satisfacción de sus demandas, mediante servicios especializados, programas de educación continuada y de proyección social.</v>
      </c>
      <c r="F161" s="282" t="s">
        <v>265</v>
      </c>
      <c r="G161" s="210" t="s">
        <v>260</v>
      </c>
      <c r="H161" s="210" t="s">
        <v>34</v>
      </c>
      <c r="I161" s="187" t="s">
        <v>1093</v>
      </c>
      <c r="J161" s="282" t="s">
        <v>142</v>
      </c>
      <c r="K161" s="282" t="s">
        <v>1096</v>
      </c>
      <c r="L161" s="282" t="s">
        <v>1120</v>
      </c>
      <c r="M161" s="282" t="s">
        <v>1098</v>
      </c>
      <c r="N161" s="282" t="s">
        <v>127</v>
      </c>
      <c r="O161" s="276">
        <f t="shared" ref="O161:O203" si="817">IF(N161="ALTA",5,IF(N161="MEDIO ALTA",4,IF(N161="MEDIA",3,IF(N161="MEDIO BAJA",2,IF(N161="BAJA",1,0)))))</f>
        <v>1</v>
      </c>
      <c r="P161" s="282" t="s">
        <v>139</v>
      </c>
      <c r="Q161" s="276">
        <f t="shared" ref="Q161" si="818">IF(P161="ALTO",5,IF(P161="MEDIO-ALTO",4,IF(P161="MEDIO",3,IF(P161="MEDIO-BAJO",2,IF(P161="BAJO",1,0)))))</f>
        <v>5</v>
      </c>
      <c r="R161" s="276">
        <f t="shared" ref="R161" si="819">Q161*O161</f>
        <v>5</v>
      </c>
      <c r="S161" s="180" t="s">
        <v>315</v>
      </c>
      <c r="T161" s="181">
        <f t="shared" si="716"/>
        <v>1</v>
      </c>
      <c r="U161" s="276">
        <f t="shared" si="511"/>
        <v>1</v>
      </c>
      <c r="V161" s="276">
        <f t="shared" si="512"/>
        <v>0.6</v>
      </c>
      <c r="W161" s="210" t="s">
        <v>1135</v>
      </c>
      <c r="X161" s="276">
        <f t="shared" ref="X161" si="820">IF(S161="No_existen",5*$X$10,Y161*$X$10)</f>
        <v>0.2</v>
      </c>
      <c r="Y161" s="276">
        <f t="shared" si="643"/>
        <v>4</v>
      </c>
      <c r="Z161" s="208">
        <f t="shared" si="717"/>
        <v>4</v>
      </c>
      <c r="AA161" s="210" t="s">
        <v>318</v>
      </c>
      <c r="AB161" s="210"/>
      <c r="AC161" s="276">
        <f t="shared" ref="AC161" si="821">IF(S161="No_existen",5*$AC$10,AD161*$AC$10)</f>
        <v>0.15</v>
      </c>
      <c r="AD161" s="276">
        <f t="shared" si="515"/>
        <v>1</v>
      </c>
      <c r="AE161" s="208">
        <f t="shared" si="718"/>
        <v>1</v>
      </c>
      <c r="AF161" s="210" t="s">
        <v>295</v>
      </c>
      <c r="AG161" s="210" t="s">
        <v>1146</v>
      </c>
      <c r="AH161" s="276">
        <f t="shared" ref="AH161" si="822">IF(S161="No_existen",5*$AH$10,AI161*$AH$10)</f>
        <v>0.1</v>
      </c>
      <c r="AI161" s="276">
        <f t="shared" ref="AI161" si="823">ROUND(AVERAGEIF(AJ161:AJ163,"&gt;0"),0)</f>
        <v>1</v>
      </c>
      <c r="AJ161" s="208">
        <f t="shared" si="719"/>
        <v>1</v>
      </c>
      <c r="AK161" s="210" t="s">
        <v>292</v>
      </c>
      <c r="AL161" s="210" t="s">
        <v>307</v>
      </c>
      <c r="AM161" s="276">
        <f t="shared" ref="AM161" si="824">IF(S161="No_existen",5*$AM$10,AN161*$AM$10)</f>
        <v>0.1</v>
      </c>
      <c r="AN161" s="276">
        <f t="shared" ref="AN161" si="825">ROUND(AVERAGEIF(AO161:AO163,"&gt;0"),0)</f>
        <v>1</v>
      </c>
      <c r="AO161" s="208">
        <f t="shared" si="6"/>
        <v>1</v>
      </c>
      <c r="AP161" s="210" t="s">
        <v>647</v>
      </c>
      <c r="AQ161" s="276">
        <f t="shared" ref="AQ161" si="826">ROUND(AVERAGE(U161,Y161,AD161,AI161,AN161),0)</f>
        <v>2</v>
      </c>
      <c r="AR161" s="276" t="str">
        <f t="shared" ref="AR161" si="827">IF(AQ161&lt;1.5,"FUERTE",IF(AND(AQ161&gt;=1.5,AQ161&lt;2.5),"ACEPTABLE",IF(AQ161&gt;=5,"INEXISTENTE","DÉBIL")))</f>
        <v>ACEPTABLE</v>
      </c>
      <c r="AS161" s="276">
        <f t="shared" ref="AS161" si="828">IF(R161=0,0,ROUND((R161*AQ161),0))</f>
        <v>10</v>
      </c>
      <c r="AT161" s="278" t="str">
        <f t="shared" ref="AT161" si="829">IF(AS161&gt;=36,"GRAVE", IF(AS161&lt;=10, "LEVE", "MODERADO"))</f>
        <v>LEVE</v>
      </c>
      <c r="AU161" s="280" t="s">
        <v>1155</v>
      </c>
      <c r="AV161" s="280">
        <v>0</v>
      </c>
      <c r="AW161" s="210" t="s">
        <v>89</v>
      </c>
      <c r="AX161" s="210"/>
      <c r="AY161" s="188"/>
      <c r="AZ161" s="182"/>
      <c r="BA161" s="183"/>
      <c r="BB161" s="183"/>
      <c r="BC161" s="183"/>
      <c r="BD161" s="183"/>
      <c r="BE161" s="183"/>
      <c r="BF161" s="183"/>
      <c r="BG161" s="183"/>
    </row>
    <row r="162" spans="1:59" ht="64.5" hidden="1" customHeight="1" x14ac:dyDescent="0.2">
      <c r="A162" s="284"/>
      <c r="B162" s="282"/>
      <c r="C162" s="285"/>
      <c r="D162" s="280"/>
      <c r="E162" s="285"/>
      <c r="F162" s="282"/>
      <c r="G162" s="210"/>
      <c r="H162" s="210"/>
      <c r="I162" s="187"/>
      <c r="J162" s="282"/>
      <c r="K162" s="282"/>
      <c r="L162" s="282"/>
      <c r="M162" s="282"/>
      <c r="N162" s="282"/>
      <c r="O162" s="276"/>
      <c r="P162" s="282"/>
      <c r="Q162" s="276"/>
      <c r="R162" s="276"/>
      <c r="S162" s="180"/>
      <c r="T162" s="181">
        <f t="shared" si="716"/>
        <v>0</v>
      </c>
      <c r="U162" s="276"/>
      <c r="V162" s="276"/>
      <c r="W162" s="210"/>
      <c r="X162" s="276"/>
      <c r="Y162" s="276"/>
      <c r="Z162" s="208">
        <f t="shared" si="717"/>
        <v>0</v>
      </c>
      <c r="AA162" s="210"/>
      <c r="AB162" s="210"/>
      <c r="AC162" s="276"/>
      <c r="AD162" s="276"/>
      <c r="AE162" s="208">
        <f t="shared" si="718"/>
        <v>0</v>
      </c>
      <c r="AF162" s="210"/>
      <c r="AG162" s="210"/>
      <c r="AH162" s="276"/>
      <c r="AI162" s="276"/>
      <c r="AJ162" s="208">
        <f t="shared" si="719"/>
        <v>0</v>
      </c>
      <c r="AK162" s="210"/>
      <c r="AL162" s="210"/>
      <c r="AM162" s="276"/>
      <c r="AN162" s="276"/>
      <c r="AO162" s="208">
        <f t="shared" si="6"/>
        <v>0</v>
      </c>
      <c r="AP162" s="210"/>
      <c r="AQ162" s="276"/>
      <c r="AR162" s="276"/>
      <c r="AS162" s="276"/>
      <c r="AT162" s="278"/>
      <c r="AU162" s="280"/>
      <c r="AV162" s="280"/>
      <c r="AW162" s="210"/>
      <c r="AX162" s="210"/>
      <c r="AY162" s="188"/>
      <c r="AZ162" s="182"/>
      <c r="BA162" s="183"/>
      <c r="BB162" s="183"/>
      <c r="BC162" s="183"/>
      <c r="BD162" s="183"/>
      <c r="BE162" s="183"/>
      <c r="BF162" s="183"/>
      <c r="BG162" s="183"/>
    </row>
    <row r="163" spans="1:59" ht="64.5" hidden="1" customHeight="1" x14ac:dyDescent="0.2">
      <c r="A163" s="284"/>
      <c r="B163" s="282"/>
      <c r="C163" s="285"/>
      <c r="D163" s="280"/>
      <c r="E163" s="285"/>
      <c r="F163" s="282"/>
      <c r="G163" s="210"/>
      <c r="H163" s="210"/>
      <c r="I163" s="187"/>
      <c r="J163" s="282"/>
      <c r="K163" s="282"/>
      <c r="L163" s="282"/>
      <c r="M163" s="282"/>
      <c r="N163" s="282"/>
      <c r="O163" s="276"/>
      <c r="P163" s="282"/>
      <c r="Q163" s="276"/>
      <c r="R163" s="276"/>
      <c r="S163" s="180"/>
      <c r="T163" s="181">
        <f t="shared" si="716"/>
        <v>0</v>
      </c>
      <c r="U163" s="276"/>
      <c r="V163" s="276"/>
      <c r="W163" s="210"/>
      <c r="X163" s="276"/>
      <c r="Y163" s="276"/>
      <c r="Z163" s="208">
        <f t="shared" si="717"/>
        <v>0</v>
      </c>
      <c r="AA163" s="210"/>
      <c r="AB163" s="210"/>
      <c r="AC163" s="276"/>
      <c r="AD163" s="276"/>
      <c r="AE163" s="208">
        <f t="shared" si="718"/>
        <v>0</v>
      </c>
      <c r="AF163" s="210"/>
      <c r="AG163" s="210"/>
      <c r="AH163" s="276"/>
      <c r="AI163" s="276"/>
      <c r="AJ163" s="208">
        <f t="shared" si="719"/>
        <v>0</v>
      </c>
      <c r="AK163" s="210"/>
      <c r="AL163" s="210"/>
      <c r="AM163" s="276"/>
      <c r="AN163" s="276"/>
      <c r="AO163" s="208">
        <f t="shared" si="6"/>
        <v>0</v>
      </c>
      <c r="AP163" s="210"/>
      <c r="AQ163" s="276"/>
      <c r="AR163" s="276"/>
      <c r="AS163" s="276"/>
      <c r="AT163" s="278"/>
      <c r="AU163" s="280"/>
      <c r="AV163" s="280"/>
      <c r="AW163" s="210"/>
      <c r="AX163" s="210"/>
      <c r="AY163" s="188"/>
      <c r="AZ163" s="182"/>
      <c r="BA163" s="183"/>
      <c r="BB163" s="183"/>
      <c r="BC163" s="183"/>
      <c r="BD163" s="183"/>
      <c r="BE163" s="183"/>
      <c r="BF163" s="183"/>
      <c r="BG163" s="183"/>
    </row>
    <row r="164" spans="1:59" ht="64.5" hidden="1" customHeight="1" x14ac:dyDescent="0.2">
      <c r="A164" s="284">
        <v>52</v>
      </c>
      <c r="B164" s="282" t="s">
        <v>257</v>
      </c>
      <c r="C164" s="285" t="str">
        <f>+VLOOKUP(B164,$A$691:$B$729,2,0)</f>
        <v>DIEGO PAREDES CUERVO</v>
      </c>
      <c r="D164" s="280" t="s">
        <v>167</v>
      </c>
      <c r="E164" s="285" t="str">
        <f>IF(D164=$D$661,$E$661,IF(D164=$D$662,$E$662,IF(D164=$D$663,$E$663,IF(D164=$D$664,$E$664,IF(D164=$D$665,$E$665,IF(D164=$D$666,$E$666,IF(D164=$D$667,$E$667,IF(D164=$D$668,$E$668,IF(D164=$D$669,$E$669,IF(D164=$D$670,$E$670,IF(D164=VICERRECTORÍA_ACADÉMICA_,BE775,IF(D164=PLANEACIÓN_,BE777, IF(D164=IMPACTO,BE776,IF(D164=VICERRECTORÍA_ADMINISTRATIVA_FINANCIERA_,BE778,IF(D164=_VICERRECTORÍA_RESPONSABILIDAD_SOCIAL_Y_BIENESTAR_UNIVERSITARIO_,BE779," ")))))))))))))))</f>
        <v>Promover y facilitar la interacción con la sociedad contribuyendo a la satisfacción de sus demandas, mediante servicios especializados, programas de educación continuada y de proyección social.</v>
      </c>
      <c r="F164" s="282" t="s">
        <v>265</v>
      </c>
      <c r="G164" s="210" t="s">
        <v>260</v>
      </c>
      <c r="H164" s="210" t="s">
        <v>34</v>
      </c>
      <c r="I164" s="187" t="s">
        <v>1094</v>
      </c>
      <c r="J164" s="282" t="s">
        <v>142</v>
      </c>
      <c r="K164" s="282" t="s">
        <v>1096</v>
      </c>
      <c r="L164" s="282" t="s">
        <v>1121</v>
      </c>
      <c r="M164" s="282" t="s">
        <v>1122</v>
      </c>
      <c r="N164" s="282" t="s">
        <v>127</v>
      </c>
      <c r="O164" s="276">
        <f t="shared" ref="O164:O206" si="830">IF(N164="ALTA",5,IF(N164="MEDIO ALTA",4,IF(N164="MEDIA",3,IF(N164="MEDIO BAJA",2,IF(N164="BAJA",1,0)))))</f>
        <v>1</v>
      </c>
      <c r="P164" s="282" t="s">
        <v>209</v>
      </c>
      <c r="Q164" s="276">
        <f t="shared" ref="Q164" si="831">IF(P164="ALTO",5,IF(P164="MEDIO-ALTO",4,IF(P164="MEDIO",3,IF(P164="MEDIO-BAJO",2,IF(P164="BAJO",1,0)))))</f>
        <v>4</v>
      </c>
      <c r="R164" s="276">
        <f t="shared" ref="R164" si="832">Q164*O164</f>
        <v>4</v>
      </c>
      <c r="S164" s="180" t="s">
        <v>315</v>
      </c>
      <c r="T164" s="181">
        <f t="shared" si="716"/>
        <v>1</v>
      </c>
      <c r="U164" s="276">
        <f t="shared" si="527"/>
        <v>1</v>
      </c>
      <c r="V164" s="276">
        <f t="shared" si="528"/>
        <v>0.6</v>
      </c>
      <c r="W164" s="210" t="s">
        <v>1136</v>
      </c>
      <c r="X164" s="276">
        <f t="shared" ref="X164" si="833">IF(S164="No_existen",5*$X$10,Y164*$X$10)</f>
        <v>0.2</v>
      </c>
      <c r="Y164" s="276">
        <f t="shared" si="660"/>
        <v>4</v>
      </c>
      <c r="Z164" s="208">
        <f t="shared" si="717"/>
        <v>4</v>
      </c>
      <c r="AA164" s="210" t="s">
        <v>318</v>
      </c>
      <c r="AB164" s="210"/>
      <c r="AC164" s="276">
        <f t="shared" ref="AC164" si="834">IF(S164="No_existen",5*$AC$10,AD164*$AC$10)</f>
        <v>0.15</v>
      </c>
      <c r="AD164" s="276">
        <f t="shared" si="531"/>
        <v>1</v>
      </c>
      <c r="AE164" s="208">
        <f t="shared" si="718"/>
        <v>1</v>
      </c>
      <c r="AF164" s="210" t="s">
        <v>295</v>
      </c>
      <c r="AG164" s="210" t="s">
        <v>1138</v>
      </c>
      <c r="AH164" s="276">
        <f t="shared" ref="AH164" si="835">IF(S164="No_existen",5*$AH$10,AI164*$AH$10)</f>
        <v>0.1</v>
      </c>
      <c r="AI164" s="276">
        <f t="shared" ref="AI164" si="836">ROUND(AVERAGEIF(AJ164:AJ166,"&gt;0"),0)</f>
        <v>1</v>
      </c>
      <c r="AJ164" s="208">
        <f t="shared" si="719"/>
        <v>1</v>
      </c>
      <c r="AK164" s="210" t="s">
        <v>292</v>
      </c>
      <c r="AL164" s="210" t="s">
        <v>299</v>
      </c>
      <c r="AM164" s="276">
        <f t="shared" ref="AM164" si="837">IF(S164="No_existen",5*$AM$10,AN164*$AM$10)</f>
        <v>0.1</v>
      </c>
      <c r="AN164" s="276">
        <f t="shared" ref="AN164" si="838">ROUND(AVERAGEIF(AO164:AO166,"&gt;0"),0)</f>
        <v>1</v>
      </c>
      <c r="AO164" s="208">
        <f t="shared" si="6"/>
        <v>1</v>
      </c>
      <c r="AP164" s="210" t="s">
        <v>647</v>
      </c>
      <c r="AQ164" s="276">
        <f t="shared" ref="AQ164" si="839">ROUND(AVERAGE(U164,Y164,AD164,AI164,AN164),0)</f>
        <v>2</v>
      </c>
      <c r="AR164" s="276" t="str">
        <f t="shared" ref="AR164" si="840">IF(AQ164&lt;1.5,"FUERTE",IF(AND(AQ164&gt;=1.5,AQ164&lt;2.5),"ACEPTABLE",IF(AQ164&gt;=5,"INEXISTENTE","DÉBIL")))</f>
        <v>ACEPTABLE</v>
      </c>
      <c r="AS164" s="276">
        <f t="shared" ref="AS164" si="841">IF(R164=0,0,ROUND((R164*AQ164),0))</f>
        <v>8</v>
      </c>
      <c r="AT164" s="278" t="str">
        <f t="shared" ref="AT164" si="842">IF(AS164&gt;=36,"GRAVE", IF(AS164&lt;=10, "LEVE", "MODERADO"))</f>
        <v>LEVE</v>
      </c>
      <c r="AU164" s="280" t="s">
        <v>1156</v>
      </c>
      <c r="AV164" s="280">
        <v>0</v>
      </c>
      <c r="AW164" s="210" t="s">
        <v>89</v>
      </c>
      <c r="AX164" s="210"/>
      <c r="AY164" s="188"/>
      <c r="AZ164" s="182"/>
      <c r="BA164" s="183"/>
      <c r="BB164" s="183"/>
      <c r="BC164" s="183"/>
      <c r="BD164" s="183"/>
      <c r="BE164" s="183"/>
      <c r="BF164" s="183"/>
      <c r="BG164" s="183"/>
    </row>
    <row r="165" spans="1:59" ht="64.5" hidden="1" customHeight="1" x14ac:dyDescent="0.2">
      <c r="A165" s="284"/>
      <c r="B165" s="282"/>
      <c r="C165" s="285"/>
      <c r="D165" s="280"/>
      <c r="E165" s="285"/>
      <c r="F165" s="282"/>
      <c r="G165" s="210"/>
      <c r="H165" s="210"/>
      <c r="I165" s="187"/>
      <c r="J165" s="282"/>
      <c r="K165" s="282"/>
      <c r="L165" s="282"/>
      <c r="M165" s="282"/>
      <c r="N165" s="282"/>
      <c r="O165" s="276"/>
      <c r="P165" s="282"/>
      <c r="Q165" s="276"/>
      <c r="R165" s="276"/>
      <c r="S165" s="180"/>
      <c r="T165" s="181">
        <f t="shared" si="716"/>
        <v>0</v>
      </c>
      <c r="U165" s="276"/>
      <c r="V165" s="276"/>
      <c r="W165" s="210"/>
      <c r="X165" s="276"/>
      <c r="Y165" s="276"/>
      <c r="Z165" s="208">
        <f t="shared" si="717"/>
        <v>0</v>
      </c>
      <c r="AA165" s="210"/>
      <c r="AB165" s="210"/>
      <c r="AC165" s="276"/>
      <c r="AD165" s="276"/>
      <c r="AE165" s="208">
        <f t="shared" si="718"/>
        <v>0</v>
      </c>
      <c r="AF165" s="210"/>
      <c r="AG165" s="210"/>
      <c r="AH165" s="276"/>
      <c r="AI165" s="276"/>
      <c r="AJ165" s="208">
        <f t="shared" si="719"/>
        <v>0</v>
      </c>
      <c r="AK165" s="210"/>
      <c r="AL165" s="210"/>
      <c r="AM165" s="276"/>
      <c r="AN165" s="276"/>
      <c r="AO165" s="208">
        <f t="shared" si="6"/>
        <v>0</v>
      </c>
      <c r="AP165" s="210"/>
      <c r="AQ165" s="276"/>
      <c r="AR165" s="276"/>
      <c r="AS165" s="276"/>
      <c r="AT165" s="278"/>
      <c r="AU165" s="280"/>
      <c r="AV165" s="280"/>
      <c r="AW165" s="210"/>
      <c r="AX165" s="210"/>
      <c r="AY165" s="188"/>
      <c r="AZ165" s="182"/>
      <c r="BA165" s="183"/>
      <c r="BB165" s="183"/>
      <c r="BC165" s="183"/>
      <c r="BD165" s="183"/>
      <c r="BE165" s="183"/>
      <c r="BF165" s="183"/>
      <c r="BG165" s="183"/>
    </row>
    <row r="166" spans="1:59" ht="64.5" hidden="1" customHeight="1" x14ac:dyDescent="0.2">
      <c r="A166" s="284"/>
      <c r="B166" s="282"/>
      <c r="C166" s="285"/>
      <c r="D166" s="280"/>
      <c r="E166" s="285"/>
      <c r="F166" s="282"/>
      <c r="G166" s="210"/>
      <c r="H166" s="210"/>
      <c r="I166" s="187"/>
      <c r="J166" s="282"/>
      <c r="K166" s="282"/>
      <c r="L166" s="282"/>
      <c r="M166" s="282"/>
      <c r="N166" s="282"/>
      <c r="O166" s="276"/>
      <c r="P166" s="282"/>
      <c r="Q166" s="276"/>
      <c r="R166" s="276"/>
      <c r="S166" s="180"/>
      <c r="T166" s="181">
        <f t="shared" si="716"/>
        <v>0</v>
      </c>
      <c r="U166" s="276"/>
      <c r="V166" s="276"/>
      <c r="W166" s="210"/>
      <c r="X166" s="276"/>
      <c r="Y166" s="276"/>
      <c r="Z166" s="208">
        <f t="shared" si="717"/>
        <v>0</v>
      </c>
      <c r="AA166" s="210"/>
      <c r="AB166" s="210"/>
      <c r="AC166" s="276"/>
      <c r="AD166" s="276"/>
      <c r="AE166" s="208">
        <f t="shared" si="718"/>
        <v>0</v>
      </c>
      <c r="AF166" s="210"/>
      <c r="AG166" s="210"/>
      <c r="AH166" s="276"/>
      <c r="AI166" s="276"/>
      <c r="AJ166" s="208">
        <f t="shared" si="719"/>
        <v>0</v>
      </c>
      <c r="AK166" s="210"/>
      <c r="AL166" s="210"/>
      <c r="AM166" s="276"/>
      <c r="AN166" s="276"/>
      <c r="AO166" s="208">
        <f t="shared" si="6"/>
        <v>0</v>
      </c>
      <c r="AP166" s="210"/>
      <c r="AQ166" s="276"/>
      <c r="AR166" s="276"/>
      <c r="AS166" s="276"/>
      <c r="AT166" s="278"/>
      <c r="AU166" s="280"/>
      <c r="AV166" s="280"/>
      <c r="AW166" s="210"/>
      <c r="AX166" s="210"/>
      <c r="AY166" s="188"/>
      <c r="AZ166" s="182"/>
      <c r="BA166" s="183"/>
      <c r="BB166" s="183"/>
      <c r="BC166" s="183"/>
      <c r="BD166" s="183"/>
      <c r="BE166" s="183"/>
      <c r="BF166" s="183"/>
      <c r="BG166" s="183"/>
    </row>
    <row r="167" spans="1:59" ht="64.5" hidden="1" customHeight="1" x14ac:dyDescent="0.2">
      <c r="A167" s="284">
        <v>53</v>
      </c>
      <c r="B167" s="282" t="s">
        <v>257</v>
      </c>
      <c r="C167" s="285" t="str">
        <f>+VLOOKUP(B167,$A$691:$B$729,2,0)</f>
        <v>DIEGO PAREDES CUERVO</v>
      </c>
      <c r="D167" s="280" t="s">
        <v>167</v>
      </c>
      <c r="E167" s="285" t="str">
        <f>IF(D167=$D$661,$E$661,IF(D167=$D$662,$E$662,IF(D167=$D$663,$E$663,IF(D167=$D$664,$E$664,IF(D167=$D$665,$E$665,IF(D167=$D$666,$E$666,IF(D167=$D$667,$E$667,IF(D167=$D$668,$E$668,IF(D167=$D$669,$E$669,IF(D167=$D$670,$E$670,IF(D167=VICERRECTORÍA_ACADÉMICA_,BE778,IF(D167=PLANEACIÓN_,BE780, IF(D167=IMPACTO,BE779,IF(D167=VICERRECTORÍA_ADMINISTRATIVA_FINANCIERA_,BE781,IF(D167=_VICERRECTORÍA_RESPONSABILIDAD_SOCIAL_Y_BIENESTAR_UNIVERSITARIO_,BE782," ")))))))))))))))</f>
        <v>Promover y facilitar la interacción con la sociedad contribuyendo a la satisfacción de sus demandas, mediante servicios especializados, programas de educación continuada y de proyección social.</v>
      </c>
      <c r="F167" s="282" t="s">
        <v>265</v>
      </c>
      <c r="G167" s="210" t="s">
        <v>260</v>
      </c>
      <c r="H167" s="210" t="s">
        <v>37</v>
      </c>
      <c r="I167" s="187" t="s">
        <v>1095</v>
      </c>
      <c r="J167" s="282" t="s">
        <v>105</v>
      </c>
      <c r="K167" s="282" t="s">
        <v>1117</v>
      </c>
      <c r="L167" s="282" t="s">
        <v>1123</v>
      </c>
      <c r="M167" s="282" t="s">
        <v>1124</v>
      </c>
      <c r="N167" s="282" t="s">
        <v>127</v>
      </c>
      <c r="O167" s="276">
        <f t="shared" ref="O167:O209" si="843">IF(N167="ALTA",5,IF(N167="MEDIO ALTA",4,IF(N167="MEDIA",3,IF(N167="MEDIO BAJA",2,IF(N167="BAJA",1,0)))))</f>
        <v>1</v>
      </c>
      <c r="P167" s="282" t="s">
        <v>140</v>
      </c>
      <c r="Q167" s="276">
        <f t="shared" ref="Q167" si="844">IF(P167="ALTO",5,IF(P167="MEDIO-ALTO",4,IF(P167="MEDIO",3,IF(P167="MEDIO-BAJO",2,IF(P167="BAJO",1,0)))))</f>
        <v>3</v>
      </c>
      <c r="R167" s="276">
        <f t="shared" ref="R167" si="845">Q167*O167</f>
        <v>3</v>
      </c>
      <c r="S167" s="180" t="s">
        <v>315</v>
      </c>
      <c r="T167" s="181">
        <f t="shared" si="716"/>
        <v>1</v>
      </c>
      <c r="U167" s="276">
        <f t="shared" si="543"/>
        <v>1</v>
      </c>
      <c r="V167" s="276">
        <f t="shared" si="544"/>
        <v>0.6</v>
      </c>
      <c r="W167" s="210" t="s">
        <v>1137</v>
      </c>
      <c r="X167" s="276">
        <f t="shared" ref="X167" si="846">IF(S167="No_existen",5*$X$10,Y167*$X$10)</f>
        <v>0.2</v>
      </c>
      <c r="Y167" s="276">
        <f t="shared" si="677"/>
        <v>4</v>
      </c>
      <c r="Z167" s="208">
        <f t="shared" si="717"/>
        <v>4</v>
      </c>
      <c r="AA167" s="210" t="s">
        <v>318</v>
      </c>
      <c r="AB167" s="210"/>
      <c r="AC167" s="276">
        <f t="shared" ref="AC167" si="847">IF(S167="No_existen",5*$AC$10,AD167*$AC$10)</f>
        <v>0.15</v>
      </c>
      <c r="AD167" s="276">
        <f t="shared" si="547"/>
        <v>1</v>
      </c>
      <c r="AE167" s="208">
        <f t="shared" si="718"/>
        <v>1</v>
      </c>
      <c r="AF167" s="210" t="s">
        <v>295</v>
      </c>
      <c r="AG167" s="210" t="s">
        <v>1138</v>
      </c>
      <c r="AH167" s="276">
        <f t="shared" ref="AH167" si="848">IF(S167="No_existen",5*$AH$10,AI167*$AH$10)</f>
        <v>0.1</v>
      </c>
      <c r="AI167" s="276">
        <f t="shared" ref="AI167" si="849">ROUND(AVERAGEIF(AJ167:AJ169,"&gt;0"),0)</f>
        <v>1</v>
      </c>
      <c r="AJ167" s="208">
        <f t="shared" si="719"/>
        <v>1</v>
      </c>
      <c r="AK167" s="210" t="s">
        <v>292</v>
      </c>
      <c r="AL167" s="210" t="s">
        <v>307</v>
      </c>
      <c r="AM167" s="276">
        <f t="shared" ref="AM167" si="850">IF(S167="No_existen",5*$AM$10,AN167*$AM$10)</f>
        <v>0.1</v>
      </c>
      <c r="AN167" s="276">
        <f t="shared" ref="AN167" si="851">ROUND(AVERAGEIF(AO167:AO169,"&gt;0"),0)</f>
        <v>1</v>
      </c>
      <c r="AO167" s="208">
        <f t="shared" si="6"/>
        <v>1</v>
      </c>
      <c r="AP167" s="210" t="s">
        <v>647</v>
      </c>
      <c r="AQ167" s="276">
        <f t="shared" ref="AQ167" si="852">ROUND(AVERAGE(U167,Y167,AD167,AI167,AN167),0)</f>
        <v>2</v>
      </c>
      <c r="AR167" s="276" t="str">
        <f t="shared" ref="AR167" si="853">IF(AQ167&lt;1.5,"FUERTE",IF(AND(AQ167&gt;=1.5,AQ167&lt;2.5),"ACEPTABLE",IF(AQ167&gt;=5,"INEXISTENTE","DÉBIL")))</f>
        <v>ACEPTABLE</v>
      </c>
      <c r="AS167" s="276">
        <f t="shared" ref="AS167" si="854">IF(R167=0,0,ROUND((R167*AQ167),0))</f>
        <v>6</v>
      </c>
      <c r="AT167" s="278" t="str">
        <f t="shared" ref="AT167" si="855">IF(AS167&gt;=36,"GRAVE", IF(AS167&lt;=10, "LEVE", "MODERADO"))</f>
        <v>LEVE</v>
      </c>
      <c r="AU167" s="280" t="s">
        <v>1157</v>
      </c>
      <c r="AV167" s="280">
        <v>0</v>
      </c>
      <c r="AW167" s="210" t="s">
        <v>89</v>
      </c>
      <c r="AX167" s="210"/>
      <c r="AY167" s="188"/>
      <c r="AZ167" s="182"/>
      <c r="BA167" s="183"/>
      <c r="BB167" s="183"/>
      <c r="BC167" s="183"/>
      <c r="BD167" s="183"/>
      <c r="BE167" s="183"/>
      <c r="BF167" s="183"/>
      <c r="BG167" s="183"/>
    </row>
    <row r="168" spans="1:59" ht="64.5" hidden="1" customHeight="1" x14ac:dyDescent="0.2">
      <c r="A168" s="284"/>
      <c r="B168" s="282"/>
      <c r="C168" s="285"/>
      <c r="D168" s="280"/>
      <c r="E168" s="285"/>
      <c r="F168" s="282"/>
      <c r="G168" s="210"/>
      <c r="H168" s="210"/>
      <c r="I168" s="187"/>
      <c r="J168" s="282"/>
      <c r="K168" s="282"/>
      <c r="L168" s="282"/>
      <c r="M168" s="282"/>
      <c r="N168" s="282"/>
      <c r="O168" s="276"/>
      <c r="P168" s="282"/>
      <c r="Q168" s="276"/>
      <c r="R168" s="276"/>
      <c r="S168" s="180"/>
      <c r="T168" s="181">
        <f t="shared" si="716"/>
        <v>0</v>
      </c>
      <c r="U168" s="276"/>
      <c r="V168" s="276"/>
      <c r="W168" s="210"/>
      <c r="X168" s="276"/>
      <c r="Y168" s="276"/>
      <c r="Z168" s="208">
        <f t="shared" si="717"/>
        <v>0</v>
      </c>
      <c r="AA168" s="210"/>
      <c r="AB168" s="210"/>
      <c r="AC168" s="276"/>
      <c r="AD168" s="276"/>
      <c r="AE168" s="208">
        <f t="shared" si="718"/>
        <v>0</v>
      </c>
      <c r="AF168" s="210"/>
      <c r="AG168" s="210"/>
      <c r="AH168" s="276"/>
      <c r="AI168" s="276"/>
      <c r="AJ168" s="208">
        <f t="shared" si="719"/>
        <v>0</v>
      </c>
      <c r="AK168" s="210"/>
      <c r="AL168" s="210"/>
      <c r="AM168" s="276"/>
      <c r="AN168" s="276"/>
      <c r="AO168" s="208">
        <f t="shared" si="6"/>
        <v>0</v>
      </c>
      <c r="AP168" s="210"/>
      <c r="AQ168" s="276"/>
      <c r="AR168" s="276"/>
      <c r="AS168" s="276"/>
      <c r="AT168" s="278"/>
      <c r="AU168" s="280"/>
      <c r="AV168" s="280"/>
      <c r="AW168" s="210"/>
      <c r="AX168" s="210"/>
      <c r="AY168" s="188"/>
      <c r="AZ168" s="182"/>
      <c r="BA168" s="183"/>
      <c r="BB168" s="183"/>
      <c r="BC168" s="183"/>
      <c r="BD168" s="183"/>
      <c r="BE168" s="183"/>
      <c r="BF168" s="183"/>
      <c r="BG168" s="183"/>
    </row>
    <row r="169" spans="1:59" ht="64.5" hidden="1" customHeight="1" x14ac:dyDescent="0.2">
      <c r="A169" s="284"/>
      <c r="B169" s="282"/>
      <c r="C169" s="285"/>
      <c r="D169" s="280"/>
      <c r="E169" s="285"/>
      <c r="F169" s="282"/>
      <c r="G169" s="210"/>
      <c r="H169" s="210"/>
      <c r="I169" s="187"/>
      <c r="J169" s="282"/>
      <c r="K169" s="282"/>
      <c r="L169" s="282"/>
      <c r="M169" s="282"/>
      <c r="N169" s="282"/>
      <c r="O169" s="276"/>
      <c r="P169" s="282"/>
      <c r="Q169" s="276"/>
      <c r="R169" s="276"/>
      <c r="S169" s="180"/>
      <c r="T169" s="181">
        <f t="shared" si="716"/>
        <v>0</v>
      </c>
      <c r="U169" s="276"/>
      <c r="V169" s="276"/>
      <c r="W169" s="210"/>
      <c r="X169" s="276"/>
      <c r="Y169" s="276"/>
      <c r="Z169" s="208">
        <f t="shared" si="717"/>
        <v>0</v>
      </c>
      <c r="AA169" s="210"/>
      <c r="AB169" s="210"/>
      <c r="AC169" s="276"/>
      <c r="AD169" s="276"/>
      <c r="AE169" s="208">
        <f t="shared" si="718"/>
        <v>0</v>
      </c>
      <c r="AF169" s="210"/>
      <c r="AG169" s="210"/>
      <c r="AH169" s="276"/>
      <c r="AI169" s="276"/>
      <c r="AJ169" s="208">
        <f t="shared" si="719"/>
        <v>0</v>
      </c>
      <c r="AK169" s="210"/>
      <c r="AL169" s="210"/>
      <c r="AM169" s="276"/>
      <c r="AN169" s="276"/>
      <c r="AO169" s="208">
        <f t="shared" si="6"/>
        <v>0</v>
      </c>
      <c r="AP169" s="210"/>
      <c r="AQ169" s="276"/>
      <c r="AR169" s="276"/>
      <c r="AS169" s="276"/>
      <c r="AT169" s="278"/>
      <c r="AU169" s="280"/>
      <c r="AV169" s="280"/>
      <c r="AW169" s="210"/>
      <c r="AX169" s="210"/>
      <c r="AY169" s="188"/>
      <c r="AZ169" s="182"/>
      <c r="BA169" s="183"/>
      <c r="BB169" s="183"/>
      <c r="BC169" s="183"/>
      <c r="BD169" s="183"/>
      <c r="BE169" s="183"/>
      <c r="BF169" s="183"/>
      <c r="BG169" s="183"/>
    </row>
    <row r="170" spans="1:59" ht="64.5" hidden="1" customHeight="1" x14ac:dyDescent="0.2">
      <c r="A170" s="284">
        <v>54</v>
      </c>
      <c r="B170" s="282" t="s">
        <v>249</v>
      </c>
      <c r="C170" s="285" t="str">
        <f>+VLOOKUP(B170,$A$691:$B$729,2,0)</f>
        <v>CARLOS HUMBERTO MONTOYA NAVARRETE</v>
      </c>
      <c r="D170" s="280" t="s">
        <v>167</v>
      </c>
      <c r="E170" s="285" t="str">
        <f>IF(D170=$D$661,$E$661,IF(D170=$D$662,$E$662,IF(D170=$D$663,$E$663,IF(D170=$D$664,$E$664,IF(D170=$D$665,$E$665,IF(D170=$D$666,$E$666,IF(D170=$D$667,$E$667,IF(D170=$D$668,$E$668,IF(D170=$D$669,$E$669,IF(D170=$D$670,$E$670,IF(D170=VICERRECTORÍA_ACADÉMICA_,BE781,IF(D170=PLANEACIÓN_,BE783, IF(D170=IMPACTO,BE782,IF(D170=VICERRECTORÍA_ADMINISTRATIVA_FINANCIERA_,BE784,IF(D170=_VICERRECTORÍA_RESPONSABILIDAD_SOCIAL_Y_BIENESTAR_UNIVERSITARIO_,BE785," ")))))))))))))))</f>
        <v>Promover y facilitar la interacción con la sociedad contribuyendo a la satisfacción de sus demandas, mediante servicios especializados, programas de educación continuada y de proyección social.</v>
      </c>
      <c r="F170" s="282" t="s">
        <v>265</v>
      </c>
      <c r="G170" s="210" t="s">
        <v>261</v>
      </c>
      <c r="H170" s="210" t="s">
        <v>41</v>
      </c>
      <c r="I170" s="187" t="s">
        <v>1158</v>
      </c>
      <c r="J170" s="282" t="s">
        <v>142</v>
      </c>
      <c r="K170" s="308" t="s">
        <v>1168</v>
      </c>
      <c r="L170" s="308" t="s">
        <v>1169</v>
      </c>
      <c r="M170" s="308" t="s">
        <v>1170</v>
      </c>
      <c r="N170" s="282" t="s">
        <v>127</v>
      </c>
      <c r="O170" s="276">
        <f t="shared" ref="O170:O212" si="856">IF(N170="ALTA",5,IF(N170="MEDIO ALTA",4,IF(N170="MEDIA",3,IF(N170="MEDIO BAJA",2,IF(N170="BAJA",1,0)))))</f>
        <v>1</v>
      </c>
      <c r="P170" s="282" t="s">
        <v>140</v>
      </c>
      <c r="Q170" s="276">
        <f t="shared" ref="Q170" si="857">IF(P170="ALTO",5,IF(P170="MEDIO-ALTO",4,IF(P170="MEDIO",3,IF(P170="MEDIO-BAJO",2,IF(P170="BAJO",1,0)))))</f>
        <v>3</v>
      </c>
      <c r="R170" s="276">
        <f t="shared" ref="R170" si="858">Q170*O170</f>
        <v>3</v>
      </c>
      <c r="S170" s="180" t="s">
        <v>315</v>
      </c>
      <c r="T170" s="181">
        <f t="shared" si="716"/>
        <v>1</v>
      </c>
      <c r="U170" s="276">
        <f t="shared" si="559"/>
        <v>1</v>
      </c>
      <c r="V170" s="276">
        <f t="shared" si="560"/>
        <v>0.6</v>
      </c>
      <c r="W170" s="210" t="s">
        <v>1191</v>
      </c>
      <c r="X170" s="276">
        <f t="shared" ref="X170" si="859">IF(S170="No_existen",5*$X$10,Y170*$X$10)</f>
        <v>0.2</v>
      </c>
      <c r="Y170" s="276">
        <f t="shared" si="692"/>
        <v>4</v>
      </c>
      <c r="Z170" s="208">
        <f t="shared" si="717"/>
        <v>4</v>
      </c>
      <c r="AA170" s="210" t="s">
        <v>318</v>
      </c>
      <c r="AB170" s="210"/>
      <c r="AC170" s="276">
        <f t="shared" ref="AC170" si="860">IF(S170="No_existen",5*$AC$10,AD170*$AC$10)</f>
        <v>0.15</v>
      </c>
      <c r="AD170" s="276">
        <f t="shared" si="563"/>
        <v>1</v>
      </c>
      <c r="AE170" s="208">
        <f t="shared" si="718"/>
        <v>1</v>
      </c>
      <c r="AF170" s="210" t="s">
        <v>295</v>
      </c>
      <c r="AG170" s="210" t="s">
        <v>1207</v>
      </c>
      <c r="AH170" s="276">
        <f t="shared" ref="AH170" si="861">IF(S170="No_existen",5*$AH$10,AI170*$AH$10)</f>
        <v>0.1</v>
      </c>
      <c r="AI170" s="276">
        <f t="shared" ref="AI170" si="862">ROUND(AVERAGEIF(AJ170:AJ172,"&gt;0"),0)</f>
        <v>1</v>
      </c>
      <c r="AJ170" s="208">
        <f t="shared" si="719"/>
        <v>1</v>
      </c>
      <c r="AK170" s="210" t="s">
        <v>292</v>
      </c>
      <c r="AL170" s="210" t="s">
        <v>299</v>
      </c>
      <c r="AM170" s="276">
        <f t="shared" ref="AM170" si="863">IF(S170="No_existen",5*$AM$10,AN170*$AM$10)</f>
        <v>0.1</v>
      </c>
      <c r="AN170" s="276">
        <f t="shared" ref="AN170" si="864">ROUND(AVERAGEIF(AO170:AO172,"&gt;0"),0)</f>
        <v>1</v>
      </c>
      <c r="AO170" s="208">
        <f t="shared" si="6"/>
        <v>1</v>
      </c>
      <c r="AP170" s="210" t="s">
        <v>647</v>
      </c>
      <c r="AQ170" s="276">
        <f t="shared" ref="AQ170" si="865">ROUND(AVERAGE(U170,Y170,AD170,AI170,AN170),0)</f>
        <v>2</v>
      </c>
      <c r="AR170" s="276" t="str">
        <f t="shared" ref="AR170" si="866">IF(AQ170&lt;1.5,"FUERTE",IF(AND(AQ170&gt;=1.5,AQ170&lt;2.5),"ACEPTABLE",IF(AQ170&gt;=5,"INEXISTENTE","DÉBIL")))</f>
        <v>ACEPTABLE</v>
      </c>
      <c r="AS170" s="276">
        <f t="shared" ref="AS170" si="867">IF(R170=0,0,ROUND((R170*AQ170),0))</f>
        <v>6</v>
      </c>
      <c r="AT170" s="278" t="str">
        <f t="shared" ref="AT170" si="868">IF(AS170&gt;=36,"GRAVE", IF(AS170&lt;=10, "LEVE", "MODERADO"))</f>
        <v>LEVE</v>
      </c>
      <c r="AU170" s="308" t="s">
        <v>1218</v>
      </c>
      <c r="AV170" s="309">
        <v>0</v>
      </c>
      <c r="AW170" s="210" t="s">
        <v>89</v>
      </c>
      <c r="AX170" s="210"/>
      <c r="AY170" s="188"/>
      <c r="AZ170" s="182"/>
      <c r="BA170" s="183"/>
      <c r="BB170" s="183"/>
      <c r="BC170" s="183"/>
      <c r="BD170" s="183"/>
      <c r="BE170" s="183"/>
      <c r="BF170" s="183"/>
      <c r="BG170" s="183"/>
    </row>
    <row r="171" spans="1:59" ht="64.5" hidden="1" customHeight="1" x14ac:dyDescent="0.2">
      <c r="A171" s="284"/>
      <c r="B171" s="282"/>
      <c r="C171" s="285"/>
      <c r="D171" s="280"/>
      <c r="E171" s="285"/>
      <c r="F171" s="282"/>
      <c r="G171" s="210" t="s">
        <v>260</v>
      </c>
      <c r="H171" s="210" t="s">
        <v>37</v>
      </c>
      <c r="I171" s="180" t="s">
        <v>1159</v>
      </c>
      <c r="J171" s="282"/>
      <c r="K171" s="308"/>
      <c r="L171" s="308"/>
      <c r="M171" s="308"/>
      <c r="N171" s="282"/>
      <c r="O171" s="276"/>
      <c r="P171" s="282"/>
      <c r="Q171" s="276"/>
      <c r="R171" s="276"/>
      <c r="S171" s="180" t="s">
        <v>315</v>
      </c>
      <c r="T171" s="181">
        <f t="shared" si="716"/>
        <v>1</v>
      </c>
      <c r="U171" s="276"/>
      <c r="V171" s="276"/>
      <c r="W171" s="210" t="s">
        <v>1192</v>
      </c>
      <c r="X171" s="276"/>
      <c r="Y171" s="276"/>
      <c r="Z171" s="208">
        <f t="shared" si="717"/>
        <v>4</v>
      </c>
      <c r="AA171" s="210" t="s">
        <v>318</v>
      </c>
      <c r="AB171" s="210"/>
      <c r="AC171" s="276"/>
      <c r="AD171" s="276"/>
      <c r="AE171" s="208">
        <f t="shared" si="718"/>
        <v>1</v>
      </c>
      <c r="AF171" s="210" t="s">
        <v>295</v>
      </c>
      <c r="AG171" s="210" t="s">
        <v>1208</v>
      </c>
      <c r="AH171" s="276"/>
      <c r="AI171" s="276"/>
      <c r="AJ171" s="208">
        <f t="shared" si="719"/>
        <v>1</v>
      </c>
      <c r="AK171" s="210" t="s">
        <v>292</v>
      </c>
      <c r="AL171" s="210" t="s">
        <v>306</v>
      </c>
      <c r="AM171" s="276"/>
      <c r="AN171" s="276"/>
      <c r="AO171" s="208">
        <f t="shared" si="6"/>
        <v>1</v>
      </c>
      <c r="AP171" s="210" t="s">
        <v>647</v>
      </c>
      <c r="AQ171" s="276"/>
      <c r="AR171" s="276"/>
      <c r="AS171" s="276"/>
      <c r="AT171" s="278"/>
      <c r="AU171" s="308"/>
      <c r="AV171" s="308"/>
      <c r="AW171" s="210" t="s">
        <v>89</v>
      </c>
      <c r="AX171" s="210"/>
      <c r="AY171" s="188"/>
      <c r="AZ171" s="182"/>
      <c r="BA171" s="183"/>
      <c r="BB171" s="183"/>
      <c r="BC171" s="183"/>
      <c r="BD171" s="183"/>
      <c r="BE171" s="183"/>
      <c r="BF171" s="183"/>
      <c r="BG171" s="183"/>
    </row>
    <row r="172" spans="1:59" ht="64.5" hidden="1" customHeight="1" x14ac:dyDescent="0.2">
      <c r="A172" s="284"/>
      <c r="B172" s="282"/>
      <c r="C172" s="285"/>
      <c r="D172" s="280"/>
      <c r="E172" s="285"/>
      <c r="F172" s="282"/>
      <c r="G172" s="210" t="s">
        <v>260</v>
      </c>
      <c r="H172" s="210" t="s">
        <v>37</v>
      </c>
      <c r="I172" s="180" t="s">
        <v>1160</v>
      </c>
      <c r="J172" s="282"/>
      <c r="K172" s="308"/>
      <c r="L172" s="308"/>
      <c r="M172" s="308"/>
      <c r="N172" s="282"/>
      <c r="O172" s="276"/>
      <c r="P172" s="282"/>
      <c r="Q172" s="276"/>
      <c r="R172" s="276"/>
      <c r="S172" s="180" t="s">
        <v>315</v>
      </c>
      <c r="T172" s="181">
        <f t="shared" si="716"/>
        <v>1</v>
      </c>
      <c r="U172" s="276"/>
      <c r="V172" s="276"/>
      <c r="W172" s="210" t="s">
        <v>1193</v>
      </c>
      <c r="X172" s="276"/>
      <c r="Y172" s="276"/>
      <c r="Z172" s="208">
        <f t="shared" si="717"/>
        <v>4</v>
      </c>
      <c r="AA172" s="210" t="s">
        <v>318</v>
      </c>
      <c r="AB172" s="210"/>
      <c r="AC172" s="276"/>
      <c r="AD172" s="276"/>
      <c r="AE172" s="208">
        <f t="shared" si="718"/>
        <v>1</v>
      </c>
      <c r="AF172" s="210" t="s">
        <v>295</v>
      </c>
      <c r="AG172" s="210" t="s">
        <v>1208</v>
      </c>
      <c r="AH172" s="276"/>
      <c r="AI172" s="276"/>
      <c r="AJ172" s="208">
        <f t="shared" si="719"/>
        <v>1</v>
      </c>
      <c r="AK172" s="210" t="s">
        <v>292</v>
      </c>
      <c r="AL172" s="210" t="s">
        <v>299</v>
      </c>
      <c r="AM172" s="276"/>
      <c r="AN172" s="276"/>
      <c r="AO172" s="208">
        <f t="shared" si="6"/>
        <v>1</v>
      </c>
      <c r="AP172" s="210" t="s">
        <v>647</v>
      </c>
      <c r="AQ172" s="276"/>
      <c r="AR172" s="276"/>
      <c r="AS172" s="276"/>
      <c r="AT172" s="278"/>
      <c r="AU172" s="308"/>
      <c r="AV172" s="308"/>
      <c r="AW172" s="210" t="s">
        <v>89</v>
      </c>
      <c r="AX172" s="210"/>
      <c r="AY172" s="188"/>
      <c r="AZ172" s="182"/>
      <c r="BA172" s="183"/>
      <c r="BB172" s="183"/>
      <c r="BC172" s="183"/>
      <c r="BD172" s="183"/>
      <c r="BE172" s="183"/>
      <c r="BF172" s="183"/>
      <c r="BG172" s="183"/>
    </row>
    <row r="173" spans="1:59" ht="64.5" hidden="1" customHeight="1" x14ac:dyDescent="0.2">
      <c r="A173" s="284">
        <v>55</v>
      </c>
      <c r="B173" s="282" t="s">
        <v>249</v>
      </c>
      <c r="C173" s="285" t="str">
        <f>+VLOOKUP(B173,$A$691:$B$729,2,0)</f>
        <v>CARLOS HUMBERTO MONTOYA NAVARRETE</v>
      </c>
      <c r="D173" s="280" t="s">
        <v>167</v>
      </c>
      <c r="E173" s="285" t="str">
        <f>IF(D173=$D$661,$E$661,IF(D173=$D$662,$E$662,IF(D173=$D$663,$E$663,IF(D173=$D$664,$E$664,IF(D173=$D$665,$E$665,IF(D173=$D$666,$E$666,IF(D173=$D$667,$E$667,IF(D173=$D$668,$E$668,IF(D173=$D$669,$E$669,IF(D173=$D$670,$E$670,IF(D173=VICERRECTORÍA_ACADÉMICA_,BE784,IF(D173=PLANEACIÓN_,BE786, IF(D173=IMPACTO,BE785,IF(D173=VICERRECTORÍA_ADMINISTRATIVA_FINANCIERA_,BE787,IF(D173=_VICERRECTORÍA_RESPONSABILIDAD_SOCIAL_Y_BIENESTAR_UNIVERSITARIO_,BE788," ")))))))))))))))</f>
        <v>Promover y facilitar la interacción con la sociedad contribuyendo a la satisfacción de sus demandas, mediante servicios especializados, programas de educación continuada y de proyección social.</v>
      </c>
      <c r="F173" s="282" t="s">
        <v>265</v>
      </c>
      <c r="G173" s="210" t="s">
        <v>260</v>
      </c>
      <c r="H173" s="210" t="s">
        <v>38</v>
      </c>
      <c r="I173" s="187" t="s">
        <v>1086</v>
      </c>
      <c r="J173" s="282" t="s">
        <v>105</v>
      </c>
      <c r="K173" s="282" t="s">
        <v>1171</v>
      </c>
      <c r="L173" s="323" t="s">
        <v>1172</v>
      </c>
      <c r="M173" s="323" t="s">
        <v>1173</v>
      </c>
      <c r="N173" s="282" t="s">
        <v>127</v>
      </c>
      <c r="O173" s="276">
        <f t="shared" ref="O173:O215" si="869">IF(N173="ALTA",5,IF(N173="MEDIO ALTA",4,IF(N173="MEDIA",3,IF(N173="MEDIO BAJA",2,IF(N173="BAJA",1,0)))))</f>
        <v>1</v>
      </c>
      <c r="P173" s="282" t="s">
        <v>140</v>
      </c>
      <c r="Q173" s="276">
        <f t="shared" ref="Q173" si="870">IF(P173="ALTO",5,IF(P173="MEDIO-ALTO",4,IF(P173="MEDIO",3,IF(P173="MEDIO-BAJO",2,IF(P173="BAJO",1,0)))))</f>
        <v>3</v>
      </c>
      <c r="R173" s="276">
        <f t="shared" ref="R173" si="871">Q173*O173</f>
        <v>3</v>
      </c>
      <c r="S173" s="180" t="s">
        <v>315</v>
      </c>
      <c r="T173" s="181">
        <f t="shared" si="716"/>
        <v>1</v>
      </c>
      <c r="U173" s="276">
        <f t="shared" si="575"/>
        <v>1</v>
      </c>
      <c r="V173" s="276">
        <f t="shared" si="576"/>
        <v>0.6</v>
      </c>
      <c r="W173" s="189" t="s">
        <v>1194</v>
      </c>
      <c r="X173" s="276">
        <f t="shared" ref="X173" si="872">IF(S173="No_existen",5*$X$10,Y173*$X$10)</f>
        <v>0.2</v>
      </c>
      <c r="Y173" s="276">
        <f t="shared" si="706"/>
        <v>4</v>
      </c>
      <c r="Z173" s="208">
        <f t="shared" si="717"/>
        <v>4</v>
      </c>
      <c r="AA173" s="210" t="s">
        <v>318</v>
      </c>
      <c r="AB173" s="210"/>
      <c r="AC173" s="276">
        <f t="shared" ref="AC173" si="873">IF(S173="No_existen",5*$AC$10,AD173*$AC$10)</f>
        <v>0.15</v>
      </c>
      <c r="AD173" s="276">
        <f t="shared" si="579"/>
        <v>1</v>
      </c>
      <c r="AE173" s="208">
        <f t="shared" si="718"/>
        <v>1</v>
      </c>
      <c r="AF173" s="210" t="s">
        <v>295</v>
      </c>
      <c r="AG173" s="210" t="s">
        <v>1209</v>
      </c>
      <c r="AH173" s="276">
        <f t="shared" ref="AH173" si="874">IF(S173="No_existen",5*$AH$10,AI173*$AH$10)</f>
        <v>0.1</v>
      </c>
      <c r="AI173" s="276">
        <f t="shared" ref="AI173" si="875">ROUND(AVERAGEIF(AJ173:AJ175,"&gt;0"),0)</f>
        <v>1</v>
      </c>
      <c r="AJ173" s="208">
        <f t="shared" si="719"/>
        <v>1</v>
      </c>
      <c r="AK173" s="210" t="s">
        <v>292</v>
      </c>
      <c r="AL173" s="210" t="s">
        <v>306</v>
      </c>
      <c r="AM173" s="276">
        <f t="shared" ref="AM173" si="876">IF(S173="No_existen",5*$AM$10,AN173*$AM$10)</f>
        <v>0.1</v>
      </c>
      <c r="AN173" s="276">
        <f t="shared" ref="AN173" si="877">ROUND(AVERAGEIF(AO173:AO175,"&gt;0"),0)</f>
        <v>1</v>
      </c>
      <c r="AO173" s="208">
        <f t="shared" si="6"/>
        <v>1</v>
      </c>
      <c r="AP173" s="210" t="s">
        <v>647</v>
      </c>
      <c r="AQ173" s="276">
        <f t="shared" ref="AQ173" si="878">ROUND(AVERAGE(U173,Y173,AD173,AI173,AN173),0)</f>
        <v>2</v>
      </c>
      <c r="AR173" s="276" t="str">
        <f t="shared" ref="AR173" si="879">IF(AQ173&lt;1.5,"FUERTE",IF(AND(AQ173&gt;=1.5,AQ173&lt;2.5),"ACEPTABLE",IF(AQ173&gt;=5,"INEXISTENTE","DÉBIL")))</f>
        <v>ACEPTABLE</v>
      </c>
      <c r="AS173" s="276">
        <f t="shared" ref="AS173" si="880">IF(R173=0,0,ROUND((R173*AQ173),0))</f>
        <v>6</v>
      </c>
      <c r="AT173" s="278" t="str">
        <f t="shared" ref="AT173" si="881">IF(AS173&gt;=36,"GRAVE", IF(AS173&lt;=10, "LEVE", "MODERADO"))</f>
        <v>LEVE</v>
      </c>
      <c r="AU173" s="280" t="s">
        <v>1219</v>
      </c>
      <c r="AV173" s="298">
        <v>0</v>
      </c>
      <c r="AW173" s="210" t="s">
        <v>89</v>
      </c>
      <c r="AX173" s="210"/>
      <c r="AY173" s="188"/>
      <c r="AZ173" s="182"/>
      <c r="BA173" s="183"/>
      <c r="BB173" s="183"/>
      <c r="BC173" s="183"/>
      <c r="BD173" s="183"/>
      <c r="BE173" s="183"/>
      <c r="BF173" s="183"/>
      <c r="BG173" s="183"/>
    </row>
    <row r="174" spans="1:59" ht="64.5" hidden="1" customHeight="1" x14ac:dyDescent="0.2">
      <c r="A174" s="284"/>
      <c r="B174" s="282"/>
      <c r="C174" s="285"/>
      <c r="D174" s="280"/>
      <c r="E174" s="285"/>
      <c r="F174" s="282"/>
      <c r="G174" s="210"/>
      <c r="H174" s="210"/>
      <c r="I174" s="187"/>
      <c r="J174" s="282"/>
      <c r="K174" s="282"/>
      <c r="L174" s="324"/>
      <c r="M174" s="324"/>
      <c r="N174" s="282"/>
      <c r="O174" s="276"/>
      <c r="P174" s="282"/>
      <c r="Q174" s="276"/>
      <c r="R174" s="276"/>
      <c r="S174" s="180"/>
      <c r="T174" s="181">
        <f t="shared" si="716"/>
        <v>0</v>
      </c>
      <c r="U174" s="276"/>
      <c r="V174" s="276"/>
      <c r="W174" s="210"/>
      <c r="X174" s="276"/>
      <c r="Y174" s="276"/>
      <c r="Z174" s="208">
        <f t="shared" si="717"/>
        <v>0</v>
      </c>
      <c r="AA174" s="210"/>
      <c r="AB174" s="210"/>
      <c r="AC174" s="276"/>
      <c r="AD174" s="276"/>
      <c r="AE174" s="208">
        <f t="shared" si="718"/>
        <v>0</v>
      </c>
      <c r="AF174" s="210"/>
      <c r="AG174" s="210"/>
      <c r="AH174" s="276"/>
      <c r="AI174" s="276"/>
      <c r="AJ174" s="208">
        <f t="shared" si="719"/>
        <v>0</v>
      </c>
      <c r="AK174" s="210"/>
      <c r="AL174" s="210"/>
      <c r="AM174" s="276"/>
      <c r="AN174" s="276"/>
      <c r="AO174" s="208">
        <f t="shared" si="6"/>
        <v>0</v>
      </c>
      <c r="AP174" s="210"/>
      <c r="AQ174" s="276"/>
      <c r="AR174" s="276"/>
      <c r="AS174" s="276"/>
      <c r="AT174" s="278"/>
      <c r="AU174" s="280"/>
      <c r="AV174" s="280"/>
      <c r="AW174" s="210"/>
      <c r="AX174" s="210"/>
      <c r="AY174" s="188"/>
      <c r="AZ174" s="182"/>
      <c r="BA174" s="183"/>
      <c r="BB174" s="183"/>
      <c r="BC174" s="183"/>
      <c r="BD174" s="183"/>
      <c r="BE174" s="183"/>
      <c r="BF174" s="183"/>
      <c r="BG174" s="183"/>
    </row>
    <row r="175" spans="1:59" ht="64.5" hidden="1" customHeight="1" x14ac:dyDescent="0.2">
      <c r="A175" s="284"/>
      <c r="B175" s="282"/>
      <c r="C175" s="285"/>
      <c r="D175" s="280"/>
      <c r="E175" s="285"/>
      <c r="F175" s="282"/>
      <c r="G175" s="210"/>
      <c r="H175" s="210"/>
      <c r="I175" s="187"/>
      <c r="J175" s="282"/>
      <c r="K175" s="282"/>
      <c r="L175" s="325"/>
      <c r="M175" s="325"/>
      <c r="N175" s="282"/>
      <c r="O175" s="276"/>
      <c r="P175" s="282"/>
      <c r="Q175" s="276"/>
      <c r="R175" s="276"/>
      <c r="S175" s="180"/>
      <c r="T175" s="181">
        <f t="shared" si="716"/>
        <v>0</v>
      </c>
      <c r="U175" s="276"/>
      <c r="V175" s="276"/>
      <c r="W175" s="210"/>
      <c r="X175" s="276"/>
      <c r="Y175" s="276"/>
      <c r="Z175" s="208">
        <f t="shared" si="717"/>
        <v>0</v>
      </c>
      <c r="AA175" s="210"/>
      <c r="AB175" s="210"/>
      <c r="AC175" s="276"/>
      <c r="AD175" s="276"/>
      <c r="AE175" s="208">
        <f t="shared" si="718"/>
        <v>0</v>
      </c>
      <c r="AF175" s="210"/>
      <c r="AG175" s="210"/>
      <c r="AH175" s="276"/>
      <c r="AI175" s="276"/>
      <c r="AJ175" s="208">
        <f t="shared" si="719"/>
        <v>0</v>
      </c>
      <c r="AK175" s="210"/>
      <c r="AL175" s="210"/>
      <c r="AM175" s="276"/>
      <c r="AN175" s="276"/>
      <c r="AO175" s="208">
        <f t="shared" si="6"/>
        <v>0</v>
      </c>
      <c r="AP175" s="210"/>
      <c r="AQ175" s="276"/>
      <c r="AR175" s="276"/>
      <c r="AS175" s="276"/>
      <c r="AT175" s="278"/>
      <c r="AU175" s="280"/>
      <c r="AV175" s="280"/>
      <c r="AW175" s="210"/>
      <c r="AX175" s="210"/>
      <c r="AY175" s="188"/>
      <c r="AZ175" s="182"/>
      <c r="BA175" s="183"/>
      <c r="BB175" s="183"/>
      <c r="BC175" s="183"/>
      <c r="BD175" s="183"/>
      <c r="BE175" s="183"/>
      <c r="BF175" s="183"/>
      <c r="BG175" s="183"/>
    </row>
    <row r="176" spans="1:59" ht="64.5" hidden="1" customHeight="1" x14ac:dyDescent="0.2">
      <c r="A176" s="284">
        <v>56</v>
      </c>
      <c r="B176" s="282" t="s">
        <v>249</v>
      </c>
      <c r="C176" s="285" t="str">
        <f>+VLOOKUP(B176,$A$691:$B$729,2,0)</f>
        <v>CARLOS HUMBERTO MONTOYA NAVARRETE</v>
      </c>
      <c r="D176" s="280" t="s">
        <v>167</v>
      </c>
      <c r="E176" s="285" t="str">
        <f>IF(D176=$D$661,$E$661,IF(D176=$D$662,$E$662,IF(D176=$D$663,$E$663,IF(D176=$D$664,$E$664,IF(D176=$D$665,$E$665,IF(D176=$D$666,$E$666,IF(D176=$D$667,$E$667,IF(D176=$D$668,$E$668,IF(D176=$D$669,$E$669,IF(D176=$D$670,$E$670,IF(D176=VICERRECTORÍA_ACADÉMICA_,BE787,IF(D176=PLANEACIÓN_,BE789, IF(D176=IMPACTO,BE788,IF(D176=VICERRECTORÍA_ADMINISTRATIVA_FINANCIERA_,BE790,IF(D176=_VICERRECTORÍA_RESPONSABILIDAD_SOCIAL_Y_BIENESTAR_UNIVERSITARIO_,BE791," ")))))))))))))))</f>
        <v>Promover y facilitar la interacción con la sociedad contribuyendo a la satisfacción de sus demandas, mediante servicios especializados, programas de educación continuada y de proyección social.</v>
      </c>
      <c r="F176" s="282" t="s">
        <v>265</v>
      </c>
      <c r="G176" s="210" t="s">
        <v>260</v>
      </c>
      <c r="H176" s="210" t="s">
        <v>37</v>
      </c>
      <c r="I176" s="187" t="s">
        <v>1161</v>
      </c>
      <c r="J176" s="282" t="s">
        <v>105</v>
      </c>
      <c r="K176" s="282" t="s">
        <v>1174</v>
      </c>
      <c r="L176" s="323" t="s">
        <v>1175</v>
      </c>
      <c r="M176" s="323" t="s">
        <v>1176</v>
      </c>
      <c r="N176" s="282" t="s">
        <v>127</v>
      </c>
      <c r="O176" s="276">
        <f t="shared" ref="O176:O218" si="882">IF(N176="ALTA",5,IF(N176="MEDIO ALTA",4,IF(N176="MEDIA",3,IF(N176="MEDIO BAJA",2,IF(N176="BAJA",1,0)))))</f>
        <v>1</v>
      </c>
      <c r="P176" s="282" t="s">
        <v>140</v>
      </c>
      <c r="Q176" s="276">
        <f t="shared" ref="Q176" si="883">IF(P176="ALTO",5,IF(P176="MEDIO-ALTO",4,IF(P176="MEDIO",3,IF(P176="MEDIO-BAJO",2,IF(P176="BAJO",1,0)))))</f>
        <v>3</v>
      </c>
      <c r="R176" s="276">
        <f t="shared" ref="R176" si="884">Q176*O176</f>
        <v>3</v>
      </c>
      <c r="S176" s="180" t="s">
        <v>315</v>
      </c>
      <c r="T176" s="181">
        <f t="shared" si="716"/>
        <v>1</v>
      </c>
      <c r="U176" s="276">
        <f t="shared" si="591"/>
        <v>1</v>
      </c>
      <c r="V176" s="276">
        <f t="shared" si="592"/>
        <v>0.6</v>
      </c>
      <c r="W176" s="210" t="s">
        <v>1195</v>
      </c>
      <c r="X176" s="276">
        <f t="shared" ref="X176" si="885">IF(S176="No_existen",5*$X$10,Y176*$X$10)</f>
        <v>0.2</v>
      </c>
      <c r="Y176" s="276">
        <f t="shared" si="724"/>
        <v>4</v>
      </c>
      <c r="Z176" s="208">
        <f t="shared" si="717"/>
        <v>4</v>
      </c>
      <c r="AA176" s="210" t="s">
        <v>318</v>
      </c>
      <c r="AB176" s="210"/>
      <c r="AC176" s="276">
        <f t="shared" ref="AC176" si="886">IF(S176="No_existen",5*$AC$10,AD176*$AC$10)</f>
        <v>0.15</v>
      </c>
      <c r="AD176" s="276">
        <f t="shared" si="595"/>
        <v>1</v>
      </c>
      <c r="AE176" s="208">
        <f t="shared" si="718"/>
        <v>1</v>
      </c>
      <c r="AF176" s="210" t="s">
        <v>295</v>
      </c>
      <c r="AG176" s="210" t="s">
        <v>1208</v>
      </c>
      <c r="AH176" s="276">
        <f t="shared" ref="AH176" si="887">IF(S176="No_existen",5*$AH$10,AI176*$AH$10)</f>
        <v>0.1</v>
      </c>
      <c r="AI176" s="276">
        <f t="shared" ref="AI176" si="888">ROUND(AVERAGEIF(AJ176:AJ178,"&gt;0"),0)</f>
        <v>1</v>
      </c>
      <c r="AJ176" s="208">
        <f t="shared" si="719"/>
        <v>1</v>
      </c>
      <c r="AK176" s="210" t="s">
        <v>292</v>
      </c>
      <c r="AL176" s="210" t="s">
        <v>299</v>
      </c>
      <c r="AM176" s="276">
        <f t="shared" ref="AM176" si="889">IF(S176="No_existen",5*$AM$10,AN176*$AM$10)</f>
        <v>0.1</v>
      </c>
      <c r="AN176" s="276">
        <f t="shared" ref="AN176" si="890">ROUND(AVERAGEIF(AO176:AO178,"&gt;0"),0)</f>
        <v>1</v>
      </c>
      <c r="AO176" s="208">
        <f t="shared" si="6"/>
        <v>1</v>
      </c>
      <c r="AP176" s="210" t="s">
        <v>647</v>
      </c>
      <c r="AQ176" s="276">
        <f t="shared" ref="AQ176" si="891">ROUND(AVERAGE(U176,Y176,AD176,AI176,AN176),0)</f>
        <v>2</v>
      </c>
      <c r="AR176" s="276" t="str">
        <f t="shared" ref="AR176" si="892">IF(AQ176&lt;1.5,"FUERTE",IF(AND(AQ176&gt;=1.5,AQ176&lt;2.5),"ACEPTABLE",IF(AQ176&gt;=5,"INEXISTENTE","DÉBIL")))</f>
        <v>ACEPTABLE</v>
      </c>
      <c r="AS176" s="276">
        <f t="shared" ref="AS176" si="893">IF(R176=0,0,ROUND((R176*AQ176),0))</f>
        <v>6</v>
      </c>
      <c r="AT176" s="278" t="str">
        <f t="shared" ref="AT176" si="894">IF(AS176&gt;=36,"GRAVE", IF(AS176&lt;=10, "LEVE", "MODERADO"))</f>
        <v>LEVE</v>
      </c>
      <c r="AU176" s="280" t="s">
        <v>1220</v>
      </c>
      <c r="AV176" s="298">
        <v>1</v>
      </c>
      <c r="AW176" s="210" t="s">
        <v>89</v>
      </c>
      <c r="AX176" s="210"/>
      <c r="AY176" s="188"/>
      <c r="AZ176" s="182"/>
      <c r="BA176" s="183"/>
      <c r="BB176" s="183"/>
      <c r="BC176" s="183"/>
      <c r="BD176" s="183"/>
      <c r="BE176" s="183"/>
      <c r="BF176" s="183"/>
      <c r="BG176" s="183"/>
    </row>
    <row r="177" spans="1:59" ht="64.5" hidden="1" customHeight="1" x14ac:dyDescent="0.2">
      <c r="A177" s="284"/>
      <c r="B177" s="282"/>
      <c r="C177" s="285"/>
      <c r="D177" s="280"/>
      <c r="E177" s="285"/>
      <c r="F177" s="282"/>
      <c r="G177" s="210"/>
      <c r="H177" s="210"/>
      <c r="I177" s="187"/>
      <c r="J177" s="282"/>
      <c r="K177" s="282"/>
      <c r="L177" s="324"/>
      <c r="M177" s="324"/>
      <c r="N177" s="282"/>
      <c r="O177" s="276"/>
      <c r="P177" s="282"/>
      <c r="Q177" s="276"/>
      <c r="R177" s="276"/>
      <c r="S177" s="180"/>
      <c r="T177" s="181">
        <f t="shared" si="716"/>
        <v>0</v>
      </c>
      <c r="U177" s="276"/>
      <c r="V177" s="276"/>
      <c r="W177" s="210"/>
      <c r="X177" s="276"/>
      <c r="Y177" s="276"/>
      <c r="Z177" s="208">
        <f t="shared" si="717"/>
        <v>0</v>
      </c>
      <c r="AA177" s="210"/>
      <c r="AB177" s="210"/>
      <c r="AC177" s="276"/>
      <c r="AD177" s="276"/>
      <c r="AE177" s="208">
        <f t="shared" si="718"/>
        <v>0</v>
      </c>
      <c r="AF177" s="210"/>
      <c r="AG177" s="210"/>
      <c r="AH177" s="276"/>
      <c r="AI177" s="276"/>
      <c r="AJ177" s="208">
        <f t="shared" si="719"/>
        <v>0</v>
      </c>
      <c r="AK177" s="210"/>
      <c r="AL177" s="210"/>
      <c r="AM177" s="276"/>
      <c r="AN177" s="276"/>
      <c r="AO177" s="208">
        <f t="shared" si="6"/>
        <v>0</v>
      </c>
      <c r="AP177" s="210"/>
      <c r="AQ177" s="276"/>
      <c r="AR177" s="276"/>
      <c r="AS177" s="276"/>
      <c r="AT177" s="278"/>
      <c r="AU177" s="280"/>
      <c r="AV177" s="280"/>
      <c r="AW177" s="210"/>
      <c r="AX177" s="210"/>
      <c r="AY177" s="188"/>
      <c r="AZ177" s="182"/>
      <c r="BA177" s="183"/>
      <c r="BB177" s="183"/>
      <c r="BC177" s="183"/>
      <c r="BD177" s="183"/>
      <c r="BE177" s="183"/>
      <c r="BF177" s="183"/>
      <c r="BG177" s="183"/>
    </row>
    <row r="178" spans="1:59" ht="64.5" hidden="1" customHeight="1" x14ac:dyDescent="0.2">
      <c r="A178" s="284"/>
      <c r="B178" s="282"/>
      <c r="C178" s="285"/>
      <c r="D178" s="280"/>
      <c r="E178" s="285"/>
      <c r="F178" s="282"/>
      <c r="G178" s="210"/>
      <c r="H178" s="210"/>
      <c r="I178" s="187"/>
      <c r="J178" s="282"/>
      <c r="K178" s="282"/>
      <c r="L178" s="325"/>
      <c r="M178" s="325"/>
      <c r="N178" s="282"/>
      <c r="O178" s="276"/>
      <c r="P178" s="282"/>
      <c r="Q178" s="276"/>
      <c r="R178" s="276"/>
      <c r="S178" s="180"/>
      <c r="T178" s="181">
        <f t="shared" si="716"/>
        <v>0</v>
      </c>
      <c r="U178" s="276"/>
      <c r="V178" s="276"/>
      <c r="W178" s="210"/>
      <c r="X178" s="276"/>
      <c r="Y178" s="276"/>
      <c r="Z178" s="208">
        <f t="shared" si="717"/>
        <v>0</v>
      </c>
      <c r="AA178" s="210"/>
      <c r="AB178" s="210"/>
      <c r="AC178" s="276"/>
      <c r="AD178" s="276"/>
      <c r="AE178" s="208">
        <f t="shared" si="718"/>
        <v>0</v>
      </c>
      <c r="AF178" s="210"/>
      <c r="AG178" s="210"/>
      <c r="AH178" s="276"/>
      <c r="AI178" s="276"/>
      <c r="AJ178" s="208">
        <f t="shared" si="719"/>
        <v>0</v>
      </c>
      <c r="AK178" s="210"/>
      <c r="AL178" s="210"/>
      <c r="AM178" s="276"/>
      <c r="AN178" s="276"/>
      <c r="AO178" s="208">
        <f t="shared" si="6"/>
        <v>0</v>
      </c>
      <c r="AP178" s="210"/>
      <c r="AQ178" s="276"/>
      <c r="AR178" s="276"/>
      <c r="AS178" s="276"/>
      <c r="AT178" s="278"/>
      <c r="AU178" s="280"/>
      <c r="AV178" s="280"/>
      <c r="AW178" s="210"/>
      <c r="AX178" s="210"/>
      <c r="AY178" s="188"/>
      <c r="AZ178" s="182"/>
      <c r="BA178" s="183"/>
      <c r="BB178" s="183"/>
      <c r="BC178" s="183"/>
      <c r="BD178" s="183"/>
      <c r="BE178" s="183"/>
      <c r="BF178" s="183"/>
      <c r="BG178" s="183"/>
    </row>
    <row r="179" spans="1:59" ht="64.5" hidden="1" customHeight="1" x14ac:dyDescent="0.2">
      <c r="A179" s="284">
        <v>57</v>
      </c>
      <c r="B179" s="282" t="s">
        <v>249</v>
      </c>
      <c r="C179" s="285" t="str">
        <f>+VLOOKUP(B179,$A$691:$B$729,2,0)</f>
        <v>CARLOS HUMBERTO MONTOYA NAVARRETE</v>
      </c>
      <c r="D179" s="280" t="s">
        <v>167</v>
      </c>
      <c r="E179" s="285" t="str">
        <f>IF(D179=$D$661,$E$661,IF(D179=$D$662,$E$662,IF(D179=$D$663,$E$663,IF(D179=$D$664,$E$664,IF(D179=$D$665,$E$665,IF(D179=$D$666,$E$666,IF(D179=$D$667,$E$667,IF(D179=$D$668,$E$668,IF(D179=$D$669,$E$669,IF(D179=$D$670,$E$670,IF(D179=VICERRECTORÍA_ACADÉMICA_,BE790,IF(D179=PLANEACIÓN_,BE792, IF(D179=IMPACTO,BE791,IF(D179=VICERRECTORÍA_ADMINISTRATIVA_FINANCIERA_,BE793,IF(D179=_VICERRECTORÍA_RESPONSABILIDAD_SOCIAL_Y_BIENESTAR_UNIVERSITARIO_,BE794," ")))))))))))))))</f>
        <v>Promover y facilitar la interacción con la sociedad contribuyendo a la satisfacción de sus demandas, mediante servicios especializados, programas de educación continuada y de proyección social.</v>
      </c>
      <c r="F179" s="282" t="s">
        <v>265</v>
      </c>
      <c r="G179" s="210" t="s">
        <v>260</v>
      </c>
      <c r="H179" s="210" t="s">
        <v>38</v>
      </c>
      <c r="I179" s="187" t="s">
        <v>1162</v>
      </c>
      <c r="J179" s="282" t="s">
        <v>105</v>
      </c>
      <c r="K179" s="308" t="s">
        <v>1177</v>
      </c>
      <c r="L179" s="282" t="s">
        <v>1178</v>
      </c>
      <c r="M179" s="323" t="s">
        <v>1179</v>
      </c>
      <c r="N179" s="282" t="s">
        <v>127</v>
      </c>
      <c r="O179" s="276">
        <f t="shared" si="702"/>
        <v>1</v>
      </c>
      <c r="P179" s="282" t="s">
        <v>140</v>
      </c>
      <c r="Q179" s="276">
        <f t="shared" ref="Q179" si="895">IF(P179="ALTO",5,IF(P179="MEDIO-ALTO",4,IF(P179="MEDIO",3,IF(P179="MEDIO-BAJO",2,IF(P179="BAJO",1,0)))))</f>
        <v>3</v>
      </c>
      <c r="R179" s="276">
        <f t="shared" ref="R179" si="896">Q179*O179</f>
        <v>3</v>
      </c>
      <c r="S179" s="180" t="s">
        <v>315</v>
      </c>
      <c r="T179" s="181">
        <f t="shared" si="716"/>
        <v>1</v>
      </c>
      <c r="U179" s="276">
        <f t="shared" si="607"/>
        <v>1</v>
      </c>
      <c r="V179" s="276">
        <f t="shared" si="608"/>
        <v>0.6</v>
      </c>
      <c r="W179" s="210" t="s">
        <v>1196</v>
      </c>
      <c r="X179" s="276">
        <f t="shared" ref="X179" si="897">IF(S179="No_existen",5*$X$10,Y179*$X$10)</f>
        <v>0.2</v>
      </c>
      <c r="Y179" s="276">
        <f t="shared" si="738"/>
        <v>4</v>
      </c>
      <c r="Z179" s="208">
        <f t="shared" si="717"/>
        <v>4</v>
      </c>
      <c r="AA179" s="210" t="s">
        <v>318</v>
      </c>
      <c r="AB179" s="210"/>
      <c r="AC179" s="276">
        <f t="shared" ref="AC179" si="898">IF(S179="No_existen",5*$AC$10,AD179*$AC$10)</f>
        <v>0.15</v>
      </c>
      <c r="AD179" s="276">
        <f t="shared" si="612"/>
        <v>1</v>
      </c>
      <c r="AE179" s="208">
        <f t="shared" si="718"/>
        <v>1</v>
      </c>
      <c r="AF179" s="210" t="s">
        <v>295</v>
      </c>
      <c r="AG179" s="210" t="s">
        <v>1210</v>
      </c>
      <c r="AH179" s="276">
        <f t="shared" ref="AH179" si="899">IF(S179="No_existen",5*$AH$10,AI179*$AH$10)</f>
        <v>0.1</v>
      </c>
      <c r="AI179" s="276">
        <f t="shared" ref="AI179" si="900">ROUND(AVERAGEIF(AJ179:AJ181,"&gt;0"),0)</f>
        <v>1</v>
      </c>
      <c r="AJ179" s="208">
        <f t="shared" si="719"/>
        <v>1</v>
      </c>
      <c r="AK179" s="210" t="s">
        <v>292</v>
      </c>
      <c r="AL179" s="210" t="s">
        <v>306</v>
      </c>
      <c r="AM179" s="276">
        <f t="shared" ref="AM179" si="901">IF(S179="No_existen",5*$AM$10,AN179*$AM$10)</f>
        <v>0.1</v>
      </c>
      <c r="AN179" s="276">
        <f t="shared" ref="AN179" si="902">ROUND(AVERAGEIF(AO179:AO181,"&gt;0"),0)</f>
        <v>1</v>
      </c>
      <c r="AO179" s="208">
        <f t="shared" si="6"/>
        <v>1</v>
      </c>
      <c r="AP179" s="210" t="s">
        <v>647</v>
      </c>
      <c r="AQ179" s="276">
        <f t="shared" ref="AQ179" si="903">ROUND(AVERAGE(U179,Y179,AD179,AI179,AN179),0)</f>
        <v>2</v>
      </c>
      <c r="AR179" s="276" t="str">
        <f t="shared" ref="AR179" si="904">IF(AQ179&lt;1.5,"FUERTE",IF(AND(AQ179&gt;=1.5,AQ179&lt;2.5),"ACEPTABLE",IF(AQ179&gt;=5,"INEXISTENTE","DÉBIL")))</f>
        <v>ACEPTABLE</v>
      </c>
      <c r="AS179" s="276">
        <f t="shared" ref="AS179" si="905">IF(R179=0,0,ROUND((R179*AQ179),0))</f>
        <v>6</v>
      </c>
      <c r="AT179" s="278" t="str">
        <f t="shared" ref="AT179" si="906">IF(AS179&gt;=36,"GRAVE", IF(AS179&lt;=10, "LEVE", "MODERADO"))</f>
        <v>LEVE</v>
      </c>
      <c r="AU179" s="280" t="s">
        <v>1219</v>
      </c>
      <c r="AV179" s="298">
        <v>0</v>
      </c>
      <c r="AW179" s="210" t="s">
        <v>89</v>
      </c>
      <c r="AX179" s="210"/>
      <c r="AY179" s="188"/>
      <c r="AZ179" s="182"/>
      <c r="BA179" s="183"/>
      <c r="BB179" s="183"/>
      <c r="BC179" s="183"/>
      <c r="BD179" s="183"/>
      <c r="BE179" s="183"/>
      <c r="BF179" s="183"/>
      <c r="BG179" s="183"/>
    </row>
    <row r="180" spans="1:59" ht="64.5" hidden="1" customHeight="1" x14ac:dyDescent="0.2">
      <c r="A180" s="284"/>
      <c r="B180" s="282"/>
      <c r="C180" s="285"/>
      <c r="D180" s="280"/>
      <c r="E180" s="285"/>
      <c r="F180" s="282"/>
      <c r="G180" s="210"/>
      <c r="H180" s="210"/>
      <c r="I180" s="187"/>
      <c r="J180" s="282"/>
      <c r="K180" s="308"/>
      <c r="L180" s="282"/>
      <c r="M180" s="324"/>
      <c r="N180" s="282"/>
      <c r="O180" s="276"/>
      <c r="P180" s="282"/>
      <c r="Q180" s="276"/>
      <c r="R180" s="276"/>
      <c r="S180" s="180"/>
      <c r="T180" s="181">
        <f t="shared" si="716"/>
        <v>0</v>
      </c>
      <c r="U180" s="276"/>
      <c r="V180" s="276"/>
      <c r="W180" s="210"/>
      <c r="X180" s="276"/>
      <c r="Y180" s="276"/>
      <c r="Z180" s="208">
        <f t="shared" si="717"/>
        <v>0</v>
      </c>
      <c r="AA180" s="210"/>
      <c r="AB180" s="210"/>
      <c r="AC180" s="276"/>
      <c r="AD180" s="276"/>
      <c r="AE180" s="208">
        <f t="shared" si="718"/>
        <v>0</v>
      </c>
      <c r="AF180" s="210"/>
      <c r="AG180" s="210"/>
      <c r="AH180" s="276"/>
      <c r="AI180" s="276"/>
      <c r="AJ180" s="208">
        <f t="shared" si="719"/>
        <v>0</v>
      </c>
      <c r="AK180" s="210"/>
      <c r="AL180" s="210"/>
      <c r="AM180" s="276"/>
      <c r="AN180" s="276"/>
      <c r="AO180" s="208">
        <f t="shared" si="6"/>
        <v>0</v>
      </c>
      <c r="AP180" s="210"/>
      <c r="AQ180" s="276"/>
      <c r="AR180" s="276"/>
      <c r="AS180" s="276"/>
      <c r="AT180" s="278"/>
      <c r="AU180" s="280"/>
      <c r="AV180" s="280"/>
      <c r="AW180" s="210"/>
      <c r="AX180" s="210"/>
      <c r="AY180" s="188"/>
      <c r="AZ180" s="182"/>
      <c r="BA180" s="183"/>
      <c r="BB180" s="183"/>
      <c r="BC180" s="183"/>
      <c r="BD180" s="183"/>
      <c r="BE180" s="183"/>
      <c r="BF180" s="183"/>
      <c r="BG180" s="183"/>
    </row>
    <row r="181" spans="1:59" ht="64.5" hidden="1" customHeight="1" x14ac:dyDescent="0.2">
      <c r="A181" s="284"/>
      <c r="B181" s="282"/>
      <c r="C181" s="285"/>
      <c r="D181" s="280"/>
      <c r="E181" s="285"/>
      <c r="F181" s="282"/>
      <c r="G181" s="210"/>
      <c r="H181" s="210"/>
      <c r="I181" s="187"/>
      <c r="J181" s="282"/>
      <c r="K181" s="308"/>
      <c r="L181" s="282"/>
      <c r="M181" s="325"/>
      <c r="N181" s="282"/>
      <c r="O181" s="276"/>
      <c r="P181" s="282"/>
      <c r="Q181" s="276"/>
      <c r="R181" s="276"/>
      <c r="S181" s="180"/>
      <c r="T181" s="181">
        <f t="shared" si="716"/>
        <v>0</v>
      </c>
      <c r="U181" s="276"/>
      <c r="V181" s="276"/>
      <c r="W181" s="210"/>
      <c r="X181" s="276"/>
      <c r="Y181" s="276"/>
      <c r="Z181" s="208">
        <f t="shared" si="717"/>
        <v>0</v>
      </c>
      <c r="AA181" s="210"/>
      <c r="AB181" s="210"/>
      <c r="AC181" s="276"/>
      <c r="AD181" s="276"/>
      <c r="AE181" s="208">
        <f t="shared" si="718"/>
        <v>0</v>
      </c>
      <c r="AF181" s="210"/>
      <c r="AG181" s="210"/>
      <c r="AH181" s="276"/>
      <c r="AI181" s="276"/>
      <c r="AJ181" s="208">
        <f t="shared" si="719"/>
        <v>0</v>
      </c>
      <c r="AK181" s="210"/>
      <c r="AL181" s="210"/>
      <c r="AM181" s="276"/>
      <c r="AN181" s="276"/>
      <c r="AO181" s="208">
        <f t="shared" si="6"/>
        <v>0</v>
      </c>
      <c r="AP181" s="210"/>
      <c r="AQ181" s="276"/>
      <c r="AR181" s="276"/>
      <c r="AS181" s="276"/>
      <c r="AT181" s="278"/>
      <c r="AU181" s="280"/>
      <c r="AV181" s="280"/>
      <c r="AW181" s="210"/>
      <c r="AX181" s="210"/>
      <c r="AY181" s="188"/>
      <c r="AZ181" s="182"/>
      <c r="BA181" s="183"/>
      <c r="BB181" s="183"/>
      <c r="BC181" s="183"/>
      <c r="BD181" s="183"/>
      <c r="BE181" s="183"/>
      <c r="BF181" s="183"/>
      <c r="BG181" s="183"/>
    </row>
    <row r="182" spans="1:59" ht="64.5" hidden="1" customHeight="1" x14ac:dyDescent="0.2">
      <c r="A182" s="284">
        <v>58</v>
      </c>
      <c r="B182" s="282" t="s">
        <v>249</v>
      </c>
      <c r="C182" s="285" t="str">
        <f>+VLOOKUP(B182,$A$691:$B$729,2,0)</f>
        <v>CARLOS HUMBERTO MONTOYA NAVARRETE</v>
      </c>
      <c r="D182" s="280" t="s">
        <v>167</v>
      </c>
      <c r="E182" s="285" t="str">
        <f>IF(D182=$D$661,$E$661,IF(D182=$D$662,$E$662,IF(D182=$D$663,$E$663,IF(D182=$D$664,$E$664,IF(D182=$D$665,$E$665,IF(D182=$D$666,$E$666,IF(D182=$D$667,$E$667,IF(D182=$D$668,$E$668,IF(D182=$D$669,$E$669,IF(D182=$D$670,$E$670,IF(D182=VICERRECTORÍA_ACADÉMICA_,BE793,IF(D182=PLANEACIÓN_,BE795, IF(D182=IMPACTO,BE794,IF(D182=VICERRECTORÍA_ADMINISTRATIVA_FINANCIERA_,BE796,IF(D182=_VICERRECTORÍA_RESPONSABILIDAD_SOCIAL_Y_BIENESTAR_UNIVERSITARIO_,BE797," ")))))))))))))))</f>
        <v>Promover y facilitar la interacción con la sociedad contribuyendo a la satisfacción de sus demandas, mediante servicios especializados, programas de educación continuada y de proyección social.</v>
      </c>
      <c r="F182" s="282" t="s">
        <v>265</v>
      </c>
      <c r="G182" s="210" t="s">
        <v>260</v>
      </c>
      <c r="H182" s="210" t="s">
        <v>37</v>
      </c>
      <c r="I182" s="210" t="s">
        <v>1163</v>
      </c>
      <c r="J182" s="282" t="s">
        <v>111</v>
      </c>
      <c r="K182" s="282" t="s">
        <v>1180</v>
      </c>
      <c r="L182" s="282" t="s">
        <v>1181</v>
      </c>
      <c r="M182" s="282" t="s">
        <v>1182</v>
      </c>
      <c r="N182" s="282" t="s">
        <v>127</v>
      </c>
      <c r="O182" s="276">
        <f t="shared" si="720"/>
        <v>1</v>
      </c>
      <c r="P182" s="282" t="s">
        <v>141</v>
      </c>
      <c r="Q182" s="276">
        <f t="shared" ref="Q182" si="907">IF(P182="ALTO",5,IF(P182="MEDIO-ALTO",4,IF(P182="MEDIO",3,IF(P182="MEDIO-BAJO",2,IF(P182="BAJO",1,0)))))</f>
        <v>1</v>
      </c>
      <c r="R182" s="276">
        <f t="shared" ref="R182" si="908">Q182*O182</f>
        <v>1</v>
      </c>
      <c r="S182" s="180" t="s">
        <v>315</v>
      </c>
      <c r="T182" s="181">
        <f t="shared" si="716"/>
        <v>1</v>
      </c>
      <c r="U182" s="276">
        <f t="shared" si="623"/>
        <v>1</v>
      </c>
      <c r="V182" s="276">
        <f t="shared" si="624"/>
        <v>0.6</v>
      </c>
      <c r="W182" s="210" t="s">
        <v>1197</v>
      </c>
      <c r="X182" s="276">
        <f t="shared" ref="X182" si="909">IF(S182="No_existen",5*$X$10,Y182*$X$10)</f>
        <v>0.2</v>
      </c>
      <c r="Y182" s="276">
        <f t="shared" si="752"/>
        <v>4</v>
      </c>
      <c r="Z182" s="208">
        <f t="shared" si="717"/>
        <v>4</v>
      </c>
      <c r="AA182" s="210" t="s">
        <v>318</v>
      </c>
      <c r="AB182" s="210"/>
      <c r="AC182" s="276">
        <f t="shared" ref="AC182" si="910">IF(S182="No_existen",5*$AC$10,AD182*$AC$10)</f>
        <v>0.15</v>
      </c>
      <c r="AD182" s="276">
        <f t="shared" si="628"/>
        <v>1</v>
      </c>
      <c r="AE182" s="208">
        <f t="shared" si="718"/>
        <v>1</v>
      </c>
      <c r="AF182" s="210" t="s">
        <v>295</v>
      </c>
      <c r="AG182" s="210" t="s">
        <v>1211</v>
      </c>
      <c r="AH182" s="276">
        <f t="shared" ref="AH182" si="911">IF(S182="No_existen",5*$AH$10,AI182*$AH$10)</f>
        <v>0.1</v>
      </c>
      <c r="AI182" s="276">
        <f t="shared" ref="AI182" si="912">ROUND(AVERAGEIF(AJ182:AJ184,"&gt;0"),0)</f>
        <v>1</v>
      </c>
      <c r="AJ182" s="208">
        <f t="shared" si="719"/>
        <v>1</v>
      </c>
      <c r="AK182" s="210" t="s">
        <v>292</v>
      </c>
      <c r="AL182" s="210" t="s">
        <v>306</v>
      </c>
      <c r="AM182" s="276">
        <f t="shared" ref="AM182" si="913">IF(S182="No_existen",5*$AM$10,AN182*$AM$10)</f>
        <v>0.1</v>
      </c>
      <c r="AN182" s="276">
        <f t="shared" ref="AN182" si="914">ROUND(AVERAGEIF(AO182:AO184,"&gt;0"),0)</f>
        <v>1</v>
      </c>
      <c r="AO182" s="208">
        <f t="shared" si="6"/>
        <v>1</v>
      </c>
      <c r="AP182" s="210" t="s">
        <v>647</v>
      </c>
      <c r="AQ182" s="276">
        <f t="shared" ref="AQ182" si="915">ROUND(AVERAGE(U182,Y182,AD182,AI182,AN182),0)</f>
        <v>2</v>
      </c>
      <c r="AR182" s="276" t="str">
        <f t="shared" ref="AR182" si="916">IF(AQ182&lt;1.5,"FUERTE",IF(AND(AQ182&gt;=1.5,AQ182&lt;2.5),"ACEPTABLE",IF(AQ182&gt;=5,"INEXISTENTE","DÉBIL")))</f>
        <v>ACEPTABLE</v>
      </c>
      <c r="AS182" s="276">
        <f t="shared" ref="AS182" si="917">IF(R182=0,0,ROUND((R182*AQ182),0))</f>
        <v>2</v>
      </c>
      <c r="AT182" s="278" t="str">
        <f t="shared" ref="AT182" si="918">IF(AS182&gt;=36,"GRAVE", IF(AS182&lt;=10, "LEVE", "MODERADO"))</f>
        <v>LEVE</v>
      </c>
      <c r="AU182" s="280" t="s">
        <v>1221</v>
      </c>
      <c r="AV182" s="298">
        <v>0</v>
      </c>
      <c r="AW182" s="210" t="s">
        <v>89</v>
      </c>
      <c r="AX182" s="210"/>
      <c r="AY182" s="188"/>
      <c r="AZ182" s="182"/>
      <c r="BA182" s="183"/>
      <c r="BB182" s="183"/>
      <c r="BC182" s="183"/>
      <c r="BD182" s="183"/>
      <c r="BE182" s="183"/>
      <c r="BF182" s="183"/>
      <c r="BG182" s="183"/>
    </row>
    <row r="183" spans="1:59" ht="64.5" hidden="1" customHeight="1" x14ac:dyDescent="0.2">
      <c r="A183" s="284"/>
      <c r="B183" s="282"/>
      <c r="C183" s="285"/>
      <c r="D183" s="280"/>
      <c r="E183" s="285"/>
      <c r="F183" s="282"/>
      <c r="G183" s="210" t="s">
        <v>260</v>
      </c>
      <c r="H183" s="210" t="s">
        <v>37</v>
      </c>
      <c r="I183" s="210" t="s">
        <v>1164</v>
      </c>
      <c r="J183" s="282"/>
      <c r="K183" s="282"/>
      <c r="L183" s="282"/>
      <c r="M183" s="282"/>
      <c r="N183" s="282"/>
      <c r="O183" s="276"/>
      <c r="P183" s="282"/>
      <c r="Q183" s="276"/>
      <c r="R183" s="276"/>
      <c r="S183" s="180" t="s">
        <v>315</v>
      </c>
      <c r="T183" s="181">
        <f t="shared" si="716"/>
        <v>1</v>
      </c>
      <c r="U183" s="276"/>
      <c r="V183" s="276"/>
      <c r="W183" s="189" t="s">
        <v>1198</v>
      </c>
      <c r="X183" s="276"/>
      <c r="Y183" s="276"/>
      <c r="Z183" s="208">
        <f t="shared" si="717"/>
        <v>4</v>
      </c>
      <c r="AA183" s="210" t="s">
        <v>318</v>
      </c>
      <c r="AB183" s="210"/>
      <c r="AC183" s="276"/>
      <c r="AD183" s="276"/>
      <c r="AE183" s="208">
        <f t="shared" si="718"/>
        <v>1</v>
      </c>
      <c r="AF183" s="210" t="s">
        <v>295</v>
      </c>
      <c r="AG183" s="210" t="s">
        <v>1212</v>
      </c>
      <c r="AH183" s="276"/>
      <c r="AI183" s="276"/>
      <c r="AJ183" s="208">
        <f t="shared" si="719"/>
        <v>1</v>
      </c>
      <c r="AK183" s="210" t="s">
        <v>292</v>
      </c>
      <c r="AL183" s="210" t="s">
        <v>306</v>
      </c>
      <c r="AM183" s="276"/>
      <c r="AN183" s="276"/>
      <c r="AO183" s="208">
        <f t="shared" si="6"/>
        <v>1</v>
      </c>
      <c r="AP183" s="210" t="s">
        <v>647</v>
      </c>
      <c r="AQ183" s="276"/>
      <c r="AR183" s="276"/>
      <c r="AS183" s="276"/>
      <c r="AT183" s="278"/>
      <c r="AU183" s="280"/>
      <c r="AV183" s="280"/>
      <c r="AW183" s="210" t="s">
        <v>89</v>
      </c>
      <c r="AX183" s="210"/>
      <c r="AY183" s="188"/>
      <c r="AZ183" s="182"/>
      <c r="BA183" s="183"/>
      <c r="BB183" s="183"/>
      <c r="BC183" s="183"/>
      <c r="BD183" s="183"/>
      <c r="BE183" s="183"/>
      <c r="BF183" s="183"/>
      <c r="BG183" s="183"/>
    </row>
    <row r="184" spans="1:59" ht="64.5" hidden="1" customHeight="1" x14ac:dyDescent="0.2">
      <c r="A184" s="284"/>
      <c r="B184" s="282"/>
      <c r="C184" s="285"/>
      <c r="D184" s="280"/>
      <c r="E184" s="285"/>
      <c r="F184" s="282"/>
      <c r="G184" s="210"/>
      <c r="H184" s="210"/>
      <c r="I184" s="187"/>
      <c r="J184" s="282"/>
      <c r="K184" s="282"/>
      <c r="L184" s="282"/>
      <c r="M184" s="282"/>
      <c r="N184" s="282"/>
      <c r="O184" s="276"/>
      <c r="P184" s="282"/>
      <c r="Q184" s="276"/>
      <c r="R184" s="276"/>
      <c r="S184" s="180"/>
      <c r="T184" s="181">
        <f t="shared" si="716"/>
        <v>0</v>
      </c>
      <c r="U184" s="276"/>
      <c r="V184" s="276"/>
      <c r="W184" s="210"/>
      <c r="X184" s="276"/>
      <c r="Y184" s="276"/>
      <c r="Z184" s="208">
        <f t="shared" si="717"/>
        <v>0</v>
      </c>
      <c r="AA184" s="210"/>
      <c r="AB184" s="210"/>
      <c r="AC184" s="276"/>
      <c r="AD184" s="276"/>
      <c r="AE184" s="208">
        <f t="shared" si="718"/>
        <v>0</v>
      </c>
      <c r="AF184" s="210"/>
      <c r="AG184" s="210"/>
      <c r="AH184" s="276"/>
      <c r="AI184" s="276"/>
      <c r="AJ184" s="208">
        <f t="shared" si="719"/>
        <v>0</v>
      </c>
      <c r="AK184" s="210"/>
      <c r="AL184" s="210"/>
      <c r="AM184" s="276"/>
      <c r="AN184" s="276"/>
      <c r="AO184" s="208">
        <f t="shared" si="6"/>
        <v>0</v>
      </c>
      <c r="AP184" s="210"/>
      <c r="AQ184" s="276"/>
      <c r="AR184" s="276"/>
      <c r="AS184" s="276"/>
      <c r="AT184" s="278"/>
      <c r="AU184" s="280"/>
      <c r="AV184" s="280"/>
      <c r="AW184" s="210"/>
      <c r="AX184" s="210"/>
      <c r="AY184" s="188"/>
      <c r="AZ184" s="182"/>
      <c r="BA184" s="183"/>
      <c r="BB184" s="183"/>
      <c r="BC184" s="183"/>
      <c r="BD184" s="183"/>
      <c r="BE184" s="183"/>
      <c r="BF184" s="183"/>
      <c r="BG184" s="183"/>
    </row>
    <row r="185" spans="1:59" ht="64.5" hidden="1" customHeight="1" x14ac:dyDescent="0.2">
      <c r="A185" s="284">
        <v>59</v>
      </c>
      <c r="B185" s="282" t="s">
        <v>249</v>
      </c>
      <c r="C185" s="285" t="str">
        <f>+VLOOKUP(B185,$A$691:$B$729,2,0)</f>
        <v>CARLOS HUMBERTO MONTOYA NAVARRETE</v>
      </c>
      <c r="D185" s="280" t="s">
        <v>167</v>
      </c>
      <c r="E185" s="285" t="str">
        <f>IF(D185=$D$661,$E$661,IF(D185=$D$662,$E$662,IF(D185=$D$663,$E$663,IF(D185=$D$664,$E$664,IF(D185=$D$665,$E$665,IF(D185=$D$666,$E$666,IF(D185=$D$667,$E$667,IF(D185=$D$668,$E$668,IF(D185=$D$669,$E$669,IF(D185=$D$670,$E$670,IF(D185=VICERRECTORÍA_ACADÉMICA_,BE796,IF(D185=PLANEACIÓN_,BE798, IF(D185=IMPACTO,BE797,IF(D185=VICERRECTORÍA_ADMINISTRATIVA_FINANCIERA_,BE799,IF(D185=_VICERRECTORÍA_RESPONSABILIDAD_SOCIAL_Y_BIENESTAR_UNIVERSITARIO_,BE800," ")))))))))))))))</f>
        <v>Promover y facilitar la interacción con la sociedad contribuyendo a la satisfacción de sus demandas, mediante servicios especializados, programas de educación continuada y de proyección social.</v>
      </c>
      <c r="F185" s="282" t="s">
        <v>265</v>
      </c>
      <c r="G185" s="210" t="s">
        <v>260</v>
      </c>
      <c r="H185" s="210" t="s">
        <v>37</v>
      </c>
      <c r="I185" s="187" t="s">
        <v>1165</v>
      </c>
      <c r="J185" s="282" t="s">
        <v>111</v>
      </c>
      <c r="K185" s="282" t="s">
        <v>1183</v>
      </c>
      <c r="L185" s="282" t="s">
        <v>1184</v>
      </c>
      <c r="M185" s="282" t="s">
        <v>1185</v>
      </c>
      <c r="N185" s="282" t="s">
        <v>104</v>
      </c>
      <c r="O185" s="276">
        <f t="shared" ref="O185" si="919">IF(N185="ALTA",5,IF(N185="MEDIO ALTA",4,IF(N185="MEDIA",3,IF(N185="MEDIO BAJA",2,IF(N185="BAJA",1,0)))))</f>
        <v>3</v>
      </c>
      <c r="P185" s="282" t="s">
        <v>141</v>
      </c>
      <c r="Q185" s="276">
        <f t="shared" ref="Q185" si="920">IF(P185="ALTO",5,IF(P185="MEDIO-ALTO",4,IF(P185="MEDIO",3,IF(P185="MEDIO-BAJO",2,IF(P185="BAJO",1,0)))))</f>
        <v>1</v>
      </c>
      <c r="R185" s="276">
        <f t="shared" ref="R185" si="921">Q185*O185</f>
        <v>3</v>
      </c>
      <c r="S185" s="180" t="s">
        <v>315</v>
      </c>
      <c r="T185" s="181">
        <f t="shared" si="716"/>
        <v>1</v>
      </c>
      <c r="U185" s="276">
        <f t="shared" si="640"/>
        <v>1</v>
      </c>
      <c r="V185" s="276">
        <f t="shared" si="641"/>
        <v>0.6</v>
      </c>
      <c r="W185" s="210" t="s">
        <v>1199</v>
      </c>
      <c r="X185" s="276">
        <f t="shared" ref="X185" si="922">IF(S185="No_existen",5*$X$10,Y185*$X$10)</f>
        <v>0.2</v>
      </c>
      <c r="Y185" s="276">
        <f t="shared" si="766"/>
        <v>4</v>
      </c>
      <c r="Z185" s="208">
        <f t="shared" si="717"/>
        <v>4</v>
      </c>
      <c r="AA185" s="210" t="s">
        <v>318</v>
      </c>
      <c r="AB185" s="210"/>
      <c r="AC185" s="276">
        <f t="shared" ref="AC185" si="923">IF(S185="No_existen",5*$AC$10,AD185*$AC$10)</f>
        <v>0.15</v>
      </c>
      <c r="AD185" s="276">
        <f t="shared" si="645"/>
        <v>1</v>
      </c>
      <c r="AE185" s="208">
        <f t="shared" si="718"/>
        <v>1</v>
      </c>
      <c r="AF185" s="210" t="s">
        <v>295</v>
      </c>
      <c r="AG185" s="210" t="s">
        <v>1211</v>
      </c>
      <c r="AH185" s="276">
        <f t="shared" ref="AH185" si="924">IF(S185="No_existen",5*$AH$10,AI185*$AH$10)</f>
        <v>0.1</v>
      </c>
      <c r="AI185" s="276">
        <f t="shared" ref="AI185" si="925">ROUND(AVERAGEIF(AJ185:AJ187,"&gt;0"),0)</f>
        <v>1</v>
      </c>
      <c r="AJ185" s="208">
        <f t="shared" si="719"/>
        <v>1</v>
      </c>
      <c r="AK185" s="210" t="s">
        <v>292</v>
      </c>
      <c r="AL185" s="210" t="s">
        <v>299</v>
      </c>
      <c r="AM185" s="276">
        <f t="shared" ref="AM185" si="926">IF(S185="No_existen",5*$AM$10,AN185*$AM$10)</f>
        <v>0.1</v>
      </c>
      <c r="AN185" s="276">
        <f t="shared" ref="AN185" si="927">ROUND(AVERAGEIF(AO185:AO187,"&gt;0"),0)</f>
        <v>1</v>
      </c>
      <c r="AO185" s="208">
        <f t="shared" si="6"/>
        <v>1</v>
      </c>
      <c r="AP185" s="210" t="s">
        <v>647</v>
      </c>
      <c r="AQ185" s="276">
        <f t="shared" ref="AQ185" si="928">ROUND(AVERAGE(U185,Y185,AD185,AI185,AN185),0)</f>
        <v>2</v>
      </c>
      <c r="AR185" s="276" t="str">
        <f t="shared" ref="AR185" si="929">IF(AQ185&lt;1.5,"FUERTE",IF(AND(AQ185&gt;=1.5,AQ185&lt;2.5),"ACEPTABLE",IF(AQ185&gt;=5,"INEXISTENTE","DÉBIL")))</f>
        <v>ACEPTABLE</v>
      </c>
      <c r="AS185" s="276">
        <f t="shared" ref="AS185" si="930">IF(R185=0,0,ROUND((R185*AQ185),0))</f>
        <v>6</v>
      </c>
      <c r="AT185" s="278" t="str">
        <f t="shared" ref="AT185" si="931">IF(AS185&gt;=36,"GRAVE", IF(AS185&lt;=10, "LEVE", "MODERADO"))</f>
        <v>LEVE</v>
      </c>
      <c r="AU185" s="280" t="s">
        <v>1222</v>
      </c>
      <c r="AV185" s="298">
        <v>0</v>
      </c>
      <c r="AW185" s="210" t="s">
        <v>89</v>
      </c>
      <c r="AX185" s="210"/>
      <c r="AY185" s="188"/>
      <c r="AZ185" s="182"/>
      <c r="BA185" s="183"/>
      <c r="BB185" s="183"/>
      <c r="BC185" s="183"/>
      <c r="BD185" s="183"/>
      <c r="BE185" s="183"/>
      <c r="BF185" s="183"/>
      <c r="BG185" s="183"/>
    </row>
    <row r="186" spans="1:59" ht="64.5" hidden="1" customHeight="1" x14ac:dyDescent="0.2">
      <c r="A186" s="284"/>
      <c r="B186" s="282"/>
      <c r="C186" s="285"/>
      <c r="D186" s="280"/>
      <c r="E186" s="285"/>
      <c r="F186" s="282"/>
      <c r="G186" s="210"/>
      <c r="H186" s="210"/>
      <c r="I186" s="187"/>
      <c r="J186" s="282"/>
      <c r="K186" s="282"/>
      <c r="L186" s="282"/>
      <c r="M186" s="282"/>
      <c r="N186" s="282"/>
      <c r="O186" s="276"/>
      <c r="P186" s="282"/>
      <c r="Q186" s="276"/>
      <c r="R186" s="276"/>
      <c r="S186" s="180" t="s">
        <v>315</v>
      </c>
      <c r="T186" s="181">
        <f t="shared" si="716"/>
        <v>1</v>
      </c>
      <c r="U186" s="276"/>
      <c r="V186" s="276"/>
      <c r="W186" s="210" t="s">
        <v>1200</v>
      </c>
      <c r="X186" s="276"/>
      <c r="Y186" s="276"/>
      <c r="Z186" s="208">
        <f t="shared" si="717"/>
        <v>4</v>
      </c>
      <c r="AA186" s="210" t="s">
        <v>318</v>
      </c>
      <c r="AB186" s="210"/>
      <c r="AC186" s="276"/>
      <c r="AD186" s="276"/>
      <c r="AE186" s="208">
        <f t="shared" si="718"/>
        <v>1</v>
      </c>
      <c r="AF186" s="210" t="s">
        <v>295</v>
      </c>
      <c r="AG186" s="210" t="s">
        <v>1213</v>
      </c>
      <c r="AH186" s="276"/>
      <c r="AI186" s="276"/>
      <c r="AJ186" s="208">
        <f t="shared" si="719"/>
        <v>1</v>
      </c>
      <c r="AK186" s="210" t="s">
        <v>292</v>
      </c>
      <c r="AL186" s="210" t="s">
        <v>299</v>
      </c>
      <c r="AM186" s="276"/>
      <c r="AN186" s="276"/>
      <c r="AO186" s="208">
        <f t="shared" si="6"/>
        <v>1</v>
      </c>
      <c r="AP186" s="210" t="s">
        <v>647</v>
      </c>
      <c r="AQ186" s="276"/>
      <c r="AR186" s="276"/>
      <c r="AS186" s="276"/>
      <c r="AT186" s="278"/>
      <c r="AU186" s="280"/>
      <c r="AV186" s="280"/>
      <c r="AW186" s="210" t="s">
        <v>89</v>
      </c>
      <c r="AX186" s="210"/>
      <c r="AY186" s="188"/>
      <c r="AZ186" s="182"/>
      <c r="BA186" s="183"/>
      <c r="BB186" s="183"/>
      <c r="BC186" s="183"/>
      <c r="BD186" s="183"/>
      <c r="BE186" s="183"/>
      <c r="BF186" s="183"/>
      <c r="BG186" s="183"/>
    </row>
    <row r="187" spans="1:59" ht="64.5" hidden="1" customHeight="1" x14ac:dyDescent="0.2">
      <c r="A187" s="284"/>
      <c r="B187" s="282"/>
      <c r="C187" s="285"/>
      <c r="D187" s="280"/>
      <c r="E187" s="285"/>
      <c r="F187" s="282"/>
      <c r="G187" s="210"/>
      <c r="H187" s="210"/>
      <c r="I187" s="187"/>
      <c r="J187" s="282"/>
      <c r="K187" s="282"/>
      <c r="L187" s="282"/>
      <c r="M187" s="282"/>
      <c r="N187" s="282"/>
      <c r="O187" s="276"/>
      <c r="P187" s="282"/>
      <c r="Q187" s="276"/>
      <c r="R187" s="276"/>
      <c r="S187" s="180" t="s">
        <v>315</v>
      </c>
      <c r="T187" s="181">
        <f t="shared" si="716"/>
        <v>1</v>
      </c>
      <c r="U187" s="276"/>
      <c r="V187" s="276"/>
      <c r="W187" s="210" t="s">
        <v>1201</v>
      </c>
      <c r="X187" s="276"/>
      <c r="Y187" s="276"/>
      <c r="Z187" s="208">
        <f t="shared" si="717"/>
        <v>4</v>
      </c>
      <c r="AA187" s="210" t="s">
        <v>318</v>
      </c>
      <c r="AB187" s="210"/>
      <c r="AC187" s="276"/>
      <c r="AD187" s="276"/>
      <c r="AE187" s="208">
        <f t="shared" si="718"/>
        <v>1</v>
      </c>
      <c r="AF187" s="210" t="s">
        <v>295</v>
      </c>
      <c r="AG187" s="210" t="s">
        <v>1211</v>
      </c>
      <c r="AH187" s="276"/>
      <c r="AI187" s="276"/>
      <c r="AJ187" s="208">
        <f t="shared" si="719"/>
        <v>1</v>
      </c>
      <c r="AK187" s="210" t="s">
        <v>292</v>
      </c>
      <c r="AL187" s="210" t="s">
        <v>299</v>
      </c>
      <c r="AM187" s="276"/>
      <c r="AN187" s="276"/>
      <c r="AO187" s="208">
        <f t="shared" si="6"/>
        <v>1</v>
      </c>
      <c r="AP187" s="210" t="s">
        <v>647</v>
      </c>
      <c r="AQ187" s="276"/>
      <c r="AR187" s="276"/>
      <c r="AS187" s="276"/>
      <c r="AT187" s="278"/>
      <c r="AU187" s="280"/>
      <c r="AV187" s="280"/>
      <c r="AW187" s="210" t="s">
        <v>89</v>
      </c>
      <c r="AX187" s="210"/>
      <c r="AY187" s="188"/>
      <c r="AZ187" s="182"/>
      <c r="BA187" s="183"/>
      <c r="BB187" s="183"/>
      <c r="BC187" s="183"/>
      <c r="BD187" s="183"/>
      <c r="BE187" s="183"/>
      <c r="BF187" s="183"/>
      <c r="BG187" s="183"/>
    </row>
    <row r="188" spans="1:59" ht="64.5" hidden="1" customHeight="1" x14ac:dyDescent="0.2">
      <c r="A188" s="284">
        <v>60</v>
      </c>
      <c r="B188" s="282" t="s">
        <v>249</v>
      </c>
      <c r="C188" s="285" t="str">
        <f>+VLOOKUP(B188,$A$691:$B$729,2,0)</f>
        <v>CARLOS HUMBERTO MONTOYA NAVARRETE</v>
      </c>
      <c r="D188" s="280" t="s">
        <v>167</v>
      </c>
      <c r="E188" s="285" t="str">
        <f>IF(D188=$D$661,$E$661,IF(D188=$D$662,$E$662,IF(D188=$D$663,$E$663,IF(D188=$D$664,$E$664,IF(D188=$D$665,$E$665,IF(D188=$D$666,$E$666,IF(D188=$D$667,$E$667,IF(D188=$D$668,$E$668,IF(D188=$D$669,$E$669,IF(D188=$D$670,$E$670,IF(D188=VICERRECTORÍA_ACADÉMICA_,BE799,IF(D188=PLANEACIÓN_,BE801, IF(D188=IMPACTO,BE800,IF(D188=VICERRECTORÍA_ADMINISTRATIVA_FINANCIERA_,BE802,IF(D188=_VICERRECTORÍA_RESPONSABILIDAD_SOCIAL_Y_BIENESTAR_UNIVERSITARIO_,BE803," ")))))))))))))))</f>
        <v>Promover y facilitar la interacción con la sociedad contribuyendo a la satisfacción de sus demandas, mediante servicios especializados, programas de educación continuada y de proyección social.</v>
      </c>
      <c r="F188" s="282" t="s">
        <v>265</v>
      </c>
      <c r="G188" s="210" t="s">
        <v>260</v>
      </c>
      <c r="H188" s="210" t="s">
        <v>37</v>
      </c>
      <c r="I188" s="187" t="s">
        <v>1166</v>
      </c>
      <c r="J188" s="282" t="s">
        <v>111</v>
      </c>
      <c r="K188" s="323" t="s">
        <v>1186</v>
      </c>
      <c r="L188" s="282" t="s">
        <v>1187</v>
      </c>
      <c r="M188" s="282" t="s">
        <v>1188</v>
      </c>
      <c r="N188" s="282" t="s">
        <v>104</v>
      </c>
      <c r="O188" s="276">
        <f t="shared" si="748"/>
        <v>3</v>
      </c>
      <c r="P188" s="282" t="s">
        <v>141</v>
      </c>
      <c r="Q188" s="276">
        <f t="shared" ref="Q188" si="932">IF(P188="ALTO",5,IF(P188="MEDIO-ALTO",4,IF(P188="MEDIO",3,IF(P188="MEDIO-BAJO",2,IF(P188="BAJO",1,0)))))</f>
        <v>1</v>
      </c>
      <c r="R188" s="276">
        <f t="shared" ref="R188" si="933">Q188*O188</f>
        <v>3</v>
      </c>
      <c r="S188" s="180" t="s">
        <v>315</v>
      </c>
      <c r="T188" s="181">
        <f t="shared" si="716"/>
        <v>1</v>
      </c>
      <c r="U188" s="276">
        <f t="shared" si="657"/>
        <v>1</v>
      </c>
      <c r="V188" s="276">
        <f t="shared" si="658"/>
        <v>0.6</v>
      </c>
      <c r="W188" s="189" t="s">
        <v>1202</v>
      </c>
      <c r="X188" s="276">
        <f t="shared" ref="X188" si="934">IF(S188="No_existen",5*$X$10,Y188*$X$10)</f>
        <v>0.2</v>
      </c>
      <c r="Y188" s="276">
        <f t="shared" si="780"/>
        <v>4</v>
      </c>
      <c r="Z188" s="208">
        <f t="shared" si="717"/>
        <v>4</v>
      </c>
      <c r="AA188" s="210" t="s">
        <v>318</v>
      </c>
      <c r="AB188" s="210"/>
      <c r="AC188" s="276">
        <f t="shared" ref="AC188" si="935">IF(S188="No_existen",5*$AC$10,AD188*$AC$10)</f>
        <v>0.15</v>
      </c>
      <c r="AD188" s="276">
        <f t="shared" si="662"/>
        <v>1</v>
      </c>
      <c r="AE188" s="208">
        <f t="shared" si="718"/>
        <v>1</v>
      </c>
      <c r="AF188" s="210" t="s">
        <v>295</v>
      </c>
      <c r="AG188" s="210" t="s">
        <v>1213</v>
      </c>
      <c r="AH188" s="276">
        <f t="shared" ref="AH188" si="936">IF(S188="No_existen",5*$AH$10,AI188*$AH$10)</f>
        <v>0.1</v>
      </c>
      <c r="AI188" s="276">
        <f t="shared" ref="AI188" si="937">ROUND(AVERAGEIF(AJ188:AJ190,"&gt;0"),0)</f>
        <v>1</v>
      </c>
      <c r="AJ188" s="208">
        <f t="shared" si="719"/>
        <v>1</v>
      </c>
      <c r="AK188" s="210" t="s">
        <v>292</v>
      </c>
      <c r="AL188" s="210" t="s">
        <v>306</v>
      </c>
      <c r="AM188" s="276">
        <f t="shared" ref="AM188" si="938">IF(S188="No_existen",5*$AM$10,AN188*$AM$10)</f>
        <v>0.1</v>
      </c>
      <c r="AN188" s="276">
        <f t="shared" ref="AN188" si="939">ROUND(AVERAGEIF(AO188:AO190,"&gt;0"),0)</f>
        <v>1</v>
      </c>
      <c r="AO188" s="208">
        <f t="shared" si="6"/>
        <v>1</v>
      </c>
      <c r="AP188" s="210" t="s">
        <v>647</v>
      </c>
      <c r="AQ188" s="276">
        <f t="shared" ref="AQ188" si="940">ROUND(AVERAGE(U188,Y188,AD188,AI188,AN188),0)</f>
        <v>2</v>
      </c>
      <c r="AR188" s="276" t="str">
        <f t="shared" ref="AR188" si="941">IF(AQ188&lt;1.5,"FUERTE",IF(AND(AQ188&gt;=1.5,AQ188&lt;2.5),"ACEPTABLE",IF(AQ188&gt;=5,"INEXISTENTE","DÉBIL")))</f>
        <v>ACEPTABLE</v>
      </c>
      <c r="AS188" s="276">
        <f t="shared" ref="AS188" si="942">IF(R188=0,0,ROUND((R188*AQ188),0))</f>
        <v>6</v>
      </c>
      <c r="AT188" s="278" t="str">
        <f t="shared" ref="AT188" si="943">IF(AS188&gt;=36,"GRAVE", IF(AS188&lt;=10, "LEVE", "MODERADO"))</f>
        <v>LEVE</v>
      </c>
      <c r="AU188" s="280" t="s">
        <v>1223</v>
      </c>
      <c r="AV188" s="298">
        <v>1</v>
      </c>
      <c r="AW188" s="210" t="s">
        <v>89</v>
      </c>
      <c r="AX188" s="210"/>
      <c r="AY188" s="188"/>
      <c r="AZ188" s="182"/>
      <c r="BA188" s="183"/>
      <c r="BB188" s="183"/>
      <c r="BC188" s="183"/>
      <c r="BD188" s="183"/>
      <c r="BE188" s="183"/>
      <c r="BF188" s="183"/>
      <c r="BG188" s="183"/>
    </row>
    <row r="189" spans="1:59" ht="64.5" hidden="1" customHeight="1" x14ac:dyDescent="0.2">
      <c r="A189" s="284"/>
      <c r="B189" s="282"/>
      <c r="C189" s="285"/>
      <c r="D189" s="280"/>
      <c r="E189" s="285"/>
      <c r="F189" s="282"/>
      <c r="G189" s="210"/>
      <c r="H189" s="210"/>
      <c r="I189" s="187"/>
      <c r="J189" s="282"/>
      <c r="K189" s="324"/>
      <c r="L189" s="282"/>
      <c r="M189" s="282"/>
      <c r="N189" s="282"/>
      <c r="O189" s="276"/>
      <c r="P189" s="282"/>
      <c r="Q189" s="276"/>
      <c r="R189" s="276"/>
      <c r="S189" s="180" t="s">
        <v>315</v>
      </c>
      <c r="T189" s="181">
        <f t="shared" si="716"/>
        <v>1</v>
      </c>
      <c r="U189" s="276"/>
      <c r="V189" s="276"/>
      <c r="W189" s="189" t="s">
        <v>1203</v>
      </c>
      <c r="X189" s="276"/>
      <c r="Y189" s="276"/>
      <c r="Z189" s="208">
        <f t="shared" si="717"/>
        <v>4</v>
      </c>
      <c r="AA189" s="210" t="s">
        <v>318</v>
      </c>
      <c r="AB189" s="210"/>
      <c r="AC189" s="276"/>
      <c r="AD189" s="276"/>
      <c r="AE189" s="208">
        <f t="shared" si="718"/>
        <v>1</v>
      </c>
      <c r="AF189" s="210" t="s">
        <v>295</v>
      </c>
      <c r="AG189" s="210" t="s">
        <v>1213</v>
      </c>
      <c r="AH189" s="276"/>
      <c r="AI189" s="276"/>
      <c r="AJ189" s="208">
        <f t="shared" si="719"/>
        <v>1</v>
      </c>
      <c r="AK189" s="210" t="s">
        <v>292</v>
      </c>
      <c r="AL189" s="210" t="s">
        <v>299</v>
      </c>
      <c r="AM189" s="276"/>
      <c r="AN189" s="276"/>
      <c r="AO189" s="208">
        <f t="shared" si="6"/>
        <v>1</v>
      </c>
      <c r="AP189" s="210" t="s">
        <v>647</v>
      </c>
      <c r="AQ189" s="276"/>
      <c r="AR189" s="276"/>
      <c r="AS189" s="276"/>
      <c r="AT189" s="278"/>
      <c r="AU189" s="280"/>
      <c r="AV189" s="280"/>
      <c r="AW189" s="210" t="s">
        <v>89</v>
      </c>
      <c r="AX189" s="210"/>
      <c r="AY189" s="188"/>
      <c r="AZ189" s="182"/>
      <c r="BA189" s="183"/>
      <c r="BB189" s="183"/>
      <c r="BC189" s="183"/>
      <c r="BD189" s="183"/>
      <c r="BE189" s="183"/>
      <c r="BF189" s="183"/>
      <c r="BG189" s="183"/>
    </row>
    <row r="190" spans="1:59" ht="64.5" hidden="1" customHeight="1" x14ac:dyDescent="0.2">
      <c r="A190" s="284"/>
      <c r="B190" s="282"/>
      <c r="C190" s="285"/>
      <c r="D190" s="280"/>
      <c r="E190" s="285"/>
      <c r="F190" s="282"/>
      <c r="G190" s="210"/>
      <c r="H190" s="210"/>
      <c r="I190" s="187"/>
      <c r="J190" s="282"/>
      <c r="K190" s="325"/>
      <c r="L190" s="282"/>
      <c r="M190" s="282"/>
      <c r="N190" s="282"/>
      <c r="O190" s="276"/>
      <c r="P190" s="282"/>
      <c r="Q190" s="276"/>
      <c r="R190" s="276"/>
      <c r="S190" s="180"/>
      <c r="T190" s="181">
        <f t="shared" si="716"/>
        <v>0</v>
      </c>
      <c r="U190" s="276"/>
      <c r="V190" s="276"/>
      <c r="W190" s="210"/>
      <c r="X190" s="276"/>
      <c r="Y190" s="276"/>
      <c r="Z190" s="208">
        <f t="shared" si="717"/>
        <v>0</v>
      </c>
      <c r="AA190" s="210"/>
      <c r="AB190" s="210"/>
      <c r="AC190" s="276"/>
      <c r="AD190" s="276"/>
      <c r="AE190" s="208">
        <f t="shared" si="718"/>
        <v>0</v>
      </c>
      <c r="AF190" s="210"/>
      <c r="AG190" s="210"/>
      <c r="AH190" s="276"/>
      <c r="AI190" s="276"/>
      <c r="AJ190" s="208">
        <f t="shared" si="719"/>
        <v>0</v>
      </c>
      <c r="AK190" s="210"/>
      <c r="AL190" s="210"/>
      <c r="AM190" s="276"/>
      <c r="AN190" s="276"/>
      <c r="AO190" s="208">
        <f t="shared" si="6"/>
        <v>0</v>
      </c>
      <c r="AP190" s="210"/>
      <c r="AQ190" s="276"/>
      <c r="AR190" s="276"/>
      <c r="AS190" s="276"/>
      <c r="AT190" s="278"/>
      <c r="AU190" s="280"/>
      <c r="AV190" s="280"/>
      <c r="AW190" s="210"/>
      <c r="AX190" s="210"/>
      <c r="AY190" s="188"/>
      <c r="AZ190" s="182"/>
      <c r="BA190" s="183"/>
      <c r="BB190" s="183"/>
      <c r="BC190" s="183"/>
      <c r="BD190" s="183"/>
      <c r="BE190" s="183"/>
      <c r="BF190" s="183"/>
      <c r="BG190" s="183"/>
    </row>
    <row r="191" spans="1:59" ht="64.5" hidden="1" customHeight="1" x14ac:dyDescent="0.2">
      <c r="A191" s="284">
        <v>61</v>
      </c>
      <c r="B191" s="282" t="s">
        <v>249</v>
      </c>
      <c r="C191" s="285" t="str">
        <f>+VLOOKUP(B191,$A$691:$B$729,2,0)</f>
        <v>CARLOS HUMBERTO MONTOYA NAVARRETE</v>
      </c>
      <c r="D191" s="280" t="s">
        <v>167</v>
      </c>
      <c r="E191" s="285" t="str">
        <f>IF(D191=$D$661,$E$661,IF(D191=$D$662,$E$662,IF(D191=$D$663,$E$663,IF(D191=$D$664,$E$664,IF(D191=$D$665,$E$665,IF(D191=$D$666,$E$666,IF(D191=$D$667,$E$667,IF(D191=$D$668,$E$668,IF(D191=$D$669,$E$669,IF(D191=$D$670,$E$670,IF(D191=VICERRECTORÍA_ACADÉMICA_,BE802,IF(D191=PLANEACIÓN_,BE804, IF(D191=IMPACTO,BE803,IF(D191=VICERRECTORÍA_ADMINISTRATIVA_FINANCIERA_,BE805,IF(D191=_VICERRECTORÍA_RESPONSABILIDAD_SOCIAL_Y_BIENESTAR_UNIVERSITARIO_,BE806," ")))))))))))))))</f>
        <v>Promover y facilitar la interacción con la sociedad contribuyendo a la satisfacción de sus demandas, mediante servicios especializados, programas de educación continuada y de proyección social.</v>
      </c>
      <c r="F191" s="282" t="s">
        <v>265</v>
      </c>
      <c r="G191" s="210" t="s">
        <v>260</v>
      </c>
      <c r="H191" s="210" t="s">
        <v>37</v>
      </c>
      <c r="I191" s="187" t="s">
        <v>1167</v>
      </c>
      <c r="J191" s="282" t="s">
        <v>111</v>
      </c>
      <c r="K191" s="282" t="s">
        <v>1189</v>
      </c>
      <c r="L191" s="282" t="s">
        <v>1167</v>
      </c>
      <c r="M191" s="282" t="s">
        <v>1190</v>
      </c>
      <c r="N191" s="282" t="s">
        <v>104</v>
      </c>
      <c r="O191" s="276">
        <f t="shared" si="762"/>
        <v>3</v>
      </c>
      <c r="P191" s="282" t="s">
        <v>141</v>
      </c>
      <c r="Q191" s="276">
        <f t="shared" ref="Q191" si="944">IF(P191="ALTO",5,IF(P191="MEDIO-ALTO",4,IF(P191="MEDIO",3,IF(P191="MEDIO-BAJO",2,IF(P191="BAJO",1,0)))))</f>
        <v>1</v>
      </c>
      <c r="R191" s="276">
        <f t="shared" ref="R191" si="945">Q191*O191</f>
        <v>3</v>
      </c>
      <c r="S191" s="180" t="s">
        <v>315</v>
      </c>
      <c r="T191" s="181">
        <f t="shared" si="716"/>
        <v>1</v>
      </c>
      <c r="U191" s="276">
        <f t="shared" ref="U191" si="946">ROUND(AVERAGEIF(T191:T193,"&gt;0"),0)</f>
        <v>1</v>
      </c>
      <c r="V191" s="276">
        <f t="shared" ref="V191" si="947">U191*0.6</f>
        <v>0.6</v>
      </c>
      <c r="W191" s="189" t="s">
        <v>1204</v>
      </c>
      <c r="X191" s="276">
        <f t="shared" ref="X191" si="948">IF(S191="No_existen",5*$X$10,Y191*$X$10)</f>
        <v>0.2</v>
      </c>
      <c r="Y191" s="276">
        <f t="shared" ref="Y191" si="949">ROUND(AVERAGEIF(Z191:Z193,"&gt;0"),0)</f>
        <v>4</v>
      </c>
      <c r="Z191" s="208">
        <f t="shared" si="717"/>
        <v>4</v>
      </c>
      <c r="AA191" s="210" t="s">
        <v>318</v>
      </c>
      <c r="AB191" s="210"/>
      <c r="AC191" s="276">
        <f t="shared" ref="AC191" si="950">IF(S191="No_existen",5*$AC$10,AD191*$AC$10)</f>
        <v>0.15</v>
      </c>
      <c r="AD191" s="276">
        <f t="shared" ref="AD191" si="951">ROUND(AVERAGEIF(AE191:AE193,"&gt;0"),0)</f>
        <v>1</v>
      </c>
      <c r="AE191" s="208">
        <f t="shared" si="718"/>
        <v>1</v>
      </c>
      <c r="AF191" s="210" t="s">
        <v>295</v>
      </c>
      <c r="AG191" s="215" t="s">
        <v>1214</v>
      </c>
      <c r="AH191" s="276">
        <f t="shared" ref="AH191" si="952">IF(S191="No_existen",5*$AH$10,AI191*$AH$10)</f>
        <v>0.1</v>
      </c>
      <c r="AI191" s="276">
        <f t="shared" ref="AI191" si="953">ROUND(AVERAGEIF(AJ191:AJ193,"&gt;0"),0)</f>
        <v>1</v>
      </c>
      <c r="AJ191" s="208">
        <f t="shared" si="719"/>
        <v>1</v>
      </c>
      <c r="AK191" s="210" t="s">
        <v>1217</v>
      </c>
      <c r="AL191" s="210" t="s">
        <v>306</v>
      </c>
      <c r="AM191" s="276">
        <f t="shared" ref="AM191" si="954">IF(S191="No_existen",5*$AM$10,AN191*$AM$10)</f>
        <v>0.1</v>
      </c>
      <c r="AN191" s="276">
        <f t="shared" ref="AN191" si="955">ROUND(AVERAGEIF(AO191:AO193,"&gt;0"),0)</f>
        <v>1</v>
      </c>
      <c r="AO191" s="208">
        <f t="shared" si="6"/>
        <v>1</v>
      </c>
      <c r="AP191" s="210" t="s">
        <v>647</v>
      </c>
      <c r="AQ191" s="276">
        <f t="shared" ref="AQ191" si="956">ROUND(AVERAGE(U191,Y191,AD191,AI191,AN191),0)</f>
        <v>2</v>
      </c>
      <c r="AR191" s="276" t="str">
        <f t="shared" ref="AR191" si="957">IF(AQ191&lt;1.5,"FUERTE",IF(AND(AQ191&gt;=1.5,AQ191&lt;2.5),"ACEPTABLE",IF(AQ191&gt;=5,"INEXISTENTE","DÉBIL")))</f>
        <v>ACEPTABLE</v>
      </c>
      <c r="AS191" s="276">
        <f t="shared" ref="AS191" si="958">IF(R191=0,0,ROUND((R191*AQ191),0))</f>
        <v>6</v>
      </c>
      <c r="AT191" s="278" t="str">
        <f t="shared" ref="AT191" si="959">IF(AS191&gt;=36,"GRAVE", IF(AS191&lt;=10, "LEVE", "MODERADO"))</f>
        <v>LEVE</v>
      </c>
      <c r="AU191" s="280" t="s">
        <v>1224</v>
      </c>
      <c r="AV191" s="298">
        <v>0</v>
      </c>
      <c r="AW191" s="210" t="s">
        <v>89</v>
      </c>
      <c r="AX191" s="210"/>
      <c r="AY191" s="188"/>
      <c r="AZ191" s="182"/>
      <c r="BA191" s="183"/>
      <c r="BB191" s="183"/>
      <c r="BC191" s="183"/>
      <c r="BD191" s="183"/>
      <c r="BE191" s="183"/>
      <c r="BF191" s="183"/>
      <c r="BG191" s="183"/>
    </row>
    <row r="192" spans="1:59" ht="64.5" hidden="1" customHeight="1" x14ac:dyDescent="0.2">
      <c r="A192" s="284"/>
      <c r="B192" s="282"/>
      <c r="C192" s="285"/>
      <c r="D192" s="280"/>
      <c r="E192" s="285"/>
      <c r="F192" s="282"/>
      <c r="G192" s="210"/>
      <c r="H192" s="210"/>
      <c r="I192" s="187"/>
      <c r="J192" s="282"/>
      <c r="K192" s="282"/>
      <c r="L192" s="282"/>
      <c r="M192" s="282"/>
      <c r="N192" s="282"/>
      <c r="O192" s="276"/>
      <c r="P192" s="282"/>
      <c r="Q192" s="276"/>
      <c r="R192" s="276"/>
      <c r="S192" s="180"/>
      <c r="T192" s="181">
        <f t="shared" si="716"/>
        <v>0</v>
      </c>
      <c r="U192" s="276"/>
      <c r="V192" s="276"/>
      <c r="W192" s="189" t="s">
        <v>1205</v>
      </c>
      <c r="X192" s="276"/>
      <c r="Y192" s="276"/>
      <c r="Z192" s="208">
        <f t="shared" si="717"/>
        <v>4</v>
      </c>
      <c r="AA192" s="210" t="s">
        <v>318</v>
      </c>
      <c r="AB192" s="210"/>
      <c r="AC192" s="276"/>
      <c r="AD192" s="276"/>
      <c r="AE192" s="208">
        <f t="shared" si="718"/>
        <v>1</v>
      </c>
      <c r="AF192" s="210" t="s">
        <v>295</v>
      </c>
      <c r="AG192" s="215" t="s">
        <v>1215</v>
      </c>
      <c r="AH192" s="276"/>
      <c r="AI192" s="276"/>
      <c r="AJ192" s="208">
        <f t="shared" si="719"/>
        <v>1</v>
      </c>
      <c r="AK192" s="210" t="s">
        <v>292</v>
      </c>
      <c r="AL192" s="210" t="s">
        <v>306</v>
      </c>
      <c r="AM192" s="276"/>
      <c r="AN192" s="276"/>
      <c r="AO192" s="208">
        <f t="shared" si="6"/>
        <v>1</v>
      </c>
      <c r="AP192" s="210" t="s">
        <v>647</v>
      </c>
      <c r="AQ192" s="276"/>
      <c r="AR192" s="276"/>
      <c r="AS192" s="276"/>
      <c r="AT192" s="278"/>
      <c r="AU192" s="280"/>
      <c r="AV192" s="280"/>
      <c r="AW192" s="210" t="s">
        <v>89</v>
      </c>
      <c r="AX192" s="210"/>
      <c r="AY192" s="188"/>
      <c r="AZ192" s="182"/>
      <c r="BA192" s="183"/>
      <c r="BB192" s="183"/>
      <c r="BC192" s="183"/>
      <c r="BD192" s="183"/>
      <c r="BE192" s="183"/>
      <c r="BF192" s="183"/>
      <c r="BG192" s="183"/>
    </row>
    <row r="193" spans="1:59" ht="64.5" hidden="1" customHeight="1" x14ac:dyDescent="0.2">
      <c r="A193" s="284"/>
      <c r="B193" s="282"/>
      <c r="C193" s="285"/>
      <c r="D193" s="280"/>
      <c r="E193" s="285"/>
      <c r="F193" s="282"/>
      <c r="G193" s="210"/>
      <c r="H193" s="210"/>
      <c r="I193" s="187"/>
      <c r="J193" s="282"/>
      <c r="K193" s="282"/>
      <c r="L193" s="282"/>
      <c r="M193" s="282"/>
      <c r="N193" s="282"/>
      <c r="O193" s="276"/>
      <c r="P193" s="282"/>
      <c r="Q193" s="276"/>
      <c r="R193" s="276"/>
      <c r="S193" s="180"/>
      <c r="T193" s="181">
        <f t="shared" si="716"/>
        <v>0</v>
      </c>
      <c r="U193" s="276"/>
      <c r="V193" s="276"/>
      <c r="W193" s="189" t="s">
        <v>1206</v>
      </c>
      <c r="X193" s="276"/>
      <c r="Y193" s="276"/>
      <c r="Z193" s="208">
        <f t="shared" si="717"/>
        <v>4</v>
      </c>
      <c r="AA193" s="210" t="s">
        <v>318</v>
      </c>
      <c r="AB193" s="210"/>
      <c r="AC193" s="276"/>
      <c r="AD193" s="276"/>
      <c r="AE193" s="208">
        <f t="shared" si="718"/>
        <v>1</v>
      </c>
      <c r="AF193" s="210" t="s">
        <v>295</v>
      </c>
      <c r="AG193" s="215" t="s">
        <v>1216</v>
      </c>
      <c r="AH193" s="276"/>
      <c r="AI193" s="276"/>
      <c r="AJ193" s="208">
        <f t="shared" si="719"/>
        <v>1</v>
      </c>
      <c r="AK193" s="210" t="s">
        <v>292</v>
      </c>
      <c r="AL193" s="210" t="s">
        <v>306</v>
      </c>
      <c r="AM193" s="276"/>
      <c r="AN193" s="276"/>
      <c r="AO193" s="208">
        <f t="shared" si="6"/>
        <v>1</v>
      </c>
      <c r="AP193" s="210" t="s">
        <v>647</v>
      </c>
      <c r="AQ193" s="276"/>
      <c r="AR193" s="276"/>
      <c r="AS193" s="276"/>
      <c r="AT193" s="278"/>
      <c r="AU193" s="280"/>
      <c r="AV193" s="280"/>
      <c r="AW193" s="210" t="s">
        <v>89</v>
      </c>
      <c r="AX193" s="210"/>
      <c r="AY193" s="188"/>
      <c r="AZ193" s="182"/>
      <c r="BA193" s="183"/>
      <c r="BB193" s="183"/>
      <c r="BC193" s="183"/>
      <c r="BD193" s="183"/>
      <c r="BE193" s="183"/>
      <c r="BF193" s="183"/>
      <c r="BG193" s="183"/>
    </row>
    <row r="194" spans="1:59" ht="64.5" hidden="1" customHeight="1" x14ac:dyDescent="0.2">
      <c r="A194" s="284">
        <v>62</v>
      </c>
      <c r="B194" s="282" t="s">
        <v>248</v>
      </c>
      <c r="C194" s="285" t="str">
        <f>+VLOOKUP(B194,$A$691:$B$729,2,0)</f>
        <v>GLORIA INÉS HINCAPIÉ</v>
      </c>
      <c r="D194" s="280" t="s">
        <v>167</v>
      </c>
      <c r="E194" s="285" t="str">
        <f>IF(D194=$D$661,$E$661,IF(D194=$D$662,$E$662,IF(D194=$D$663,$E$663,IF(D194=$D$664,$E$664,IF(D194=$D$665,$E$665,IF(D194=$D$666,$E$666,IF(D194=$D$667,$E$667,IF(D194=$D$668,$E$668,IF(D194=$D$669,$E$669,IF(D194=$D$670,$E$670,IF(D194=VICERRECTORÍA_ACADÉMICA_,BE805,IF(D194=PLANEACIÓN_,BE807, IF(D194=IMPACTO,BE806,IF(D194=VICERRECTORÍA_ADMINISTRATIVA_FINANCIERA_,BE808,IF(D194=_VICERRECTORÍA_RESPONSABILIDAD_SOCIAL_Y_BIENESTAR_UNIVERSITARIO_,BE809," ")))))))))))))))</f>
        <v>Promover y facilitar la interacción con la sociedad contribuyendo a la satisfacción de sus demandas, mediante servicios especializados, programas de educación continuada y de proyección social.</v>
      </c>
      <c r="F194" s="282" t="s">
        <v>265</v>
      </c>
      <c r="G194" s="210" t="s">
        <v>260</v>
      </c>
      <c r="H194" s="210" t="s">
        <v>37</v>
      </c>
      <c r="I194" s="187" t="s">
        <v>1225</v>
      </c>
      <c r="J194" s="282" t="s">
        <v>142</v>
      </c>
      <c r="K194" s="308" t="s">
        <v>1239</v>
      </c>
      <c r="L194" s="308" t="s">
        <v>1240</v>
      </c>
      <c r="M194" s="308" t="s">
        <v>1098</v>
      </c>
      <c r="N194" s="282" t="s">
        <v>127</v>
      </c>
      <c r="O194" s="276">
        <f t="shared" si="776"/>
        <v>1</v>
      </c>
      <c r="P194" s="282" t="s">
        <v>209</v>
      </c>
      <c r="Q194" s="276">
        <f t="shared" ref="Q194" si="960">IF(P194="ALTO",5,IF(P194="MEDIO-ALTO",4,IF(P194="MEDIO",3,IF(P194="MEDIO-BAJO",2,IF(P194="BAJO",1,0)))))</f>
        <v>4</v>
      </c>
      <c r="R194" s="276">
        <f t="shared" ref="R194" si="961">Q194*O194</f>
        <v>4</v>
      </c>
      <c r="S194" s="180" t="s">
        <v>315</v>
      </c>
      <c r="T194" s="181">
        <f t="shared" si="716"/>
        <v>1</v>
      </c>
      <c r="U194" s="276">
        <f t="shared" ref="U194:U254" si="962">ROUND(AVERAGEIF(T194:T196,"&gt;0"),0)</f>
        <v>1</v>
      </c>
      <c r="V194" s="276">
        <f t="shared" ref="V194:V254" si="963">U194*0.6</f>
        <v>0.6</v>
      </c>
      <c r="W194" s="215" t="s">
        <v>1263</v>
      </c>
      <c r="X194" s="276">
        <f t="shared" ref="X194" si="964">IF(S194="No_existen",5*$X$10,Y194*$X$10)</f>
        <v>0.2</v>
      </c>
      <c r="Y194" s="276">
        <f t="shared" ref="Y194:Y230" si="965">ROUND(AVERAGEIF(Z194:Z196,"&gt;0"),0)</f>
        <v>4</v>
      </c>
      <c r="Z194" s="208">
        <f t="shared" si="717"/>
        <v>4</v>
      </c>
      <c r="AA194" s="210" t="s">
        <v>318</v>
      </c>
      <c r="AB194" s="210"/>
      <c r="AC194" s="276">
        <f t="shared" ref="AC194" si="966">IF(S194="No_existen",5*$AC$10,AD194*$AC$10)</f>
        <v>0.3</v>
      </c>
      <c r="AD194" s="276">
        <f t="shared" ref="AD194:AD254" si="967">ROUND(AVERAGEIF(AE194:AE196,"&gt;0"),0)</f>
        <v>2</v>
      </c>
      <c r="AE194" s="208">
        <f t="shared" si="718"/>
        <v>1</v>
      </c>
      <c r="AF194" s="210" t="s">
        <v>295</v>
      </c>
      <c r="AG194" s="210" t="s">
        <v>1280</v>
      </c>
      <c r="AH194" s="276">
        <f t="shared" ref="AH194" si="968">IF(S194="No_existen",5*$AH$10,AI194*$AH$10)</f>
        <v>0.1</v>
      </c>
      <c r="AI194" s="276">
        <f t="shared" ref="AI194" si="969">ROUND(AVERAGEIF(AJ194:AJ196,"&gt;0"),0)</f>
        <v>1</v>
      </c>
      <c r="AJ194" s="208">
        <f t="shared" si="719"/>
        <v>1</v>
      </c>
      <c r="AK194" s="210" t="s">
        <v>292</v>
      </c>
      <c r="AL194" s="210" t="s">
        <v>299</v>
      </c>
      <c r="AM194" s="276">
        <f t="shared" ref="AM194" si="970">IF(S194="No_existen",5*$AM$10,AN194*$AM$10)</f>
        <v>0.2</v>
      </c>
      <c r="AN194" s="276">
        <f t="shared" ref="AN194" si="971">ROUND(AVERAGEIF(AO194:AO196,"&gt;0"),0)</f>
        <v>2</v>
      </c>
      <c r="AO194" s="208">
        <f t="shared" si="6"/>
        <v>1</v>
      </c>
      <c r="AP194" s="210" t="s">
        <v>647</v>
      </c>
      <c r="AQ194" s="276">
        <f t="shared" ref="AQ194" si="972">ROUND(AVERAGE(U194,Y194,AD194,AI194,AN194),0)</f>
        <v>2</v>
      </c>
      <c r="AR194" s="276" t="str">
        <f t="shared" ref="AR194" si="973">IF(AQ194&lt;1.5,"FUERTE",IF(AND(AQ194&gt;=1.5,AQ194&lt;2.5),"ACEPTABLE",IF(AQ194&gt;=5,"INEXISTENTE","DÉBIL")))</f>
        <v>ACEPTABLE</v>
      </c>
      <c r="AS194" s="276">
        <f t="shared" ref="AS194" si="974">IF(R194=0,0,ROUND((R194*AQ194),0))</f>
        <v>8</v>
      </c>
      <c r="AT194" s="278" t="str">
        <f t="shared" ref="AT194" si="975">IF(AS194&gt;=36,"GRAVE", IF(AS194&lt;=10, "LEVE", "MODERADO"))</f>
        <v>LEVE</v>
      </c>
      <c r="AU194" s="308" t="s">
        <v>1287</v>
      </c>
      <c r="AV194" s="309">
        <v>0</v>
      </c>
      <c r="AW194" s="210" t="s">
        <v>89</v>
      </c>
      <c r="AX194" s="210"/>
      <c r="AY194" s="188"/>
      <c r="AZ194" s="182"/>
      <c r="BA194" s="183"/>
      <c r="BB194" s="183"/>
      <c r="BC194" s="183"/>
      <c r="BD194" s="183"/>
      <c r="BE194" s="183"/>
      <c r="BF194" s="183"/>
      <c r="BG194" s="183"/>
    </row>
    <row r="195" spans="1:59" ht="64.5" hidden="1" customHeight="1" x14ac:dyDescent="0.2">
      <c r="A195" s="284"/>
      <c r="B195" s="282"/>
      <c r="C195" s="285"/>
      <c r="D195" s="280"/>
      <c r="E195" s="285"/>
      <c r="F195" s="282"/>
      <c r="G195" s="210"/>
      <c r="H195" s="210"/>
      <c r="I195" s="187"/>
      <c r="J195" s="282"/>
      <c r="K195" s="308"/>
      <c r="L195" s="308"/>
      <c r="M195" s="308"/>
      <c r="N195" s="282"/>
      <c r="O195" s="276"/>
      <c r="P195" s="282"/>
      <c r="Q195" s="276"/>
      <c r="R195" s="276"/>
      <c r="S195" s="180" t="s">
        <v>315</v>
      </c>
      <c r="T195" s="181">
        <f t="shared" si="716"/>
        <v>1</v>
      </c>
      <c r="U195" s="276"/>
      <c r="V195" s="276"/>
      <c r="W195" s="210" t="s">
        <v>1264</v>
      </c>
      <c r="X195" s="276"/>
      <c r="Y195" s="276"/>
      <c r="Z195" s="208">
        <f t="shared" si="717"/>
        <v>4</v>
      </c>
      <c r="AA195" s="210" t="s">
        <v>318</v>
      </c>
      <c r="AB195" s="210"/>
      <c r="AC195" s="276"/>
      <c r="AD195" s="276"/>
      <c r="AE195" s="208">
        <f t="shared" si="718"/>
        <v>4</v>
      </c>
      <c r="AF195" s="210" t="s">
        <v>294</v>
      </c>
      <c r="AG195" s="210"/>
      <c r="AH195" s="276"/>
      <c r="AI195" s="276"/>
      <c r="AJ195" s="208">
        <f t="shared" si="719"/>
        <v>1</v>
      </c>
      <c r="AK195" s="210" t="s">
        <v>292</v>
      </c>
      <c r="AL195" s="210" t="s">
        <v>306</v>
      </c>
      <c r="AM195" s="276"/>
      <c r="AN195" s="276"/>
      <c r="AO195" s="208">
        <f t="shared" si="6"/>
        <v>1</v>
      </c>
      <c r="AP195" s="210" t="s">
        <v>647</v>
      </c>
      <c r="AQ195" s="276"/>
      <c r="AR195" s="276"/>
      <c r="AS195" s="276"/>
      <c r="AT195" s="278"/>
      <c r="AU195" s="308"/>
      <c r="AV195" s="308"/>
      <c r="AW195" s="210" t="s">
        <v>89</v>
      </c>
      <c r="AX195" s="210"/>
      <c r="AY195" s="188"/>
      <c r="AZ195" s="182"/>
      <c r="BA195" s="183"/>
      <c r="BB195" s="183"/>
      <c r="BC195" s="183"/>
      <c r="BD195" s="183"/>
      <c r="BE195" s="183"/>
      <c r="BF195" s="183"/>
      <c r="BG195" s="183"/>
    </row>
    <row r="196" spans="1:59" ht="64.5" hidden="1" customHeight="1" x14ac:dyDescent="0.2">
      <c r="A196" s="284"/>
      <c r="B196" s="282"/>
      <c r="C196" s="285"/>
      <c r="D196" s="280"/>
      <c r="E196" s="285"/>
      <c r="F196" s="282"/>
      <c r="G196" s="210"/>
      <c r="H196" s="210"/>
      <c r="I196" s="187"/>
      <c r="J196" s="282"/>
      <c r="K196" s="308"/>
      <c r="L196" s="308"/>
      <c r="M196" s="308"/>
      <c r="N196" s="282"/>
      <c r="O196" s="276"/>
      <c r="P196" s="282"/>
      <c r="Q196" s="276"/>
      <c r="R196" s="276"/>
      <c r="S196" s="180" t="s">
        <v>315</v>
      </c>
      <c r="T196" s="181">
        <f t="shared" si="716"/>
        <v>1</v>
      </c>
      <c r="U196" s="276"/>
      <c r="V196" s="276"/>
      <c r="W196" s="210" t="s">
        <v>1265</v>
      </c>
      <c r="X196" s="276"/>
      <c r="Y196" s="276"/>
      <c r="Z196" s="208">
        <f t="shared" si="717"/>
        <v>4</v>
      </c>
      <c r="AA196" s="210" t="s">
        <v>318</v>
      </c>
      <c r="AB196" s="210"/>
      <c r="AC196" s="276"/>
      <c r="AD196" s="276"/>
      <c r="AE196" s="208">
        <f t="shared" si="718"/>
        <v>1</v>
      </c>
      <c r="AF196" s="210" t="s">
        <v>295</v>
      </c>
      <c r="AG196" s="210" t="s">
        <v>1280</v>
      </c>
      <c r="AH196" s="276"/>
      <c r="AI196" s="276"/>
      <c r="AJ196" s="208">
        <f t="shared" si="719"/>
        <v>1</v>
      </c>
      <c r="AK196" s="210" t="s">
        <v>292</v>
      </c>
      <c r="AL196" s="210" t="s">
        <v>306</v>
      </c>
      <c r="AM196" s="276"/>
      <c r="AN196" s="276"/>
      <c r="AO196" s="208">
        <f t="shared" si="6"/>
        <v>4</v>
      </c>
      <c r="AP196" s="210" t="s">
        <v>648</v>
      </c>
      <c r="AQ196" s="276"/>
      <c r="AR196" s="276"/>
      <c r="AS196" s="276"/>
      <c r="AT196" s="278"/>
      <c r="AU196" s="308"/>
      <c r="AV196" s="308"/>
      <c r="AW196" s="210" t="s">
        <v>89</v>
      </c>
      <c r="AX196" s="210"/>
      <c r="AY196" s="188"/>
      <c r="AZ196" s="182"/>
      <c r="BA196" s="183"/>
      <c r="BB196" s="183"/>
      <c r="BC196" s="183"/>
      <c r="BD196" s="183"/>
      <c r="BE196" s="183"/>
      <c r="BF196" s="183"/>
      <c r="BG196" s="183"/>
    </row>
    <row r="197" spans="1:59" ht="64.5" hidden="1" customHeight="1" x14ac:dyDescent="0.2">
      <c r="A197" s="284">
        <v>63</v>
      </c>
      <c r="B197" s="282" t="s">
        <v>248</v>
      </c>
      <c r="C197" s="285" t="str">
        <f>+VLOOKUP(B197,$A$691:$B$729,2,0)</f>
        <v>GLORIA INÉS HINCAPIÉ</v>
      </c>
      <c r="D197" s="280" t="s">
        <v>167</v>
      </c>
      <c r="E197" s="285" t="str">
        <f>IF(D197=$D$661,$E$661,IF(D197=$D$662,$E$662,IF(D197=$D$663,$E$663,IF(D197=$D$664,$E$664,IF(D197=$D$665,$E$665,IF(D197=$D$666,$E$666,IF(D197=$D$667,$E$667,IF(D197=$D$668,$E$668,IF(D197=$D$669,$E$669,IF(D197=$D$670,$E$670,IF(D197=VICERRECTORÍA_ACADÉMICA_,BE808,IF(D197=PLANEACIÓN_,BE810, IF(D197=IMPACTO,BE809,IF(D197=VICERRECTORÍA_ADMINISTRATIVA_FINANCIERA_,BE811,IF(D197=_VICERRECTORÍA_RESPONSABILIDAD_SOCIAL_Y_BIENESTAR_UNIVERSITARIO_,BE812," ")))))))))))))))</f>
        <v>Promover y facilitar la interacción con la sociedad contribuyendo a la satisfacción de sus demandas, mediante servicios especializados, programas de educación continuada y de proyección social.</v>
      </c>
      <c r="F197" s="282" t="s">
        <v>265</v>
      </c>
      <c r="G197" s="210" t="s">
        <v>260</v>
      </c>
      <c r="H197" s="210" t="s">
        <v>38</v>
      </c>
      <c r="I197" s="187" t="s">
        <v>1226</v>
      </c>
      <c r="J197" s="282" t="s">
        <v>105</v>
      </c>
      <c r="K197" s="282" t="s">
        <v>1241</v>
      </c>
      <c r="L197" s="282" t="s">
        <v>1242</v>
      </c>
      <c r="M197" s="282" t="s">
        <v>1243</v>
      </c>
      <c r="N197" s="282" t="s">
        <v>127</v>
      </c>
      <c r="O197" s="276">
        <f t="shared" si="790"/>
        <v>1</v>
      </c>
      <c r="P197" s="282" t="s">
        <v>209</v>
      </c>
      <c r="Q197" s="276">
        <f t="shared" ref="Q197" si="976">IF(P197="ALTO",5,IF(P197="MEDIO-ALTO",4,IF(P197="MEDIO",3,IF(P197="MEDIO-BAJO",2,IF(P197="BAJO",1,0)))))</f>
        <v>4</v>
      </c>
      <c r="R197" s="276">
        <f t="shared" ref="R197" si="977">Q197*O197</f>
        <v>4</v>
      </c>
      <c r="S197" s="180" t="s">
        <v>314</v>
      </c>
      <c r="T197" s="181">
        <f t="shared" si="716"/>
        <v>2</v>
      </c>
      <c r="U197" s="276">
        <f t="shared" ref="U197:U257" si="978">ROUND(AVERAGEIF(T197:T199,"&gt;0"),0)</f>
        <v>2</v>
      </c>
      <c r="V197" s="276">
        <f t="shared" ref="V197:V257" si="979">U197*0.6</f>
        <v>1.2</v>
      </c>
      <c r="W197" s="210" t="s">
        <v>1266</v>
      </c>
      <c r="X197" s="276">
        <f t="shared" ref="X197" si="980">IF(S197="No_existen",5*$X$10,Y197*$X$10)</f>
        <v>0.2</v>
      </c>
      <c r="Y197" s="276">
        <f t="shared" ref="Y197:Y233" si="981">ROUND(AVERAGEIF(Z197:Z199,"&gt;0"),0)</f>
        <v>4</v>
      </c>
      <c r="Z197" s="208">
        <f t="shared" si="717"/>
        <v>4</v>
      </c>
      <c r="AA197" s="210" t="s">
        <v>318</v>
      </c>
      <c r="AB197" s="210"/>
      <c r="AC197" s="276">
        <f t="shared" ref="AC197" si="982">IF(S197="No_existen",5*$AC$10,AD197*$AC$10)</f>
        <v>0.44999999999999996</v>
      </c>
      <c r="AD197" s="276">
        <f t="shared" ref="AD197:AD257" si="983">ROUND(AVERAGEIF(AE197:AE199,"&gt;0"),0)</f>
        <v>3</v>
      </c>
      <c r="AE197" s="208">
        <f t="shared" si="718"/>
        <v>4</v>
      </c>
      <c r="AF197" s="210" t="s">
        <v>294</v>
      </c>
      <c r="AG197" s="210"/>
      <c r="AH197" s="276">
        <f t="shared" ref="AH197" si="984">IF(S197="No_existen",5*$AH$10,AI197*$AH$10)</f>
        <v>0.1</v>
      </c>
      <c r="AI197" s="276">
        <f t="shared" ref="AI197" si="985">ROUND(AVERAGEIF(AJ197:AJ199,"&gt;0"),0)</f>
        <v>1</v>
      </c>
      <c r="AJ197" s="208">
        <f t="shared" si="719"/>
        <v>1</v>
      </c>
      <c r="AK197" s="210" t="s">
        <v>292</v>
      </c>
      <c r="AL197" s="210" t="s">
        <v>307</v>
      </c>
      <c r="AM197" s="276">
        <f t="shared" ref="AM197" si="986">IF(S197="No_existen",5*$AM$10,AN197*$AM$10)</f>
        <v>0.1</v>
      </c>
      <c r="AN197" s="276">
        <f t="shared" ref="AN197" si="987">ROUND(AVERAGEIF(AO197:AO199,"&gt;0"),0)</f>
        <v>1</v>
      </c>
      <c r="AO197" s="208">
        <f t="shared" si="6"/>
        <v>1</v>
      </c>
      <c r="AP197" s="210" t="s">
        <v>647</v>
      </c>
      <c r="AQ197" s="276">
        <f t="shared" ref="AQ197" si="988">ROUND(AVERAGE(U197,Y197,AD197,AI197,AN197),0)</f>
        <v>2</v>
      </c>
      <c r="AR197" s="276" t="str">
        <f t="shared" ref="AR197" si="989">IF(AQ197&lt;1.5,"FUERTE",IF(AND(AQ197&gt;=1.5,AQ197&lt;2.5),"ACEPTABLE",IF(AQ197&gt;=5,"INEXISTENTE","DÉBIL")))</f>
        <v>ACEPTABLE</v>
      </c>
      <c r="AS197" s="276">
        <f t="shared" ref="AS197" si="990">IF(R197=0,0,ROUND((R197*AQ197),0))</f>
        <v>8</v>
      </c>
      <c r="AT197" s="278" t="str">
        <f t="shared" ref="AT197" si="991">IF(AS197&gt;=36,"GRAVE", IF(AS197&lt;=10, "LEVE", "MODERADO"))</f>
        <v>LEVE</v>
      </c>
      <c r="AU197" s="280" t="s">
        <v>1288</v>
      </c>
      <c r="AV197" s="298">
        <v>0</v>
      </c>
      <c r="AW197" s="210" t="s">
        <v>89</v>
      </c>
      <c r="AX197" s="210"/>
      <c r="AY197" s="188"/>
      <c r="AZ197" s="182"/>
      <c r="BA197" s="183"/>
      <c r="BB197" s="183"/>
      <c r="BC197" s="183"/>
      <c r="BD197" s="183"/>
      <c r="BE197" s="183"/>
      <c r="BF197" s="183"/>
      <c r="BG197" s="183"/>
    </row>
    <row r="198" spans="1:59" ht="64.5" hidden="1" customHeight="1" x14ac:dyDescent="0.2">
      <c r="A198" s="284"/>
      <c r="B198" s="282"/>
      <c r="C198" s="285"/>
      <c r="D198" s="280"/>
      <c r="E198" s="285"/>
      <c r="F198" s="282"/>
      <c r="G198" s="210"/>
      <c r="H198" s="210"/>
      <c r="I198" s="187"/>
      <c r="J198" s="282"/>
      <c r="K198" s="282"/>
      <c r="L198" s="282"/>
      <c r="M198" s="282"/>
      <c r="N198" s="282"/>
      <c r="O198" s="276"/>
      <c r="P198" s="282"/>
      <c r="Q198" s="276"/>
      <c r="R198" s="276"/>
      <c r="S198" s="180" t="s">
        <v>314</v>
      </c>
      <c r="T198" s="181">
        <f t="shared" si="716"/>
        <v>2</v>
      </c>
      <c r="U198" s="276"/>
      <c r="V198" s="276"/>
      <c r="W198" s="210" t="s">
        <v>1267</v>
      </c>
      <c r="X198" s="276"/>
      <c r="Y198" s="276"/>
      <c r="Z198" s="208">
        <f t="shared" si="717"/>
        <v>4</v>
      </c>
      <c r="AA198" s="210" t="s">
        <v>318</v>
      </c>
      <c r="AB198" s="210"/>
      <c r="AC198" s="276"/>
      <c r="AD198" s="276"/>
      <c r="AE198" s="208">
        <f t="shared" si="718"/>
        <v>1</v>
      </c>
      <c r="AF198" s="210" t="s">
        <v>295</v>
      </c>
      <c r="AG198" s="210" t="s">
        <v>1281</v>
      </c>
      <c r="AH198" s="276"/>
      <c r="AI198" s="276"/>
      <c r="AJ198" s="208">
        <f t="shared" si="719"/>
        <v>1</v>
      </c>
      <c r="AK198" s="210" t="s">
        <v>292</v>
      </c>
      <c r="AL198" s="210" t="s">
        <v>306</v>
      </c>
      <c r="AM198" s="276"/>
      <c r="AN198" s="276"/>
      <c r="AO198" s="208">
        <f t="shared" si="6"/>
        <v>1</v>
      </c>
      <c r="AP198" s="210" t="s">
        <v>647</v>
      </c>
      <c r="AQ198" s="276"/>
      <c r="AR198" s="276"/>
      <c r="AS198" s="276"/>
      <c r="AT198" s="278"/>
      <c r="AU198" s="280"/>
      <c r="AV198" s="280"/>
      <c r="AW198" s="210" t="s">
        <v>89</v>
      </c>
      <c r="AX198" s="210"/>
      <c r="AY198" s="188"/>
      <c r="AZ198" s="182"/>
      <c r="BA198" s="183"/>
      <c r="BB198" s="183"/>
      <c r="BC198" s="183"/>
      <c r="BD198" s="183"/>
      <c r="BE198" s="183"/>
      <c r="BF198" s="183"/>
      <c r="BG198" s="183"/>
    </row>
    <row r="199" spans="1:59" ht="64.5" hidden="1" customHeight="1" x14ac:dyDescent="0.2">
      <c r="A199" s="284"/>
      <c r="B199" s="282"/>
      <c r="C199" s="285"/>
      <c r="D199" s="280"/>
      <c r="E199" s="285"/>
      <c r="F199" s="282"/>
      <c r="G199" s="210"/>
      <c r="H199" s="210"/>
      <c r="I199" s="187"/>
      <c r="J199" s="282"/>
      <c r="K199" s="282"/>
      <c r="L199" s="282"/>
      <c r="M199" s="282"/>
      <c r="N199" s="282"/>
      <c r="O199" s="276"/>
      <c r="P199" s="282"/>
      <c r="Q199" s="276"/>
      <c r="R199" s="276"/>
      <c r="S199" s="180"/>
      <c r="T199" s="181">
        <f t="shared" si="716"/>
        <v>0</v>
      </c>
      <c r="U199" s="276"/>
      <c r="V199" s="276"/>
      <c r="W199" s="210"/>
      <c r="X199" s="276"/>
      <c r="Y199" s="276"/>
      <c r="Z199" s="208">
        <f t="shared" si="717"/>
        <v>0</v>
      </c>
      <c r="AA199" s="210"/>
      <c r="AB199" s="210"/>
      <c r="AC199" s="276"/>
      <c r="AD199" s="276"/>
      <c r="AE199" s="208">
        <f t="shared" si="718"/>
        <v>0</v>
      </c>
      <c r="AF199" s="210"/>
      <c r="AG199" s="210"/>
      <c r="AH199" s="276"/>
      <c r="AI199" s="276"/>
      <c r="AJ199" s="208">
        <f t="shared" si="719"/>
        <v>0</v>
      </c>
      <c r="AK199" s="210"/>
      <c r="AL199" s="210"/>
      <c r="AM199" s="276"/>
      <c r="AN199" s="276"/>
      <c r="AO199" s="208">
        <f t="shared" si="6"/>
        <v>0</v>
      </c>
      <c r="AP199" s="210"/>
      <c r="AQ199" s="276"/>
      <c r="AR199" s="276"/>
      <c r="AS199" s="276"/>
      <c r="AT199" s="278"/>
      <c r="AU199" s="280"/>
      <c r="AV199" s="280"/>
      <c r="AW199" s="210"/>
      <c r="AX199" s="210"/>
      <c r="AY199" s="188"/>
      <c r="AZ199" s="182"/>
      <c r="BA199" s="183"/>
      <c r="BB199" s="183"/>
      <c r="BC199" s="183"/>
      <c r="BD199" s="183"/>
      <c r="BE199" s="183"/>
      <c r="BF199" s="183"/>
      <c r="BG199" s="183"/>
    </row>
    <row r="200" spans="1:59" ht="64.5" hidden="1" customHeight="1" x14ac:dyDescent="0.2">
      <c r="A200" s="284">
        <v>64</v>
      </c>
      <c r="B200" s="282" t="s">
        <v>248</v>
      </c>
      <c r="C200" s="285" t="str">
        <f>+VLOOKUP(B200,$A$691:$B$729,2,0)</f>
        <v>GLORIA INÉS HINCAPIÉ</v>
      </c>
      <c r="D200" s="280" t="s">
        <v>167</v>
      </c>
      <c r="E200" s="285" t="str">
        <f>IF(D200=$D$661,$E$661,IF(D200=$D$662,$E$662,IF(D200=$D$663,$E$663,IF(D200=$D$664,$E$664,IF(D200=$D$665,$E$665,IF(D200=$D$666,$E$666,IF(D200=$D$667,$E$667,IF(D200=$D$668,$E$668,IF(D200=$D$669,$E$669,IF(D200=$D$670,$E$670,IF(D200=VICERRECTORÍA_ACADÉMICA_,BE811,IF(D200=PLANEACIÓN_,BE813, IF(D200=IMPACTO,BE812,IF(D200=VICERRECTORÍA_ADMINISTRATIVA_FINANCIERA_,BE814,IF(D200=_VICERRECTORÍA_RESPONSABILIDAD_SOCIAL_Y_BIENESTAR_UNIVERSITARIO_,BE815," ")))))))))))))))</f>
        <v>Promover y facilitar la interacción con la sociedad contribuyendo a la satisfacción de sus demandas, mediante servicios especializados, programas de educación continuada y de proyección social.</v>
      </c>
      <c r="F200" s="282" t="s">
        <v>265</v>
      </c>
      <c r="G200" s="210" t="s">
        <v>260</v>
      </c>
      <c r="H200" s="210" t="s">
        <v>37</v>
      </c>
      <c r="I200" s="187" t="s">
        <v>1227</v>
      </c>
      <c r="J200" s="282" t="s">
        <v>105</v>
      </c>
      <c r="K200" s="282" t="s">
        <v>1244</v>
      </c>
      <c r="L200" s="282" t="s">
        <v>1245</v>
      </c>
      <c r="M200" s="282" t="s">
        <v>1243</v>
      </c>
      <c r="N200" s="282" t="s">
        <v>127</v>
      </c>
      <c r="O200" s="276">
        <f t="shared" si="804"/>
        <v>1</v>
      </c>
      <c r="P200" s="282" t="s">
        <v>209</v>
      </c>
      <c r="Q200" s="276">
        <f t="shared" ref="Q200" si="992">IF(P200="ALTO",5,IF(P200="MEDIO-ALTO",4,IF(P200="MEDIO",3,IF(P200="MEDIO-BAJO",2,IF(P200="BAJO",1,0)))))</f>
        <v>4</v>
      </c>
      <c r="R200" s="276">
        <f t="shared" ref="R200" si="993">Q200*O200</f>
        <v>4</v>
      </c>
      <c r="S200" s="180" t="s">
        <v>315</v>
      </c>
      <c r="T200" s="181">
        <f t="shared" si="716"/>
        <v>1</v>
      </c>
      <c r="U200" s="276">
        <f t="shared" ref="U200:U260" si="994">ROUND(AVERAGEIF(T200:T202,"&gt;0"),0)</f>
        <v>1</v>
      </c>
      <c r="V200" s="276">
        <f t="shared" ref="V200:V260" si="995">U200*0.6</f>
        <v>0.6</v>
      </c>
      <c r="W200" s="210" t="s">
        <v>1268</v>
      </c>
      <c r="X200" s="276">
        <f t="shared" ref="X200" si="996">IF(S200="No_existen",5*$X$10,Y200*$X$10)</f>
        <v>0.2</v>
      </c>
      <c r="Y200" s="276">
        <f t="shared" ref="Y200:Y236" si="997">ROUND(AVERAGEIF(Z200:Z202,"&gt;0"),0)</f>
        <v>4</v>
      </c>
      <c r="Z200" s="208">
        <f t="shared" si="717"/>
        <v>4</v>
      </c>
      <c r="AA200" s="210" t="s">
        <v>318</v>
      </c>
      <c r="AB200" s="210"/>
      <c r="AC200" s="276">
        <f t="shared" ref="AC200" si="998">IF(S200="No_existen",5*$AC$10,AD200*$AC$10)</f>
        <v>0.15</v>
      </c>
      <c r="AD200" s="276">
        <f t="shared" ref="AD200:AD260" si="999">ROUND(AVERAGEIF(AE200:AE202,"&gt;0"),0)</f>
        <v>1</v>
      </c>
      <c r="AE200" s="208">
        <f t="shared" si="718"/>
        <v>1</v>
      </c>
      <c r="AF200" s="210" t="s">
        <v>295</v>
      </c>
      <c r="AG200" s="210" t="s">
        <v>1281</v>
      </c>
      <c r="AH200" s="276">
        <f t="shared" ref="AH200" si="1000">IF(S200="No_existen",5*$AH$10,AI200*$AH$10)</f>
        <v>0.1</v>
      </c>
      <c r="AI200" s="276">
        <f t="shared" ref="AI200" si="1001">ROUND(AVERAGEIF(AJ200:AJ202,"&gt;0"),0)</f>
        <v>1</v>
      </c>
      <c r="AJ200" s="208">
        <f t="shared" si="719"/>
        <v>1</v>
      </c>
      <c r="AK200" s="210" t="s">
        <v>292</v>
      </c>
      <c r="AL200" s="210" t="s">
        <v>299</v>
      </c>
      <c r="AM200" s="276">
        <f t="shared" ref="AM200" si="1002">IF(S200="No_existen",5*$AM$10,AN200*$AM$10)</f>
        <v>0.1</v>
      </c>
      <c r="AN200" s="276">
        <f t="shared" ref="AN200" si="1003">ROUND(AVERAGEIF(AO200:AO202,"&gt;0"),0)</f>
        <v>1</v>
      </c>
      <c r="AO200" s="208">
        <f t="shared" si="6"/>
        <v>1</v>
      </c>
      <c r="AP200" s="210" t="s">
        <v>647</v>
      </c>
      <c r="AQ200" s="276">
        <f t="shared" ref="AQ200" si="1004">ROUND(AVERAGE(U200,Y200,AD200,AI200,AN200),0)</f>
        <v>2</v>
      </c>
      <c r="AR200" s="276" t="str">
        <f t="shared" ref="AR200" si="1005">IF(AQ200&lt;1.5,"FUERTE",IF(AND(AQ200&gt;=1.5,AQ200&lt;2.5),"ACEPTABLE",IF(AQ200&gt;=5,"INEXISTENTE","DÉBIL")))</f>
        <v>ACEPTABLE</v>
      </c>
      <c r="AS200" s="276">
        <f t="shared" ref="AS200" si="1006">IF(R200=0,0,ROUND((R200*AQ200),0))</f>
        <v>8</v>
      </c>
      <c r="AT200" s="278" t="str">
        <f t="shared" ref="AT200" si="1007">IF(AS200&gt;=36,"GRAVE", IF(AS200&lt;=10, "LEVE", "MODERADO"))</f>
        <v>LEVE</v>
      </c>
      <c r="AU200" s="280" t="s">
        <v>1289</v>
      </c>
      <c r="AV200" s="298">
        <v>1</v>
      </c>
      <c r="AW200" s="210" t="s">
        <v>89</v>
      </c>
      <c r="AX200" s="210"/>
      <c r="AY200" s="188"/>
      <c r="AZ200" s="182"/>
      <c r="BA200" s="183"/>
      <c r="BB200" s="183"/>
      <c r="BC200" s="183"/>
      <c r="BD200" s="183"/>
      <c r="BE200" s="183"/>
      <c r="BF200" s="183"/>
      <c r="BG200" s="183"/>
    </row>
    <row r="201" spans="1:59" ht="64.5" hidden="1" customHeight="1" x14ac:dyDescent="0.2">
      <c r="A201" s="284"/>
      <c r="B201" s="282"/>
      <c r="C201" s="285"/>
      <c r="D201" s="280"/>
      <c r="E201" s="285"/>
      <c r="F201" s="282"/>
      <c r="G201" s="210"/>
      <c r="H201" s="210"/>
      <c r="I201" s="187"/>
      <c r="J201" s="282"/>
      <c r="K201" s="282"/>
      <c r="L201" s="282"/>
      <c r="M201" s="282"/>
      <c r="N201" s="282"/>
      <c r="O201" s="276"/>
      <c r="P201" s="282"/>
      <c r="Q201" s="276"/>
      <c r="R201" s="276"/>
      <c r="S201" s="180" t="s">
        <v>315</v>
      </c>
      <c r="T201" s="181">
        <f t="shared" si="716"/>
        <v>1</v>
      </c>
      <c r="U201" s="276"/>
      <c r="V201" s="276"/>
      <c r="W201" s="210" t="s">
        <v>1269</v>
      </c>
      <c r="X201" s="276"/>
      <c r="Y201" s="276"/>
      <c r="Z201" s="208">
        <f t="shared" si="717"/>
        <v>4</v>
      </c>
      <c r="AA201" s="210" t="s">
        <v>318</v>
      </c>
      <c r="AB201" s="210"/>
      <c r="AC201" s="276"/>
      <c r="AD201" s="276"/>
      <c r="AE201" s="208">
        <f t="shared" si="718"/>
        <v>1</v>
      </c>
      <c r="AF201" s="210" t="s">
        <v>295</v>
      </c>
      <c r="AG201" s="210" t="s">
        <v>1281</v>
      </c>
      <c r="AH201" s="276"/>
      <c r="AI201" s="276"/>
      <c r="AJ201" s="208">
        <f t="shared" si="719"/>
        <v>1</v>
      </c>
      <c r="AK201" s="210" t="s">
        <v>292</v>
      </c>
      <c r="AL201" s="210" t="s">
        <v>299</v>
      </c>
      <c r="AM201" s="276"/>
      <c r="AN201" s="276"/>
      <c r="AO201" s="208">
        <f t="shared" si="6"/>
        <v>1</v>
      </c>
      <c r="AP201" s="210" t="s">
        <v>647</v>
      </c>
      <c r="AQ201" s="276"/>
      <c r="AR201" s="276"/>
      <c r="AS201" s="276"/>
      <c r="AT201" s="278"/>
      <c r="AU201" s="280"/>
      <c r="AV201" s="280"/>
      <c r="AW201" s="210" t="s">
        <v>89</v>
      </c>
      <c r="AX201" s="210"/>
      <c r="AY201" s="188"/>
      <c r="AZ201" s="182"/>
      <c r="BA201" s="183"/>
      <c r="BB201" s="183"/>
      <c r="BC201" s="183"/>
      <c r="BD201" s="183"/>
      <c r="BE201" s="183"/>
      <c r="BF201" s="183"/>
      <c r="BG201" s="183"/>
    </row>
    <row r="202" spans="1:59" ht="64.5" hidden="1" customHeight="1" x14ac:dyDescent="0.2">
      <c r="A202" s="284"/>
      <c r="B202" s="282"/>
      <c r="C202" s="285"/>
      <c r="D202" s="280"/>
      <c r="E202" s="285"/>
      <c r="F202" s="282"/>
      <c r="G202" s="210"/>
      <c r="H202" s="210"/>
      <c r="I202" s="187"/>
      <c r="J202" s="282"/>
      <c r="K202" s="282"/>
      <c r="L202" s="282"/>
      <c r="M202" s="282"/>
      <c r="N202" s="282"/>
      <c r="O202" s="276"/>
      <c r="P202" s="282"/>
      <c r="Q202" s="276"/>
      <c r="R202" s="276"/>
      <c r="S202" s="180"/>
      <c r="T202" s="181">
        <f t="shared" si="716"/>
        <v>0</v>
      </c>
      <c r="U202" s="276"/>
      <c r="V202" s="276"/>
      <c r="W202" s="210"/>
      <c r="X202" s="276"/>
      <c r="Y202" s="276"/>
      <c r="Z202" s="208">
        <f t="shared" si="717"/>
        <v>0</v>
      </c>
      <c r="AA202" s="210"/>
      <c r="AB202" s="210"/>
      <c r="AC202" s="276"/>
      <c r="AD202" s="276"/>
      <c r="AE202" s="208">
        <f t="shared" si="718"/>
        <v>0</v>
      </c>
      <c r="AF202" s="210"/>
      <c r="AG202" s="210"/>
      <c r="AH202" s="276"/>
      <c r="AI202" s="276"/>
      <c r="AJ202" s="208">
        <f t="shared" si="719"/>
        <v>0</v>
      </c>
      <c r="AK202" s="210"/>
      <c r="AL202" s="210"/>
      <c r="AM202" s="276"/>
      <c r="AN202" s="276"/>
      <c r="AO202" s="208">
        <f t="shared" si="6"/>
        <v>0</v>
      </c>
      <c r="AP202" s="210"/>
      <c r="AQ202" s="276"/>
      <c r="AR202" s="276"/>
      <c r="AS202" s="276"/>
      <c r="AT202" s="278"/>
      <c r="AU202" s="280"/>
      <c r="AV202" s="280"/>
      <c r="AW202" s="210"/>
      <c r="AX202" s="210"/>
      <c r="AY202" s="188"/>
      <c r="AZ202" s="182"/>
      <c r="BA202" s="183"/>
      <c r="BB202" s="183"/>
      <c r="BC202" s="183"/>
      <c r="BD202" s="183"/>
      <c r="BE202" s="183"/>
      <c r="BF202" s="183"/>
      <c r="BG202" s="183"/>
    </row>
    <row r="203" spans="1:59" ht="64.5" hidden="1" customHeight="1" x14ac:dyDescent="0.2">
      <c r="A203" s="284">
        <v>65</v>
      </c>
      <c r="B203" s="282" t="s">
        <v>248</v>
      </c>
      <c r="C203" s="285" t="str">
        <f>+VLOOKUP(B203,$A$691:$B$729,2,0)</f>
        <v>GLORIA INÉS HINCAPIÉ</v>
      </c>
      <c r="D203" s="280" t="s">
        <v>167</v>
      </c>
      <c r="E203" s="285" t="str">
        <f>IF(D203=$D$661,$E$661,IF(D203=$D$662,$E$662,IF(D203=$D$663,$E$663,IF(D203=$D$664,$E$664,IF(D203=$D$665,$E$665,IF(D203=$D$666,$E$666,IF(D203=$D$667,$E$667,IF(D203=$D$668,$E$668,IF(D203=$D$669,$E$669,IF(D203=$D$670,$E$670,IF(D203=VICERRECTORÍA_ACADÉMICA_,BE814,IF(D203=PLANEACIÓN_,BE816, IF(D203=IMPACTO,BE815,IF(D203=VICERRECTORÍA_ADMINISTRATIVA_FINANCIERA_,BE817,IF(D203=_VICERRECTORÍA_RESPONSABILIDAD_SOCIAL_Y_BIENESTAR_UNIVERSITARIO_,BE818," ")))))))))))))))</f>
        <v>Promover y facilitar la interacción con la sociedad contribuyendo a la satisfacción de sus demandas, mediante servicios especializados, programas de educación continuada y de proyección social.</v>
      </c>
      <c r="F203" s="282" t="s">
        <v>265</v>
      </c>
      <c r="G203" s="210" t="s">
        <v>260</v>
      </c>
      <c r="H203" s="210" t="s">
        <v>37</v>
      </c>
      <c r="I203" s="210" t="s">
        <v>1228</v>
      </c>
      <c r="J203" s="282" t="s">
        <v>105</v>
      </c>
      <c r="K203" s="308" t="s">
        <v>1246</v>
      </c>
      <c r="L203" s="308" t="s">
        <v>1247</v>
      </c>
      <c r="M203" s="308" t="s">
        <v>1243</v>
      </c>
      <c r="N203" s="282" t="s">
        <v>127</v>
      </c>
      <c r="O203" s="276">
        <f t="shared" si="817"/>
        <v>1</v>
      </c>
      <c r="P203" s="282" t="s">
        <v>209</v>
      </c>
      <c r="Q203" s="276">
        <f t="shared" ref="Q203" si="1008">IF(P203="ALTO",5,IF(P203="MEDIO-ALTO",4,IF(P203="MEDIO",3,IF(P203="MEDIO-BAJO",2,IF(P203="BAJO",1,0)))))</f>
        <v>4</v>
      </c>
      <c r="R203" s="276">
        <f t="shared" ref="R203" si="1009">Q203*O203</f>
        <v>4</v>
      </c>
      <c r="S203" s="180" t="s">
        <v>315</v>
      </c>
      <c r="T203" s="181">
        <f t="shared" ref="T203:T266" si="1010">IF(S203=$S$665,1,IF(S203=$S$661,5,IF(S203=$S$662,4,IF(S203=$S$663,3,IF(S203=$S$664,2,0)))))</f>
        <v>1</v>
      </c>
      <c r="U203" s="276">
        <f t="shared" ref="U203:U263" si="1011">ROUND(AVERAGEIF(T203:T205,"&gt;0"),0)</f>
        <v>1</v>
      </c>
      <c r="V203" s="276">
        <f t="shared" ref="V203:V263" si="1012">U203*0.6</f>
        <v>0.6</v>
      </c>
      <c r="W203" s="210" t="s">
        <v>1270</v>
      </c>
      <c r="X203" s="276">
        <f t="shared" ref="X203" si="1013">IF(S203="No_existen",5*$X$10,Y203*$X$10)</f>
        <v>0.2</v>
      </c>
      <c r="Y203" s="276">
        <f t="shared" ref="Y203:Y239" si="1014">ROUND(AVERAGEIF(Z203:Z205,"&gt;0"),0)</f>
        <v>4</v>
      </c>
      <c r="Z203" s="208">
        <f t="shared" ref="Z203:Z266" si="1015">IF(AA203=$AA$663,1,IF(AA203=$AA$662,2,IF(AA203=$AA$661,4,IF(S203="No_existen",5,0))))</f>
        <v>4</v>
      </c>
      <c r="AA203" s="210" t="s">
        <v>318</v>
      </c>
      <c r="AB203" s="210"/>
      <c r="AC203" s="276">
        <f t="shared" ref="AC203" si="1016">IF(S203="No_existen",5*$AC$10,AD203*$AC$10)</f>
        <v>0.15</v>
      </c>
      <c r="AD203" s="276">
        <f t="shared" ref="AD203:AD263" si="1017">ROUND(AVERAGEIF(AE203:AE205,"&gt;0"),0)</f>
        <v>1</v>
      </c>
      <c r="AE203" s="208">
        <f t="shared" ref="AE203:AE266" si="1018">IF(AF203=$AK$662,1,IF(AF203=$AK$661,4,IF(S203="No_existen",5,0)))</f>
        <v>1</v>
      </c>
      <c r="AF203" s="210" t="s">
        <v>295</v>
      </c>
      <c r="AG203" s="210" t="s">
        <v>1281</v>
      </c>
      <c r="AH203" s="276">
        <f t="shared" ref="AH203" si="1019">IF(S203="No_existen",5*$AH$10,AI203*$AH$10)</f>
        <v>0.1</v>
      </c>
      <c r="AI203" s="276">
        <f t="shared" ref="AI203" si="1020">ROUND(AVERAGEIF(AJ203:AJ205,"&gt;0"),0)</f>
        <v>1</v>
      </c>
      <c r="AJ203" s="208">
        <f t="shared" ref="AJ203:AJ266" si="1021">IF(AK203=$AP$661,1,IF(AK203=$AP$662,4,IF(S203="No_existen",5,0)))</f>
        <v>1</v>
      </c>
      <c r="AK203" s="210" t="s">
        <v>292</v>
      </c>
      <c r="AL203" s="210" t="s">
        <v>306</v>
      </c>
      <c r="AM203" s="276">
        <f t="shared" ref="AM203" si="1022">IF(S203="No_existen",5*$AM$10,AN203*$AM$10)</f>
        <v>0.1</v>
      </c>
      <c r="AN203" s="276">
        <f t="shared" ref="AN203" si="1023">ROUND(AVERAGEIF(AO203:AO205,"&gt;0"),0)</f>
        <v>1</v>
      </c>
      <c r="AO203" s="208">
        <f t="shared" si="6"/>
        <v>1</v>
      </c>
      <c r="AP203" s="210" t="s">
        <v>647</v>
      </c>
      <c r="AQ203" s="276">
        <f t="shared" ref="AQ203" si="1024">ROUND(AVERAGE(U203,Y203,AD203,AI203,AN203),0)</f>
        <v>2</v>
      </c>
      <c r="AR203" s="276" t="str">
        <f t="shared" ref="AR203" si="1025">IF(AQ203&lt;1.5,"FUERTE",IF(AND(AQ203&gt;=1.5,AQ203&lt;2.5),"ACEPTABLE",IF(AQ203&gt;=5,"INEXISTENTE","DÉBIL")))</f>
        <v>ACEPTABLE</v>
      </c>
      <c r="AS203" s="276">
        <f t="shared" ref="AS203" si="1026">IF(R203=0,0,ROUND((R203*AQ203),0))</f>
        <v>8</v>
      </c>
      <c r="AT203" s="278" t="str">
        <f t="shared" ref="AT203" si="1027">IF(AS203&gt;=36,"GRAVE", IF(AS203&lt;=10, "LEVE", "MODERADO"))</f>
        <v>LEVE</v>
      </c>
      <c r="AU203" s="280" t="s">
        <v>1290</v>
      </c>
      <c r="AV203" s="280">
        <v>0</v>
      </c>
      <c r="AW203" s="210" t="s">
        <v>89</v>
      </c>
      <c r="AX203" s="210"/>
      <c r="AY203" s="188"/>
      <c r="AZ203" s="182"/>
      <c r="BA203" s="183"/>
      <c r="BB203" s="183"/>
      <c r="BC203" s="183"/>
      <c r="BD203" s="183"/>
      <c r="BE203" s="183"/>
      <c r="BF203" s="183"/>
      <c r="BG203" s="183"/>
    </row>
    <row r="204" spans="1:59" ht="64.5" hidden="1" customHeight="1" x14ac:dyDescent="0.2">
      <c r="A204" s="284"/>
      <c r="B204" s="282"/>
      <c r="C204" s="285"/>
      <c r="D204" s="280"/>
      <c r="E204" s="285"/>
      <c r="F204" s="282"/>
      <c r="G204" s="210" t="s">
        <v>260</v>
      </c>
      <c r="H204" s="210" t="s">
        <v>38</v>
      </c>
      <c r="I204" s="187" t="s">
        <v>1229</v>
      </c>
      <c r="J204" s="282"/>
      <c r="K204" s="308"/>
      <c r="L204" s="308"/>
      <c r="M204" s="308"/>
      <c r="N204" s="282"/>
      <c r="O204" s="276"/>
      <c r="P204" s="282"/>
      <c r="Q204" s="276"/>
      <c r="R204" s="276"/>
      <c r="S204" s="180" t="s">
        <v>315</v>
      </c>
      <c r="T204" s="181">
        <f t="shared" si="1010"/>
        <v>1</v>
      </c>
      <c r="U204" s="276"/>
      <c r="V204" s="276"/>
      <c r="W204" s="210" t="s">
        <v>1271</v>
      </c>
      <c r="X204" s="276"/>
      <c r="Y204" s="276"/>
      <c r="Z204" s="208">
        <f t="shared" si="1015"/>
        <v>4</v>
      </c>
      <c r="AA204" s="210" t="s">
        <v>318</v>
      </c>
      <c r="AB204" s="210"/>
      <c r="AC204" s="276"/>
      <c r="AD204" s="276"/>
      <c r="AE204" s="208">
        <f t="shared" si="1018"/>
        <v>1</v>
      </c>
      <c r="AF204" s="210" t="s">
        <v>295</v>
      </c>
      <c r="AG204" s="210" t="s">
        <v>1281</v>
      </c>
      <c r="AH204" s="276"/>
      <c r="AI204" s="276"/>
      <c r="AJ204" s="208">
        <f t="shared" si="1021"/>
        <v>1</v>
      </c>
      <c r="AK204" s="210" t="s">
        <v>292</v>
      </c>
      <c r="AL204" s="210" t="s">
        <v>306</v>
      </c>
      <c r="AM204" s="276"/>
      <c r="AN204" s="276"/>
      <c r="AO204" s="208">
        <f t="shared" ref="AO204:AO267" si="1028">IF(AP204="Preventivo",1,IF(AP204="Detectivo",4, IF(S204="No_existen",5,0)))</f>
        <v>1</v>
      </c>
      <c r="AP204" s="210" t="s">
        <v>647</v>
      </c>
      <c r="AQ204" s="276"/>
      <c r="AR204" s="276"/>
      <c r="AS204" s="276"/>
      <c r="AT204" s="278"/>
      <c r="AU204" s="280"/>
      <c r="AV204" s="280"/>
      <c r="AW204" s="210" t="s">
        <v>89</v>
      </c>
      <c r="AX204" s="210"/>
      <c r="AY204" s="188"/>
      <c r="AZ204" s="182"/>
      <c r="BA204" s="183"/>
      <c r="BB204" s="183"/>
      <c r="BC204" s="183"/>
      <c r="BD204" s="183"/>
      <c r="BE204" s="183"/>
      <c r="BF204" s="183"/>
      <c r="BG204" s="183"/>
    </row>
    <row r="205" spans="1:59" ht="64.5" hidden="1" customHeight="1" x14ac:dyDescent="0.2">
      <c r="A205" s="284"/>
      <c r="B205" s="282"/>
      <c r="C205" s="285"/>
      <c r="D205" s="280"/>
      <c r="E205" s="285"/>
      <c r="F205" s="282"/>
      <c r="G205" s="210"/>
      <c r="H205" s="210"/>
      <c r="I205" s="187"/>
      <c r="J205" s="282"/>
      <c r="K205" s="308"/>
      <c r="L205" s="308"/>
      <c r="M205" s="308"/>
      <c r="N205" s="282"/>
      <c r="O205" s="276"/>
      <c r="P205" s="282"/>
      <c r="Q205" s="276"/>
      <c r="R205" s="276"/>
      <c r="S205" s="180"/>
      <c r="T205" s="181">
        <f t="shared" si="1010"/>
        <v>0</v>
      </c>
      <c r="U205" s="276"/>
      <c r="V205" s="276"/>
      <c r="W205" s="210"/>
      <c r="X205" s="276"/>
      <c r="Y205" s="276"/>
      <c r="Z205" s="208">
        <f t="shared" si="1015"/>
        <v>0</v>
      </c>
      <c r="AA205" s="210"/>
      <c r="AB205" s="210"/>
      <c r="AC205" s="276"/>
      <c r="AD205" s="276"/>
      <c r="AE205" s="208">
        <f t="shared" si="1018"/>
        <v>0</v>
      </c>
      <c r="AF205" s="210"/>
      <c r="AG205" s="210"/>
      <c r="AH205" s="276"/>
      <c r="AI205" s="276"/>
      <c r="AJ205" s="208">
        <f t="shared" si="1021"/>
        <v>0</v>
      </c>
      <c r="AK205" s="210"/>
      <c r="AL205" s="210"/>
      <c r="AM205" s="276"/>
      <c r="AN205" s="276"/>
      <c r="AO205" s="208">
        <f t="shared" si="1028"/>
        <v>0</v>
      </c>
      <c r="AP205" s="210"/>
      <c r="AQ205" s="276"/>
      <c r="AR205" s="276"/>
      <c r="AS205" s="276"/>
      <c r="AT205" s="278"/>
      <c r="AU205" s="280"/>
      <c r="AV205" s="280"/>
      <c r="AW205" s="210"/>
      <c r="AX205" s="210"/>
      <c r="AY205" s="188"/>
      <c r="AZ205" s="182"/>
      <c r="BA205" s="183"/>
      <c r="BB205" s="183"/>
      <c r="BC205" s="183"/>
      <c r="BD205" s="183"/>
      <c r="BE205" s="183"/>
      <c r="BF205" s="183"/>
      <c r="BG205" s="183"/>
    </row>
    <row r="206" spans="1:59" ht="64.5" hidden="1" customHeight="1" x14ac:dyDescent="0.2">
      <c r="A206" s="284">
        <v>66</v>
      </c>
      <c r="B206" s="282" t="s">
        <v>248</v>
      </c>
      <c r="C206" s="285" t="str">
        <f>+VLOOKUP(B206,$A$691:$B$729,2,0)</f>
        <v>GLORIA INÉS HINCAPIÉ</v>
      </c>
      <c r="D206" s="280" t="s">
        <v>167</v>
      </c>
      <c r="E206" s="285" t="str">
        <f>IF(D206=$D$661,$E$661,IF(D206=$D$662,$E$662,IF(D206=$D$663,$E$663,IF(D206=$D$664,$E$664,IF(D206=$D$665,$E$665,IF(D206=$D$666,$E$666,IF(D206=$D$667,$E$667,IF(D206=$D$668,$E$668,IF(D206=$D$669,$E$669,IF(D206=$D$670,$E$670,IF(D206=VICERRECTORÍA_ACADÉMICA_,BE817,IF(D206=PLANEACIÓN_,BE819, IF(D206=IMPACTO,BE818,IF(D206=VICERRECTORÍA_ADMINISTRATIVA_FINANCIERA_,BE820,IF(D206=_VICERRECTORÍA_RESPONSABILIDAD_SOCIAL_Y_BIENESTAR_UNIVERSITARIO_,BE821," ")))))))))))))))</f>
        <v>Promover y facilitar la interacción con la sociedad contribuyendo a la satisfacción de sus demandas, mediante servicios especializados, programas de educación continuada y de proyección social.</v>
      </c>
      <c r="F206" s="282" t="s">
        <v>265</v>
      </c>
      <c r="G206" s="210" t="s">
        <v>260</v>
      </c>
      <c r="H206" s="210" t="s">
        <v>37</v>
      </c>
      <c r="I206" s="210" t="s">
        <v>1230</v>
      </c>
      <c r="J206" s="282" t="s">
        <v>108</v>
      </c>
      <c r="K206" s="282" t="s">
        <v>1248</v>
      </c>
      <c r="L206" s="282" t="s">
        <v>1249</v>
      </c>
      <c r="M206" s="282" t="s">
        <v>1250</v>
      </c>
      <c r="N206" s="282" t="s">
        <v>127</v>
      </c>
      <c r="O206" s="276">
        <f t="shared" si="830"/>
        <v>1</v>
      </c>
      <c r="P206" s="282" t="s">
        <v>139</v>
      </c>
      <c r="Q206" s="276">
        <f t="shared" ref="Q206" si="1029">IF(P206="ALTO",5,IF(P206="MEDIO-ALTO",4,IF(P206="MEDIO",3,IF(P206="MEDIO-BAJO",2,IF(P206="BAJO",1,0)))))</f>
        <v>5</v>
      </c>
      <c r="R206" s="276">
        <f t="shared" ref="R206" si="1030">Q206*O206</f>
        <v>5</v>
      </c>
      <c r="S206" s="180" t="s">
        <v>315</v>
      </c>
      <c r="T206" s="181">
        <f t="shared" si="1010"/>
        <v>1</v>
      </c>
      <c r="U206" s="276">
        <f t="shared" ref="U206:U266" si="1031">ROUND(AVERAGEIF(T206:T208,"&gt;0"),0)</f>
        <v>1</v>
      </c>
      <c r="V206" s="276">
        <f t="shared" ref="V206:V266" si="1032">U206*0.6</f>
        <v>0.6</v>
      </c>
      <c r="W206" s="210" t="s">
        <v>1272</v>
      </c>
      <c r="X206" s="276">
        <f t="shared" ref="X206" si="1033">IF(S206="No_existen",5*$X$10,Y206*$X$10)</f>
        <v>0.15000000000000002</v>
      </c>
      <c r="Y206" s="276">
        <f t="shared" ref="Y206:Y242" si="1034">ROUND(AVERAGEIF(Z206:Z208,"&gt;0"),0)</f>
        <v>3</v>
      </c>
      <c r="Z206" s="208">
        <f t="shared" si="1015"/>
        <v>2</v>
      </c>
      <c r="AA206" s="210" t="s">
        <v>319</v>
      </c>
      <c r="AB206" s="210"/>
      <c r="AC206" s="276">
        <f t="shared" ref="AC206" si="1035">IF(S206="No_existen",5*$AC$10,AD206*$AC$10)</f>
        <v>0.15</v>
      </c>
      <c r="AD206" s="276">
        <f t="shared" ref="AD206:AD266" si="1036">ROUND(AVERAGEIF(AE206:AE208,"&gt;0"),0)</f>
        <v>1</v>
      </c>
      <c r="AE206" s="208">
        <f t="shared" si="1018"/>
        <v>1</v>
      </c>
      <c r="AF206" s="210" t="s">
        <v>295</v>
      </c>
      <c r="AG206" s="210" t="s">
        <v>1282</v>
      </c>
      <c r="AH206" s="276">
        <f t="shared" ref="AH206" si="1037">IF(S206="No_existen",5*$AH$10,AI206*$AH$10)</f>
        <v>0.1</v>
      </c>
      <c r="AI206" s="276">
        <f t="shared" ref="AI206" si="1038">ROUND(AVERAGEIF(AJ206:AJ208,"&gt;0"),0)</f>
        <v>1</v>
      </c>
      <c r="AJ206" s="208">
        <f t="shared" si="1021"/>
        <v>1</v>
      </c>
      <c r="AK206" s="210" t="s">
        <v>292</v>
      </c>
      <c r="AL206" s="210" t="s">
        <v>306</v>
      </c>
      <c r="AM206" s="276">
        <f t="shared" ref="AM206" si="1039">IF(S206="No_existen",5*$AM$10,AN206*$AM$10)</f>
        <v>0.1</v>
      </c>
      <c r="AN206" s="276">
        <f t="shared" ref="AN206" si="1040">ROUND(AVERAGEIF(AO206:AO208,"&gt;0"),0)</f>
        <v>1</v>
      </c>
      <c r="AO206" s="208">
        <f t="shared" si="1028"/>
        <v>1</v>
      </c>
      <c r="AP206" s="210" t="s">
        <v>647</v>
      </c>
      <c r="AQ206" s="276">
        <f t="shared" ref="AQ206" si="1041">ROUND(AVERAGE(U206,Y206,AD206,AI206,AN206),0)</f>
        <v>1</v>
      </c>
      <c r="AR206" s="276" t="str">
        <f t="shared" ref="AR206" si="1042">IF(AQ206&lt;1.5,"FUERTE",IF(AND(AQ206&gt;=1.5,AQ206&lt;2.5),"ACEPTABLE",IF(AQ206&gt;=5,"INEXISTENTE","DÉBIL")))</f>
        <v>FUERTE</v>
      </c>
      <c r="AS206" s="276">
        <f t="shared" ref="AS206" si="1043">IF(R206=0,0,ROUND((R206*AQ206),0))</f>
        <v>5</v>
      </c>
      <c r="AT206" s="278" t="str">
        <f t="shared" ref="AT206" si="1044">IF(AS206&gt;=36,"GRAVE", IF(AS206&lt;=10, "LEVE", "MODERADO"))</f>
        <v>LEVE</v>
      </c>
      <c r="AU206" s="280" t="s">
        <v>1291</v>
      </c>
      <c r="AV206" s="280">
        <v>0</v>
      </c>
      <c r="AW206" s="210" t="s">
        <v>89</v>
      </c>
      <c r="AX206" s="210"/>
      <c r="AY206" s="188"/>
      <c r="AZ206" s="182"/>
      <c r="BA206" s="183"/>
      <c r="BB206" s="183"/>
      <c r="BC206" s="183"/>
      <c r="BD206" s="183"/>
      <c r="BE206" s="183"/>
      <c r="BF206" s="183"/>
      <c r="BG206" s="183"/>
    </row>
    <row r="207" spans="1:59" ht="64.5" hidden="1" customHeight="1" x14ac:dyDescent="0.2">
      <c r="A207" s="284"/>
      <c r="B207" s="282"/>
      <c r="C207" s="285"/>
      <c r="D207" s="280"/>
      <c r="E207" s="285"/>
      <c r="F207" s="282"/>
      <c r="G207" s="210" t="s">
        <v>260</v>
      </c>
      <c r="H207" s="210" t="s">
        <v>37</v>
      </c>
      <c r="I207" s="210" t="s">
        <v>1231</v>
      </c>
      <c r="J207" s="282"/>
      <c r="K207" s="282"/>
      <c r="L207" s="282"/>
      <c r="M207" s="282"/>
      <c r="N207" s="282"/>
      <c r="O207" s="276"/>
      <c r="P207" s="282"/>
      <c r="Q207" s="276"/>
      <c r="R207" s="276"/>
      <c r="S207" s="180" t="s">
        <v>315</v>
      </c>
      <c r="T207" s="181">
        <f t="shared" si="1010"/>
        <v>1</v>
      </c>
      <c r="U207" s="276"/>
      <c r="V207" s="276"/>
      <c r="W207" s="210" t="s">
        <v>1273</v>
      </c>
      <c r="X207" s="276"/>
      <c r="Y207" s="276"/>
      <c r="Z207" s="208">
        <f t="shared" si="1015"/>
        <v>4</v>
      </c>
      <c r="AA207" s="210" t="s">
        <v>318</v>
      </c>
      <c r="AB207" s="210"/>
      <c r="AC207" s="276"/>
      <c r="AD207" s="276"/>
      <c r="AE207" s="208">
        <f t="shared" si="1018"/>
        <v>1</v>
      </c>
      <c r="AF207" s="210" t="s">
        <v>295</v>
      </c>
      <c r="AG207" s="210" t="s">
        <v>1283</v>
      </c>
      <c r="AH207" s="276"/>
      <c r="AI207" s="276"/>
      <c r="AJ207" s="208">
        <f t="shared" si="1021"/>
        <v>1</v>
      </c>
      <c r="AK207" s="210" t="s">
        <v>292</v>
      </c>
      <c r="AL207" s="210" t="s">
        <v>306</v>
      </c>
      <c r="AM207" s="276"/>
      <c r="AN207" s="276"/>
      <c r="AO207" s="208">
        <f t="shared" si="1028"/>
        <v>1</v>
      </c>
      <c r="AP207" s="210" t="s">
        <v>647</v>
      </c>
      <c r="AQ207" s="276"/>
      <c r="AR207" s="276"/>
      <c r="AS207" s="276"/>
      <c r="AT207" s="278"/>
      <c r="AU207" s="280"/>
      <c r="AV207" s="280"/>
      <c r="AW207" s="210" t="s">
        <v>89</v>
      </c>
      <c r="AX207" s="210"/>
      <c r="AY207" s="188"/>
      <c r="AZ207" s="182"/>
      <c r="BA207" s="183"/>
      <c r="BB207" s="183"/>
      <c r="BC207" s="183"/>
      <c r="BD207" s="183"/>
      <c r="BE207" s="183"/>
      <c r="BF207" s="183"/>
      <c r="BG207" s="183"/>
    </row>
    <row r="208" spans="1:59" ht="64.5" hidden="1" customHeight="1" x14ac:dyDescent="0.2">
      <c r="A208" s="284"/>
      <c r="B208" s="282"/>
      <c r="C208" s="285"/>
      <c r="D208" s="280"/>
      <c r="E208" s="285"/>
      <c r="F208" s="282"/>
      <c r="G208" s="210"/>
      <c r="H208" s="210"/>
      <c r="I208" s="187"/>
      <c r="J208" s="282"/>
      <c r="K208" s="282"/>
      <c r="L208" s="282"/>
      <c r="M208" s="282"/>
      <c r="N208" s="282"/>
      <c r="O208" s="276"/>
      <c r="P208" s="282"/>
      <c r="Q208" s="276"/>
      <c r="R208" s="276"/>
      <c r="S208" s="180"/>
      <c r="T208" s="181">
        <f t="shared" si="1010"/>
        <v>0</v>
      </c>
      <c r="U208" s="276"/>
      <c r="V208" s="276"/>
      <c r="W208" s="210"/>
      <c r="X208" s="276"/>
      <c r="Y208" s="276"/>
      <c r="Z208" s="208">
        <f t="shared" si="1015"/>
        <v>0</v>
      </c>
      <c r="AA208" s="210"/>
      <c r="AB208" s="210"/>
      <c r="AC208" s="276"/>
      <c r="AD208" s="276"/>
      <c r="AE208" s="208">
        <f t="shared" si="1018"/>
        <v>0</v>
      </c>
      <c r="AF208" s="210"/>
      <c r="AG208" s="210"/>
      <c r="AH208" s="276"/>
      <c r="AI208" s="276"/>
      <c r="AJ208" s="208">
        <f t="shared" si="1021"/>
        <v>0</v>
      </c>
      <c r="AK208" s="210"/>
      <c r="AL208" s="210"/>
      <c r="AM208" s="276"/>
      <c r="AN208" s="276"/>
      <c r="AO208" s="208">
        <f t="shared" si="1028"/>
        <v>0</v>
      </c>
      <c r="AP208" s="210"/>
      <c r="AQ208" s="276"/>
      <c r="AR208" s="276"/>
      <c r="AS208" s="276"/>
      <c r="AT208" s="278"/>
      <c r="AU208" s="280"/>
      <c r="AV208" s="280"/>
      <c r="AW208" s="210"/>
      <c r="AX208" s="210"/>
      <c r="AY208" s="188"/>
      <c r="AZ208" s="182"/>
      <c r="BA208" s="183"/>
      <c r="BB208" s="183"/>
      <c r="BC208" s="183"/>
      <c r="BD208" s="183"/>
      <c r="BE208" s="183"/>
      <c r="BF208" s="183"/>
      <c r="BG208" s="183"/>
    </row>
    <row r="209" spans="1:59" ht="64.5" hidden="1" customHeight="1" x14ac:dyDescent="0.2">
      <c r="A209" s="284">
        <v>67</v>
      </c>
      <c r="B209" s="282" t="s">
        <v>248</v>
      </c>
      <c r="C209" s="285" t="str">
        <f>+VLOOKUP(B209,$A$691:$B$729,2,0)</f>
        <v>GLORIA INÉS HINCAPIÉ</v>
      </c>
      <c r="D209" s="280" t="s">
        <v>167</v>
      </c>
      <c r="E209" s="285" t="str">
        <f>IF(D209=$D$661,$E$661,IF(D209=$D$662,$E$662,IF(D209=$D$663,$E$663,IF(D209=$D$664,$E$664,IF(D209=$D$665,$E$665,IF(D209=$D$666,$E$666,IF(D209=$D$667,$E$667,IF(D209=$D$668,$E$668,IF(D209=$D$669,$E$669,IF(D209=$D$670,$E$670,IF(D209=VICERRECTORÍA_ACADÉMICA_,BE820,IF(D209=PLANEACIÓN_,BE822, IF(D209=IMPACTO,BE821,IF(D209=VICERRECTORÍA_ADMINISTRATIVA_FINANCIERA_,BE823,IF(D209=_VICERRECTORÍA_RESPONSABILIDAD_SOCIAL_Y_BIENESTAR_UNIVERSITARIO_,BE824," ")))))))))))))))</f>
        <v>Promover y facilitar la interacción con la sociedad contribuyendo a la satisfacción de sus demandas, mediante servicios especializados, programas de educación continuada y de proyección social.</v>
      </c>
      <c r="F209" s="282" t="s">
        <v>265</v>
      </c>
      <c r="G209" s="210" t="s">
        <v>260</v>
      </c>
      <c r="H209" s="210" t="s">
        <v>37</v>
      </c>
      <c r="I209" s="210" t="s">
        <v>1232</v>
      </c>
      <c r="J209" s="282" t="s">
        <v>105</v>
      </c>
      <c r="K209" s="282" t="s">
        <v>1251</v>
      </c>
      <c r="L209" s="282" t="s">
        <v>1252</v>
      </c>
      <c r="M209" s="282" t="s">
        <v>1253</v>
      </c>
      <c r="N209" s="282" t="s">
        <v>127</v>
      </c>
      <c r="O209" s="276">
        <f t="shared" si="843"/>
        <v>1</v>
      </c>
      <c r="P209" s="282" t="s">
        <v>209</v>
      </c>
      <c r="Q209" s="276">
        <f t="shared" ref="Q209" si="1045">IF(P209="ALTO",5,IF(P209="MEDIO-ALTO",4,IF(P209="MEDIO",3,IF(P209="MEDIO-BAJO",2,IF(P209="BAJO",1,0)))))</f>
        <v>4</v>
      </c>
      <c r="R209" s="276">
        <f t="shared" ref="R209" si="1046">Q209*O209</f>
        <v>4</v>
      </c>
      <c r="S209" s="180" t="s">
        <v>315</v>
      </c>
      <c r="T209" s="181">
        <f t="shared" si="1010"/>
        <v>1</v>
      </c>
      <c r="U209" s="276">
        <f t="shared" ref="U209:U269" si="1047">ROUND(AVERAGEIF(T209:T211,"&gt;0"),0)</f>
        <v>1</v>
      </c>
      <c r="V209" s="276">
        <f t="shared" ref="V209:V269" si="1048">U209*0.6</f>
        <v>0.6</v>
      </c>
      <c r="W209" s="210" t="s">
        <v>1274</v>
      </c>
      <c r="X209" s="276">
        <f t="shared" ref="X209" si="1049">IF(S209="No_existen",5*$X$10,Y209*$X$10)</f>
        <v>0.2</v>
      </c>
      <c r="Y209" s="276">
        <f t="shared" ref="Y209:Y245" si="1050">ROUND(AVERAGEIF(Z209:Z211,"&gt;0"),0)</f>
        <v>4</v>
      </c>
      <c r="Z209" s="208">
        <f t="shared" si="1015"/>
        <v>4</v>
      </c>
      <c r="AA209" s="210" t="s">
        <v>318</v>
      </c>
      <c r="AB209" s="210"/>
      <c r="AC209" s="276">
        <f t="shared" ref="AC209" si="1051">IF(S209="No_existen",5*$AC$10,AD209*$AC$10)</f>
        <v>0.15</v>
      </c>
      <c r="AD209" s="276">
        <f t="shared" ref="AD209:AD269" si="1052">ROUND(AVERAGEIF(AE209:AE211,"&gt;0"),0)</f>
        <v>1</v>
      </c>
      <c r="AE209" s="208">
        <f t="shared" si="1018"/>
        <v>1</v>
      </c>
      <c r="AF209" s="210" t="s">
        <v>295</v>
      </c>
      <c r="AG209" s="210" t="s">
        <v>1284</v>
      </c>
      <c r="AH209" s="276">
        <f t="shared" ref="AH209" si="1053">IF(S209="No_existen",5*$AH$10,AI209*$AH$10)</f>
        <v>0.1</v>
      </c>
      <c r="AI209" s="276">
        <f t="shared" ref="AI209" si="1054">ROUND(AVERAGEIF(AJ209:AJ211,"&gt;0"),0)</f>
        <v>1</v>
      </c>
      <c r="AJ209" s="208">
        <f t="shared" si="1021"/>
        <v>1</v>
      </c>
      <c r="AK209" s="210" t="s">
        <v>292</v>
      </c>
      <c r="AL209" s="210" t="s">
        <v>299</v>
      </c>
      <c r="AM209" s="276">
        <f t="shared" ref="AM209" si="1055">IF(S209="No_existen",5*$AM$10,AN209*$AM$10)</f>
        <v>0.1</v>
      </c>
      <c r="AN209" s="276">
        <f t="shared" ref="AN209" si="1056">ROUND(AVERAGEIF(AO209:AO211,"&gt;0"),0)</f>
        <v>1</v>
      </c>
      <c r="AO209" s="208">
        <f t="shared" si="1028"/>
        <v>1</v>
      </c>
      <c r="AP209" s="210" t="s">
        <v>647</v>
      </c>
      <c r="AQ209" s="276">
        <f t="shared" ref="AQ209" si="1057">ROUND(AVERAGE(U209,Y209,AD209,AI209,AN209),0)</f>
        <v>2</v>
      </c>
      <c r="AR209" s="276" t="str">
        <f t="shared" ref="AR209" si="1058">IF(AQ209&lt;1.5,"FUERTE",IF(AND(AQ209&gt;=1.5,AQ209&lt;2.5),"ACEPTABLE",IF(AQ209&gt;=5,"INEXISTENTE","DÉBIL")))</f>
        <v>ACEPTABLE</v>
      </c>
      <c r="AS209" s="276">
        <f t="shared" ref="AS209" si="1059">IF(R209=0,0,ROUND((R209*AQ209),0))</f>
        <v>8</v>
      </c>
      <c r="AT209" s="278" t="str">
        <f t="shared" ref="AT209" si="1060">IF(AS209&gt;=36,"GRAVE", IF(AS209&lt;=10, "LEVE", "MODERADO"))</f>
        <v>LEVE</v>
      </c>
      <c r="AU209" s="280" t="s">
        <v>1292</v>
      </c>
      <c r="AV209" s="298">
        <v>1</v>
      </c>
      <c r="AW209" s="210" t="s">
        <v>89</v>
      </c>
      <c r="AX209" s="210"/>
      <c r="AY209" s="188"/>
      <c r="AZ209" s="182"/>
      <c r="BA209" s="183"/>
      <c r="BB209" s="183"/>
      <c r="BC209" s="183"/>
      <c r="BD209" s="183"/>
      <c r="BE209" s="183"/>
      <c r="BF209" s="183"/>
      <c r="BG209" s="183"/>
    </row>
    <row r="210" spans="1:59" ht="64.5" hidden="1" customHeight="1" x14ac:dyDescent="0.2">
      <c r="A210" s="284"/>
      <c r="B210" s="282"/>
      <c r="C210" s="285"/>
      <c r="D210" s="280"/>
      <c r="E210" s="285"/>
      <c r="F210" s="282"/>
      <c r="G210" s="210"/>
      <c r="H210" s="210"/>
      <c r="I210" s="187"/>
      <c r="J210" s="282"/>
      <c r="K210" s="282"/>
      <c r="L210" s="282"/>
      <c r="M210" s="282"/>
      <c r="N210" s="282"/>
      <c r="O210" s="276"/>
      <c r="P210" s="282"/>
      <c r="Q210" s="276"/>
      <c r="R210" s="276"/>
      <c r="S210" s="180"/>
      <c r="T210" s="181">
        <f t="shared" si="1010"/>
        <v>0</v>
      </c>
      <c r="U210" s="276"/>
      <c r="V210" s="276"/>
      <c r="W210" s="210"/>
      <c r="X210" s="276"/>
      <c r="Y210" s="276"/>
      <c r="Z210" s="208">
        <f t="shared" si="1015"/>
        <v>0</v>
      </c>
      <c r="AA210" s="210"/>
      <c r="AB210" s="210"/>
      <c r="AC210" s="276"/>
      <c r="AD210" s="276"/>
      <c r="AE210" s="208">
        <f t="shared" si="1018"/>
        <v>0</v>
      </c>
      <c r="AF210" s="210"/>
      <c r="AG210" s="210"/>
      <c r="AH210" s="276"/>
      <c r="AI210" s="276"/>
      <c r="AJ210" s="208">
        <f t="shared" si="1021"/>
        <v>0</v>
      </c>
      <c r="AK210" s="210"/>
      <c r="AL210" s="210"/>
      <c r="AM210" s="276"/>
      <c r="AN210" s="276"/>
      <c r="AO210" s="208">
        <f t="shared" si="1028"/>
        <v>0</v>
      </c>
      <c r="AP210" s="210"/>
      <c r="AQ210" s="276"/>
      <c r="AR210" s="276"/>
      <c r="AS210" s="276"/>
      <c r="AT210" s="278"/>
      <c r="AU210" s="280"/>
      <c r="AV210" s="280"/>
      <c r="AW210" s="210"/>
      <c r="AX210" s="210"/>
      <c r="AY210" s="188"/>
      <c r="AZ210" s="182"/>
      <c r="BA210" s="183"/>
      <c r="BB210" s="183"/>
      <c r="BC210" s="183"/>
      <c r="BD210" s="183"/>
      <c r="BE210" s="183"/>
      <c r="BF210" s="183"/>
      <c r="BG210" s="183"/>
    </row>
    <row r="211" spans="1:59" ht="64.5" hidden="1" customHeight="1" x14ac:dyDescent="0.2">
      <c r="A211" s="284"/>
      <c r="B211" s="282"/>
      <c r="C211" s="285"/>
      <c r="D211" s="280"/>
      <c r="E211" s="285"/>
      <c r="F211" s="282"/>
      <c r="G211" s="210"/>
      <c r="H211" s="210"/>
      <c r="I211" s="187"/>
      <c r="J211" s="282"/>
      <c r="K211" s="282"/>
      <c r="L211" s="282"/>
      <c r="M211" s="282"/>
      <c r="N211" s="282"/>
      <c r="O211" s="276"/>
      <c r="P211" s="282"/>
      <c r="Q211" s="276"/>
      <c r="R211" s="276"/>
      <c r="S211" s="180"/>
      <c r="T211" s="181">
        <f t="shared" si="1010"/>
        <v>0</v>
      </c>
      <c r="U211" s="276"/>
      <c r="V211" s="276"/>
      <c r="W211" s="210"/>
      <c r="X211" s="276"/>
      <c r="Y211" s="276"/>
      <c r="Z211" s="208">
        <f t="shared" si="1015"/>
        <v>0</v>
      </c>
      <c r="AA211" s="210"/>
      <c r="AB211" s="210"/>
      <c r="AC211" s="276"/>
      <c r="AD211" s="276"/>
      <c r="AE211" s="208">
        <f t="shared" si="1018"/>
        <v>0</v>
      </c>
      <c r="AF211" s="210"/>
      <c r="AG211" s="210"/>
      <c r="AH211" s="276"/>
      <c r="AI211" s="276"/>
      <c r="AJ211" s="208">
        <f t="shared" si="1021"/>
        <v>0</v>
      </c>
      <c r="AK211" s="210"/>
      <c r="AL211" s="210"/>
      <c r="AM211" s="276"/>
      <c r="AN211" s="276"/>
      <c r="AO211" s="208">
        <f t="shared" si="1028"/>
        <v>0</v>
      </c>
      <c r="AP211" s="210"/>
      <c r="AQ211" s="276"/>
      <c r="AR211" s="276"/>
      <c r="AS211" s="276"/>
      <c r="AT211" s="278"/>
      <c r="AU211" s="280"/>
      <c r="AV211" s="280"/>
      <c r="AW211" s="210"/>
      <c r="AX211" s="210"/>
      <c r="AY211" s="188"/>
      <c r="AZ211" s="182"/>
      <c r="BA211" s="183"/>
      <c r="BB211" s="183"/>
      <c r="BC211" s="183"/>
      <c r="BD211" s="183"/>
      <c r="BE211" s="183"/>
      <c r="BF211" s="183"/>
      <c r="BG211" s="183"/>
    </row>
    <row r="212" spans="1:59" ht="64.5" hidden="1" customHeight="1" x14ac:dyDescent="0.2">
      <c r="A212" s="284">
        <v>68</v>
      </c>
      <c r="B212" s="282" t="s">
        <v>248</v>
      </c>
      <c r="C212" s="285" t="str">
        <f>+VLOOKUP(B212,$A$691:$B$729,2,0)</f>
        <v>GLORIA INÉS HINCAPIÉ</v>
      </c>
      <c r="D212" s="280" t="s">
        <v>167</v>
      </c>
      <c r="E212" s="285" t="str">
        <f>IF(D212=$D$661,$E$661,IF(D212=$D$662,$E$662,IF(D212=$D$663,$E$663,IF(D212=$D$664,$E$664,IF(D212=$D$665,$E$665,IF(D212=$D$666,$E$666,IF(D212=$D$667,$E$667,IF(D212=$D$668,$E$668,IF(D212=$D$669,$E$669,IF(D212=$D$670,$E$670,IF(D212=VICERRECTORÍA_ACADÉMICA_,BE823,IF(D212=PLANEACIÓN_,BE825, IF(D212=IMPACTO,BE824,IF(D212=VICERRECTORÍA_ADMINISTRATIVA_FINANCIERA_,BE826,IF(D212=_VICERRECTORÍA_RESPONSABILIDAD_SOCIAL_Y_BIENESTAR_UNIVERSITARIO_,BE827," ")))))))))))))))</f>
        <v>Promover y facilitar la interacción con la sociedad contribuyendo a la satisfacción de sus demandas, mediante servicios especializados, programas de educación continuada y de proyección social.</v>
      </c>
      <c r="F212" s="282" t="s">
        <v>265</v>
      </c>
      <c r="G212" s="210" t="s">
        <v>260</v>
      </c>
      <c r="H212" s="210" t="s">
        <v>37</v>
      </c>
      <c r="I212" s="210" t="s">
        <v>1233</v>
      </c>
      <c r="J212" s="282" t="s">
        <v>105</v>
      </c>
      <c r="K212" s="282" t="s">
        <v>1254</v>
      </c>
      <c r="L212" s="282" t="s">
        <v>1255</v>
      </c>
      <c r="M212" s="282" t="s">
        <v>1256</v>
      </c>
      <c r="N212" s="282" t="s">
        <v>127</v>
      </c>
      <c r="O212" s="276">
        <f t="shared" si="856"/>
        <v>1</v>
      </c>
      <c r="P212" s="282" t="s">
        <v>140</v>
      </c>
      <c r="Q212" s="276">
        <f t="shared" ref="Q212" si="1061">IF(P212="ALTO",5,IF(P212="MEDIO-ALTO",4,IF(P212="MEDIO",3,IF(P212="MEDIO-BAJO",2,IF(P212="BAJO",1,0)))))</f>
        <v>3</v>
      </c>
      <c r="R212" s="276">
        <f t="shared" ref="R212" si="1062">Q212*O212</f>
        <v>3</v>
      </c>
      <c r="S212" s="180" t="s">
        <v>315</v>
      </c>
      <c r="T212" s="181">
        <f t="shared" si="1010"/>
        <v>1</v>
      </c>
      <c r="U212" s="276">
        <f t="shared" ref="U212:U272" si="1063">ROUND(AVERAGEIF(T212:T214,"&gt;0"),0)</f>
        <v>1</v>
      </c>
      <c r="V212" s="276">
        <f t="shared" ref="V212:V272" si="1064">U212*0.6</f>
        <v>0.6</v>
      </c>
      <c r="W212" s="210" t="s">
        <v>1275</v>
      </c>
      <c r="X212" s="276">
        <f t="shared" ref="X212" si="1065">IF(S212="No_existen",5*$X$10,Y212*$X$10)</f>
        <v>0.2</v>
      </c>
      <c r="Y212" s="276">
        <f t="shared" ref="Y212:Y248" si="1066">ROUND(AVERAGEIF(Z212:Z214,"&gt;0"),0)</f>
        <v>4</v>
      </c>
      <c r="Z212" s="208">
        <f t="shared" si="1015"/>
        <v>4</v>
      </c>
      <c r="AA212" s="210" t="s">
        <v>318</v>
      </c>
      <c r="AB212" s="210"/>
      <c r="AC212" s="276">
        <f t="shared" ref="AC212" si="1067">IF(S212="No_existen",5*$AC$10,AD212*$AC$10)</f>
        <v>0.15</v>
      </c>
      <c r="AD212" s="276">
        <f t="shared" ref="AD212:AD272" si="1068">ROUND(AVERAGEIF(AE212:AE214,"&gt;0"),0)</f>
        <v>1</v>
      </c>
      <c r="AE212" s="208">
        <f t="shared" si="1018"/>
        <v>1</v>
      </c>
      <c r="AF212" s="210" t="s">
        <v>295</v>
      </c>
      <c r="AG212" s="210" t="s">
        <v>1285</v>
      </c>
      <c r="AH212" s="276">
        <f t="shared" ref="AH212" si="1069">IF(S212="No_existen",5*$AH$10,AI212*$AH$10)</f>
        <v>0.1</v>
      </c>
      <c r="AI212" s="276">
        <f t="shared" ref="AI212" si="1070">ROUND(AVERAGEIF(AJ212:AJ214,"&gt;0"),0)</f>
        <v>1</v>
      </c>
      <c r="AJ212" s="208">
        <f t="shared" si="1021"/>
        <v>1</v>
      </c>
      <c r="AK212" s="210" t="s">
        <v>292</v>
      </c>
      <c r="AL212" s="210" t="s">
        <v>307</v>
      </c>
      <c r="AM212" s="276">
        <f t="shared" ref="AM212" si="1071">IF(S212="No_existen",5*$AM$10,AN212*$AM$10)</f>
        <v>0.1</v>
      </c>
      <c r="AN212" s="276">
        <f t="shared" ref="AN212" si="1072">ROUND(AVERAGEIF(AO212:AO214,"&gt;0"),0)</f>
        <v>1</v>
      </c>
      <c r="AO212" s="208">
        <f t="shared" si="1028"/>
        <v>1</v>
      </c>
      <c r="AP212" s="210" t="s">
        <v>647</v>
      </c>
      <c r="AQ212" s="276">
        <f t="shared" ref="AQ212" si="1073">ROUND(AVERAGE(U212,Y212,AD212,AI212,AN212),0)</f>
        <v>2</v>
      </c>
      <c r="AR212" s="276" t="str">
        <f t="shared" ref="AR212" si="1074">IF(AQ212&lt;1.5,"FUERTE",IF(AND(AQ212&gt;=1.5,AQ212&lt;2.5),"ACEPTABLE",IF(AQ212&gt;=5,"INEXISTENTE","DÉBIL")))</f>
        <v>ACEPTABLE</v>
      </c>
      <c r="AS212" s="276">
        <f t="shared" ref="AS212" si="1075">IF(R212=0,0,ROUND((R212*AQ212),0))</f>
        <v>6</v>
      </c>
      <c r="AT212" s="278" t="str">
        <f t="shared" ref="AT212" si="1076">IF(AS212&gt;=36,"GRAVE", IF(AS212&lt;=10, "LEVE", "MODERADO"))</f>
        <v>LEVE</v>
      </c>
      <c r="AU212" s="280" t="s">
        <v>1293</v>
      </c>
      <c r="AV212" s="280">
        <v>0</v>
      </c>
      <c r="AW212" s="210" t="s">
        <v>89</v>
      </c>
      <c r="AX212" s="210"/>
      <c r="AY212" s="188"/>
      <c r="AZ212" s="182"/>
      <c r="BA212" s="183"/>
      <c r="BB212" s="183"/>
      <c r="BC212" s="183"/>
      <c r="BD212" s="183"/>
      <c r="BE212" s="183"/>
      <c r="BF212" s="183"/>
      <c r="BG212" s="183"/>
    </row>
    <row r="213" spans="1:59" ht="64.5" hidden="1" customHeight="1" x14ac:dyDescent="0.2">
      <c r="A213" s="284"/>
      <c r="B213" s="282"/>
      <c r="C213" s="285"/>
      <c r="D213" s="280"/>
      <c r="E213" s="285"/>
      <c r="F213" s="282"/>
      <c r="G213" s="210"/>
      <c r="H213" s="210"/>
      <c r="I213" s="187"/>
      <c r="J213" s="282"/>
      <c r="K213" s="282"/>
      <c r="L213" s="282"/>
      <c r="M213" s="282"/>
      <c r="N213" s="282"/>
      <c r="O213" s="276"/>
      <c r="P213" s="282"/>
      <c r="Q213" s="276"/>
      <c r="R213" s="276"/>
      <c r="S213" s="180"/>
      <c r="T213" s="181">
        <f t="shared" si="1010"/>
        <v>0</v>
      </c>
      <c r="U213" s="276"/>
      <c r="V213" s="276"/>
      <c r="W213" s="210"/>
      <c r="X213" s="276"/>
      <c r="Y213" s="276"/>
      <c r="Z213" s="208">
        <f t="shared" si="1015"/>
        <v>0</v>
      </c>
      <c r="AA213" s="210"/>
      <c r="AB213" s="210"/>
      <c r="AC213" s="276"/>
      <c r="AD213" s="276"/>
      <c r="AE213" s="208">
        <f t="shared" si="1018"/>
        <v>0</v>
      </c>
      <c r="AF213" s="210"/>
      <c r="AG213" s="210"/>
      <c r="AH213" s="276"/>
      <c r="AI213" s="276"/>
      <c r="AJ213" s="208">
        <f t="shared" si="1021"/>
        <v>0</v>
      </c>
      <c r="AK213" s="210"/>
      <c r="AL213" s="210"/>
      <c r="AM213" s="276"/>
      <c r="AN213" s="276"/>
      <c r="AO213" s="208">
        <f t="shared" si="1028"/>
        <v>0</v>
      </c>
      <c r="AP213" s="210"/>
      <c r="AQ213" s="276"/>
      <c r="AR213" s="276"/>
      <c r="AS213" s="276"/>
      <c r="AT213" s="278"/>
      <c r="AU213" s="280"/>
      <c r="AV213" s="280"/>
      <c r="AW213" s="210"/>
      <c r="AX213" s="210"/>
      <c r="AY213" s="188"/>
      <c r="AZ213" s="182"/>
      <c r="BA213" s="183"/>
      <c r="BB213" s="183"/>
      <c r="BC213" s="183"/>
      <c r="BD213" s="183"/>
      <c r="BE213" s="183"/>
      <c r="BF213" s="183"/>
      <c r="BG213" s="183"/>
    </row>
    <row r="214" spans="1:59" ht="64.5" hidden="1" customHeight="1" x14ac:dyDescent="0.2">
      <c r="A214" s="284"/>
      <c r="B214" s="282"/>
      <c r="C214" s="285"/>
      <c r="D214" s="280"/>
      <c r="E214" s="285"/>
      <c r="F214" s="282"/>
      <c r="G214" s="210"/>
      <c r="H214" s="210"/>
      <c r="I214" s="187"/>
      <c r="J214" s="282"/>
      <c r="K214" s="282"/>
      <c r="L214" s="282"/>
      <c r="M214" s="282"/>
      <c r="N214" s="282"/>
      <c r="O214" s="276"/>
      <c r="P214" s="282"/>
      <c r="Q214" s="276"/>
      <c r="R214" s="276"/>
      <c r="S214" s="180"/>
      <c r="T214" s="181">
        <f t="shared" si="1010"/>
        <v>0</v>
      </c>
      <c r="U214" s="276"/>
      <c r="V214" s="276"/>
      <c r="W214" s="210"/>
      <c r="X214" s="276"/>
      <c r="Y214" s="276"/>
      <c r="Z214" s="208">
        <f t="shared" si="1015"/>
        <v>0</v>
      </c>
      <c r="AA214" s="210"/>
      <c r="AB214" s="210"/>
      <c r="AC214" s="276"/>
      <c r="AD214" s="276"/>
      <c r="AE214" s="208">
        <f t="shared" si="1018"/>
        <v>0</v>
      </c>
      <c r="AF214" s="210"/>
      <c r="AG214" s="210"/>
      <c r="AH214" s="276"/>
      <c r="AI214" s="276"/>
      <c r="AJ214" s="208">
        <f t="shared" si="1021"/>
        <v>0</v>
      </c>
      <c r="AK214" s="210"/>
      <c r="AL214" s="210"/>
      <c r="AM214" s="276"/>
      <c r="AN214" s="276"/>
      <c r="AO214" s="208">
        <f t="shared" si="1028"/>
        <v>0</v>
      </c>
      <c r="AP214" s="210"/>
      <c r="AQ214" s="276"/>
      <c r="AR214" s="276"/>
      <c r="AS214" s="276"/>
      <c r="AT214" s="278"/>
      <c r="AU214" s="280"/>
      <c r="AV214" s="280"/>
      <c r="AW214" s="210"/>
      <c r="AX214" s="210"/>
      <c r="AY214" s="188"/>
      <c r="AZ214" s="182"/>
      <c r="BA214" s="183"/>
      <c r="BB214" s="183"/>
      <c r="BC214" s="183"/>
      <c r="BD214" s="183"/>
      <c r="BE214" s="183"/>
      <c r="BF214" s="183"/>
      <c r="BG214" s="183"/>
    </row>
    <row r="215" spans="1:59" ht="64.5" hidden="1" customHeight="1" x14ac:dyDescent="0.2">
      <c r="A215" s="284">
        <v>69</v>
      </c>
      <c r="B215" s="282" t="s">
        <v>248</v>
      </c>
      <c r="C215" s="285" t="str">
        <f>+VLOOKUP(B215,$A$691:$B$729,2,0)</f>
        <v>GLORIA INÉS HINCAPIÉ</v>
      </c>
      <c r="D215" s="280" t="s">
        <v>167</v>
      </c>
      <c r="E215" s="285" t="str">
        <f>IF(D215=$D$661,$E$661,IF(D215=$D$662,$E$662,IF(D215=$D$663,$E$663,IF(D215=$D$664,$E$664,IF(D215=$D$665,$E$665,IF(D215=$D$666,$E$666,IF(D215=$D$667,$E$667,IF(D215=$D$668,$E$668,IF(D215=$D$669,$E$669,IF(D215=$D$670,$E$670,IF(D215=VICERRECTORÍA_ACADÉMICA_,BE826,IF(D215=PLANEACIÓN_,BE828, IF(D215=IMPACTO,BE827,IF(D215=VICERRECTORÍA_ADMINISTRATIVA_FINANCIERA_,BE829,IF(D215=_VICERRECTORÍA_RESPONSABILIDAD_SOCIAL_Y_BIENESTAR_UNIVERSITARIO_,BE830," ")))))))))))))))</f>
        <v>Promover y facilitar la interacción con la sociedad contribuyendo a la satisfacción de sus demandas, mediante servicios especializados, programas de educación continuada y de proyección social.</v>
      </c>
      <c r="F215" s="282" t="s">
        <v>265</v>
      </c>
      <c r="G215" s="210" t="s">
        <v>260</v>
      </c>
      <c r="H215" s="210" t="s">
        <v>37</v>
      </c>
      <c r="I215" s="210" t="s">
        <v>1234</v>
      </c>
      <c r="J215" s="282" t="s">
        <v>111</v>
      </c>
      <c r="K215" s="282" t="s">
        <v>1257</v>
      </c>
      <c r="L215" s="282" t="s">
        <v>1258</v>
      </c>
      <c r="M215" s="282" t="s">
        <v>1259</v>
      </c>
      <c r="N215" s="282" t="s">
        <v>127</v>
      </c>
      <c r="O215" s="276">
        <f t="shared" si="869"/>
        <v>1</v>
      </c>
      <c r="P215" s="282" t="s">
        <v>209</v>
      </c>
      <c r="Q215" s="276">
        <f t="shared" ref="Q215" si="1077">IF(P215="ALTO",5,IF(P215="MEDIO-ALTO",4,IF(P215="MEDIO",3,IF(P215="MEDIO-BAJO",2,IF(P215="BAJO",1,0)))))</f>
        <v>4</v>
      </c>
      <c r="R215" s="276">
        <f t="shared" ref="R215" si="1078">Q215*O215</f>
        <v>4</v>
      </c>
      <c r="S215" s="180" t="s">
        <v>315</v>
      </c>
      <c r="T215" s="181">
        <f t="shared" si="1010"/>
        <v>1</v>
      </c>
      <c r="U215" s="276">
        <f t="shared" ref="U215:U275" si="1079">ROUND(AVERAGEIF(T215:T217,"&gt;0"),0)</f>
        <v>1</v>
      </c>
      <c r="V215" s="276">
        <f t="shared" ref="V215:V275" si="1080">U215*0.6</f>
        <v>0.6</v>
      </c>
      <c r="W215" s="210" t="s">
        <v>1276</v>
      </c>
      <c r="X215" s="276">
        <f t="shared" ref="X215" si="1081">IF(S215="No_existen",5*$X$10,Y215*$X$10)</f>
        <v>0.2</v>
      </c>
      <c r="Y215" s="276">
        <f t="shared" ref="Y215:Y251" si="1082">ROUND(AVERAGEIF(Z215:Z217,"&gt;0"),0)</f>
        <v>4</v>
      </c>
      <c r="Z215" s="208">
        <f t="shared" si="1015"/>
        <v>4</v>
      </c>
      <c r="AA215" s="210" t="s">
        <v>318</v>
      </c>
      <c r="AB215" s="210"/>
      <c r="AC215" s="276">
        <f t="shared" ref="AC215" si="1083">IF(S215="No_existen",5*$AC$10,AD215*$AC$10)</f>
        <v>0.15</v>
      </c>
      <c r="AD215" s="276">
        <f t="shared" ref="AD215:AD275" si="1084">ROUND(AVERAGEIF(AE215:AE217,"&gt;0"),0)</f>
        <v>1</v>
      </c>
      <c r="AE215" s="208">
        <f t="shared" si="1018"/>
        <v>1</v>
      </c>
      <c r="AF215" s="210" t="s">
        <v>295</v>
      </c>
      <c r="AG215" s="210" t="s">
        <v>1284</v>
      </c>
      <c r="AH215" s="276">
        <f t="shared" ref="AH215" si="1085">IF(S215="No_existen",5*$AH$10,AI215*$AH$10)</f>
        <v>0.1</v>
      </c>
      <c r="AI215" s="276">
        <f t="shared" ref="AI215" si="1086">ROUND(AVERAGEIF(AJ215:AJ217,"&gt;0"),0)</f>
        <v>1</v>
      </c>
      <c r="AJ215" s="208">
        <f t="shared" si="1021"/>
        <v>1</v>
      </c>
      <c r="AK215" s="210" t="s">
        <v>292</v>
      </c>
      <c r="AL215" s="210" t="s">
        <v>299</v>
      </c>
      <c r="AM215" s="276">
        <f t="shared" ref="AM215" si="1087">IF(S215="No_existen",5*$AM$10,AN215*$AM$10)</f>
        <v>0.1</v>
      </c>
      <c r="AN215" s="276">
        <f t="shared" ref="AN215" si="1088">ROUND(AVERAGEIF(AO215:AO217,"&gt;0"),0)</f>
        <v>1</v>
      </c>
      <c r="AO215" s="208">
        <f t="shared" si="1028"/>
        <v>1</v>
      </c>
      <c r="AP215" s="210" t="s">
        <v>647</v>
      </c>
      <c r="AQ215" s="276">
        <f t="shared" ref="AQ215" si="1089">ROUND(AVERAGE(U215,Y215,AD215,AI215,AN215),0)</f>
        <v>2</v>
      </c>
      <c r="AR215" s="276" t="str">
        <f t="shared" ref="AR215" si="1090">IF(AQ215&lt;1.5,"FUERTE",IF(AND(AQ215&gt;=1.5,AQ215&lt;2.5),"ACEPTABLE",IF(AQ215&gt;=5,"INEXISTENTE","DÉBIL")))</f>
        <v>ACEPTABLE</v>
      </c>
      <c r="AS215" s="276">
        <f t="shared" ref="AS215" si="1091">IF(R215=0,0,ROUND((R215*AQ215),0))</f>
        <v>8</v>
      </c>
      <c r="AT215" s="278" t="str">
        <f t="shared" ref="AT215" si="1092">IF(AS215&gt;=36,"GRAVE", IF(AS215&lt;=10, "LEVE", "MODERADO"))</f>
        <v>LEVE</v>
      </c>
      <c r="AU215" s="280" t="s">
        <v>1294</v>
      </c>
      <c r="AV215" s="298">
        <v>0.92</v>
      </c>
      <c r="AW215" s="210" t="s">
        <v>89</v>
      </c>
      <c r="AX215" s="210"/>
      <c r="AY215" s="188"/>
      <c r="AZ215" s="182"/>
      <c r="BA215" s="183"/>
      <c r="BB215" s="183"/>
      <c r="BC215" s="183"/>
      <c r="BD215" s="183"/>
      <c r="BE215" s="183"/>
      <c r="BF215" s="183"/>
      <c r="BG215" s="183"/>
    </row>
    <row r="216" spans="1:59" ht="64.5" hidden="1" customHeight="1" x14ac:dyDescent="0.2">
      <c r="A216" s="284"/>
      <c r="B216" s="282"/>
      <c r="C216" s="285"/>
      <c r="D216" s="280"/>
      <c r="E216" s="285"/>
      <c r="F216" s="282"/>
      <c r="G216" s="210" t="s">
        <v>260</v>
      </c>
      <c r="H216" s="210" t="s">
        <v>37</v>
      </c>
      <c r="I216" s="210" t="s">
        <v>1235</v>
      </c>
      <c r="J216" s="282"/>
      <c r="K216" s="282"/>
      <c r="L216" s="282"/>
      <c r="M216" s="282"/>
      <c r="N216" s="282"/>
      <c r="O216" s="276"/>
      <c r="P216" s="282"/>
      <c r="Q216" s="276"/>
      <c r="R216" s="276"/>
      <c r="S216" s="180"/>
      <c r="T216" s="181">
        <f t="shared" si="1010"/>
        <v>0</v>
      </c>
      <c r="U216" s="276"/>
      <c r="V216" s="276"/>
      <c r="W216" s="210"/>
      <c r="X216" s="276"/>
      <c r="Y216" s="276"/>
      <c r="Z216" s="208">
        <f t="shared" si="1015"/>
        <v>0</v>
      </c>
      <c r="AA216" s="210"/>
      <c r="AB216" s="210"/>
      <c r="AC216" s="276"/>
      <c r="AD216" s="276"/>
      <c r="AE216" s="208">
        <f t="shared" si="1018"/>
        <v>0</v>
      </c>
      <c r="AF216" s="210"/>
      <c r="AG216" s="210"/>
      <c r="AH216" s="276"/>
      <c r="AI216" s="276"/>
      <c r="AJ216" s="208">
        <f t="shared" si="1021"/>
        <v>0</v>
      </c>
      <c r="AK216" s="210"/>
      <c r="AL216" s="210"/>
      <c r="AM216" s="276"/>
      <c r="AN216" s="276"/>
      <c r="AO216" s="208">
        <f t="shared" si="1028"/>
        <v>0</v>
      </c>
      <c r="AP216" s="210"/>
      <c r="AQ216" s="276"/>
      <c r="AR216" s="276"/>
      <c r="AS216" s="276"/>
      <c r="AT216" s="278"/>
      <c r="AU216" s="280"/>
      <c r="AV216" s="280"/>
      <c r="AW216" s="210"/>
      <c r="AX216" s="210"/>
      <c r="AY216" s="188"/>
      <c r="AZ216" s="182"/>
      <c r="BA216" s="183"/>
      <c r="BB216" s="183"/>
      <c r="BC216" s="183"/>
      <c r="BD216" s="183"/>
      <c r="BE216" s="183"/>
      <c r="BF216" s="183"/>
      <c r="BG216" s="183"/>
    </row>
    <row r="217" spans="1:59" ht="64.5" hidden="1" customHeight="1" x14ac:dyDescent="0.2">
      <c r="A217" s="284"/>
      <c r="B217" s="282"/>
      <c r="C217" s="285"/>
      <c r="D217" s="280"/>
      <c r="E217" s="285"/>
      <c r="F217" s="282"/>
      <c r="G217" s="210"/>
      <c r="H217" s="210"/>
      <c r="I217" s="187"/>
      <c r="J217" s="282"/>
      <c r="K217" s="282"/>
      <c r="L217" s="282"/>
      <c r="M217" s="282"/>
      <c r="N217" s="282"/>
      <c r="O217" s="276"/>
      <c r="P217" s="282"/>
      <c r="Q217" s="276"/>
      <c r="R217" s="276"/>
      <c r="S217" s="180"/>
      <c r="T217" s="181">
        <f t="shared" si="1010"/>
        <v>0</v>
      </c>
      <c r="U217" s="276"/>
      <c r="V217" s="276"/>
      <c r="W217" s="210"/>
      <c r="X217" s="276"/>
      <c r="Y217" s="276"/>
      <c r="Z217" s="208">
        <f t="shared" si="1015"/>
        <v>0</v>
      </c>
      <c r="AA217" s="210"/>
      <c r="AB217" s="210"/>
      <c r="AC217" s="276"/>
      <c r="AD217" s="276"/>
      <c r="AE217" s="208">
        <f t="shared" si="1018"/>
        <v>0</v>
      </c>
      <c r="AF217" s="210"/>
      <c r="AG217" s="210"/>
      <c r="AH217" s="276"/>
      <c r="AI217" s="276"/>
      <c r="AJ217" s="208">
        <f t="shared" si="1021"/>
        <v>0</v>
      </c>
      <c r="AK217" s="210"/>
      <c r="AL217" s="210"/>
      <c r="AM217" s="276"/>
      <c r="AN217" s="276"/>
      <c r="AO217" s="208">
        <f t="shared" si="1028"/>
        <v>0</v>
      </c>
      <c r="AP217" s="210"/>
      <c r="AQ217" s="276"/>
      <c r="AR217" s="276"/>
      <c r="AS217" s="276"/>
      <c r="AT217" s="278"/>
      <c r="AU217" s="280"/>
      <c r="AV217" s="280"/>
      <c r="AW217" s="210"/>
      <c r="AX217" s="210"/>
      <c r="AY217" s="188"/>
      <c r="AZ217" s="182"/>
      <c r="BA217" s="183"/>
      <c r="BB217" s="183"/>
      <c r="BC217" s="183"/>
      <c r="BD217" s="183"/>
      <c r="BE217" s="183"/>
      <c r="BF217" s="183"/>
      <c r="BG217" s="183"/>
    </row>
    <row r="218" spans="1:59" ht="64.5" hidden="1" customHeight="1" x14ac:dyDescent="0.2">
      <c r="A218" s="284">
        <v>70</v>
      </c>
      <c r="B218" s="282" t="s">
        <v>248</v>
      </c>
      <c r="C218" s="285" t="str">
        <f>+VLOOKUP(B218,$A$691:$B$729,2,0)</f>
        <v>GLORIA INÉS HINCAPIÉ</v>
      </c>
      <c r="D218" s="280" t="s">
        <v>167</v>
      </c>
      <c r="E218" s="285" t="str">
        <f>IF(D218=$D$661,$E$661,IF(D218=$D$662,$E$662,IF(D218=$D$663,$E$663,IF(D218=$D$664,$E$664,IF(D218=$D$665,$E$665,IF(D218=$D$666,$E$666,IF(D218=$D$667,$E$667,IF(D218=$D$668,$E$668,IF(D218=$D$669,$E$669,IF(D218=$D$670,$E$670,IF(D218=VICERRECTORÍA_ACADÉMICA_,BE829,IF(D218=PLANEACIÓN_,BE831, IF(D218=IMPACTO,BE830,IF(D218=VICERRECTORÍA_ADMINISTRATIVA_FINANCIERA_,BE832,IF(D218=_VICERRECTORÍA_RESPONSABILIDAD_SOCIAL_Y_BIENESTAR_UNIVERSITARIO_,BE833," ")))))))))))))))</f>
        <v>Promover y facilitar la interacción con la sociedad contribuyendo a la satisfacción de sus demandas, mediante servicios especializados, programas de educación continuada y de proyección social.</v>
      </c>
      <c r="F218" s="282" t="s">
        <v>265</v>
      </c>
      <c r="G218" s="210" t="s">
        <v>260</v>
      </c>
      <c r="H218" s="210" t="s">
        <v>37</v>
      </c>
      <c r="I218" s="210" t="s">
        <v>1236</v>
      </c>
      <c r="J218" s="282" t="s">
        <v>108</v>
      </c>
      <c r="K218" s="282" t="s">
        <v>1260</v>
      </c>
      <c r="L218" s="282" t="s">
        <v>1261</v>
      </c>
      <c r="M218" s="282" t="s">
        <v>1262</v>
      </c>
      <c r="N218" s="282" t="s">
        <v>104</v>
      </c>
      <c r="O218" s="276">
        <f t="shared" si="882"/>
        <v>3</v>
      </c>
      <c r="P218" s="282" t="s">
        <v>140</v>
      </c>
      <c r="Q218" s="276">
        <f t="shared" ref="Q218" si="1093">IF(P218="ALTO",5,IF(P218="MEDIO-ALTO",4,IF(P218="MEDIO",3,IF(P218="MEDIO-BAJO",2,IF(P218="BAJO",1,0)))))</f>
        <v>3</v>
      </c>
      <c r="R218" s="276">
        <f t="shared" ref="R218" si="1094">Q218*O218</f>
        <v>9</v>
      </c>
      <c r="S218" s="180" t="s">
        <v>315</v>
      </c>
      <c r="T218" s="181">
        <f t="shared" si="1010"/>
        <v>1</v>
      </c>
      <c r="U218" s="276">
        <f t="shared" ref="U218:U278" si="1095">ROUND(AVERAGEIF(T218:T220,"&gt;0"),0)</f>
        <v>1</v>
      </c>
      <c r="V218" s="276">
        <f t="shared" ref="V218:V278" si="1096">U218*0.6</f>
        <v>0.6</v>
      </c>
      <c r="W218" s="210" t="s">
        <v>1277</v>
      </c>
      <c r="X218" s="276">
        <f t="shared" ref="X218" si="1097">IF(S218="No_existen",5*$X$10,Y218*$X$10)</f>
        <v>0.2</v>
      </c>
      <c r="Y218" s="276">
        <f t="shared" ref="Y218:Y254" si="1098">ROUND(AVERAGEIF(Z218:Z220,"&gt;0"),0)</f>
        <v>4</v>
      </c>
      <c r="Z218" s="208">
        <f t="shared" si="1015"/>
        <v>4</v>
      </c>
      <c r="AA218" s="210" t="s">
        <v>318</v>
      </c>
      <c r="AB218" s="210"/>
      <c r="AC218" s="276">
        <f t="shared" ref="AC218" si="1099">IF(S218="No_existen",5*$AC$10,AD218*$AC$10)</f>
        <v>0.15</v>
      </c>
      <c r="AD218" s="276">
        <f t="shared" ref="AD218:AD278" si="1100">ROUND(AVERAGEIF(AE218:AE220,"&gt;0"),0)</f>
        <v>1</v>
      </c>
      <c r="AE218" s="208">
        <f t="shared" si="1018"/>
        <v>1</v>
      </c>
      <c r="AF218" s="210" t="s">
        <v>295</v>
      </c>
      <c r="AG218" s="210" t="s">
        <v>1286</v>
      </c>
      <c r="AH218" s="276">
        <f t="shared" ref="AH218" si="1101">IF(S218="No_existen",5*$AH$10,AI218*$AH$10)</f>
        <v>0.1</v>
      </c>
      <c r="AI218" s="276">
        <f t="shared" ref="AI218" si="1102">ROUND(AVERAGEIF(AJ218:AJ220,"&gt;0"),0)</f>
        <v>1</v>
      </c>
      <c r="AJ218" s="208">
        <f t="shared" si="1021"/>
        <v>1</v>
      </c>
      <c r="AK218" s="210" t="s">
        <v>292</v>
      </c>
      <c r="AL218" s="210" t="s">
        <v>306</v>
      </c>
      <c r="AM218" s="276">
        <f t="shared" ref="AM218" si="1103">IF(S218="No_existen",5*$AM$10,AN218*$AM$10)</f>
        <v>0.1</v>
      </c>
      <c r="AN218" s="276">
        <f t="shared" ref="AN218" si="1104">ROUND(AVERAGEIF(AO218:AO220,"&gt;0"),0)</f>
        <v>1</v>
      </c>
      <c r="AO218" s="208">
        <f t="shared" si="1028"/>
        <v>1</v>
      </c>
      <c r="AP218" s="210" t="s">
        <v>647</v>
      </c>
      <c r="AQ218" s="276">
        <f t="shared" ref="AQ218" si="1105">ROUND(AVERAGE(U218,Y218,AD218,AI218,AN218),0)</f>
        <v>2</v>
      </c>
      <c r="AR218" s="276" t="str">
        <f t="shared" ref="AR218" si="1106">IF(AQ218&lt;1.5,"FUERTE",IF(AND(AQ218&gt;=1.5,AQ218&lt;2.5),"ACEPTABLE",IF(AQ218&gt;=5,"INEXISTENTE","DÉBIL")))</f>
        <v>ACEPTABLE</v>
      </c>
      <c r="AS218" s="276">
        <f t="shared" ref="AS218" si="1107">IF(R218=0,0,ROUND((R218*AQ218),0))</f>
        <v>18</v>
      </c>
      <c r="AT218" s="278" t="str">
        <f t="shared" ref="AT218" si="1108">IF(AS218&gt;=36,"GRAVE", IF(AS218&lt;=10, "LEVE", "MODERADO"))</f>
        <v>MODERADO</v>
      </c>
      <c r="AU218" s="280" t="s">
        <v>1295</v>
      </c>
      <c r="AV218" s="298">
        <v>0.05</v>
      </c>
      <c r="AW218" s="210" t="s">
        <v>93</v>
      </c>
      <c r="AX218" s="210" t="s">
        <v>1296</v>
      </c>
      <c r="AY218" s="244">
        <v>46022</v>
      </c>
      <c r="AZ218" s="182"/>
      <c r="BA218" s="183"/>
      <c r="BB218" s="183"/>
      <c r="BC218" s="183"/>
      <c r="BD218" s="183"/>
      <c r="BE218" s="183"/>
      <c r="BF218" s="183"/>
      <c r="BG218" s="183"/>
    </row>
    <row r="219" spans="1:59" ht="64.5" hidden="1" customHeight="1" x14ac:dyDescent="0.2">
      <c r="A219" s="284"/>
      <c r="B219" s="282"/>
      <c r="C219" s="285"/>
      <c r="D219" s="280"/>
      <c r="E219" s="285"/>
      <c r="F219" s="282"/>
      <c r="G219" s="210" t="s">
        <v>260</v>
      </c>
      <c r="H219" s="210" t="s">
        <v>37</v>
      </c>
      <c r="I219" s="210" t="s">
        <v>1237</v>
      </c>
      <c r="J219" s="282"/>
      <c r="K219" s="282"/>
      <c r="L219" s="282"/>
      <c r="M219" s="282"/>
      <c r="N219" s="282"/>
      <c r="O219" s="276"/>
      <c r="P219" s="282"/>
      <c r="Q219" s="276"/>
      <c r="R219" s="276"/>
      <c r="S219" s="180" t="s">
        <v>315</v>
      </c>
      <c r="T219" s="181">
        <f t="shared" si="1010"/>
        <v>1</v>
      </c>
      <c r="U219" s="276"/>
      <c r="V219" s="276"/>
      <c r="W219" s="210" t="s">
        <v>1278</v>
      </c>
      <c r="X219" s="276"/>
      <c r="Y219" s="276"/>
      <c r="Z219" s="208">
        <f t="shared" si="1015"/>
        <v>4</v>
      </c>
      <c r="AA219" s="210" t="s">
        <v>318</v>
      </c>
      <c r="AB219" s="210"/>
      <c r="AC219" s="276"/>
      <c r="AD219" s="276"/>
      <c r="AE219" s="208">
        <f t="shared" si="1018"/>
        <v>1</v>
      </c>
      <c r="AF219" s="210" t="s">
        <v>295</v>
      </c>
      <c r="AG219" s="210" t="s">
        <v>1284</v>
      </c>
      <c r="AH219" s="276"/>
      <c r="AI219" s="276"/>
      <c r="AJ219" s="208">
        <f t="shared" si="1021"/>
        <v>1</v>
      </c>
      <c r="AK219" s="210" t="s">
        <v>292</v>
      </c>
      <c r="AL219" s="210" t="s">
        <v>306</v>
      </c>
      <c r="AM219" s="276"/>
      <c r="AN219" s="276"/>
      <c r="AO219" s="208">
        <f t="shared" si="1028"/>
        <v>1</v>
      </c>
      <c r="AP219" s="210" t="s">
        <v>647</v>
      </c>
      <c r="AQ219" s="276"/>
      <c r="AR219" s="276"/>
      <c r="AS219" s="276"/>
      <c r="AT219" s="278"/>
      <c r="AU219" s="280"/>
      <c r="AV219" s="280"/>
      <c r="AW219" s="210" t="s">
        <v>90</v>
      </c>
      <c r="AX219" s="210" t="s">
        <v>1297</v>
      </c>
      <c r="AY219" s="244">
        <v>46022</v>
      </c>
      <c r="AZ219" s="182"/>
      <c r="BA219" s="183"/>
      <c r="BB219" s="183"/>
      <c r="BC219" s="183"/>
      <c r="BD219" s="183"/>
      <c r="BE219" s="183"/>
      <c r="BF219" s="183"/>
      <c r="BG219" s="183"/>
    </row>
    <row r="220" spans="1:59" ht="64.5" hidden="1" customHeight="1" x14ac:dyDescent="0.2">
      <c r="A220" s="284"/>
      <c r="B220" s="282"/>
      <c r="C220" s="285"/>
      <c r="D220" s="280"/>
      <c r="E220" s="285"/>
      <c r="F220" s="282"/>
      <c r="G220" s="210" t="s">
        <v>260</v>
      </c>
      <c r="H220" s="210" t="s">
        <v>37</v>
      </c>
      <c r="I220" s="214" t="s">
        <v>1238</v>
      </c>
      <c r="J220" s="282"/>
      <c r="K220" s="282"/>
      <c r="L220" s="282"/>
      <c r="M220" s="282"/>
      <c r="N220" s="282"/>
      <c r="O220" s="276"/>
      <c r="P220" s="282"/>
      <c r="Q220" s="276"/>
      <c r="R220" s="276"/>
      <c r="S220" s="180" t="s">
        <v>315</v>
      </c>
      <c r="T220" s="181">
        <f t="shared" si="1010"/>
        <v>1</v>
      </c>
      <c r="U220" s="276"/>
      <c r="V220" s="276"/>
      <c r="W220" s="214" t="s">
        <v>1279</v>
      </c>
      <c r="X220" s="276"/>
      <c r="Y220" s="276"/>
      <c r="Z220" s="208">
        <f t="shared" si="1015"/>
        <v>4</v>
      </c>
      <c r="AA220" s="210" t="s">
        <v>318</v>
      </c>
      <c r="AB220" s="210"/>
      <c r="AC220" s="276"/>
      <c r="AD220" s="276"/>
      <c r="AE220" s="208">
        <f t="shared" si="1018"/>
        <v>1</v>
      </c>
      <c r="AF220" s="210" t="s">
        <v>295</v>
      </c>
      <c r="AG220" s="210" t="s">
        <v>1282</v>
      </c>
      <c r="AH220" s="276"/>
      <c r="AI220" s="276"/>
      <c r="AJ220" s="208">
        <f t="shared" si="1021"/>
        <v>1</v>
      </c>
      <c r="AK220" s="210" t="s">
        <v>292</v>
      </c>
      <c r="AL220" s="210" t="s">
        <v>306</v>
      </c>
      <c r="AM220" s="276"/>
      <c r="AN220" s="276"/>
      <c r="AO220" s="208">
        <f t="shared" si="1028"/>
        <v>1</v>
      </c>
      <c r="AP220" s="210" t="s">
        <v>647</v>
      </c>
      <c r="AQ220" s="276"/>
      <c r="AR220" s="276"/>
      <c r="AS220" s="276"/>
      <c r="AT220" s="278"/>
      <c r="AU220" s="280"/>
      <c r="AV220" s="280"/>
      <c r="AW220" s="210" t="s">
        <v>90</v>
      </c>
      <c r="AX220" s="214" t="s">
        <v>1298</v>
      </c>
      <c r="AY220" s="244">
        <v>45657</v>
      </c>
      <c r="AZ220" s="182"/>
      <c r="BA220" s="183"/>
      <c r="BB220" s="183"/>
      <c r="BC220" s="183"/>
      <c r="BD220" s="183"/>
      <c r="BE220" s="183"/>
      <c r="BF220" s="183"/>
      <c r="BG220" s="183"/>
    </row>
    <row r="221" spans="1:59" ht="64.5" hidden="1" customHeight="1" x14ac:dyDescent="0.2">
      <c r="A221" s="284">
        <v>71</v>
      </c>
      <c r="B221" s="282" t="s">
        <v>252</v>
      </c>
      <c r="C221" s="285" t="str">
        <f>+VLOOKUP(B221,$A$691:$B$729,2,0)</f>
        <v>MARCELA BOTERO ARBELAEZ</v>
      </c>
      <c r="D221" s="280" t="s">
        <v>167</v>
      </c>
      <c r="E221" s="285" t="str">
        <f>IF(D221=$D$661,$E$661,IF(D221=$D$662,$E$662,IF(D221=$D$663,$E$663,IF(D221=$D$664,$E$664,IF(D221=$D$665,$E$665,IF(D221=$D$666,$E$666,IF(D221=$D$667,$E$667,IF(D221=$D$668,$E$668,IF(D221=$D$669,$E$669,IF(D221=$D$670,$E$670,IF(D221=VICERRECTORÍA_ACADÉMICA_,BE832,IF(D221=PLANEACIÓN_,BE834, IF(D221=IMPACTO,BE833,IF(D221=VICERRECTORÍA_ADMINISTRATIVA_FINANCIERA_,BE835,IF(D221=_VICERRECTORÍA_RESPONSABILIDAD_SOCIAL_Y_BIENESTAR_UNIVERSITARIO_,BE836," ")))))))))))))))</f>
        <v>Promover y facilitar la interacción con la sociedad contribuyendo a la satisfacción de sus demandas, mediante servicios especializados, programas de educación continuada y de proyección social.</v>
      </c>
      <c r="F221" s="282" t="s">
        <v>265</v>
      </c>
      <c r="G221" s="210" t="s">
        <v>260</v>
      </c>
      <c r="H221" s="210" t="s">
        <v>34</v>
      </c>
      <c r="I221" s="187" t="s">
        <v>1299</v>
      </c>
      <c r="J221" s="282" t="s">
        <v>142</v>
      </c>
      <c r="K221" s="308" t="s">
        <v>1168</v>
      </c>
      <c r="L221" s="308" t="s">
        <v>1312</v>
      </c>
      <c r="M221" s="308" t="s">
        <v>1313</v>
      </c>
      <c r="N221" s="282" t="s">
        <v>127</v>
      </c>
      <c r="O221" s="276">
        <f t="shared" ref="O221:O263" si="1109">IF(N221="ALTA",5,IF(N221="MEDIO ALTA",4,IF(N221="MEDIA",3,IF(N221="MEDIO BAJA",2,IF(N221="BAJA",1,0)))))</f>
        <v>1</v>
      </c>
      <c r="P221" s="282" t="s">
        <v>140</v>
      </c>
      <c r="Q221" s="276">
        <f t="shared" ref="Q221" si="1110">IF(P221="ALTO",5,IF(P221="MEDIO-ALTO",4,IF(P221="MEDIO",3,IF(P221="MEDIO-BAJO",2,IF(P221="BAJO",1,0)))))</f>
        <v>3</v>
      </c>
      <c r="R221" s="276">
        <f t="shared" ref="R221" si="1111">Q221*O221</f>
        <v>3</v>
      </c>
      <c r="S221" s="180" t="s">
        <v>315</v>
      </c>
      <c r="T221" s="181">
        <f t="shared" si="1010"/>
        <v>1</v>
      </c>
      <c r="U221" s="276">
        <f t="shared" ref="U221:U281" si="1112">ROUND(AVERAGEIF(T221:T223,"&gt;0"),0)</f>
        <v>1</v>
      </c>
      <c r="V221" s="276">
        <f t="shared" ref="V221:V281" si="1113">U221*0.6</f>
        <v>0.6</v>
      </c>
      <c r="W221" s="210" t="s">
        <v>1336</v>
      </c>
      <c r="X221" s="276">
        <f t="shared" ref="X221" si="1114">IF(S221="No_existen",5*$X$10,Y221*$X$10)</f>
        <v>0.2</v>
      </c>
      <c r="Y221" s="276">
        <f t="shared" ref="Y221:Y257" si="1115">ROUND(AVERAGEIF(Z221:Z223,"&gt;0"),0)</f>
        <v>4</v>
      </c>
      <c r="Z221" s="208">
        <f t="shared" si="1015"/>
        <v>4</v>
      </c>
      <c r="AA221" s="210" t="s">
        <v>318</v>
      </c>
      <c r="AB221" s="210"/>
      <c r="AC221" s="276">
        <f t="shared" ref="AC221" si="1116">IF(S221="No_existen",5*$AC$10,AD221*$AC$10)</f>
        <v>0.15</v>
      </c>
      <c r="AD221" s="276">
        <f t="shared" ref="AD221:AD281" si="1117">ROUND(AVERAGEIF(AE221:AE223,"&gt;0"),0)</f>
        <v>1</v>
      </c>
      <c r="AE221" s="208">
        <f t="shared" si="1018"/>
        <v>1</v>
      </c>
      <c r="AF221" s="210" t="s">
        <v>295</v>
      </c>
      <c r="AG221" s="210" t="s">
        <v>1078</v>
      </c>
      <c r="AH221" s="276">
        <f t="shared" ref="AH221" si="1118">IF(S221="No_existen",5*$AH$10,AI221*$AH$10)</f>
        <v>0.1</v>
      </c>
      <c r="AI221" s="276">
        <f t="shared" ref="AI221" si="1119">ROUND(AVERAGEIF(AJ221:AJ223,"&gt;0"),0)</f>
        <v>1</v>
      </c>
      <c r="AJ221" s="208">
        <f t="shared" si="1021"/>
        <v>1</v>
      </c>
      <c r="AK221" s="210" t="s">
        <v>292</v>
      </c>
      <c r="AL221" s="210" t="s">
        <v>299</v>
      </c>
      <c r="AM221" s="276">
        <f t="shared" ref="AM221" si="1120">IF(S221="No_existen",5*$AM$10,AN221*$AM$10)</f>
        <v>0.1</v>
      </c>
      <c r="AN221" s="276">
        <f t="shared" ref="AN221" si="1121">ROUND(AVERAGEIF(AO221:AO223,"&gt;0"),0)</f>
        <v>1</v>
      </c>
      <c r="AO221" s="208">
        <f t="shared" si="1028"/>
        <v>1</v>
      </c>
      <c r="AP221" s="210" t="s">
        <v>647</v>
      </c>
      <c r="AQ221" s="276">
        <f t="shared" ref="AQ221" si="1122">ROUND(AVERAGE(U221,Y221,AD221,AI221,AN221),0)</f>
        <v>2</v>
      </c>
      <c r="AR221" s="276" t="str">
        <f t="shared" ref="AR221" si="1123">IF(AQ221&lt;1.5,"FUERTE",IF(AND(AQ221&gt;=1.5,AQ221&lt;2.5),"ACEPTABLE",IF(AQ221&gt;=5,"INEXISTENTE","DÉBIL")))</f>
        <v>ACEPTABLE</v>
      </c>
      <c r="AS221" s="276">
        <f t="shared" ref="AS221" si="1124">IF(R221=0,0,ROUND((R221*AQ221),0))</f>
        <v>6</v>
      </c>
      <c r="AT221" s="278" t="str">
        <f t="shared" ref="AT221" si="1125">IF(AS221&gt;=36,"GRAVE", IF(AS221&lt;=10, "LEVE", "MODERADO"))</f>
        <v>LEVE</v>
      </c>
      <c r="AU221" s="308" t="s">
        <v>1361</v>
      </c>
      <c r="AV221" s="309">
        <v>0</v>
      </c>
      <c r="AW221" s="210" t="s">
        <v>89</v>
      </c>
      <c r="AX221" s="210"/>
      <c r="AY221" s="188"/>
      <c r="AZ221" s="182"/>
      <c r="BA221" s="183"/>
      <c r="BB221" s="183"/>
      <c r="BC221" s="183"/>
      <c r="BD221" s="183"/>
      <c r="BE221" s="183"/>
      <c r="BF221" s="183"/>
      <c r="BG221" s="183"/>
    </row>
    <row r="222" spans="1:59" ht="64.5" hidden="1" customHeight="1" x14ac:dyDescent="0.2">
      <c r="A222" s="284"/>
      <c r="B222" s="282"/>
      <c r="C222" s="285"/>
      <c r="D222" s="280"/>
      <c r="E222" s="285"/>
      <c r="F222" s="282"/>
      <c r="G222" s="210" t="s">
        <v>260</v>
      </c>
      <c r="H222" s="210" t="s">
        <v>34</v>
      </c>
      <c r="I222" s="187" t="s">
        <v>1300</v>
      </c>
      <c r="J222" s="282"/>
      <c r="K222" s="308"/>
      <c r="L222" s="308"/>
      <c r="M222" s="308"/>
      <c r="N222" s="282"/>
      <c r="O222" s="276"/>
      <c r="P222" s="282"/>
      <c r="Q222" s="276"/>
      <c r="R222" s="276"/>
      <c r="S222" s="180"/>
      <c r="T222" s="181">
        <f t="shared" si="1010"/>
        <v>0</v>
      </c>
      <c r="U222" s="276"/>
      <c r="V222" s="276"/>
      <c r="W222" s="210"/>
      <c r="X222" s="276"/>
      <c r="Y222" s="276"/>
      <c r="Z222" s="208">
        <f t="shared" si="1015"/>
        <v>0</v>
      </c>
      <c r="AA222" s="210"/>
      <c r="AB222" s="210"/>
      <c r="AC222" s="276"/>
      <c r="AD222" s="276"/>
      <c r="AE222" s="208">
        <f t="shared" si="1018"/>
        <v>0</v>
      </c>
      <c r="AF222" s="210"/>
      <c r="AG222" s="210"/>
      <c r="AH222" s="276"/>
      <c r="AI222" s="276"/>
      <c r="AJ222" s="208">
        <f t="shared" si="1021"/>
        <v>0</v>
      </c>
      <c r="AK222" s="210"/>
      <c r="AL222" s="210"/>
      <c r="AM222" s="276"/>
      <c r="AN222" s="276"/>
      <c r="AO222" s="208">
        <f t="shared" si="1028"/>
        <v>0</v>
      </c>
      <c r="AP222" s="210"/>
      <c r="AQ222" s="276"/>
      <c r="AR222" s="276"/>
      <c r="AS222" s="276"/>
      <c r="AT222" s="278"/>
      <c r="AU222" s="308"/>
      <c r="AV222" s="308"/>
      <c r="AW222" s="210"/>
      <c r="AX222" s="210"/>
      <c r="AY222" s="188"/>
      <c r="AZ222" s="182"/>
      <c r="BA222" s="183"/>
      <c r="BB222" s="183"/>
      <c r="BC222" s="183"/>
      <c r="BD222" s="183"/>
      <c r="BE222" s="183"/>
      <c r="BF222" s="183"/>
      <c r="BG222" s="183"/>
    </row>
    <row r="223" spans="1:59" ht="64.5" hidden="1" customHeight="1" x14ac:dyDescent="0.2">
      <c r="A223" s="284"/>
      <c r="B223" s="282"/>
      <c r="C223" s="285"/>
      <c r="D223" s="280"/>
      <c r="E223" s="285"/>
      <c r="F223" s="282"/>
      <c r="G223" s="210"/>
      <c r="H223" s="210"/>
      <c r="I223" s="187"/>
      <c r="J223" s="282"/>
      <c r="K223" s="308"/>
      <c r="L223" s="308"/>
      <c r="M223" s="308"/>
      <c r="N223" s="282"/>
      <c r="O223" s="276"/>
      <c r="P223" s="282"/>
      <c r="Q223" s="276"/>
      <c r="R223" s="276"/>
      <c r="S223" s="180"/>
      <c r="T223" s="181">
        <f t="shared" si="1010"/>
        <v>0</v>
      </c>
      <c r="U223" s="276"/>
      <c r="V223" s="276"/>
      <c r="W223" s="210"/>
      <c r="X223" s="276"/>
      <c r="Y223" s="276"/>
      <c r="Z223" s="208">
        <f t="shared" si="1015"/>
        <v>0</v>
      </c>
      <c r="AA223" s="210"/>
      <c r="AB223" s="210"/>
      <c r="AC223" s="276"/>
      <c r="AD223" s="276"/>
      <c r="AE223" s="208">
        <f t="shared" si="1018"/>
        <v>0</v>
      </c>
      <c r="AF223" s="210"/>
      <c r="AG223" s="210"/>
      <c r="AH223" s="276"/>
      <c r="AI223" s="276"/>
      <c r="AJ223" s="208">
        <f t="shared" si="1021"/>
        <v>0</v>
      </c>
      <c r="AK223" s="210"/>
      <c r="AL223" s="210"/>
      <c r="AM223" s="276"/>
      <c r="AN223" s="276"/>
      <c r="AO223" s="208">
        <f t="shared" si="1028"/>
        <v>0</v>
      </c>
      <c r="AP223" s="210"/>
      <c r="AQ223" s="276"/>
      <c r="AR223" s="276"/>
      <c r="AS223" s="276"/>
      <c r="AT223" s="278"/>
      <c r="AU223" s="308"/>
      <c r="AV223" s="308"/>
      <c r="AW223" s="210"/>
      <c r="AX223" s="210"/>
      <c r="AY223" s="188"/>
      <c r="AZ223" s="182"/>
      <c r="BA223" s="183"/>
      <c r="BB223" s="183"/>
      <c r="BC223" s="183"/>
      <c r="BD223" s="183"/>
      <c r="BE223" s="183"/>
      <c r="BF223" s="183"/>
      <c r="BG223" s="183"/>
    </row>
    <row r="224" spans="1:59" ht="64.5" hidden="1" customHeight="1" x14ac:dyDescent="0.2">
      <c r="A224" s="284">
        <v>72</v>
      </c>
      <c r="B224" s="282" t="s">
        <v>252</v>
      </c>
      <c r="C224" s="285" t="str">
        <f>+VLOOKUP(B224,$A$691:$B$729,2,0)</f>
        <v>MARCELA BOTERO ARBELAEZ</v>
      </c>
      <c r="D224" s="280" t="s">
        <v>167</v>
      </c>
      <c r="E224" s="285" t="str">
        <f>IF(D224=$D$661,$E$661,IF(D224=$D$662,$E$662,IF(D224=$D$663,$E$663,IF(D224=$D$664,$E$664,IF(D224=$D$665,$E$665,IF(D224=$D$666,$E$666,IF(D224=$D$667,$E$667,IF(D224=$D$668,$E$668,IF(D224=$D$669,$E$669,IF(D224=$D$670,$E$670,IF(D224=VICERRECTORÍA_ACADÉMICA_,BE835,IF(D224=PLANEACIÓN_,BE837, IF(D224=IMPACTO,BE836,IF(D224=VICERRECTORÍA_ADMINISTRATIVA_FINANCIERA_,BE838,IF(D224=_VICERRECTORÍA_RESPONSABILIDAD_SOCIAL_Y_BIENESTAR_UNIVERSITARIO_,BE839," ")))))))))))))))</f>
        <v>Promover y facilitar la interacción con la sociedad contribuyendo a la satisfacción de sus demandas, mediante servicios especializados, programas de educación continuada y de proyección social.</v>
      </c>
      <c r="F224" s="282" t="s">
        <v>265</v>
      </c>
      <c r="G224" s="210" t="s">
        <v>260</v>
      </c>
      <c r="H224" s="210" t="s">
        <v>38</v>
      </c>
      <c r="I224" s="187" t="s">
        <v>1301</v>
      </c>
      <c r="J224" s="282" t="s">
        <v>105</v>
      </c>
      <c r="K224" s="282" t="s">
        <v>1099</v>
      </c>
      <c r="L224" s="282" t="s">
        <v>1314</v>
      </c>
      <c r="M224" s="282" t="s">
        <v>1315</v>
      </c>
      <c r="N224" s="282" t="s">
        <v>127</v>
      </c>
      <c r="O224" s="276">
        <f t="shared" ref="O224:O266" si="1126">IF(N224="ALTA",5,IF(N224="MEDIO ALTA",4,IF(N224="MEDIA",3,IF(N224="MEDIO BAJA",2,IF(N224="BAJA",1,0)))))</f>
        <v>1</v>
      </c>
      <c r="P224" s="282" t="s">
        <v>141</v>
      </c>
      <c r="Q224" s="276">
        <f t="shared" ref="Q224" si="1127">IF(P224="ALTO",5,IF(P224="MEDIO-ALTO",4,IF(P224="MEDIO",3,IF(P224="MEDIO-BAJO",2,IF(P224="BAJO",1,0)))))</f>
        <v>1</v>
      </c>
      <c r="R224" s="276">
        <f t="shared" ref="R224" si="1128">Q224*O224</f>
        <v>1</v>
      </c>
      <c r="S224" s="180" t="s">
        <v>315</v>
      </c>
      <c r="T224" s="181">
        <f t="shared" si="1010"/>
        <v>1</v>
      </c>
      <c r="U224" s="276">
        <f t="shared" ref="U224:U284" si="1129">ROUND(AVERAGEIF(T224:T226,"&gt;0"),0)</f>
        <v>1</v>
      </c>
      <c r="V224" s="276">
        <f t="shared" ref="V224:V284" si="1130">U224*0.6</f>
        <v>0.6</v>
      </c>
      <c r="W224" s="210" t="s">
        <v>1337</v>
      </c>
      <c r="X224" s="276">
        <f t="shared" ref="X224" si="1131">IF(S224="No_existen",5*$X$10,Y224*$X$10)</f>
        <v>0.2</v>
      </c>
      <c r="Y224" s="276">
        <f t="shared" ref="Y224:Y260" si="1132">ROUND(AVERAGEIF(Z224:Z226,"&gt;0"),0)</f>
        <v>4</v>
      </c>
      <c r="Z224" s="208">
        <f t="shared" si="1015"/>
        <v>4</v>
      </c>
      <c r="AA224" s="210" t="s">
        <v>318</v>
      </c>
      <c r="AB224" s="210"/>
      <c r="AC224" s="276">
        <f t="shared" ref="AC224" si="1133">IF(S224="No_existen",5*$AC$10,AD224*$AC$10)</f>
        <v>0.15</v>
      </c>
      <c r="AD224" s="276">
        <f t="shared" ref="AD224:AD284" si="1134">ROUND(AVERAGEIF(AE224:AE226,"&gt;0"),0)</f>
        <v>1</v>
      </c>
      <c r="AE224" s="208">
        <f t="shared" si="1018"/>
        <v>1</v>
      </c>
      <c r="AF224" s="210" t="s">
        <v>295</v>
      </c>
      <c r="AG224" s="210" t="s">
        <v>1078</v>
      </c>
      <c r="AH224" s="276">
        <f t="shared" ref="AH224" si="1135">IF(S224="No_existen",5*$AH$10,AI224*$AH$10)</f>
        <v>0.1</v>
      </c>
      <c r="AI224" s="276">
        <f t="shared" ref="AI224" si="1136">ROUND(AVERAGEIF(AJ224:AJ226,"&gt;0"),0)</f>
        <v>1</v>
      </c>
      <c r="AJ224" s="208">
        <f t="shared" si="1021"/>
        <v>1</v>
      </c>
      <c r="AK224" s="210" t="s">
        <v>292</v>
      </c>
      <c r="AL224" s="210" t="s">
        <v>306</v>
      </c>
      <c r="AM224" s="276">
        <f t="shared" ref="AM224" si="1137">IF(S224="No_existen",5*$AM$10,AN224*$AM$10)</f>
        <v>0.1</v>
      </c>
      <c r="AN224" s="276">
        <f t="shared" ref="AN224" si="1138">ROUND(AVERAGEIF(AO224:AO226,"&gt;0"),0)</f>
        <v>1</v>
      </c>
      <c r="AO224" s="208">
        <f t="shared" si="1028"/>
        <v>1</v>
      </c>
      <c r="AP224" s="210" t="s">
        <v>647</v>
      </c>
      <c r="AQ224" s="276">
        <f t="shared" ref="AQ224" si="1139">ROUND(AVERAGE(U224,Y224,AD224,AI224,AN224),0)</f>
        <v>2</v>
      </c>
      <c r="AR224" s="276" t="str">
        <f t="shared" ref="AR224" si="1140">IF(AQ224&lt;1.5,"FUERTE",IF(AND(AQ224&gt;=1.5,AQ224&lt;2.5),"ACEPTABLE",IF(AQ224&gt;=5,"INEXISTENTE","DÉBIL")))</f>
        <v>ACEPTABLE</v>
      </c>
      <c r="AS224" s="276">
        <f t="shared" ref="AS224" si="1141">IF(R224=0,0,ROUND((R224*AQ224),0))</f>
        <v>2</v>
      </c>
      <c r="AT224" s="278" t="str">
        <f t="shared" ref="AT224" si="1142">IF(AS224&gt;=36,"GRAVE", IF(AS224&lt;=10, "LEVE", "MODERADO"))</f>
        <v>LEVE</v>
      </c>
      <c r="AU224" s="280" t="s">
        <v>1362</v>
      </c>
      <c r="AV224" s="298">
        <v>0</v>
      </c>
      <c r="AW224" s="210" t="s">
        <v>89</v>
      </c>
      <c r="AX224" s="210"/>
      <c r="AY224" s="188"/>
      <c r="AZ224" s="182"/>
      <c r="BA224" s="183"/>
      <c r="BB224" s="183"/>
      <c r="BC224" s="183"/>
      <c r="BD224" s="183"/>
      <c r="BE224" s="183"/>
      <c r="BF224" s="183"/>
      <c r="BG224" s="183"/>
    </row>
    <row r="225" spans="1:59" ht="64.5" hidden="1" customHeight="1" x14ac:dyDescent="0.2">
      <c r="A225" s="284"/>
      <c r="B225" s="282"/>
      <c r="C225" s="285"/>
      <c r="D225" s="280"/>
      <c r="E225" s="285"/>
      <c r="F225" s="282"/>
      <c r="G225" s="210"/>
      <c r="H225" s="210"/>
      <c r="I225" s="187"/>
      <c r="J225" s="282"/>
      <c r="K225" s="282"/>
      <c r="L225" s="282"/>
      <c r="M225" s="282"/>
      <c r="N225" s="282"/>
      <c r="O225" s="276"/>
      <c r="P225" s="282"/>
      <c r="Q225" s="276"/>
      <c r="R225" s="276"/>
      <c r="S225" s="180"/>
      <c r="T225" s="181">
        <f t="shared" si="1010"/>
        <v>0</v>
      </c>
      <c r="U225" s="276"/>
      <c r="V225" s="276"/>
      <c r="W225" s="210"/>
      <c r="X225" s="276"/>
      <c r="Y225" s="276"/>
      <c r="Z225" s="208">
        <f t="shared" si="1015"/>
        <v>0</v>
      </c>
      <c r="AA225" s="210"/>
      <c r="AB225" s="210"/>
      <c r="AC225" s="276"/>
      <c r="AD225" s="276"/>
      <c r="AE225" s="208">
        <f t="shared" si="1018"/>
        <v>0</v>
      </c>
      <c r="AF225" s="210"/>
      <c r="AG225" s="210"/>
      <c r="AH225" s="276"/>
      <c r="AI225" s="276"/>
      <c r="AJ225" s="208">
        <f t="shared" si="1021"/>
        <v>0</v>
      </c>
      <c r="AK225" s="210"/>
      <c r="AL225" s="210"/>
      <c r="AM225" s="276"/>
      <c r="AN225" s="276"/>
      <c r="AO225" s="208">
        <f t="shared" si="1028"/>
        <v>0</v>
      </c>
      <c r="AP225" s="210"/>
      <c r="AQ225" s="276"/>
      <c r="AR225" s="276"/>
      <c r="AS225" s="276"/>
      <c r="AT225" s="278"/>
      <c r="AU225" s="280"/>
      <c r="AV225" s="280"/>
      <c r="AW225" s="210"/>
      <c r="AX225" s="210"/>
      <c r="AY225" s="188"/>
      <c r="AZ225" s="182"/>
      <c r="BA225" s="183"/>
      <c r="BB225" s="183"/>
      <c r="BC225" s="183"/>
      <c r="BD225" s="183"/>
      <c r="BE225" s="183"/>
      <c r="BF225" s="183"/>
      <c r="BG225" s="183"/>
    </row>
    <row r="226" spans="1:59" ht="64.5" hidden="1" customHeight="1" x14ac:dyDescent="0.2">
      <c r="A226" s="284"/>
      <c r="B226" s="282"/>
      <c r="C226" s="285"/>
      <c r="D226" s="280"/>
      <c r="E226" s="285"/>
      <c r="F226" s="282"/>
      <c r="G226" s="210"/>
      <c r="H226" s="210"/>
      <c r="I226" s="187"/>
      <c r="J226" s="282"/>
      <c r="K226" s="282"/>
      <c r="L226" s="282"/>
      <c r="M226" s="282"/>
      <c r="N226" s="282"/>
      <c r="O226" s="276"/>
      <c r="P226" s="282"/>
      <c r="Q226" s="276"/>
      <c r="R226" s="276"/>
      <c r="S226" s="180"/>
      <c r="T226" s="181">
        <f t="shared" si="1010"/>
        <v>0</v>
      </c>
      <c r="U226" s="276"/>
      <c r="V226" s="276"/>
      <c r="W226" s="210"/>
      <c r="X226" s="276"/>
      <c r="Y226" s="276"/>
      <c r="Z226" s="208">
        <f t="shared" si="1015"/>
        <v>0</v>
      </c>
      <c r="AA226" s="210"/>
      <c r="AB226" s="210"/>
      <c r="AC226" s="276"/>
      <c r="AD226" s="276"/>
      <c r="AE226" s="208">
        <f t="shared" si="1018"/>
        <v>0</v>
      </c>
      <c r="AF226" s="210"/>
      <c r="AG226" s="210"/>
      <c r="AH226" s="276"/>
      <c r="AI226" s="276"/>
      <c r="AJ226" s="208">
        <f t="shared" si="1021"/>
        <v>0</v>
      </c>
      <c r="AK226" s="210"/>
      <c r="AL226" s="210"/>
      <c r="AM226" s="276"/>
      <c r="AN226" s="276"/>
      <c r="AO226" s="208">
        <f t="shared" si="1028"/>
        <v>0</v>
      </c>
      <c r="AP226" s="210"/>
      <c r="AQ226" s="276"/>
      <c r="AR226" s="276"/>
      <c r="AS226" s="276"/>
      <c r="AT226" s="278"/>
      <c r="AU226" s="280"/>
      <c r="AV226" s="280"/>
      <c r="AW226" s="210"/>
      <c r="AX226" s="210"/>
      <c r="AY226" s="188"/>
      <c r="AZ226" s="182"/>
      <c r="BA226" s="183"/>
      <c r="BB226" s="183"/>
      <c r="BC226" s="183"/>
      <c r="BD226" s="183"/>
      <c r="BE226" s="183"/>
      <c r="BF226" s="183"/>
      <c r="BG226" s="183"/>
    </row>
    <row r="227" spans="1:59" ht="64.5" hidden="1" customHeight="1" x14ac:dyDescent="0.2">
      <c r="A227" s="284">
        <v>73</v>
      </c>
      <c r="B227" s="282" t="s">
        <v>252</v>
      </c>
      <c r="C227" s="285" t="str">
        <f>+VLOOKUP(B227,$A$691:$B$729,2,0)</f>
        <v>MARCELA BOTERO ARBELAEZ</v>
      </c>
      <c r="D227" s="280" t="s">
        <v>167</v>
      </c>
      <c r="E227" s="285" t="str">
        <f>IF(D227=$D$661,$E$661,IF(D227=$D$662,$E$662,IF(D227=$D$663,$E$663,IF(D227=$D$664,$E$664,IF(D227=$D$665,$E$665,IF(D227=$D$666,$E$666,IF(D227=$D$667,$E$667,IF(D227=$D$668,$E$668,IF(D227=$D$669,$E$669,IF(D227=$D$670,$E$670,IF(D227=VICERRECTORÍA_ACADÉMICA_,BE838,IF(D227=PLANEACIÓN_,BE840, IF(D227=IMPACTO,BE839,IF(D227=VICERRECTORÍA_ADMINISTRATIVA_FINANCIERA_,BE841,IF(D227=_VICERRECTORÍA_RESPONSABILIDAD_SOCIAL_Y_BIENESTAR_UNIVERSITARIO_,BE842," ")))))))))))))))</f>
        <v>Promover y facilitar la interacción con la sociedad contribuyendo a la satisfacción de sus demandas, mediante servicios especializados, programas de educación continuada y de proyección social.</v>
      </c>
      <c r="F227" s="282" t="s">
        <v>265</v>
      </c>
      <c r="G227" s="210" t="s">
        <v>260</v>
      </c>
      <c r="H227" s="210" t="s">
        <v>37</v>
      </c>
      <c r="I227" s="187" t="s">
        <v>1302</v>
      </c>
      <c r="J227" s="282" t="s">
        <v>105</v>
      </c>
      <c r="K227" s="282" t="s">
        <v>1316</v>
      </c>
      <c r="L227" s="282" t="s">
        <v>1317</v>
      </c>
      <c r="M227" s="282" t="s">
        <v>1318</v>
      </c>
      <c r="N227" s="282" t="s">
        <v>127</v>
      </c>
      <c r="O227" s="276">
        <f t="shared" ref="O227" si="1143">IF(N227="ALTA",5,IF(N227="MEDIO ALTA",4,IF(N227="MEDIA",3,IF(N227="MEDIO BAJA",2,IF(N227="BAJA",1,0)))))</f>
        <v>1</v>
      </c>
      <c r="P227" s="282" t="s">
        <v>209</v>
      </c>
      <c r="Q227" s="276">
        <f t="shared" ref="Q227" si="1144">IF(P227="ALTO",5,IF(P227="MEDIO-ALTO",4,IF(P227="MEDIO",3,IF(P227="MEDIO-BAJO",2,IF(P227="BAJO",1,0)))))</f>
        <v>4</v>
      </c>
      <c r="R227" s="276">
        <f t="shared" ref="R227" si="1145">Q227*O227</f>
        <v>4</v>
      </c>
      <c r="S227" s="180" t="s">
        <v>315</v>
      </c>
      <c r="T227" s="181">
        <f t="shared" si="1010"/>
        <v>1</v>
      </c>
      <c r="U227" s="276">
        <f t="shared" ref="U227:U287" si="1146">ROUND(AVERAGEIF(T227:T229,"&gt;0"),0)</f>
        <v>1</v>
      </c>
      <c r="V227" s="276">
        <f t="shared" ref="V227:V287" si="1147">U227*0.6</f>
        <v>0.6</v>
      </c>
      <c r="W227" s="210" t="s">
        <v>1338</v>
      </c>
      <c r="X227" s="276">
        <f t="shared" ref="X227" si="1148">IF(S227="No_existen",5*$X$10,Y227*$X$10)</f>
        <v>0.2</v>
      </c>
      <c r="Y227" s="276">
        <f t="shared" ref="Y227" si="1149">ROUND(AVERAGEIF(Z227:Z229,"&gt;0"),0)</f>
        <v>4</v>
      </c>
      <c r="Z227" s="208">
        <f t="shared" si="1015"/>
        <v>4</v>
      </c>
      <c r="AA227" s="210" t="s">
        <v>318</v>
      </c>
      <c r="AB227" s="210"/>
      <c r="AC227" s="276">
        <f t="shared" ref="AC227" si="1150">IF(S227="No_existen",5*$AC$10,AD227*$AC$10)</f>
        <v>0.15</v>
      </c>
      <c r="AD227" s="276">
        <f t="shared" ref="AD227:AD287" si="1151">ROUND(AVERAGEIF(AE227:AE229,"&gt;0"),0)</f>
        <v>1</v>
      </c>
      <c r="AE227" s="208">
        <f t="shared" si="1018"/>
        <v>1</v>
      </c>
      <c r="AF227" s="210" t="s">
        <v>295</v>
      </c>
      <c r="AG227" s="210" t="s">
        <v>1357</v>
      </c>
      <c r="AH227" s="276">
        <f t="shared" ref="AH227" si="1152">IF(S227="No_existen",5*$AH$10,AI227*$AH$10)</f>
        <v>0.1</v>
      </c>
      <c r="AI227" s="276">
        <f t="shared" ref="AI227" si="1153">ROUND(AVERAGEIF(AJ227:AJ229,"&gt;0"),0)</f>
        <v>1</v>
      </c>
      <c r="AJ227" s="208">
        <f t="shared" si="1021"/>
        <v>1</v>
      </c>
      <c r="AK227" s="210" t="s">
        <v>292</v>
      </c>
      <c r="AL227" s="210" t="s">
        <v>299</v>
      </c>
      <c r="AM227" s="276">
        <f t="shared" ref="AM227" si="1154">IF(S227="No_existen",5*$AM$10,AN227*$AM$10)</f>
        <v>0.1</v>
      </c>
      <c r="AN227" s="276">
        <f t="shared" ref="AN227" si="1155">ROUND(AVERAGEIF(AO227:AO229,"&gt;0"),0)</f>
        <v>1</v>
      </c>
      <c r="AO227" s="208">
        <f t="shared" si="1028"/>
        <v>1</v>
      </c>
      <c r="AP227" s="210" t="s">
        <v>647</v>
      </c>
      <c r="AQ227" s="276">
        <f t="shared" ref="AQ227" si="1156">ROUND(AVERAGE(U227,Y227,AD227,AI227,AN227),0)</f>
        <v>2</v>
      </c>
      <c r="AR227" s="276" t="str">
        <f t="shared" ref="AR227" si="1157">IF(AQ227&lt;1.5,"FUERTE",IF(AND(AQ227&gt;=1.5,AQ227&lt;2.5),"ACEPTABLE",IF(AQ227&gt;=5,"INEXISTENTE","DÉBIL")))</f>
        <v>ACEPTABLE</v>
      </c>
      <c r="AS227" s="276">
        <f t="shared" ref="AS227" si="1158">IF(R227=0,0,ROUND((R227*AQ227),0))</f>
        <v>8</v>
      </c>
      <c r="AT227" s="278" t="str">
        <f t="shared" ref="AT227" si="1159">IF(AS227&gt;=36,"GRAVE", IF(AS227&lt;=10, "LEVE", "MODERADO"))</f>
        <v>LEVE</v>
      </c>
      <c r="AU227" s="280" t="s">
        <v>1363</v>
      </c>
      <c r="AV227" s="298">
        <v>1</v>
      </c>
      <c r="AW227" s="210" t="s">
        <v>89</v>
      </c>
      <c r="AX227" s="210"/>
      <c r="AY227" s="188"/>
      <c r="AZ227" s="182"/>
      <c r="BA227" s="183"/>
      <c r="BB227" s="183"/>
      <c r="BC227" s="183"/>
      <c r="BD227" s="183"/>
      <c r="BE227" s="183"/>
      <c r="BF227" s="183"/>
      <c r="BG227" s="183"/>
    </row>
    <row r="228" spans="1:59" ht="64.5" hidden="1" customHeight="1" x14ac:dyDescent="0.2">
      <c r="A228" s="284"/>
      <c r="B228" s="282"/>
      <c r="C228" s="285"/>
      <c r="D228" s="280"/>
      <c r="E228" s="285"/>
      <c r="F228" s="282"/>
      <c r="G228" s="210"/>
      <c r="H228" s="210"/>
      <c r="I228" s="187"/>
      <c r="J228" s="282"/>
      <c r="K228" s="282"/>
      <c r="L228" s="282"/>
      <c r="M228" s="282"/>
      <c r="N228" s="282"/>
      <c r="O228" s="276"/>
      <c r="P228" s="282"/>
      <c r="Q228" s="276"/>
      <c r="R228" s="276"/>
      <c r="S228" s="180"/>
      <c r="T228" s="181">
        <f t="shared" si="1010"/>
        <v>0</v>
      </c>
      <c r="U228" s="276"/>
      <c r="V228" s="276"/>
      <c r="W228" s="210"/>
      <c r="X228" s="276"/>
      <c r="Y228" s="276"/>
      <c r="Z228" s="208">
        <f t="shared" si="1015"/>
        <v>0</v>
      </c>
      <c r="AA228" s="210"/>
      <c r="AB228" s="210"/>
      <c r="AC228" s="276"/>
      <c r="AD228" s="276"/>
      <c r="AE228" s="208">
        <f t="shared" si="1018"/>
        <v>0</v>
      </c>
      <c r="AF228" s="210"/>
      <c r="AG228" s="210"/>
      <c r="AH228" s="276"/>
      <c r="AI228" s="276"/>
      <c r="AJ228" s="208">
        <f t="shared" si="1021"/>
        <v>0</v>
      </c>
      <c r="AK228" s="210"/>
      <c r="AL228" s="210"/>
      <c r="AM228" s="276"/>
      <c r="AN228" s="276"/>
      <c r="AO228" s="208">
        <f t="shared" si="1028"/>
        <v>0</v>
      </c>
      <c r="AP228" s="210"/>
      <c r="AQ228" s="276"/>
      <c r="AR228" s="276"/>
      <c r="AS228" s="276"/>
      <c r="AT228" s="278"/>
      <c r="AU228" s="280"/>
      <c r="AV228" s="280"/>
      <c r="AW228" s="210"/>
      <c r="AX228" s="210"/>
      <c r="AY228" s="188"/>
      <c r="AZ228" s="182"/>
      <c r="BA228" s="183"/>
      <c r="BB228" s="183"/>
      <c r="BC228" s="183"/>
      <c r="BD228" s="183"/>
      <c r="BE228" s="183"/>
      <c r="BF228" s="183"/>
      <c r="BG228" s="183"/>
    </row>
    <row r="229" spans="1:59" ht="64.5" hidden="1" customHeight="1" x14ac:dyDescent="0.2">
      <c r="A229" s="284"/>
      <c r="B229" s="282"/>
      <c r="C229" s="285"/>
      <c r="D229" s="280"/>
      <c r="E229" s="285"/>
      <c r="F229" s="282"/>
      <c r="G229" s="210"/>
      <c r="H229" s="210"/>
      <c r="I229" s="187"/>
      <c r="J229" s="282"/>
      <c r="K229" s="282"/>
      <c r="L229" s="282"/>
      <c r="M229" s="282"/>
      <c r="N229" s="282"/>
      <c r="O229" s="276"/>
      <c r="P229" s="282"/>
      <c r="Q229" s="276"/>
      <c r="R229" s="276"/>
      <c r="S229" s="180"/>
      <c r="T229" s="181">
        <f t="shared" si="1010"/>
        <v>0</v>
      </c>
      <c r="U229" s="276"/>
      <c r="V229" s="276"/>
      <c r="W229" s="210"/>
      <c r="X229" s="276"/>
      <c r="Y229" s="276"/>
      <c r="Z229" s="208">
        <f t="shared" si="1015"/>
        <v>0</v>
      </c>
      <c r="AA229" s="210"/>
      <c r="AB229" s="210"/>
      <c r="AC229" s="276"/>
      <c r="AD229" s="276"/>
      <c r="AE229" s="208">
        <f t="shared" si="1018"/>
        <v>0</v>
      </c>
      <c r="AF229" s="210"/>
      <c r="AG229" s="210"/>
      <c r="AH229" s="276"/>
      <c r="AI229" s="276"/>
      <c r="AJ229" s="208">
        <f t="shared" si="1021"/>
        <v>0</v>
      </c>
      <c r="AK229" s="210"/>
      <c r="AL229" s="210"/>
      <c r="AM229" s="276"/>
      <c r="AN229" s="276"/>
      <c r="AO229" s="208">
        <f t="shared" si="1028"/>
        <v>0</v>
      </c>
      <c r="AP229" s="210"/>
      <c r="AQ229" s="276"/>
      <c r="AR229" s="276"/>
      <c r="AS229" s="276"/>
      <c r="AT229" s="278"/>
      <c r="AU229" s="280"/>
      <c r="AV229" s="280"/>
      <c r="AW229" s="210"/>
      <c r="AX229" s="210"/>
      <c r="AY229" s="188"/>
      <c r="AZ229" s="182"/>
      <c r="BA229" s="183"/>
      <c r="BB229" s="183"/>
      <c r="BC229" s="183"/>
      <c r="BD229" s="183"/>
      <c r="BE229" s="183"/>
      <c r="BF229" s="183"/>
      <c r="BG229" s="183"/>
    </row>
    <row r="230" spans="1:59" ht="64.5" hidden="1" customHeight="1" x14ac:dyDescent="0.2">
      <c r="A230" s="284">
        <v>74</v>
      </c>
      <c r="B230" s="282" t="s">
        <v>252</v>
      </c>
      <c r="C230" s="285" t="str">
        <f>+VLOOKUP(B230,$A$691:$B$729,2,0)</f>
        <v>MARCELA BOTERO ARBELAEZ</v>
      </c>
      <c r="D230" s="280" t="s">
        <v>167</v>
      </c>
      <c r="E230" s="285" t="str">
        <f>IF(D230=$D$661,$E$661,IF(D230=$D$662,$E$662,IF(D230=$D$663,$E$663,IF(D230=$D$664,$E$664,IF(D230=$D$665,$E$665,IF(D230=$D$666,$E$666,IF(D230=$D$667,$E$667,IF(D230=$D$668,$E$668,IF(D230=$D$669,$E$669,IF(D230=$D$670,$E$670,IF(D230=VICERRECTORÍA_ACADÉMICA_,BE841,IF(D230=PLANEACIÓN_,BE843, IF(D230=IMPACTO,BE842,IF(D230=VICERRECTORÍA_ADMINISTRATIVA_FINANCIERA_,BE844,IF(D230=_VICERRECTORÍA_RESPONSABILIDAD_SOCIAL_Y_BIENESTAR_UNIVERSITARIO_,BE845," ")))))))))))))))</f>
        <v>Promover y facilitar la interacción con la sociedad contribuyendo a la satisfacción de sus demandas, mediante servicios especializados, programas de educación continuada y de proyección social.</v>
      </c>
      <c r="F230" s="282" t="s">
        <v>265</v>
      </c>
      <c r="G230" s="210" t="s">
        <v>260</v>
      </c>
      <c r="H230" s="210" t="s">
        <v>37</v>
      </c>
      <c r="I230" s="187" t="s">
        <v>1088</v>
      </c>
      <c r="J230" s="282" t="s">
        <v>105</v>
      </c>
      <c r="K230" s="308" t="s">
        <v>1105</v>
      </c>
      <c r="L230" s="308" t="s">
        <v>1319</v>
      </c>
      <c r="M230" s="308" t="s">
        <v>1243</v>
      </c>
      <c r="N230" s="282" t="s">
        <v>127</v>
      </c>
      <c r="O230" s="276">
        <f t="shared" ref="O230" si="1160">IF(N230="ALTA",5,IF(N230="MEDIO ALTA",4,IF(N230="MEDIA",3,IF(N230="MEDIO BAJA",2,IF(N230="BAJA",1,0)))))</f>
        <v>1</v>
      </c>
      <c r="P230" s="282" t="s">
        <v>209</v>
      </c>
      <c r="Q230" s="276">
        <f t="shared" ref="Q230" si="1161">IF(P230="ALTO",5,IF(P230="MEDIO-ALTO",4,IF(P230="MEDIO",3,IF(P230="MEDIO-BAJO",2,IF(P230="BAJO",1,0)))))</f>
        <v>4</v>
      </c>
      <c r="R230" s="276">
        <f t="shared" ref="R230" si="1162">Q230*O230</f>
        <v>4</v>
      </c>
      <c r="S230" s="180" t="s">
        <v>315</v>
      </c>
      <c r="T230" s="181">
        <f t="shared" si="1010"/>
        <v>1</v>
      </c>
      <c r="U230" s="276">
        <f t="shared" ref="U230:U290" si="1163">ROUND(AVERAGEIF(T230:T232,"&gt;0"),0)</f>
        <v>1</v>
      </c>
      <c r="V230" s="276">
        <f t="shared" ref="V230:V290" si="1164">U230*0.6</f>
        <v>0.6</v>
      </c>
      <c r="W230" s="210" t="s">
        <v>1339</v>
      </c>
      <c r="X230" s="276">
        <f t="shared" ref="X230" si="1165">IF(S230="No_existen",5*$X$10,Y230*$X$10)</f>
        <v>0.2</v>
      </c>
      <c r="Y230" s="276">
        <f t="shared" si="965"/>
        <v>4</v>
      </c>
      <c r="Z230" s="208">
        <f t="shared" si="1015"/>
        <v>4</v>
      </c>
      <c r="AA230" s="210" t="s">
        <v>318</v>
      </c>
      <c r="AB230" s="210"/>
      <c r="AC230" s="276">
        <f t="shared" ref="AC230" si="1166">IF(S230="No_existen",5*$AC$10,AD230*$AC$10)</f>
        <v>0.15</v>
      </c>
      <c r="AD230" s="276">
        <f t="shared" ref="AD230:AD290" si="1167">ROUND(AVERAGEIF(AE230:AE232,"&gt;0"),0)</f>
        <v>1</v>
      </c>
      <c r="AE230" s="208">
        <f t="shared" si="1018"/>
        <v>1</v>
      </c>
      <c r="AF230" s="210" t="s">
        <v>295</v>
      </c>
      <c r="AG230" s="210" t="s">
        <v>1357</v>
      </c>
      <c r="AH230" s="276">
        <f t="shared" ref="AH230" si="1168">IF(S230="No_existen",5*$AH$10,AI230*$AH$10)</f>
        <v>0.1</v>
      </c>
      <c r="AI230" s="276">
        <f t="shared" ref="AI230" si="1169">ROUND(AVERAGEIF(AJ230:AJ232,"&gt;0"),0)</f>
        <v>1</v>
      </c>
      <c r="AJ230" s="208">
        <f t="shared" si="1021"/>
        <v>1</v>
      </c>
      <c r="AK230" s="210" t="s">
        <v>292</v>
      </c>
      <c r="AL230" s="210" t="s">
        <v>301</v>
      </c>
      <c r="AM230" s="276">
        <f t="shared" ref="AM230" si="1170">IF(S230="No_existen",5*$AM$10,AN230*$AM$10)</f>
        <v>0.1</v>
      </c>
      <c r="AN230" s="276">
        <f t="shared" ref="AN230" si="1171">ROUND(AVERAGEIF(AO230:AO232,"&gt;0"),0)</f>
        <v>1</v>
      </c>
      <c r="AO230" s="208">
        <f t="shared" si="1028"/>
        <v>1</v>
      </c>
      <c r="AP230" s="210" t="s">
        <v>647</v>
      </c>
      <c r="AQ230" s="276">
        <f t="shared" ref="AQ230" si="1172">ROUND(AVERAGE(U230,Y230,AD230,AI230,AN230),0)</f>
        <v>2</v>
      </c>
      <c r="AR230" s="276" t="str">
        <f t="shared" ref="AR230" si="1173">IF(AQ230&lt;1.5,"FUERTE",IF(AND(AQ230&gt;=1.5,AQ230&lt;2.5),"ACEPTABLE",IF(AQ230&gt;=5,"INEXISTENTE","DÉBIL")))</f>
        <v>ACEPTABLE</v>
      </c>
      <c r="AS230" s="276">
        <f t="shared" ref="AS230" si="1174">IF(R230=0,0,ROUND((R230*AQ230),0))</f>
        <v>8</v>
      </c>
      <c r="AT230" s="278" t="str">
        <f t="shared" ref="AT230" si="1175">IF(AS230&gt;=36,"GRAVE", IF(AS230&lt;=10, "LEVE", "MODERADO"))</f>
        <v>LEVE</v>
      </c>
      <c r="AU230" s="280" t="s">
        <v>1364</v>
      </c>
      <c r="AV230" s="298">
        <v>0</v>
      </c>
      <c r="AW230" s="210" t="s">
        <v>89</v>
      </c>
      <c r="AX230" s="210"/>
      <c r="AY230" s="188"/>
      <c r="AZ230" s="182"/>
      <c r="BA230" s="183"/>
      <c r="BB230" s="183"/>
      <c r="BC230" s="183"/>
      <c r="BD230" s="183"/>
      <c r="BE230" s="183"/>
      <c r="BF230" s="183"/>
      <c r="BG230" s="183"/>
    </row>
    <row r="231" spans="1:59" ht="64.5" hidden="1" customHeight="1" x14ac:dyDescent="0.2">
      <c r="A231" s="284"/>
      <c r="B231" s="282"/>
      <c r="C231" s="285"/>
      <c r="D231" s="280"/>
      <c r="E231" s="285"/>
      <c r="F231" s="282"/>
      <c r="G231" s="210"/>
      <c r="H231" s="210"/>
      <c r="I231" s="187"/>
      <c r="J231" s="282"/>
      <c r="K231" s="308"/>
      <c r="L231" s="308"/>
      <c r="M231" s="308"/>
      <c r="N231" s="282"/>
      <c r="O231" s="276"/>
      <c r="P231" s="282"/>
      <c r="Q231" s="276"/>
      <c r="R231" s="276"/>
      <c r="S231" s="180" t="s">
        <v>315</v>
      </c>
      <c r="T231" s="181">
        <f t="shared" si="1010"/>
        <v>1</v>
      </c>
      <c r="U231" s="276"/>
      <c r="V231" s="276"/>
      <c r="W231" s="210" t="s">
        <v>1340</v>
      </c>
      <c r="X231" s="276"/>
      <c r="Y231" s="276"/>
      <c r="Z231" s="208">
        <f t="shared" si="1015"/>
        <v>4</v>
      </c>
      <c r="AA231" s="210" t="s">
        <v>318</v>
      </c>
      <c r="AB231" s="210"/>
      <c r="AC231" s="276"/>
      <c r="AD231" s="276"/>
      <c r="AE231" s="208">
        <f t="shared" si="1018"/>
        <v>1</v>
      </c>
      <c r="AF231" s="210" t="s">
        <v>295</v>
      </c>
      <c r="AG231" s="210" t="s">
        <v>1357</v>
      </c>
      <c r="AH231" s="276"/>
      <c r="AI231" s="276"/>
      <c r="AJ231" s="208">
        <f t="shared" si="1021"/>
        <v>1</v>
      </c>
      <c r="AK231" s="210" t="s">
        <v>292</v>
      </c>
      <c r="AL231" s="210" t="s">
        <v>307</v>
      </c>
      <c r="AM231" s="276"/>
      <c r="AN231" s="276"/>
      <c r="AO231" s="208">
        <f t="shared" si="1028"/>
        <v>1</v>
      </c>
      <c r="AP231" s="210" t="s">
        <v>647</v>
      </c>
      <c r="AQ231" s="276"/>
      <c r="AR231" s="276"/>
      <c r="AS231" s="276"/>
      <c r="AT231" s="278"/>
      <c r="AU231" s="280"/>
      <c r="AV231" s="280"/>
      <c r="AW231" s="210"/>
      <c r="AX231" s="210"/>
      <c r="AY231" s="188"/>
      <c r="AZ231" s="182"/>
      <c r="BA231" s="183"/>
      <c r="BB231" s="183"/>
      <c r="BC231" s="183"/>
      <c r="BD231" s="183"/>
      <c r="BE231" s="183"/>
      <c r="BF231" s="183"/>
      <c r="BG231" s="183"/>
    </row>
    <row r="232" spans="1:59" ht="64.5" hidden="1" customHeight="1" x14ac:dyDescent="0.2">
      <c r="A232" s="284"/>
      <c r="B232" s="282"/>
      <c r="C232" s="285"/>
      <c r="D232" s="280"/>
      <c r="E232" s="285"/>
      <c r="F232" s="282"/>
      <c r="G232" s="210"/>
      <c r="H232" s="210"/>
      <c r="I232" s="187"/>
      <c r="J232" s="282"/>
      <c r="K232" s="308"/>
      <c r="L232" s="308"/>
      <c r="M232" s="308"/>
      <c r="N232" s="282"/>
      <c r="O232" s="276"/>
      <c r="P232" s="282"/>
      <c r="Q232" s="276"/>
      <c r="R232" s="276"/>
      <c r="S232" s="180"/>
      <c r="T232" s="181">
        <f t="shared" si="1010"/>
        <v>0</v>
      </c>
      <c r="U232" s="276"/>
      <c r="V232" s="276"/>
      <c r="W232" s="210"/>
      <c r="X232" s="276"/>
      <c r="Y232" s="276"/>
      <c r="Z232" s="208">
        <f t="shared" si="1015"/>
        <v>0</v>
      </c>
      <c r="AA232" s="210"/>
      <c r="AB232" s="210"/>
      <c r="AC232" s="276"/>
      <c r="AD232" s="276"/>
      <c r="AE232" s="208">
        <f t="shared" si="1018"/>
        <v>0</v>
      </c>
      <c r="AF232" s="210"/>
      <c r="AG232" s="210"/>
      <c r="AH232" s="276"/>
      <c r="AI232" s="276"/>
      <c r="AJ232" s="208">
        <f t="shared" si="1021"/>
        <v>0</v>
      </c>
      <c r="AK232" s="210"/>
      <c r="AL232" s="210"/>
      <c r="AM232" s="276"/>
      <c r="AN232" s="276"/>
      <c r="AO232" s="208">
        <f t="shared" si="1028"/>
        <v>0</v>
      </c>
      <c r="AP232" s="210"/>
      <c r="AQ232" s="276"/>
      <c r="AR232" s="276"/>
      <c r="AS232" s="276"/>
      <c r="AT232" s="278"/>
      <c r="AU232" s="280"/>
      <c r="AV232" s="280"/>
      <c r="AW232" s="210"/>
      <c r="AX232" s="210"/>
      <c r="AY232" s="188"/>
      <c r="AZ232" s="182"/>
      <c r="BA232" s="183"/>
      <c r="BB232" s="183"/>
      <c r="BC232" s="183"/>
      <c r="BD232" s="183"/>
      <c r="BE232" s="183"/>
      <c r="BF232" s="183"/>
      <c r="BG232" s="183"/>
    </row>
    <row r="233" spans="1:59" ht="64.5" hidden="1" customHeight="1" x14ac:dyDescent="0.2">
      <c r="A233" s="284">
        <v>75</v>
      </c>
      <c r="B233" s="282" t="s">
        <v>252</v>
      </c>
      <c r="C233" s="285" t="str">
        <f t="shared" ref="C233" si="1176">+VLOOKUP(B233,$A$691:$B$729,2,0)</f>
        <v>MARCELA BOTERO ARBELAEZ</v>
      </c>
      <c r="D233" s="280" t="s">
        <v>167</v>
      </c>
      <c r="E233" s="285" t="str">
        <f>IF(D233=$D$661,$E$661,IF(D233=$D$662,$E$662,IF(D233=$D$663,$E$663,IF(D233=$D$664,$E$664,IF(D233=$D$665,$E$665,IF(D233=$D$666,$E$666,IF(D233=$D$667,$E$667,IF(D233=$D$668,$E$668,IF(D233=$D$669,$E$669,IF(D233=$D$670,$E$670,IF(D233=VICERRECTORÍA_ACADÉMICA_,BE844,IF(D233=PLANEACIÓN_,BE846, IF(D233=IMPACTO,BE845,IF(D233=VICERRECTORÍA_ADMINISTRATIVA_FINANCIERA_,BE847,IF(D233=_VICERRECTORÍA_RESPONSABILIDAD_SOCIAL_Y_BIENESTAR_UNIVERSITARIO_,BE848," ")))))))))))))))</f>
        <v>Promover y facilitar la interacción con la sociedad contribuyendo a la satisfacción de sus demandas, mediante servicios especializados, programas de educación continuada y de proyección social.</v>
      </c>
      <c r="F233" s="282" t="s">
        <v>265</v>
      </c>
      <c r="G233" s="210" t="s">
        <v>260</v>
      </c>
      <c r="H233" s="210" t="s">
        <v>37</v>
      </c>
      <c r="I233" s="187" t="s">
        <v>1303</v>
      </c>
      <c r="J233" s="282" t="s">
        <v>105</v>
      </c>
      <c r="K233" s="282" t="s">
        <v>1320</v>
      </c>
      <c r="L233" s="282" t="s">
        <v>1321</v>
      </c>
      <c r="M233" s="282" t="s">
        <v>1243</v>
      </c>
      <c r="N233" s="282" t="s">
        <v>147</v>
      </c>
      <c r="O233" s="276">
        <f t="shared" ref="O233" si="1177">IF(N233="ALTA",5,IF(N233="MEDIO ALTA",4,IF(N233="MEDIA",3,IF(N233="MEDIO BAJA",2,IF(N233="BAJA",1,0)))))</f>
        <v>2</v>
      </c>
      <c r="P233" s="282" t="s">
        <v>209</v>
      </c>
      <c r="Q233" s="276">
        <f t="shared" ref="Q233" si="1178">IF(P233="ALTO",5,IF(P233="MEDIO-ALTO",4,IF(P233="MEDIO",3,IF(P233="MEDIO-BAJO",2,IF(P233="BAJO",1,0)))))</f>
        <v>4</v>
      </c>
      <c r="R233" s="276">
        <f t="shared" ref="R233" si="1179">Q233*O233</f>
        <v>8</v>
      </c>
      <c r="S233" s="180" t="s">
        <v>315</v>
      </c>
      <c r="T233" s="181">
        <f t="shared" si="1010"/>
        <v>1</v>
      </c>
      <c r="U233" s="276">
        <f t="shared" ref="U233:U293" si="1180">ROUND(AVERAGEIF(T233:T235,"&gt;0"),0)</f>
        <v>1</v>
      </c>
      <c r="V233" s="276">
        <f t="shared" ref="V233:V293" si="1181">U233*0.6</f>
        <v>0.6</v>
      </c>
      <c r="W233" s="210" t="s">
        <v>1341</v>
      </c>
      <c r="X233" s="276">
        <f t="shared" ref="X233" si="1182">IF(S233="No_existen",5*$X$10,Y233*$X$10)</f>
        <v>0.2</v>
      </c>
      <c r="Y233" s="276">
        <f t="shared" si="981"/>
        <v>4</v>
      </c>
      <c r="Z233" s="208">
        <f t="shared" si="1015"/>
        <v>4</v>
      </c>
      <c r="AA233" s="210" t="s">
        <v>318</v>
      </c>
      <c r="AB233" s="210"/>
      <c r="AC233" s="276">
        <f t="shared" ref="AC233" si="1183">IF(S233="No_existen",5*$AC$10,AD233*$AC$10)</f>
        <v>0.15</v>
      </c>
      <c r="AD233" s="276">
        <f t="shared" ref="AD233:AD293" si="1184">ROUND(AVERAGEIF(AE233:AE235,"&gt;0"),0)</f>
        <v>1</v>
      </c>
      <c r="AE233" s="208">
        <f t="shared" si="1018"/>
        <v>1</v>
      </c>
      <c r="AF233" s="210" t="s">
        <v>295</v>
      </c>
      <c r="AG233" s="210" t="s">
        <v>1357</v>
      </c>
      <c r="AH233" s="276">
        <f t="shared" ref="AH233" si="1185">IF(S233="No_existen",5*$AH$10,AI233*$AH$10)</f>
        <v>0.1</v>
      </c>
      <c r="AI233" s="276">
        <f t="shared" ref="AI233" si="1186">ROUND(AVERAGEIF(AJ233:AJ235,"&gt;0"),0)</f>
        <v>1</v>
      </c>
      <c r="AJ233" s="208">
        <f t="shared" si="1021"/>
        <v>1</v>
      </c>
      <c r="AK233" s="210" t="s">
        <v>292</v>
      </c>
      <c r="AL233" s="210" t="s">
        <v>307</v>
      </c>
      <c r="AM233" s="276">
        <f t="shared" ref="AM233" si="1187">IF(S233="No_existen",5*$AM$10,AN233*$AM$10)</f>
        <v>0.1</v>
      </c>
      <c r="AN233" s="276">
        <f t="shared" ref="AN233" si="1188">ROUND(AVERAGEIF(AO233:AO235,"&gt;0"),0)</f>
        <v>1</v>
      </c>
      <c r="AO233" s="208">
        <f t="shared" si="1028"/>
        <v>1</v>
      </c>
      <c r="AP233" s="210" t="s">
        <v>647</v>
      </c>
      <c r="AQ233" s="276">
        <f t="shared" ref="AQ233" si="1189">ROUND(AVERAGE(U233,Y233,AD233,AI233,AN233),0)</f>
        <v>2</v>
      </c>
      <c r="AR233" s="276" t="str">
        <f t="shared" ref="AR233" si="1190">IF(AQ233&lt;1.5,"FUERTE",IF(AND(AQ233&gt;=1.5,AQ233&lt;2.5),"ACEPTABLE",IF(AQ233&gt;=5,"INEXISTENTE","DÉBIL")))</f>
        <v>ACEPTABLE</v>
      </c>
      <c r="AS233" s="276">
        <f t="shared" ref="AS233" si="1191">IF(R233=0,0,ROUND((R233*AQ233),0))</f>
        <v>16</v>
      </c>
      <c r="AT233" s="278" t="str">
        <f t="shared" ref="AT233" si="1192">IF(AS233&gt;=36,"GRAVE", IF(AS233&lt;=10, "LEVE", "MODERADO"))</f>
        <v>MODERADO</v>
      </c>
      <c r="AU233" s="280" t="s">
        <v>1365</v>
      </c>
      <c r="AV233" s="298">
        <v>0</v>
      </c>
      <c r="AW233" s="210" t="s">
        <v>90</v>
      </c>
      <c r="AX233" s="210" t="s">
        <v>1377</v>
      </c>
      <c r="AY233" s="188">
        <v>45639</v>
      </c>
      <c r="AZ233" s="182"/>
      <c r="BA233" s="183"/>
      <c r="BB233" s="183"/>
      <c r="BC233" s="183"/>
      <c r="BD233" s="183"/>
      <c r="BE233" s="183"/>
      <c r="BF233" s="183"/>
      <c r="BG233" s="183"/>
    </row>
    <row r="234" spans="1:59" ht="64.5" hidden="1" customHeight="1" x14ac:dyDescent="0.2">
      <c r="A234" s="284"/>
      <c r="B234" s="282"/>
      <c r="C234" s="285"/>
      <c r="D234" s="280"/>
      <c r="E234" s="285"/>
      <c r="F234" s="282"/>
      <c r="G234" s="210"/>
      <c r="H234" s="210"/>
      <c r="I234" s="187"/>
      <c r="J234" s="282"/>
      <c r="K234" s="282"/>
      <c r="L234" s="282"/>
      <c r="M234" s="282"/>
      <c r="N234" s="282"/>
      <c r="O234" s="276"/>
      <c r="P234" s="282"/>
      <c r="Q234" s="276"/>
      <c r="R234" s="276"/>
      <c r="S234" s="180" t="s">
        <v>315</v>
      </c>
      <c r="T234" s="181">
        <f t="shared" si="1010"/>
        <v>1</v>
      </c>
      <c r="U234" s="276"/>
      <c r="V234" s="276"/>
      <c r="W234" s="210" t="s">
        <v>1342</v>
      </c>
      <c r="X234" s="276"/>
      <c r="Y234" s="276"/>
      <c r="Z234" s="208">
        <f t="shared" si="1015"/>
        <v>4</v>
      </c>
      <c r="AA234" s="210" t="s">
        <v>318</v>
      </c>
      <c r="AB234" s="210"/>
      <c r="AC234" s="276"/>
      <c r="AD234" s="276"/>
      <c r="AE234" s="208">
        <f t="shared" si="1018"/>
        <v>1</v>
      </c>
      <c r="AF234" s="210" t="s">
        <v>295</v>
      </c>
      <c r="AG234" s="210" t="s">
        <v>1357</v>
      </c>
      <c r="AH234" s="276"/>
      <c r="AI234" s="276"/>
      <c r="AJ234" s="208">
        <f t="shared" si="1021"/>
        <v>1</v>
      </c>
      <c r="AK234" s="210" t="s">
        <v>292</v>
      </c>
      <c r="AL234" s="210" t="s">
        <v>307</v>
      </c>
      <c r="AM234" s="276"/>
      <c r="AN234" s="276"/>
      <c r="AO234" s="208">
        <f t="shared" si="1028"/>
        <v>1</v>
      </c>
      <c r="AP234" s="210" t="s">
        <v>647</v>
      </c>
      <c r="AQ234" s="276"/>
      <c r="AR234" s="276"/>
      <c r="AS234" s="276"/>
      <c r="AT234" s="278"/>
      <c r="AU234" s="280"/>
      <c r="AV234" s="280"/>
      <c r="AW234" s="210"/>
      <c r="AX234" s="210"/>
      <c r="AY234" s="188"/>
      <c r="AZ234" s="182"/>
      <c r="BA234" s="183"/>
      <c r="BB234" s="183"/>
      <c r="BC234" s="183"/>
      <c r="BD234" s="183"/>
      <c r="BE234" s="183"/>
      <c r="BF234" s="183"/>
      <c r="BG234" s="183"/>
    </row>
    <row r="235" spans="1:59" ht="64.5" hidden="1" customHeight="1" x14ac:dyDescent="0.2">
      <c r="A235" s="284"/>
      <c r="B235" s="282"/>
      <c r="C235" s="285"/>
      <c r="D235" s="280"/>
      <c r="E235" s="285"/>
      <c r="F235" s="282"/>
      <c r="G235" s="210"/>
      <c r="H235" s="210"/>
      <c r="I235" s="187"/>
      <c r="J235" s="282"/>
      <c r="K235" s="282"/>
      <c r="L235" s="282"/>
      <c r="M235" s="282"/>
      <c r="N235" s="282"/>
      <c r="O235" s="276"/>
      <c r="P235" s="282"/>
      <c r="Q235" s="276"/>
      <c r="R235" s="276"/>
      <c r="S235" s="180" t="s">
        <v>315</v>
      </c>
      <c r="T235" s="181">
        <f t="shared" si="1010"/>
        <v>1</v>
      </c>
      <c r="U235" s="276"/>
      <c r="V235" s="276"/>
      <c r="W235" s="210" t="s">
        <v>1343</v>
      </c>
      <c r="X235" s="276"/>
      <c r="Y235" s="276"/>
      <c r="Z235" s="208">
        <f t="shared" si="1015"/>
        <v>4</v>
      </c>
      <c r="AA235" s="210" t="s">
        <v>318</v>
      </c>
      <c r="AB235" s="210"/>
      <c r="AC235" s="276"/>
      <c r="AD235" s="276"/>
      <c r="AE235" s="208">
        <f t="shared" si="1018"/>
        <v>1</v>
      </c>
      <c r="AF235" s="210" t="s">
        <v>295</v>
      </c>
      <c r="AG235" s="210" t="s">
        <v>1357</v>
      </c>
      <c r="AH235" s="276"/>
      <c r="AI235" s="276"/>
      <c r="AJ235" s="208">
        <f t="shared" si="1021"/>
        <v>1</v>
      </c>
      <c r="AK235" s="210" t="s">
        <v>292</v>
      </c>
      <c r="AL235" s="210" t="s">
        <v>307</v>
      </c>
      <c r="AM235" s="276"/>
      <c r="AN235" s="276"/>
      <c r="AO235" s="208">
        <f t="shared" si="1028"/>
        <v>1</v>
      </c>
      <c r="AP235" s="210" t="s">
        <v>647</v>
      </c>
      <c r="AQ235" s="276"/>
      <c r="AR235" s="276"/>
      <c r="AS235" s="276"/>
      <c r="AT235" s="278"/>
      <c r="AU235" s="280"/>
      <c r="AV235" s="280"/>
      <c r="AW235" s="210"/>
      <c r="AX235" s="210"/>
      <c r="AY235" s="188"/>
      <c r="AZ235" s="182"/>
      <c r="BA235" s="183"/>
      <c r="BB235" s="183"/>
      <c r="BC235" s="183"/>
      <c r="BD235" s="183"/>
      <c r="BE235" s="183"/>
      <c r="BF235" s="183"/>
      <c r="BG235" s="183"/>
    </row>
    <row r="236" spans="1:59" ht="64.5" hidden="1" customHeight="1" x14ac:dyDescent="0.2">
      <c r="A236" s="284">
        <v>76</v>
      </c>
      <c r="B236" s="282" t="s">
        <v>252</v>
      </c>
      <c r="C236" s="285" t="str">
        <f>+VLOOKUP(B236,$A$691:$B$729,2,0)</f>
        <v>MARCELA BOTERO ARBELAEZ</v>
      </c>
      <c r="D236" s="280" t="s">
        <v>167</v>
      </c>
      <c r="E236" s="285" t="str">
        <f>IF(D236=$D$661,$E$661,IF(D236=$D$662,$E$662,IF(D236=$D$663,$E$663,IF(D236=$D$664,$E$664,IF(D236=$D$665,$E$665,IF(D236=$D$666,$E$666,IF(D236=$D$667,$E$667,IF(D236=$D$668,$E$668,IF(D236=$D$669,$E$669,IF(D236=$D$670,$E$670,IF(D236=VICERRECTORÍA_ACADÉMICA_,BE847,IF(D236=PLANEACIÓN_,BE849, IF(D236=IMPACTO,BE848,IF(D236=VICERRECTORÍA_ADMINISTRATIVA_FINANCIERA_,BE850,IF(D236=_VICERRECTORÍA_RESPONSABILIDAD_SOCIAL_Y_BIENESTAR_UNIVERSITARIO_,BE851," ")))))))))))))))</f>
        <v>Promover y facilitar la interacción con la sociedad contribuyendo a la satisfacción de sus demandas, mediante servicios especializados, programas de educación continuada y de proyección social.</v>
      </c>
      <c r="F236" s="282" t="s">
        <v>265</v>
      </c>
      <c r="G236" s="210" t="s">
        <v>260</v>
      </c>
      <c r="H236" s="210" t="s">
        <v>37</v>
      </c>
      <c r="I236" s="187" t="s">
        <v>1304</v>
      </c>
      <c r="J236" s="282" t="s">
        <v>105</v>
      </c>
      <c r="K236" s="282" t="s">
        <v>1322</v>
      </c>
      <c r="L236" s="282" t="s">
        <v>1323</v>
      </c>
      <c r="M236" s="282" t="s">
        <v>1324</v>
      </c>
      <c r="N236" s="282" t="s">
        <v>147</v>
      </c>
      <c r="O236" s="276">
        <f t="shared" ref="O236" si="1193">IF(N236="ALTA",5,IF(N236="MEDIO ALTA",4,IF(N236="MEDIA",3,IF(N236="MEDIO BAJA",2,IF(N236="BAJA",1,0)))))</f>
        <v>2</v>
      </c>
      <c r="P236" s="282" t="s">
        <v>209</v>
      </c>
      <c r="Q236" s="276">
        <f t="shared" ref="Q236" si="1194">IF(P236="ALTO",5,IF(P236="MEDIO-ALTO",4,IF(P236="MEDIO",3,IF(P236="MEDIO-BAJO",2,IF(P236="BAJO",1,0)))))</f>
        <v>4</v>
      </c>
      <c r="R236" s="276">
        <f t="shared" ref="R236" si="1195">Q236*O236</f>
        <v>8</v>
      </c>
      <c r="S236" s="180" t="s">
        <v>315</v>
      </c>
      <c r="T236" s="181">
        <f t="shared" si="1010"/>
        <v>1</v>
      </c>
      <c r="U236" s="276">
        <f t="shared" ref="U236:U296" si="1196">ROUND(AVERAGEIF(T236:T238,"&gt;0"),0)</f>
        <v>1</v>
      </c>
      <c r="V236" s="276">
        <f t="shared" ref="V236:V296" si="1197">U236*0.6</f>
        <v>0.6</v>
      </c>
      <c r="W236" s="210" t="s">
        <v>1344</v>
      </c>
      <c r="X236" s="276">
        <f t="shared" ref="X236" si="1198">IF(S236="No_existen",5*$X$10,Y236*$X$10)</f>
        <v>0.2</v>
      </c>
      <c r="Y236" s="276">
        <f t="shared" si="997"/>
        <v>4</v>
      </c>
      <c r="Z236" s="208">
        <f t="shared" si="1015"/>
        <v>4</v>
      </c>
      <c r="AA236" s="210" t="s">
        <v>318</v>
      </c>
      <c r="AB236" s="210"/>
      <c r="AC236" s="276">
        <f t="shared" ref="AC236" si="1199">IF(S236="No_existen",5*$AC$10,AD236*$AC$10)</f>
        <v>0.15</v>
      </c>
      <c r="AD236" s="276">
        <f t="shared" ref="AD236:AD296" si="1200">ROUND(AVERAGEIF(AE236:AE238,"&gt;0"),0)</f>
        <v>1</v>
      </c>
      <c r="AE236" s="208">
        <f t="shared" si="1018"/>
        <v>1</v>
      </c>
      <c r="AF236" s="210" t="s">
        <v>295</v>
      </c>
      <c r="AG236" s="210" t="s">
        <v>1357</v>
      </c>
      <c r="AH236" s="276">
        <f t="shared" ref="AH236" si="1201">IF(S236="No_existen",5*$AH$10,AI236*$AH$10)</f>
        <v>0.1</v>
      </c>
      <c r="AI236" s="276">
        <f t="shared" ref="AI236" si="1202">ROUND(AVERAGEIF(AJ236:AJ238,"&gt;0"),0)</f>
        <v>1</v>
      </c>
      <c r="AJ236" s="208">
        <f t="shared" si="1021"/>
        <v>1</v>
      </c>
      <c r="AK236" s="210" t="s">
        <v>292</v>
      </c>
      <c r="AL236" s="210" t="s">
        <v>307</v>
      </c>
      <c r="AM236" s="276">
        <f t="shared" ref="AM236" si="1203">IF(S236="No_existen",5*$AM$10,AN236*$AM$10)</f>
        <v>0.1</v>
      </c>
      <c r="AN236" s="276">
        <f t="shared" ref="AN236" si="1204">ROUND(AVERAGEIF(AO236:AO238,"&gt;0"),0)</f>
        <v>1</v>
      </c>
      <c r="AO236" s="208">
        <f t="shared" si="1028"/>
        <v>1</v>
      </c>
      <c r="AP236" s="210" t="s">
        <v>647</v>
      </c>
      <c r="AQ236" s="276">
        <f t="shared" ref="AQ236" si="1205">ROUND(AVERAGE(U236,Y236,AD236,AI236,AN236),0)</f>
        <v>2</v>
      </c>
      <c r="AR236" s="276" t="str">
        <f t="shared" ref="AR236" si="1206">IF(AQ236&lt;1.5,"FUERTE",IF(AND(AQ236&gt;=1.5,AQ236&lt;2.5),"ACEPTABLE",IF(AQ236&gt;=5,"INEXISTENTE","DÉBIL")))</f>
        <v>ACEPTABLE</v>
      </c>
      <c r="AS236" s="276">
        <f t="shared" ref="AS236" si="1207">IF(R236=0,0,ROUND((R236*AQ236),0))</f>
        <v>16</v>
      </c>
      <c r="AT236" s="278" t="str">
        <f t="shared" ref="AT236" si="1208">IF(AS236&gt;=36,"GRAVE", IF(AS236&lt;=10, "LEVE", "MODERADO"))</f>
        <v>MODERADO</v>
      </c>
      <c r="AU236" s="280" t="s">
        <v>1366</v>
      </c>
      <c r="AV236" s="298">
        <v>1</v>
      </c>
      <c r="AW236" s="210" t="s">
        <v>90</v>
      </c>
      <c r="AX236" s="210" t="s">
        <v>1376</v>
      </c>
      <c r="AY236" s="188">
        <v>45639</v>
      </c>
      <c r="AZ236" s="182"/>
      <c r="BA236" s="183"/>
      <c r="BB236" s="183"/>
      <c r="BC236" s="183"/>
      <c r="BD236" s="183"/>
      <c r="BE236" s="183"/>
      <c r="BF236" s="183"/>
      <c r="BG236" s="183"/>
    </row>
    <row r="237" spans="1:59" ht="64.5" hidden="1" customHeight="1" x14ac:dyDescent="0.2">
      <c r="A237" s="284"/>
      <c r="B237" s="282"/>
      <c r="C237" s="285"/>
      <c r="D237" s="280"/>
      <c r="E237" s="285"/>
      <c r="F237" s="282"/>
      <c r="G237" s="210"/>
      <c r="H237" s="210"/>
      <c r="I237" s="187"/>
      <c r="J237" s="282"/>
      <c r="K237" s="282"/>
      <c r="L237" s="282"/>
      <c r="M237" s="282"/>
      <c r="N237" s="282"/>
      <c r="O237" s="276"/>
      <c r="P237" s="282"/>
      <c r="Q237" s="276"/>
      <c r="R237" s="276"/>
      <c r="S237" s="180" t="s">
        <v>315</v>
      </c>
      <c r="T237" s="181">
        <f t="shared" si="1010"/>
        <v>1</v>
      </c>
      <c r="U237" s="276"/>
      <c r="V237" s="276"/>
      <c r="W237" s="210" t="s">
        <v>1345</v>
      </c>
      <c r="X237" s="276"/>
      <c r="Y237" s="276"/>
      <c r="Z237" s="208">
        <f t="shared" si="1015"/>
        <v>4</v>
      </c>
      <c r="AA237" s="210" t="s">
        <v>318</v>
      </c>
      <c r="AB237" s="210"/>
      <c r="AC237" s="276"/>
      <c r="AD237" s="276"/>
      <c r="AE237" s="208">
        <f t="shared" si="1018"/>
        <v>1</v>
      </c>
      <c r="AF237" s="210" t="s">
        <v>295</v>
      </c>
      <c r="AG237" s="210" t="s">
        <v>1357</v>
      </c>
      <c r="AH237" s="276"/>
      <c r="AI237" s="276"/>
      <c r="AJ237" s="208">
        <f t="shared" si="1021"/>
        <v>1</v>
      </c>
      <c r="AK237" s="210" t="s">
        <v>292</v>
      </c>
      <c r="AL237" s="210" t="s">
        <v>307</v>
      </c>
      <c r="AM237" s="276"/>
      <c r="AN237" s="276"/>
      <c r="AO237" s="208">
        <f t="shared" si="1028"/>
        <v>1</v>
      </c>
      <c r="AP237" s="210" t="s">
        <v>647</v>
      </c>
      <c r="AQ237" s="276"/>
      <c r="AR237" s="276"/>
      <c r="AS237" s="276"/>
      <c r="AT237" s="278"/>
      <c r="AU237" s="280"/>
      <c r="AV237" s="280"/>
      <c r="AW237" s="210"/>
      <c r="AX237" s="210"/>
      <c r="AY237" s="188"/>
      <c r="AZ237" s="182"/>
      <c r="BA237" s="183"/>
      <c r="BB237" s="183"/>
      <c r="BC237" s="183"/>
      <c r="BD237" s="183"/>
      <c r="BE237" s="183"/>
      <c r="BF237" s="183"/>
      <c r="BG237" s="183"/>
    </row>
    <row r="238" spans="1:59" ht="64.5" hidden="1" customHeight="1" x14ac:dyDescent="0.2">
      <c r="A238" s="284"/>
      <c r="B238" s="282"/>
      <c r="C238" s="285"/>
      <c r="D238" s="280"/>
      <c r="E238" s="285"/>
      <c r="F238" s="282"/>
      <c r="G238" s="210"/>
      <c r="H238" s="210"/>
      <c r="I238" s="187"/>
      <c r="J238" s="282"/>
      <c r="K238" s="282"/>
      <c r="L238" s="282"/>
      <c r="M238" s="282"/>
      <c r="N238" s="282"/>
      <c r="O238" s="276"/>
      <c r="P238" s="282"/>
      <c r="Q238" s="276"/>
      <c r="R238" s="276"/>
      <c r="S238" s="180"/>
      <c r="T238" s="181">
        <f t="shared" si="1010"/>
        <v>0</v>
      </c>
      <c r="U238" s="276"/>
      <c r="V238" s="276"/>
      <c r="W238" s="210"/>
      <c r="X238" s="276"/>
      <c r="Y238" s="276"/>
      <c r="Z238" s="208">
        <f t="shared" si="1015"/>
        <v>0</v>
      </c>
      <c r="AA238" s="210"/>
      <c r="AB238" s="210"/>
      <c r="AC238" s="276"/>
      <c r="AD238" s="276"/>
      <c r="AE238" s="208">
        <f t="shared" si="1018"/>
        <v>0</v>
      </c>
      <c r="AF238" s="210"/>
      <c r="AG238" s="210"/>
      <c r="AH238" s="276"/>
      <c r="AI238" s="276"/>
      <c r="AJ238" s="208">
        <f t="shared" si="1021"/>
        <v>0</v>
      </c>
      <c r="AK238" s="210"/>
      <c r="AL238" s="210"/>
      <c r="AM238" s="276"/>
      <c r="AN238" s="276"/>
      <c r="AO238" s="208">
        <f t="shared" si="1028"/>
        <v>0</v>
      </c>
      <c r="AP238" s="210"/>
      <c r="AQ238" s="276"/>
      <c r="AR238" s="276"/>
      <c r="AS238" s="276"/>
      <c r="AT238" s="278"/>
      <c r="AU238" s="280"/>
      <c r="AV238" s="280"/>
      <c r="AW238" s="210"/>
      <c r="AX238" s="210"/>
      <c r="AY238" s="188"/>
      <c r="AZ238" s="182"/>
      <c r="BA238" s="183"/>
      <c r="BB238" s="183"/>
      <c r="BC238" s="183"/>
      <c r="BD238" s="183"/>
      <c r="BE238" s="183"/>
      <c r="BF238" s="183"/>
      <c r="BG238" s="183"/>
    </row>
    <row r="239" spans="1:59" ht="64.5" hidden="1" customHeight="1" x14ac:dyDescent="0.2">
      <c r="A239" s="284">
        <v>77</v>
      </c>
      <c r="B239" s="282" t="s">
        <v>252</v>
      </c>
      <c r="C239" s="285" t="str">
        <f>+VLOOKUP(B239,$A$691:$B$729,2,0)</f>
        <v>MARCELA BOTERO ARBELAEZ</v>
      </c>
      <c r="D239" s="280" t="s">
        <v>167</v>
      </c>
      <c r="E239" s="285" t="str">
        <f>IF(D239=$D$661,$E$661,IF(D239=$D$662,$E$662,IF(D239=$D$663,$E$663,IF(D239=$D$664,$E$664,IF(D239=$D$665,$E$665,IF(D239=$D$666,$E$666,IF(D239=$D$667,$E$667,IF(D239=$D$668,$E$668,IF(D239=$D$669,$E$669,IF(D239=$D$670,$E$670,IF(D239=VICERRECTORÍA_ACADÉMICA_,BE850,IF(D239=PLANEACIÓN_,BE852, IF(D239=IMPACTO,BE851,IF(D239=VICERRECTORÍA_ADMINISTRATIVA_FINANCIERA_,BE853,IF(D239=_VICERRECTORÍA_RESPONSABILIDAD_SOCIAL_Y_BIENESTAR_UNIVERSITARIO_,BE854," ")))))))))))))))</f>
        <v>Promover y facilitar la interacción con la sociedad contribuyendo a la satisfacción de sus demandas, mediante servicios especializados, programas de educación continuada y de proyección social.</v>
      </c>
      <c r="F239" s="282" t="s">
        <v>265</v>
      </c>
      <c r="G239" s="210" t="s">
        <v>260</v>
      </c>
      <c r="H239" s="210" t="s">
        <v>37</v>
      </c>
      <c r="I239" s="187" t="s">
        <v>1305</v>
      </c>
      <c r="J239" s="282" t="s">
        <v>105</v>
      </c>
      <c r="K239" s="282" t="s">
        <v>1117</v>
      </c>
      <c r="L239" s="282" t="s">
        <v>1325</v>
      </c>
      <c r="M239" s="282" t="s">
        <v>1324</v>
      </c>
      <c r="N239" s="282" t="s">
        <v>147</v>
      </c>
      <c r="O239" s="276">
        <f t="shared" ref="O239" si="1209">IF(N239="ALTA",5,IF(N239="MEDIO ALTA",4,IF(N239="MEDIA",3,IF(N239="MEDIO BAJA",2,IF(N239="BAJA",1,0)))))</f>
        <v>2</v>
      </c>
      <c r="P239" s="282" t="s">
        <v>209</v>
      </c>
      <c r="Q239" s="276">
        <f t="shared" ref="Q239" si="1210">IF(P239="ALTO",5,IF(P239="MEDIO-ALTO",4,IF(P239="MEDIO",3,IF(P239="MEDIO-BAJO",2,IF(P239="BAJO",1,0)))))</f>
        <v>4</v>
      </c>
      <c r="R239" s="276">
        <f t="shared" ref="R239" si="1211">Q239*O239</f>
        <v>8</v>
      </c>
      <c r="S239" s="180" t="s">
        <v>315</v>
      </c>
      <c r="T239" s="181">
        <f t="shared" si="1010"/>
        <v>1</v>
      </c>
      <c r="U239" s="276">
        <f t="shared" ref="U239:U299" si="1212">ROUND(AVERAGEIF(T239:T241,"&gt;0"),0)</f>
        <v>1</v>
      </c>
      <c r="V239" s="276">
        <f t="shared" ref="V239:V299" si="1213">U239*0.6</f>
        <v>0.6</v>
      </c>
      <c r="W239" s="210" t="s">
        <v>1346</v>
      </c>
      <c r="X239" s="276">
        <f t="shared" ref="X239" si="1214">IF(S239="No_existen",5*$X$10,Y239*$X$10)</f>
        <v>0.2</v>
      </c>
      <c r="Y239" s="276">
        <f t="shared" si="1014"/>
        <v>4</v>
      </c>
      <c r="Z239" s="208">
        <f t="shared" si="1015"/>
        <v>4</v>
      </c>
      <c r="AA239" s="210" t="s">
        <v>318</v>
      </c>
      <c r="AB239" s="210"/>
      <c r="AC239" s="276">
        <f t="shared" ref="AC239" si="1215">IF(S239="No_existen",5*$AC$10,AD239*$AC$10)</f>
        <v>0.15</v>
      </c>
      <c r="AD239" s="276">
        <f t="shared" ref="AD239:AD299" si="1216">ROUND(AVERAGEIF(AE239:AE241,"&gt;0"),0)</f>
        <v>1</v>
      </c>
      <c r="AE239" s="208">
        <f t="shared" si="1018"/>
        <v>1</v>
      </c>
      <c r="AF239" s="210" t="s">
        <v>295</v>
      </c>
      <c r="AG239" s="210" t="s">
        <v>1357</v>
      </c>
      <c r="AH239" s="276">
        <f t="shared" ref="AH239" si="1217">IF(S239="No_existen",5*$AH$10,AI239*$AH$10)</f>
        <v>0.1</v>
      </c>
      <c r="AI239" s="276">
        <f t="shared" ref="AI239" si="1218">ROUND(AVERAGEIF(AJ239:AJ241,"&gt;0"),0)</f>
        <v>1</v>
      </c>
      <c r="AJ239" s="208">
        <f t="shared" si="1021"/>
        <v>1</v>
      </c>
      <c r="AK239" s="210" t="s">
        <v>292</v>
      </c>
      <c r="AL239" s="210" t="s">
        <v>307</v>
      </c>
      <c r="AM239" s="276">
        <f t="shared" ref="AM239" si="1219">IF(S239="No_existen",5*$AM$10,AN239*$AM$10)</f>
        <v>0.1</v>
      </c>
      <c r="AN239" s="276">
        <f t="shared" ref="AN239" si="1220">ROUND(AVERAGEIF(AO239:AO241,"&gt;0"),0)</f>
        <v>1</v>
      </c>
      <c r="AO239" s="208">
        <f t="shared" si="1028"/>
        <v>1</v>
      </c>
      <c r="AP239" s="210" t="s">
        <v>647</v>
      </c>
      <c r="AQ239" s="276">
        <f t="shared" ref="AQ239" si="1221">ROUND(AVERAGE(U239,Y239,AD239,AI239,AN239),0)</f>
        <v>2</v>
      </c>
      <c r="AR239" s="276" t="str">
        <f t="shared" ref="AR239" si="1222">IF(AQ239&lt;1.5,"FUERTE",IF(AND(AQ239&gt;=1.5,AQ239&lt;2.5),"ACEPTABLE",IF(AQ239&gt;=5,"INEXISTENTE","DÉBIL")))</f>
        <v>ACEPTABLE</v>
      </c>
      <c r="AS239" s="276">
        <f t="shared" ref="AS239" si="1223">IF(R239=0,0,ROUND((R239*AQ239),0))</f>
        <v>16</v>
      </c>
      <c r="AT239" s="278" t="str">
        <f t="shared" ref="AT239" si="1224">IF(AS239&gt;=36,"GRAVE", IF(AS239&lt;=10, "LEVE", "MODERADO"))</f>
        <v>MODERADO</v>
      </c>
      <c r="AU239" s="280" t="s">
        <v>1367</v>
      </c>
      <c r="AV239" s="298">
        <v>0</v>
      </c>
      <c r="AW239" s="210" t="s">
        <v>90</v>
      </c>
      <c r="AX239" s="210" t="s">
        <v>1376</v>
      </c>
      <c r="AY239" s="188">
        <v>45639</v>
      </c>
      <c r="AZ239" s="182"/>
      <c r="BA239" s="183"/>
      <c r="BB239" s="183"/>
      <c r="BC239" s="183"/>
      <c r="BD239" s="183"/>
      <c r="BE239" s="183"/>
      <c r="BF239" s="183"/>
      <c r="BG239" s="183"/>
    </row>
    <row r="240" spans="1:59" ht="64.5" hidden="1" customHeight="1" x14ac:dyDescent="0.2">
      <c r="A240" s="284"/>
      <c r="B240" s="282"/>
      <c r="C240" s="285"/>
      <c r="D240" s="280"/>
      <c r="E240" s="285"/>
      <c r="F240" s="282"/>
      <c r="G240" s="210"/>
      <c r="H240" s="210"/>
      <c r="I240" s="187"/>
      <c r="J240" s="282"/>
      <c r="K240" s="282"/>
      <c r="L240" s="282"/>
      <c r="M240" s="282"/>
      <c r="N240" s="282"/>
      <c r="O240" s="276"/>
      <c r="P240" s="282"/>
      <c r="Q240" s="276"/>
      <c r="R240" s="276"/>
      <c r="S240" s="180" t="s">
        <v>315</v>
      </c>
      <c r="T240" s="181">
        <f t="shared" si="1010"/>
        <v>1</v>
      </c>
      <c r="U240" s="276"/>
      <c r="V240" s="276"/>
      <c r="W240" s="210" t="s">
        <v>1347</v>
      </c>
      <c r="X240" s="276"/>
      <c r="Y240" s="276"/>
      <c r="Z240" s="208">
        <f t="shared" si="1015"/>
        <v>4</v>
      </c>
      <c r="AA240" s="210" t="s">
        <v>318</v>
      </c>
      <c r="AB240" s="210"/>
      <c r="AC240" s="276"/>
      <c r="AD240" s="276"/>
      <c r="AE240" s="208">
        <f t="shared" si="1018"/>
        <v>1</v>
      </c>
      <c r="AF240" s="210" t="s">
        <v>295</v>
      </c>
      <c r="AG240" s="210" t="s">
        <v>1357</v>
      </c>
      <c r="AH240" s="276"/>
      <c r="AI240" s="276"/>
      <c r="AJ240" s="208">
        <f t="shared" si="1021"/>
        <v>1</v>
      </c>
      <c r="AK240" s="210" t="s">
        <v>1217</v>
      </c>
      <c r="AL240" s="210" t="s">
        <v>307</v>
      </c>
      <c r="AM240" s="276"/>
      <c r="AN240" s="276"/>
      <c r="AO240" s="208">
        <f t="shared" si="1028"/>
        <v>1</v>
      </c>
      <c r="AP240" s="210" t="s">
        <v>647</v>
      </c>
      <c r="AQ240" s="276"/>
      <c r="AR240" s="276"/>
      <c r="AS240" s="276"/>
      <c r="AT240" s="278"/>
      <c r="AU240" s="280"/>
      <c r="AV240" s="280"/>
      <c r="AW240" s="210"/>
      <c r="AX240" s="210"/>
      <c r="AY240" s="188"/>
      <c r="AZ240" s="182"/>
      <c r="BA240" s="183"/>
      <c r="BB240" s="183"/>
      <c r="BC240" s="183"/>
      <c r="BD240" s="183"/>
      <c r="BE240" s="183"/>
      <c r="BF240" s="183"/>
      <c r="BG240" s="183"/>
    </row>
    <row r="241" spans="1:59" ht="64.5" hidden="1" customHeight="1" x14ac:dyDescent="0.2">
      <c r="A241" s="284"/>
      <c r="B241" s="282"/>
      <c r="C241" s="285"/>
      <c r="D241" s="280"/>
      <c r="E241" s="285"/>
      <c r="F241" s="282"/>
      <c r="G241" s="210"/>
      <c r="H241" s="210"/>
      <c r="I241" s="187"/>
      <c r="J241" s="282"/>
      <c r="K241" s="282"/>
      <c r="L241" s="282"/>
      <c r="M241" s="282"/>
      <c r="N241" s="282"/>
      <c r="O241" s="276"/>
      <c r="P241" s="282"/>
      <c r="Q241" s="276"/>
      <c r="R241" s="276"/>
      <c r="S241" s="180"/>
      <c r="T241" s="181">
        <f t="shared" si="1010"/>
        <v>0</v>
      </c>
      <c r="U241" s="276"/>
      <c r="V241" s="276"/>
      <c r="W241" s="210"/>
      <c r="X241" s="276"/>
      <c r="Y241" s="276"/>
      <c r="Z241" s="208">
        <f t="shared" si="1015"/>
        <v>0</v>
      </c>
      <c r="AA241" s="210"/>
      <c r="AB241" s="210"/>
      <c r="AC241" s="276"/>
      <c r="AD241" s="276"/>
      <c r="AE241" s="208">
        <f t="shared" si="1018"/>
        <v>0</v>
      </c>
      <c r="AF241" s="210"/>
      <c r="AG241" s="210"/>
      <c r="AH241" s="276"/>
      <c r="AI241" s="276"/>
      <c r="AJ241" s="208">
        <f t="shared" si="1021"/>
        <v>0</v>
      </c>
      <c r="AK241" s="210"/>
      <c r="AL241" s="210"/>
      <c r="AM241" s="276"/>
      <c r="AN241" s="276"/>
      <c r="AO241" s="208">
        <f t="shared" si="1028"/>
        <v>0</v>
      </c>
      <c r="AP241" s="210"/>
      <c r="AQ241" s="276"/>
      <c r="AR241" s="276"/>
      <c r="AS241" s="276"/>
      <c r="AT241" s="278"/>
      <c r="AU241" s="280"/>
      <c r="AV241" s="280"/>
      <c r="AW241" s="210"/>
      <c r="AX241" s="210"/>
      <c r="AY241" s="188"/>
      <c r="AZ241" s="182"/>
      <c r="BA241" s="183"/>
      <c r="BB241" s="183"/>
      <c r="BC241" s="183"/>
      <c r="BD241" s="183"/>
      <c r="BE241" s="183"/>
      <c r="BF241" s="183"/>
      <c r="BG241" s="183"/>
    </row>
    <row r="242" spans="1:59" ht="64.5" hidden="1" customHeight="1" x14ac:dyDescent="0.2">
      <c r="A242" s="284">
        <v>78</v>
      </c>
      <c r="B242" s="282" t="s">
        <v>252</v>
      </c>
      <c r="C242" s="285" t="str">
        <f>+VLOOKUP(B242,$A$691:$B$729,2,0)</f>
        <v>MARCELA BOTERO ARBELAEZ</v>
      </c>
      <c r="D242" s="280" t="s">
        <v>167</v>
      </c>
      <c r="E242" s="285" t="str">
        <f>IF(D242=$D$661,$E$661,IF(D242=$D$662,$E$662,IF(D242=$D$663,$E$663,IF(D242=$D$664,$E$664,IF(D242=$D$665,$E$665,IF(D242=$D$666,$E$666,IF(D242=$D$667,$E$667,IF(D242=$D$668,$E$668,IF(D242=$D$669,$E$669,IF(D242=$D$670,$E$670,IF(D242=VICERRECTORÍA_ACADÉMICA_,BE853,IF(D242=PLANEACIÓN_,BE855, IF(D242=IMPACTO,BE854,IF(D242=VICERRECTORÍA_ADMINISTRATIVA_FINANCIERA_,BE856,IF(D242=_VICERRECTORÍA_RESPONSABILIDAD_SOCIAL_Y_BIENESTAR_UNIVERSITARIO_,BE857," ")))))))))))))))</f>
        <v>Promover y facilitar la interacción con la sociedad contribuyendo a la satisfacción de sus demandas, mediante servicios especializados, programas de educación continuada y de proyección social.</v>
      </c>
      <c r="F242" s="282" t="s">
        <v>265</v>
      </c>
      <c r="G242" s="210" t="s">
        <v>260</v>
      </c>
      <c r="H242" s="210" t="s">
        <v>37</v>
      </c>
      <c r="I242" s="187" t="s">
        <v>1306</v>
      </c>
      <c r="J242" s="282" t="s">
        <v>105</v>
      </c>
      <c r="K242" s="282" t="s">
        <v>1326</v>
      </c>
      <c r="L242" s="282" t="s">
        <v>1327</v>
      </c>
      <c r="M242" s="282" t="s">
        <v>1259</v>
      </c>
      <c r="N242" s="282" t="s">
        <v>127</v>
      </c>
      <c r="O242" s="276">
        <f t="shared" ref="O242" si="1225">IF(N242="ALTA",5,IF(N242="MEDIO ALTA",4,IF(N242="MEDIA",3,IF(N242="MEDIO BAJA",2,IF(N242="BAJA",1,0)))))</f>
        <v>1</v>
      </c>
      <c r="P242" s="282" t="s">
        <v>139</v>
      </c>
      <c r="Q242" s="276">
        <f t="shared" ref="Q242" si="1226">IF(P242="ALTO",5,IF(P242="MEDIO-ALTO",4,IF(P242="MEDIO",3,IF(P242="MEDIO-BAJO",2,IF(P242="BAJO",1,0)))))</f>
        <v>5</v>
      </c>
      <c r="R242" s="276">
        <f t="shared" ref="R242" si="1227">Q242*O242</f>
        <v>5</v>
      </c>
      <c r="S242" s="180" t="s">
        <v>315</v>
      </c>
      <c r="T242" s="181">
        <f t="shared" si="1010"/>
        <v>1</v>
      </c>
      <c r="U242" s="276">
        <f t="shared" ref="U242:U302" si="1228">ROUND(AVERAGEIF(T242:T244,"&gt;0"),0)</f>
        <v>1</v>
      </c>
      <c r="V242" s="276">
        <f t="shared" ref="V242:V302" si="1229">U242*0.6</f>
        <v>0.6</v>
      </c>
      <c r="W242" s="210" t="s">
        <v>1338</v>
      </c>
      <c r="X242" s="276">
        <f t="shared" ref="X242" si="1230">IF(S242="No_existen",5*$X$10,Y242*$X$10)</f>
        <v>0.2</v>
      </c>
      <c r="Y242" s="276">
        <f t="shared" si="1034"/>
        <v>4</v>
      </c>
      <c r="Z242" s="208">
        <f t="shared" si="1015"/>
        <v>4</v>
      </c>
      <c r="AA242" s="210" t="s">
        <v>318</v>
      </c>
      <c r="AB242" s="210"/>
      <c r="AC242" s="276">
        <f t="shared" ref="AC242" si="1231">IF(S242="No_existen",5*$AC$10,AD242*$AC$10)</f>
        <v>0.15</v>
      </c>
      <c r="AD242" s="276">
        <f t="shared" ref="AD242:AD302" si="1232">ROUND(AVERAGEIF(AE242:AE244,"&gt;0"),0)</f>
        <v>1</v>
      </c>
      <c r="AE242" s="208">
        <f t="shared" si="1018"/>
        <v>1</v>
      </c>
      <c r="AF242" s="210" t="s">
        <v>295</v>
      </c>
      <c r="AG242" s="210" t="s">
        <v>1357</v>
      </c>
      <c r="AH242" s="276">
        <f t="shared" ref="AH242" si="1233">IF(S242="No_existen",5*$AH$10,AI242*$AH$10)</f>
        <v>0.1</v>
      </c>
      <c r="AI242" s="276">
        <f t="shared" ref="AI242" si="1234">ROUND(AVERAGEIF(AJ242:AJ244,"&gt;0"),0)</f>
        <v>1</v>
      </c>
      <c r="AJ242" s="208">
        <f t="shared" si="1021"/>
        <v>1</v>
      </c>
      <c r="AK242" s="210" t="s">
        <v>292</v>
      </c>
      <c r="AL242" s="210" t="s">
        <v>301</v>
      </c>
      <c r="AM242" s="276">
        <f t="shared" ref="AM242" si="1235">IF(S242="No_existen",5*$AM$10,AN242*$AM$10)</f>
        <v>0.1</v>
      </c>
      <c r="AN242" s="276">
        <f t="shared" ref="AN242" si="1236">ROUND(AVERAGEIF(AO242:AO244,"&gt;0"),0)</f>
        <v>1</v>
      </c>
      <c r="AO242" s="208">
        <f t="shared" si="1028"/>
        <v>1</v>
      </c>
      <c r="AP242" s="210" t="s">
        <v>647</v>
      </c>
      <c r="AQ242" s="276">
        <f t="shared" ref="AQ242" si="1237">ROUND(AVERAGE(U242,Y242,AD242,AI242,AN242),0)</f>
        <v>2</v>
      </c>
      <c r="AR242" s="276" t="str">
        <f t="shared" ref="AR242" si="1238">IF(AQ242&lt;1.5,"FUERTE",IF(AND(AQ242&gt;=1.5,AQ242&lt;2.5),"ACEPTABLE",IF(AQ242&gt;=5,"INEXISTENTE","DÉBIL")))</f>
        <v>ACEPTABLE</v>
      </c>
      <c r="AS242" s="276">
        <f t="shared" ref="AS242" si="1239">IF(R242=0,0,ROUND((R242*AQ242),0))</f>
        <v>10</v>
      </c>
      <c r="AT242" s="278" t="str">
        <f t="shared" ref="AT242" si="1240">IF(AS242&gt;=36,"GRAVE", IF(AS242&lt;=10, "LEVE", "MODERADO"))</f>
        <v>LEVE</v>
      </c>
      <c r="AU242" s="280" t="s">
        <v>1368</v>
      </c>
      <c r="AV242" s="298">
        <v>0</v>
      </c>
      <c r="AW242" s="210" t="s">
        <v>89</v>
      </c>
      <c r="AX242" s="210"/>
      <c r="AY242" s="188"/>
      <c r="AZ242" s="182"/>
      <c r="BA242" s="183"/>
      <c r="BB242" s="183"/>
      <c r="BC242" s="183"/>
      <c r="BD242" s="183"/>
      <c r="BE242" s="183"/>
      <c r="BF242" s="183"/>
      <c r="BG242" s="183"/>
    </row>
    <row r="243" spans="1:59" ht="64.5" hidden="1" customHeight="1" x14ac:dyDescent="0.2">
      <c r="A243" s="284"/>
      <c r="B243" s="282"/>
      <c r="C243" s="285"/>
      <c r="D243" s="280"/>
      <c r="E243" s="285"/>
      <c r="F243" s="282"/>
      <c r="G243" s="210"/>
      <c r="H243" s="210"/>
      <c r="I243" s="187"/>
      <c r="J243" s="282"/>
      <c r="K243" s="282"/>
      <c r="L243" s="282"/>
      <c r="M243" s="282"/>
      <c r="N243" s="282"/>
      <c r="O243" s="276"/>
      <c r="P243" s="282"/>
      <c r="Q243" s="276"/>
      <c r="R243" s="276"/>
      <c r="S243" s="180" t="s">
        <v>315</v>
      </c>
      <c r="T243" s="181">
        <f t="shared" si="1010"/>
        <v>1</v>
      </c>
      <c r="U243" s="276"/>
      <c r="V243" s="276"/>
      <c r="W243" s="210" t="s">
        <v>1348</v>
      </c>
      <c r="X243" s="276"/>
      <c r="Y243" s="276"/>
      <c r="Z243" s="208">
        <f t="shared" si="1015"/>
        <v>4</v>
      </c>
      <c r="AA243" s="210" t="s">
        <v>318</v>
      </c>
      <c r="AB243" s="210"/>
      <c r="AC243" s="276"/>
      <c r="AD243" s="276"/>
      <c r="AE243" s="208">
        <f t="shared" si="1018"/>
        <v>1</v>
      </c>
      <c r="AF243" s="210" t="s">
        <v>295</v>
      </c>
      <c r="AG243" s="210" t="s">
        <v>1357</v>
      </c>
      <c r="AH243" s="276"/>
      <c r="AI243" s="276"/>
      <c r="AJ243" s="208">
        <f t="shared" si="1021"/>
        <v>1</v>
      </c>
      <c r="AK243" s="210" t="s">
        <v>292</v>
      </c>
      <c r="AL243" s="210" t="s">
        <v>299</v>
      </c>
      <c r="AM243" s="276"/>
      <c r="AN243" s="276"/>
      <c r="AO243" s="208">
        <f t="shared" si="1028"/>
        <v>1</v>
      </c>
      <c r="AP243" s="210" t="s">
        <v>647</v>
      </c>
      <c r="AQ243" s="276"/>
      <c r="AR243" s="276"/>
      <c r="AS243" s="276"/>
      <c r="AT243" s="278"/>
      <c r="AU243" s="280"/>
      <c r="AV243" s="280"/>
      <c r="AW243" s="210"/>
      <c r="AX243" s="210"/>
      <c r="AY243" s="188"/>
      <c r="AZ243" s="182"/>
      <c r="BA243" s="183"/>
      <c r="BB243" s="183"/>
      <c r="BC243" s="183"/>
      <c r="BD243" s="183"/>
      <c r="BE243" s="183"/>
      <c r="BF243" s="183"/>
      <c r="BG243" s="183"/>
    </row>
    <row r="244" spans="1:59" ht="64.5" hidden="1" customHeight="1" x14ac:dyDescent="0.2">
      <c r="A244" s="284"/>
      <c r="B244" s="282"/>
      <c r="C244" s="285"/>
      <c r="D244" s="280"/>
      <c r="E244" s="285"/>
      <c r="F244" s="282"/>
      <c r="G244" s="210"/>
      <c r="H244" s="210"/>
      <c r="I244" s="187"/>
      <c r="J244" s="282"/>
      <c r="K244" s="282"/>
      <c r="L244" s="282"/>
      <c r="M244" s="282"/>
      <c r="N244" s="282"/>
      <c r="O244" s="276"/>
      <c r="P244" s="282"/>
      <c r="Q244" s="276"/>
      <c r="R244" s="276"/>
      <c r="S244" s="180" t="s">
        <v>315</v>
      </c>
      <c r="T244" s="181">
        <f t="shared" si="1010"/>
        <v>1</v>
      </c>
      <c r="U244" s="276"/>
      <c r="V244" s="276"/>
      <c r="W244" s="210" t="s">
        <v>1349</v>
      </c>
      <c r="X244" s="276"/>
      <c r="Y244" s="276"/>
      <c r="Z244" s="208">
        <f t="shared" si="1015"/>
        <v>4</v>
      </c>
      <c r="AA244" s="210" t="s">
        <v>318</v>
      </c>
      <c r="AB244" s="210"/>
      <c r="AC244" s="276"/>
      <c r="AD244" s="276"/>
      <c r="AE244" s="208">
        <f t="shared" si="1018"/>
        <v>1</v>
      </c>
      <c r="AF244" s="210" t="s">
        <v>295</v>
      </c>
      <c r="AG244" s="210" t="s">
        <v>1357</v>
      </c>
      <c r="AH244" s="276"/>
      <c r="AI244" s="276"/>
      <c r="AJ244" s="208">
        <f t="shared" si="1021"/>
        <v>1</v>
      </c>
      <c r="AK244" s="210" t="s">
        <v>292</v>
      </c>
      <c r="AL244" s="210" t="s">
        <v>300</v>
      </c>
      <c r="AM244" s="276"/>
      <c r="AN244" s="276"/>
      <c r="AO244" s="208">
        <f t="shared" si="1028"/>
        <v>1</v>
      </c>
      <c r="AP244" s="210" t="s">
        <v>647</v>
      </c>
      <c r="AQ244" s="276"/>
      <c r="AR244" s="276"/>
      <c r="AS244" s="276"/>
      <c r="AT244" s="278"/>
      <c r="AU244" s="280"/>
      <c r="AV244" s="280"/>
      <c r="AW244" s="210"/>
      <c r="AX244" s="210"/>
      <c r="AY244" s="188"/>
      <c r="AZ244" s="182"/>
      <c r="BA244" s="183"/>
      <c r="BB244" s="183"/>
      <c r="BC244" s="183"/>
      <c r="BD244" s="183"/>
      <c r="BE244" s="183"/>
      <c r="BF244" s="183"/>
      <c r="BG244" s="183"/>
    </row>
    <row r="245" spans="1:59" ht="64.5" hidden="1" customHeight="1" x14ac:dyDescent="0.2">
      <c r="A245" s="284">
        <v>79</v>
      </c>
      <c r="B245" s="282" t="s">
        <v>252</v>
      </c>
      <c r="C245" s="285" t="str">
        <f>+VLOOKUP(B245,$A$691:$B$729,2,0)</f>
        <v>MARCELA BOTERO ARBELAEZ</v>
      </c>
      <c r="D245" s="280" t="s">
        <v>167</v>
      </c>
      <c r="E245" s="285" t="str">
        <f>IF(D245=$D$661,$E$661,IF(D245=$D$662,$E$662,IF(D245=$D$663,$E$663,IF(D245=$D$664,$E$664,IF(D245=$D$665,$E$665,IF(D245=$D$666,$E$666,IF(D245=$D$667,$E$667,IF(D245=$D$668,$E$668,IF(D245=$D$669,$E$669,IF(D245=$D$670,$E$670,IF(D245=VICERRECTORÍA_ACADÉMICA_,BE856,IF(D245=PLANEACIÓN_,BE858, IF(D245=IMPACTO,BE857,IF(D245=VICERRECTORÍA_ADMINISTRATIVA_FINANCIERA_,BE859,IF(D245=_VICERRECTORÍA_RESPONSABILIDAD_SOCIAL_Y_BIENESTAR_UNIVERSITARIO_,BE860," ")))))))))))))))</f>
        <v>Promover y facilitar la interacción con la sociedad contribuyendo a la satisfacción de sus demandas, mediante servicios especializados, programas de educación continuada y de proyección social.</v>
      </c>
      <c r="F245" s="282" t="s">
        <v>265</v>
      </c>
      <c r="G245" s="210" t="s">
        <v>260</v>
      </c>
      <c r="H245" s="210" t="s">
        <v>38</v>
      </c>
      <c r="I245" s="187" t="s">
        <v>1307</v>
      </c>
      <c r="J245" s="282" t="s">
        <v>105</v>
      </c>
      <c r="K245" s="282" t="s">
        <v>1328</v>
      </c>
      <c r="L245" s="282" t="s">
        <v>1329</v>
      </c>
      <c r="M245" s="282" t="s">
        <v>1330</v>
      </c>
      <c r="N245" s="282" t="s">
        <v>104</v>
      </c>
      <c r="O245" s="276">
        <f t="shared" ref="O245" si="1241">IF(N245="ALTA",5,IF(N245="MEDIO ALTA",4,IF(N245="MEDIA",3,IF(N245="MEDIO BAJA",2,IF(N245="BAJA",1,0)))))</f>
        <v>3</v>
      </c>
      <c r="P245" s="282" t="s">
        <v>139</v>
      </c>
      <c r="Q245" s="276">
        <f t="shared" ref="Q245" si="1242">IF(P245="ALTO",5,IF(P245="MEDIO-ALTO",4,IF(P245="MEDIO",3,IF(P245="MEDIO-BAJO",2,IF(P245="BAJO",1,0)))))</f>
        <v>5</v>
      </c>
      <c r="R245" s="276">
        <f t="shared" ref="R245" si="1243">Q245*O245</f>
        <v>15</v>
      </c>
      <c r="S245" s="180" t="s">
        <v>386</v>
      </c>
      <c r="T245" s="181">
        <f t="shared" si="1010"/>
        <v>4</v>
      </c>
      <c r="U245" s="276">
        <f t="shared" ref="U245:U305" si="1244">ROUND(AVERAGEIF(T245:T247,"&gt;0"),0)</f>
        <v>4</v>
      </c>
      <c r="V245" s="276">
        <f t="shared" ref="V245:V305" si="1245">U245*0.6</f>
        <v>2.4</v>
      </c>
      <c r="W245" s="210" t="s">
        <v>1350</v>
      </c>
      <c r="X245" s="276">
        <f t="shared" ref="X245" si="1246">IF(S245="No_existen",5*$X$10,Y245*$X$10)</f>
        <v>0.2</v>
      </c>
      <c r="Y245" s="276">
        <f t="shared" si="1050"/>
        <v>4</v>
      </c>
      <c r="Z245" s="208">
        <f t="shared" si="1015"/>
        <v>4</v>
      </c>
      <c r="AA245" s="210" t="s">
        <v>318</v>
      </c>
      <c r="AB245" s="210"/>
      <c r="AC245" s="276">
        <f t="shared" ref="AC245" si="1247">IF(S245="No_existen",5*$AC$10,AD245*$AC$10)</f>
        <v>0.15</v>
      </c>
      <c r="AD245" s="276">
        <f t="shared" ref="AD245:AD305" si="1248">ROUND(AVERAGEIF(AE245:AE247,"&gt;0"),0)</f>
        <v>1</v>
      </c>
      <c r="AE245" s="208">
        <f t="shared" si="1018"/>
        <v>1</v>
      </c>
      <c r="AF245" s="210" t="s">
        <v>295</v>
      </c>
      <c r="AG245" s="210" t="s">
        <v>1358</v>
      </c>
      <c r="AH245" s="276">
        <f t="shared" ref="AH245" si="1249">IF(S245="No_existen",5*$AH$10,AI245*$AH$10)</f>
        <v>0.1</v>
      </c>
      <c r="AI245" s="276">
        <f t="shared" ref="AI245" si="1250">ROUND(AVERAGEIF(AJ245:AJ247,"&gt;0"),0)</f>
        <v>1</v>
      </c>
      <c r="AJ245" s="208">
        <f t="shared" si="1021"/>
        <v>1</v>
      </c>
      <c r="AK245" s="210" t="s">
        <v>292</v>
      </c>
      <c r="AL245" s="210" t="s">
        <v>299</v>
      </c>
      <c r="AM245" s="276">
        <f t="shared" ref="AM245" si="1251">IF(S245="No_existen",5*$AM$10,AN245*$AM$10)</f>
        <v>0.1</v>
      </c>
      <c r="AN245" s="276">
        <f t="shared" ref="AN245" si="1252">ROUND(AVERAGEIF(AO245:AO247,"&gt;0"),0)</f>
        <v>1</v>
      </c>
      <c r="AO245" s="208">
        <f t="shared" si="1028"/>
        <v>1</v>
      </c>
      <c r="AP245" s="210" t="s">
        <v>647</v>
      </c>
      <c r="AQ245" s="276">
        <f t="shared" ref="AQ245" si="1253">ROUND(AVERAGE(U245,Y245,AD245,AI245,AN245),0)</f>
        <v>2</v>
      </c>
      <c r="AR245" s="276" t="str">
        <f t="shared" ref="AR245" si="1254">IF(AQ245&lt;1.5,"FUERTE",IF(AND(AQ245&gt;=1.5,AQ245&lt;2.5),"ACEPTABLE",IF(AQ245&gt;=5,"INEXISTENTE","DÉBIL")))</f>
        <v>ACEPTABLE</v>
      </c>
      <c r="AS245" s="276">
        <f t="shared" ref="AS245" si="1255">IF(R245=0,0,ROUND((R245*AQ245),0))</f>
        <v>30</v>
      </c>
      <c r="AT245" s="278" t="str">
        <f t="shared" ref="AT245" si="1256">IF(AS245&gt;=36,"GRAVE", IF(AS245&lt;=10, "LEVE", "MODERADO"))</f>
        <v>MODERADO</v>
      </c>
      <c r="AU245" s="280" t="s">
        <v>1369</v>
      </c>
      <c r="AV245" s="298">
        <v>0</v>
      </c>
      <c r="AW245" s="210" t="s">
        <v>92</v>
      </c>
      <c r="AX245" s="210" t="s">
        <v>1375</v>
      </c>
      <c r="AY245" s="188">
        <v>45639</v>
      </c>
      <c r="AZ245" s="182"/>
      <c r="BA245" s="183"/>
      <c r="BB245" s="183"/>
      <c r="BC245" s="183"/>
      <c r="BD245" s="183"/>
      <c r="BE245" s="183"/>
      <c r="BF245" s="183"/>
      <c r="BG245" s="183"/>
    </row>
    <row r="246" spans="1:59" ht="64.5" hidden="1" customHeight="1" x14ac:dyDescent="0.2">
      <c r="A246" s="284"/>
      <c r="B246" s="282"/>
      <c r="C246" s="285"/>
      <c r="D246" s="280"/>
      <c r="E246" s="285"/>
      <c r="F246" s="282"/>
      <c r="G246" s="210"/>
      <c r="H246" s="210"/>
      <c r="I246" s="187"/>
      <c r="J246" s="282"/>
      <c r="K246" s="282"/>
      <c r="L246" s="282"/>
      <c r="M246" s="282"/>
      <c r="N246" s="282"/>
      <c r="O246" s="276"/>
      <c r="P246" s="282"/>
      <c r="Q246" s="276"/>
      <c r="R246" s="276"/>
      <c r="S246" s="180"/>
      <c r="T246" s="181">
        <f t="shared" si="1010"/>
        <v>0</v>
      </c>
      <c r="U246" s="276"/>
      <c r="V246" s="276"/>
      <c r="W246" s="210"/>
      <c r="X246" s="276"/>
      <c r="Y246" s="276"/>
      <c r="Z246" s="208">
        <f t="shared" si="1015"/>
        <v>0</v>
      </c>
      <c r="AA246" s="210"/>
      <c r="AB246" s="210"/>
      <c r="AC246" s="276"/>
      <c r="AD246" s="276"/>
      <c r="AE246" s="208">
        <f t="shared" si="1018"/>
        <v>0</v>
      </c>
      <c r="AF246" s="210"/>
      <c r="AG246" s="210"/>
      <c r="AH246" s="276"/>
      <c r="AI246" s="276"/>
      <c r="AJ246" s="208">
        <f t="shared" si="1021"/>
        <v>0</v>
      </c>
      <c r="AK246" s="210"/>
      <c r="AL246" s="210"/>
      <c r="AM246" s="276"/>
      <c r="AN246" s="276"/>
      <c r="AO246" s="208">
        <f t="shared" si="1028"/>
        <v>0</v>
      </c>
      <c r="AP246" s="210"/>
      <c r="AQ246" s="276"/>
      <c r="AR246" s="276"/>
      <c r="AS246" s="276"/>
      <c r="AT246" s="278"/>
      <c r="AU246" s="280"/>
      <c r="AV246" s="280"/>
      <c r="AW246" s="210"/>
      <c r="AX246" s="210"/>
      <c r="AY246" s="188"/>
      <c r="AZ246" s="182"/>
      <c r="BA246" s="183"/>
      <c r="BB246" s="183"/>
      <c r="BC246" s="183"/>
      <c r="BD246" s="183"/>
      <c r="BE246" s="183"/>
      <c r="BF246" s="183"/>
      <c r="BG246" s="183"/>
    </row>
    <row r="247" spans="1:59" ht="64.5" hidden="1" customHeight="1" x14ac:dyDescent="0.2">
      <c r="A247" s="284"/>
      <c r="B247" s="282"/>
      <c r="C247" s="285"/>
      <c r="D247" s="280"/>
      <c r="E247" s="285"/>
      <c r="F247" s="282"/>
      <c r="G247" s="210"/>
      <c r="H247" s="210"/>
      <c r="I247" s="187"/>
      <c r="J247" s="282"/>
      <c r="K247" s="282"/>
      <c r="L247" s="282"/>
      <c r="M247" s="282"/>
      <c r="N247" s="282"/>
      <c r="O247" s="276"/>
      <c r="P247" s="282"/>
      <c r="Q247" s="276"/>
      <c r="R247" s="276"/>
      <c r="S247" s="180"/>
      <c r="T247" s="181">
        <f t="shared" si="1010"/>
        <v>0</v>
      </c>
      <c r="U247" s="276"/>
      <c r="V247" s="276"/>
      <c r="W247" s="210"/>
      <c r="X247" s="276"/>
      <c r="Y247" s="276"/>
      <c r="Z247" s="208">
        <f t="shared" si="1015"/>
        <v>0</v>
      </c>
      <c r="AA247" s="210"/>
      <c r="AB247" s="210"/>
      <c r="AC247" s="276"/>
      <c r="AD247" s="276"/>
      <c r="AE247" s="208">
        <f t="shared" si="1018"/>
        <v>0</v>
      </c>
      <c r="AF247" s="210"/>
      <c r="AG247" s="210"/>
      <c r="AH247" s="276"/>
      <c r="AI247" s="276"/>
      <c r="AJ247" s="208">
        <f t="shared" si="1021"/>
        <v>0</v>
      </c>
      <c r="AK247" s="210"/>
      <c r="AL247" s="210"/>
      <c r="AM247" s="276"/>
      <c r="AN247" s="276"/>
      <c r="AO247" s="208">
        <f t="shared" si="1028"/>
        <v>0</v>
      </c>
      <c r="AP247" s="210"/>
      <c r="AQ247" s="276"/>
      <c r="AR247" s="276"/>
      <c r="AS247" s="276"/>
      <c r="AT247" s="278"/>
      <c r="AU247" s="280"/>
      <c r="AV247" s="280"/>
      <c r="AW247" s="210"/>
      <c r="AX247" s="210"/>
      <c r="AY247" s="188"/>
      <c r="AZ247" s="182"/>
      <c r="BA247" s="183"/>
      <c r="BB247" s="183"/>
      <c r="BC247" s="183"/>
      <c r="BD247" s="183"/>
      <c r="BE247" s="183"/>
      <c r="BF247" s="183"/>
      <c r="BG247" s="183"/>
    </row>
    <row r="248" spans="1:59" ht="64.5" hidden="1" customHeight="1" x14ac:dyDescent="0.2">
      <c r="A248" s="284">
        <v>80</v>
      </c>
      <c r="B248" s="282" t="s">
        <v>252</v>
      </c>
      <c r="C248" s="285" t="str">
        <f>+VLOOKUP(B248,$A$691:$B$729,2,0)</f>
        <v>MARCELA BOTERO ARBELAEZ</v>
      </c>
      <c r="D248" s="280" t="s">
        <v>167</v>
      </c>
      <c r="E248" s="285" t="str">
        <f>IF(D248=$D$661,$E$661,IF(D248=$D$662,$E$662,IF(D248=$D$663,$E$663,IF(D248=$D$664,$E$664,IF(D248=$D$665,$E$665,IF(D248=$D$666,$E$666,IF(D248=$D$667,$E$667,IF(D248=$D$668,$E$668,IF(D248=$D$669,$E$669,IF(D248=$D$670,$E$670,IF(D248=VICERRECTORÍA_ACADÉMICA_,BE859,IF(D248=PLANEACIÓN_,BE861, IF(D248=IMPACTO,BE860,IF(D248=VICERRECTORÍA_ADMINISTRATIVA_FINANCIERA_,BE862,IF(D248=_VICERRECTORÍA_RESPONSABILIDAD_SOCIAL_Y_BIENESTAR_UNIVERSITARIO_,BE863," ")))))))))))))))</f>
        <v>Promover y facilitar la interacción con la sociedad contribuyendo a la satisfacción de sus demandas, mediante servicios especializados, programas de educación continuada y de proyección social.</v>
      </c>
      <c r="F248" s="282" t="s">
        <v>265</v>
      </c>
      <c r="G248" s="210" t="s">
        <v>260</v>
      </c>
      <c r="H248" s="210" t="s">
        <v>38</v>
      </c>
      <c r="I248" s="187" t="s">
        <v>1308</v>
      </c>
      <c r="J248" s="282" t="s">
        <v>105</v>
      </c>
      <c r="K248" s="282" t="s">
        <v>1328</v>
      </c>
      <c r="L248" s="282" t="s">
        <v>1331</v>
      </c>
      <c r="M248" s="282" t="s">
        <v>1330</v>
      </c>
      <c r="N248" s="282" t="s">
        <v>147</v>
      </c>
      <c r="O248" s="276">
        <f t="shared" ref="O248" si="1257">IF(N248="ALTA",5,IF(N248="MEDIO ALTA",4,IF(N248="MEDIA",3,IF(N248="MEDIO BAJA",2,IF(N248="BAJA",1,0)))))</f>
        <v>2</v>
      </c>
      <c r="P248" s="282" t="s">
        <v>139</v>
      </c>
      <c r="Q248" s="276">
        <f t="shared" ref="Q248" si="1258">IF(P248="ALTO",5,IF(P248="MEDIO-ALTO",4,IF(P248="MEDIO",3,IF(P248="MEDIO-BAJO",2,IF(P248="BAJO",1,0)))))</f>
        <v>5</v>
      </c>
      <c r="R248" s="276">
        <f t="shared" ref="R248" si="1259">Q248*O248</f>
        <v>10</v>
      </c>
      <c r="S248" s="180" t="s">
        <v>315</v>
      </c>
      <c r="T248" s="181">
        <f t="shared" si="1010"/>
        <v>1</v>
      </c>
      <c r="U248" s="276">
        <f t="shared" ref="U248:U308" si="1260">ROUND(AVERAGEIF(T248:T250,"&gt;0"),0)</f>
        <v>1</v>
      </c>
      <c r="V248" s="276">
        <f t="shared" ref="V248:V308" si="1261">U248*0.6</f>
        <v>0.6</v>
      </c>
      <c r="W248" s="210" t="s">
        <v>1351</v>
      </c>
      <c r="X248" s="276">
        <f t="shared" ref="X248" si="1262">IF(S248="No_existen",5*$X$10,Y248*$X$10)</f>
        <v>0.2</v>
      </c>
      <c r="Y248" s="276">
        <f t="shared" si="1066"/>
        <v>4</v>
      </c>
      <c r="Z248" s="208">
        <f t="shared" si="1015"/>
        <v>4</v>
      </c>
      <c r="AA248" s="210" t="s">
        <v>318</v>
      </c>
      <c r="AB248" s="210"/>
      <c r="AC248" s="276">
        <f t="shared" ref="AC248" si="1263">IF(S248="No_existen",5*$AC$10,AD248*$AC$10)</f>
        <v>0.15</v>
      </c>
      <c r="AD248" s="276">
        <f t="shared" ref="AD248:AD308" si="1264">ROUND(AVERAGEIF(AE248:AE250,"&gt;0"),0)</f>
        <v>1</v>
      </c>
      <c r="AE248" s="208">
        <f t="shared" si="1018"/>
        <v>1</v>
      </c>
      <c r="AF248" s="210" t="s">
        <v>295</v>
      </c>
      <c r="AG248" s="210" t="s">
        <v>1357</v>
      </c>
      <c r="AH248" s="276">
        <f t="shared" ref="AH248" si="1265">IF(S248="No_existen",5*$AH$10,AI248*$AH$10)</f>
        <v>0.1</v>
      </c>
      <c r="AI248" s="276">
        <f t="shared" ref="AI248" si="1266">ROUND(AVERAGEIF(AJ248:AJ250,"&gt;0"),0)</f>
        <v>1</v>
      </c>
      <c r="AJ248" s="208">
        <f t="shared" si="1021"/>
        <v>1</v>
      </c>
      <c r="AK248" s="210" t="s">
        <v>292</v>
      </c>
      <c r="AL248" s="210" t="s">
        <v>307</v>
      </c>
      <c r="AM248" s="276">
        <f t="shared" ref="AM248" si="1267">IF(S248="No_existen",5*$AM$10,AN248*$AM$10)</f>
        <v>0.1</v>
      </c>
      <c r="AN248" s="276">
        <f t="shared" ref="AN248" si="1268">ROUND(AVERAGEIF(AO248:AO250,"&gt;0"),0)</f>
        <v>1</v>
      </c>
      <c r="AO248" s="208">
        <f t="shared" si="1028"/>
        <v>1</v>
      </c>
      <c r="AP248" s="210" t="s">
        <v>647</v>
      </c>
      <c r="AQ248" s="276">
        <f t="shared" ref="AQ248" si="1269">ROUND(AVERAGE(U248,Y248,AD248,AI248,AN248),0)</f>
        <v>2</v>
      </c>
      <c r="AR248" s="276" t="str">
        <f t="shared" ref="AR248" si="1270">IF(AQ248&lt;1.5,"FUERTE",IF(AND(AQ248&gt;=1.5,AQ248&lt;2.5),"ACEPTABLE",IF(AQ248&gt;=5,"INEXISTENTE","DÉBIL")))</f>
        <v>ACEPTABLE</v>
      </c>
      <c r="AS248" s="276">
        <f t="shared" ref="AS248" si="1271">IF(R248=0,0,ROUND((R248*AQ248),0))</f>
        <v>20</v>
      </c>
      <c r="AT248" s="278" t="str">
        <f t="shared" ref="AT248" si="1272">IF(AS248&gt;=36,"GRAVE", IF(AS248&lt;=10, "LEVE", "MODERADO"))</f>
        <v>MODERADO</v>
      </c>
      <c r="AU248" s="280" t="s">
        <v>1370</v>
      </c>
      <c r="AV248" s="298">
        <v>0</v>
      </c>
      <c r="AW248" s="210" t="s">
        <v>90</v>
      </c>
      <c r="AX248" s="210" t="s">
        <v>1374</v>
      </c>
      <c r="AY248" s="188">
        <v>45639</v>
      </c>
      <c r="AZ248" s="182"/>
      <c r="BA248" s="183"/>
      <c r="BB248" s="183"/>
      <c r="BC248" s="183"/>
      <c r="BD248" s="183"/>
      <c r="BE248" s="183"/>
      <c r="BF248" s="183"/>
      <c r="BG248" s="183"/>
    </row>
    <row r="249" spans="1:59" ht="64.5" hidden="1" customHeight="1" x14ac:dyDescent="0.2">
      <c r="A249" s="284"/>
      <c r="B249" s="282"/>
      <c r="C249" s="285"/>
      <c r="D249" s="280"/>
      <c r="E249" s="285"/>
      <c r="F249" s="282"/>
      <c r="G249" s="210"/>
      <c r="H249" s="210"/>
      <c r="I249" s="187"/>
      <c r="J249" s="282"/>
      <c r="K249" s="282"/>
      <c r="L249" s="282"/>
      <c r="M249" s="282"/>
      <c r="N249" s="282"/>
      <c r="O249" s="276"/>
      <c r="P249" s="282"/>
      <c r="Q249" s="276"/>
      <c r="R249" s="276"/>
      <c r="S249" s="180" t="s">
        <v>315</v>
      </c>
      <c r="T249" s="181">
        <f t="shared" si="1010"/>
        <v>1</v>
      </c>
      <c r="U249" s="276"/>
      <c r="V249" s="276"/>
      <c r="W249" s="210" t="s">
        <v>1338</v>
      </c>
      <c r="X249" s="276"/>
      <c r="Y249" s="276"/>
      <c r="Z249" s="208">
        <f t="shared" si="1015"/>
        <v>4</v>
      </c>
      <c r="AA249" s="210" t="s">
        <v>318</v>
      </c>
      <c r="AB249" s="210"/>
      <c r="AC249" s="276"/>
      <c r="AD249" s="276"/>
      <c r="AE249" s="208">
        <f t="shared" si="1018"/>
        <v>1</v>
      </c>
      <c r="AF249" s="210" t="s">
        <v>295</v>
      </c>
      <c r="AG249" s="210" t="s">
        <v>1357</v>
      </c>
      <c r="AH249" s="276"/>
      <c r="AI249" s="276"/>
      <c r="AJ249" s="208">
        <f t="shared" si="1021"/>
        <v>1</v>
      </c>
      <c r="AK249" s="210" t="s">
        <v>292</v>
      </c>
      <c r="AL249" s="210" t="s">
        <v>301</v>
      </c>
      <c r="AM249" s="276"/>
      <c r="AN249" s="276"/>
      <c r="AO249" s="208">
        <f t="shared" si="1028"/>
        <v>1</v>
      </c>
      <c r="AP249" s="210" t="s">
        <v>647</v>
      </c>
      <c r="AQ249" s="276"/>
      <c r="AR249" s="276"/>
      <c r="AS249" s="276"/>
      <c r="AT249" s="278"/>
      <c r="AU249" s="280"/>
      <c r="AV249" s="280"/>
      <c r="AW249" s="210"/>
      <c r="AX249" s="210"/>
      <c r="AY249" s="188"/>
      <c r="AZ249" s="182"/>
      <c r="BA249" s="183"/>
      <c r="BB249" s="183"/>
      <c r="BC249" s="183"/>
      <c r="BD249" s="183"/>
      <c r="BE249" s="183"/>
      <c r="BF249" s="183"/>
      <c r="BG249" s="183"/>
    </row>
    <row r="250" spans="1:59" ht="64.5" hidden="1" customHeight="1" x14ac:dyDescent="0.2">
      <c r="A250" s="284"/>
      <c r="B250" s="282"/>
      <c r="C250" s="285"/>
      <c r="D250" s="280"/>
      <c r="E250" s="285"/>
      <c r="F250" s="282"/>
      <c r="G250" s="210"/>
      <c r="H250" s="210"/>
      <c r="I250" s="187"/>
      <c r="J250" s="282"/>
      <c r="K250" s="282"/>
      <c r="L250" s="282"/>
      <c r="M250" s="282"/>
      <c r="N250" s="282"/>
      <c r="O250" s="276"/>
      <c r="P250" s="282"/>
      <c r="Q250" s="276"/>
      <c r="R250" s="276"/>
      <c r="S250" s="180"/>
      <c r="T250" s="181">
        <f t="shared" si="1010"/>
        <v>0</v>
      </c>
      <c r="U250" s="276"/>
      <c r="V250" s="276"/>
      <c r="W250" s="210"/>
      <c r="X250" s="276"/>
      <c r="Y250" s="276"/>
      <c r="Z250" s="208">
        <f t="shared" si="1015"/>
        <v>0</v>
      </c>
      <c r="AA250" s="210"/>
      <c r="AB250" s="210"/>
      <c r="AC250" s="276"/>
      <c r="AD250" s="276"/>
      <c r="AE250" s="208">
        <f t="shared" si="1018"/>
        <v>0</v>
      </c>
      <c r="AF250" s="210"/>
      <c r="AG250" s="210"/>
      <c r="AH250" s="276"/>
      <c r="AI250" s="276"/>
      <c r="AJ250" s="208">
        <f t="shared" si="1021"/>
        <v>0</v>
      </c>
      <c r="AK250" s="210"/>
      <c r="AL250" s="210"/>
      <c r="AM250" s="276"/>
      <c r="AN250" s="276"/>
      <c r="AO250" s="208">
        <f t="shared" si="1028"/>
        <v>0</v>
      </c>
      <c r="AP250" s="210"/>
      <c r="AQ250" s="276"/>
      <c r="AR250" s="276"/>
      <c r="AS250" s="276"/>
      <c r="AT250" s="278"/>
      <c r="AU250" s="280"/>
      <c r="AV250" s="280"/>
      <c r="AW250" s="210"/>
      <c r="AX250" s="210"/>
      <c r="AY250" s="188"/>
      <c r="AZ250" s="182"/>
      <c r="BA250" s="183"/>
      <c r="BB250" s="183"/>
      <c r="BC250" s="183"/>
      <c r="BD250" s="183"/>
      <c r="BE250" s="183"/>
      <c r="BF250" s="183"/>
      <c r="BG250" s="183"/>
    </row>
    <row r="251" spans="1:59" ht="64.5" hidden="1" customHeight="1" x14ac:dyDescent="0.2">
      <c r="A251" s="284">
        <v>81</v>
      </c>
      <c r="B251" s="282" t="s">
        <v>252</v>
      </c>
      <c r="C251" s="285" t="str">
        <f>+VLOOKUP(B251,$A$691:$B$729,2,0)</f>
        <v>MARCELA BOTERO ARBELAEZ</v>
      </c>
      <c r="D251" s="280" t="s">
        <v>167</v>
      </c>
      <c r="E251" s="285" t="str">
        <f>IF(D251=$D$661,$E$661,IF(D251=$D$662,$E$662,IF(D251=$D$663,$E$663,IF(D251=$D$664,$E$664,IF(D251=$D$665,$E$665,IF(D251=$D$666,$E$666,IF(D251=$D$667,$E$667,IF(D251=$D$668,$E$668,IF(D251=$D$669,$E$669,IF(D251=$D$670,$E$670,IF(D251=VICERRECTORÍA_ACADÉMICA_,BE862,IF(D251=PLANEACIÓN_,BE864, IF(D251=IMPACTO,BE863,IF(D251=VICERRECTORÍA_ADMINISTRATIVA_FINANCIERA_,BE865,IF(D251=_VICERRECTORÍA_RESPONSABILIDAD_SOCIAL_Y_BIENESTAR_UNIVERSITARIO_,BE866," ")))))))))))))))</f>
        <v>Promover y facilitar la interacción con la sociedad contribuyendo a la satisfacción de sus demandas, mediante servicios especializados, programas de educación continuada y de proyección social.</v>
      </c>
      <c r="F251" s="282" t="s">
        <v>265</v>
      </c>
      <c r="G251" s="210" t="s">
        <v>260</v>
      </c>
      <c r="H251" s="210" t="s">
        <v>34</v>
      </c>
      <c r="I251" s="187" t="s">
        <v>1309</v>
      </c>
      <c r="J251" s="282" t="s">
        <v>105</v>
      </c>
      <c r="K251" s="282" t="s">
        <v>1328</v>
      </c>
      <c r="L251" s="282" t="s">
        <v>1332</v>
      </c>
      <c r="M251" s="282" t="s">
        <v>1330</v>
      </c>
      <c r="N251" s="282" t="s">
        <v>147</v>
      </c>
      <c r="O251" s="276">
        <f t="shared" ref="O251" si="1273">IF(N251="ALTA",5,IF(N251="MEDIO ALTA",4,IF(N251="MEDIA",3,IF(N251="MEDIO BAJA",2,IF(N251="BAJA",1,0)))))</f>
        <v>2</v>
      </c>
      <c r="P251" s="282" t="s">
        <v>139</v>
      </c>
      <c r="Q251" s="276">
        <f t="shared" ref="Q251" si="1274">IF(P251="ALTO",5,IF(P251="MEDIO-ALTO",4,IF(P251="MEDIO",3,IF(P251="MEDIO-BAJO",2,IF(P251="BAJO",1,0)))))</f>
        <v>5</v>
      </c>
      <c r="R251" s="276">
        <f t="shared" ref="R251" si="1275">Q251*O251</f>
        <v>10</v>
      </c>
      <c r="S251" s="180" t="s">
        <v>315</v>
      </c>
      <c r="T251" s="181">
        <f t="shared" si="1010"/>
        <v>1</v>
      </c>
      <c r="U251" s="276">
        <f t="shared" ref="U251" si="1276">ROUND(AVERAGEIF(T251:T253,"&gt;0"),0)</f>
        <v>1</v>
      </c>
      <c r="V251" s="276">
        <f t="shared" ref="V251" si="1277">U251*0.6</f>
        <v>0.6</v>
      </c>
      <c r="W251" s="210" t="s">
        <v>1352</v>
      </c>
      <c r="X251" s="276">
        <f t="shared" ref="X251" si="1278">IF(S251="No_existen",5*$X$10,Y251*$X$10)</f>
        <v>0.2</v>
      </c>
      <c r="Y251" s="276">
        <f t="shared" si="1082"/>
        <v>4</v>
      </c>
      <c r="Z251" s="208">
        <f t="shared" si="1015"/>
        <v>4</v>
      </c>
      <c r="AA251" s="210" t="s">
        <v>318</v>
      </c>
      <c r="AB251" s="210"/>
      <c r="AC251" s="276">
        <f t="shared" ref="AC251" si="1279">IF(S251="No_existen",5*$AC$10,AD251*$AC$10)</f>
        <v>0.15</v>
      </c>
      <c r="AD251" s="276">
        <f t="shared" ref="AD251" si="1280">ROUND(AVERAGEIF(AE251:AE253,"&gt;0"),0)</f>
        <v>1</v>
      </c>
      <c r="AE251" s="208">
        <f t="shared" si="1018"/>
        <v>1</v>
      </c>
      <c r="AF251" s="210" t="s">
        <v>295</v>
      </c>
      <c r="AG251" s="210" t="s">
        <v>1359</v>
      </c>
      <c r="AH251" s="276">
        <f t="shared" ref="AH251" si="1281">IF(S251="No_existen",5*$AH$10,AI251*$AH$10)</f>
        <v>0.1</v>
      </c>
      <c r="AI251" s="276">
        <f t="shared" ref="AI251" si="1282">ROUND(AVERAGEIF(AJ251:AJ253,"&gt;0"),0)</f>
        <v>1</v>
      </c>
      <c r="AJ251" s="208">
        <f t="shared" si="1021"/>
        <v>1</v>
      </c>
      <c r="AK251" s="210" t="s">
        <v>292</v>
      </c>
      <c r="AL251" s="210" t="s">
        <v>299</v>
      </c>
      <c r="AM251" s="276">
        <f t="shared" ref="AM251" si="1283">IF(S251="No_existen",5*$AM$10,AN251*$AM$10)</f>
        <v>0.1</v>
      </c>
      <c r="AN251" s="276">
        <f t="shared" ref="AN251" si="1284">ROUND(AVERAGEIF(AO251:AO253,"&gt;0"),0)</f>
        <v>1</v>
      </c>
      <c r="AO251" s="208">
        <f t="shared" si="1028"/>
        <v>1</v>
      </c>
      <c r="AP251" s="210" t="s">
        <v>647</v>
      </c>
      <c r="AQ251" s="276">
        <f t="shared" ref="AQ251" si="1285">ROUND(AVERAGE(U251,Y251,AD251,AI251,AN251),0)</f>
        <v>2</v>
      </c>
      <c r="AR251" s="276" t="str">
        <f t="shared" ref="AR251" si="1286">IF(AQ251&lt;1.5,"FUERTE",IF(AND(AQ251&gt;=1.5,AQ251&lt;2.5),"ACEPTABLE",IF(AQ251&gt;=5,"INEXISTENTE","DÉBIL")))</f>
        <v>ACEPTABLE</v>
      </c>
      <c r="AS251" s="276">
        <f t="shared" ref="AS251" si="1287">IF(R251=0,0,ROUND((R251*AQ251),0))</f>
        <v>20</v>
      </c>
      <c r="AT251" s="278" t="str">
        <f t="shared" ref="AT251" si="1288">IF(AS251&gt;=36,"GRAVE", IF(AS251&lt;=10, "LEVE", "MODERADO"))</f>
        <v>MODERADO</v>
      </c>
      <c r="AU251" s="280" t="s">
        <v>1371</v>
      </c>
      <c r="AV251" s="298">
        <v>0</v>
      </c>
      <c r="AW251" s="210" t="s">
        <v>90</v>
      </c>
      <c r="AX251" s="210" t="s">
        <v>1373</v>
      </c>
      <c r="AY251" s="188">
        <v>45639</v>
      </c>
      <c r="AZ251" s="182"/>
      <c r="BA251" s="183"/>
      <c r="BB251" s="183"/>
      <c r="BC251" s="183"/>
      <c r="BD251" s="183"/>
      <c r="BE251" s="183"/>
      <c r="BF251" s="183"/>
      <c r="BG251" s="183"/>
    </row>
    <row r="252" spans="1:59" ht="64.5" hidden="1" customHeight="1" x14ac:dyDescent="0.2">
      <c r="A252" s="284"/>
      <c r="B252" s="282"/>
      <c r="C252" s="285"/>
      <c r="D252" s="280"/>
      <c r="E252" s="285"/>
      <c r="F252" s="282"/>
      <c r="G252" s="210"/>
      <c r="H252" s="210"/>
      <c r="I252" s="187"/>
      <c r="J252" s="282"/>
      <c r="K252" s="282"/>
      <c r="L252" s="282"/>
      <c r="M252" s="282"/>
      <c r="N252" s="282"/>
      <c r="O252" s="276"/>
      <c r="P252" s="282"/>
      <c r="Q252" s="276"/>
      <c r="R252" s="276"/>
      <c r="S252" s="180"/>
      <c r="T252" s="181">
        <f t="shared" si="1010"/>
        <v>0</v>
      </c>
      <c r="U252" s="276"/>
      <c r="V252" s="276"/>
      <c r="W252" s="210"/>
      <c r="X252" s="276"/>
      <c r="Y252" s="276"/>
      <c r="Z252" s="208">
        <f t="shared" si="1015"/>
        <v>0</v>
      </c>
      <c r="AA252" s="210"/>
      <c r="AB252" s="210"/>
      <c r="AC252" s="276"/>
      <c r="AD252" s="276"/>
      <c r="AE252" s="208">
        <f t="shared" si="1018"/>
        <v>0</v>
      </c>
      <c r="AF252" s="210"/>
      <c r="AG252" s="210"/>
      <c r="AH252" s="276"/>
      <c r="AI252" s="276"/>
      <c r="AJ252" s="208">
        <f t="shared" si="1021"/>
        <v>0</v>
      </c>
      <c r="AK252" s="210"/>
      <c r="AL252" s="210"/>
      <c r="AM252" s="276"/>
      <c r="AN252" s="276"/>
      <c r="AO252" s="208">
        <f t="shared" si="1028"/>
        <v>0</v>
      </c>
      <c r="AP252" s="210"/>
      <c r="AQ252" s="276"/>
      <c r="AR252" s="276"/>
      <c r="AS252" s="276"/>
      <c r="AT252" s="278"/>
      <c r="AU252" s="280"/>
      <c r="AV252" s="280"/>
      <c r="AW252" s="210"/>
      <c r="AX252" s="210"/>
      <c r="AY252" s="188"/>
      <c r="AZ252" s="182"/>
      <c r="BA252" s="183"/>
      <c r="BB252" s="183"/>
      <c r="BC252" s="183"/>
      <c r="BD252" s="183"/>
      <c r="BE252" s="183"/>
      <c r="BF252" s="183"/>
      <c r="BG252" s="183"/>
    </row>
    <row r="253" spans="1:59" ht="64.5" hidden="1" customHeight="1" x14ac:dyDescent="0.2">
      <c r="A253" s="284"/>
      <c r="B253" s="282"/>
      <c r="C253" s="285"/>
      <c r="D253" s="280"/>
      <c r="E253" s="285"/>
      <c r="F253" s="282"/>
      <c r="G253" s="210"/>
      <c r="H253" s="210"/>
      <c r="I253" s="187"/>
      <c r="J253" s="282"/>
      <c r="K253" s="282"/>
      <c r="L253" s="282"/>
      <c r="M253" s="282"/>
      <c r="N253" s="282"/>
      <c r="O253" s="276"/>
      <c r="P253" s="282"/>
      <c r="Q253" s="276"/>
      <c r="R253" s="276"/>
      <c r="S253" s="180"/>
      <c r="T253" s="181">
        <f t="shared" si="1010"/>
        <v>0</v>
      </c>
      <c r="U253" s="276"/>
      <c r="V253" s="276"/>
      <c r="W253" s="210"/>
      <c r="X253" s="276"/>
      <c r="Y253" s="276"/>
      <c r="Z253" s="208">
        <f t="shared" si="1015"/>
        <v>0</v>
      </c>
      <c r="AA253" s="210"/>
      <c r="AB253" s="210"/>
      <c r="AC253" s="276"/>
      <c r="AD253" s="276"/>
      <c r="AE253" s="208">
        <f t="shared" si="1018"/>
        <v>0</v>
      </c>
      <c r="AF253" s="210"/>
      <c r="AG253" s="210"/>
      <c r="AH253" s="276"/>
      <c r="AI253" s="276"/>
      <c r="AJ253" s="208">
        <f t="shared" si="1021"/>
        <v>0</v>
      </c>
      <c r="AK253" s="210"/>
      <c r="AL253" s="210"/>
      <c r="AM253" s="276"/>
      <c r="AN253" s="276"/>
      <c r="AO253" s="208">
        <f t="shared" si="1028"/>
        <v>0</v>
      </c>
      <c r="AP253" s="210"/>
      <c r="AQ253" s="276"/>
      <c r="AR253" s="276"/>
      <c r="AS253" s="276"/>
      <c r="AT253" s="278"/>
      <c r="AU253" s="280"/>
      <c r="AV253" s="280"/>
      <c r="AW253" s="210"/>
      <c r="AX253" s="210"/>
      <c r="AY253" s="188"/>
      <c r="AZ253" s="182"/>
      <c r="BA253" s="183"/>
      <c r="BB253" s="183"/>
      <c r="BC253" s="183"/>
      <c r="BD253" s="183"/>
      <c r="BE253" s="183"/>
      <c r="BF253" s="183"/>
      <c r="BG253" s="183"/>
    </row>
    <row r="254" spans="1:59" ht="64.5" hidden="1" customHeight="1" x14ac:dyDescent="0.2">
      <c r="A254" s="284">
        <v>82</v>
      </c>
      <c r="B254" s="282" t="s">
        <v>252</v>
      </c>
      <c r="C254" s="285" t="str">
        <f>+VLOOKUP(B254,$A$691:$B$729,2,0)</f>
        <v>MARCELA BOTERO ARBELAEZ</v>
      </c>
      <c r="D254" s="280" t="s">
        <v>167</v>
      </c>
      <c r="E254" s="285" t="str">
        <f>IF(D254=$D$661,$E$661,IF(D254=$D$662,$E$662,IF(D254=$D$663,$E$663,IF(D254=$D$664,$E$664,IF(D254=$D$665,$E$665,IF(D254=$D$666,$E$666,IF(D254=$D$667,$E$667,IF(D254=$D$668,$E$668,IF(D254=$D$669,$E$669,IF(D254=$D$670,$E$670,IF(D254=VICERRECTORÍA_ACADÉMICA_,BE865,IF(D254=PLANEACIÓN_,BE867, IF(D254=IMPACTO,BE866,IF(D254=VICERRECTORÍA_ADMINISTRATIVA_FINANCIERA_,BE868,IF(D254=_VICERRECTORÍA_RESPONSABILIDAD_SOCIAL_Y_BIENESTAR_UNIVERSITARIO_,BE869," ")))))))))))))))</f>
        <v>Promover y facilitar la interacción con la sociedad contribuyendo a la satisfacción de sus demandas, mediante servicios especializados, programas de educación continuada y de proyección social.</v>
      </c>
      <c r="F254" s="282" t="s">
        <v>265</v>
      </c>
      <c r="G254" s="210" t="s">
        <v>260</v>
      </c>
      <c r="H254" s="210" t="s">
        <v>34</v>
      </c>
      <c r="I254" s="187" t="s">
        <v>1310</v>
      </c>
      <c r="J254" s="282" t="s">
        <v>142</v>
      </c>
      <c r="K254" s="282" t="s">
        <v>1096</v>
      </c>
      <c r="L254" s="282" t="s">
        <v>1333</v>
      </c>
      <c r="M254" s="282" t="s">
        <v>1098</v>
      </c>
      <c r="N254" s="282" t="s">
        <v>127</v>
      </c>
      <c r="O254" s="276">
        <f t="shared" ref="O254" si="1289">IF(N254="ALTA",5,IF(N254="MEDIO ALTA",4,IF(N254="MEDIA",3,IF(N254="MEDIO BAJA",2,IF(N254="BAJA",1,0)))))</f>
        <v>1</v>
      </c>
      <c r="P254" s="282" t="s">
        <v>140</v>
      </c>
      <c r="Q254" s="276">
        <f t="shared" ref="Q254" si="1290">IF(P254="ALTO",5,IF(P254="MEDIO-ALTO",4,IF(P254="MEDIO",3,IF(P254="MEDIO-BAJO",2,IF(P254="BAJO",1,0)))))</f>
        <v>3</v>
      </c>
      <c r="R254" s="276">
        <f t="shared" ref="R254" si="1291">Q254*O254</f>
        <v>3</v>
      </c>
      <c r="S254" s="180" t="s">
        <v>315</v>
      </c>
      <c r="T254" s="181">
        <f t="shared" si="1010"/>
        <v>1</v>
      </c>
      <c r="U254" s="276">
        <f t="shared" si="962"/>
        <v>1</v>
      </c>
      <c r="V254" s="276">
        <f t="shared" si="963"/>
        <v>0.6</v>
      </c>
      <c r="W254" s="210" t="s">
        <v>1353</v>
      </c>
      <c r="X254" s="276">
        <f t="shared" ref="X254" si="1292">IF(S254="No_existen",5*$X$10,Y254*$X$10)</f>
        <v>0.2</v>
      </c>
      <c r="Y254" s="276">
        <f t="shared" si="1098"/>
        <v>4</v>
      </c>
      <c r="Z254" s="208">
        <f t="shared" si="1015"/>
        <v>4</v>
      </c>
      <c r="AA254" s="210" t="s">
        <v>318</v>
      </c>
      <c r="AB254" s="210"/>
      <c r="AC254" s="276">
        <f t="shared" ref="AC254" si="1293">IF(S254="No_existen",5*$AC$10,AD254*$AC$10)</f>
        <v>0.15</v>
      </c>
      <c r="AD254" s="276">
        <f t="shared" si="967"/>
        <v>1</v>
      </c>
      <c r="AE254" s="208">
        <f t="shared" si="1018"/>
        <v>1</v>
      </c>
      <c r="AF254" s="210" t="s">
        <v>295</v>
      </c>
      <c r="AG254" s="210" t="s">
        <v>1359</v>
      </c>
      <c r="AH254" s="276">
        <f t="shared" ref="AH254" si="1294">IF(S254="No_existen",5*$AH$10,AI254*$AH$10)</f>
        <v>0.1</v>
      </c>
      <c r="AI254" s="276">
        <f t="shared" ref="AI254" si="1295">ROUND(AVERAGEIF(AJ254:AJ256,"&gt;0"),0)</f>
        <v>1</v>
      </c>
      <c r="AJ254" s="208">
        <f t="shared" si="1021"/>
        <v>1</v>
      </c>
      <c r="AK254" s="210" t="s">
        <v>292</v>
      </c>
      <c r="AL254" s="210" t="s">
        <v>307</v>
      </c>
      <c r="AM254" s="276">
        <f t="shared" ref="AM254" si="1296">IF(S254="No_existen",5*$AM$10,AN254*$AM$10)</f>
        <v>0.1</v>
      </c>
      <c r="AN254" s="276">
        <f t="shared" ref="AN254" si="1297">ROUND(AVERAGEIF(AO254:AO256,"&gt;0"),0)</f>
        <v>1</v>
      </c>
      <c r="AO254" s="208">
        <f t="shared" si="1028"/>
        <v>1</v>
      </c>
      <c r="AP254" s="210" t="s">
        <v>647</v>
      </c>
      <c r="AQ254" s="276">
        <f t="shared" ref="AQ254" si="1298">ROUND(AVERAGE(U254,Y254,AD254,AI254,AN254),0)</f>
        <v>2</v>
      </c>
      <c r="AR254" s="276" t="str">
        <f t="shared" ref="AR254" si="1299">IF(AQ254&lt;1.5,"FUERTE",IF(AND(AQ254&gt;=1.5,AQ254&lt;2.5),"ACEPTABLE",IF(AQ254&gt;=5,"INEXISTENTE","DÉBIL")))</f>
        <v>ACEPTABLE</v>
      </c>
      <c r="AS254" s="276">
        <f t="shared" ref="AS254" si="1300">IF(R254=0,0,ROUND((R254*AQ254),0))</f>
        <v>6</v>
      </c>
      <c r="AT254" s="278" t="str">
        <f t="shared" ref="AT254" si="1301">IF(AS254&gt;=36,"GRAVE", IF(AS254&lt;=10, "LEVE", "MODERADO"))</f>
        <v>LEVE</v>
      </c>
      <c r="AU254" s="280" t="s">
        <v>1372</v>
      </c>
      <c r="AV254" s="298">
        <v>0</v>
      </c>
      <c r="AW254" s="210" t="s">
        <v>89</v>
      </c>
      <c r="AX254" s="210"/>
      <c r="AY254" s="188"/>
      <c r="AZ254" s="182"/>
      <c r="BA254" s="183"/>
      <c r="BB254" s="183"/>
      <c r="BC254" s="183"/>
      <c r="BD254" s="183"/>
      <c r="BE254" s="183"/>
      <c r="BF254" s="183"/>
      <c r="BG254" s="183"/>
    </row>
    <row r="255" spans="1:59" ht="64.5" hidden="1" customHeight="1" x14ac:dyDescent="0.2">
      <c r="A255" s="284"/>
      <c r="B255" s="282"/>
      <c r="C255" s="285"/>
      <c r="D255" s="280"/>
      <c r="E255" s="285"/>
      <c r="F255" s="282"/>
      <c r="G255" s="210"/>
      <c r="H255" s="210"/>
      <c r="I255" s="187"/>
      <c r="J255" s="282"/>
      <c r="K255" s="282"/>
      <c r="L255" s="282"/>
      <c r="M255" s="282"/>
      <c r="N255" s="282"/>
      <c r="O255" s="276"/>
      <c r="P255" s="282"/>
      <c r="Q255" s="276"/>
      <c r="R255" s="276"/>
      <c r="S255" s="180" t="s">
        <v>315</v>
      </c>
      <c r="T255" s="181">
        <f t="shared" si="1010"/>
        <v>1</v>
      </c>
      <c r="U255" s="276"/>
      <c r="V255" s="276"/>
      <c r="W255" s="210" t="s">
        <v>1354</v>
      </c>
      <c r="X255" s="276"/>
      <c r="Y255" s="276"/>
      <c r="Z255" s="208">
        <f t="shared" si="1015"/>
        <v>4</v>
      </c>
      <c r="AA255" s="210" t="s">
        <v>318</v>
      </c>
      <c r="AB255" s="210"/>
      <c r="AC255" s="276"/>
      <c r="AD255" s="276"/>
      <c r="AE255" s="208">
        <f t="shared" si="1018"/>
        <v>1</v>
      </c>
      <c r="AF255" s="210" t="s">
        <v>295</v>
      </c>
      <c r="AG255" s="210" t="s">
        <v>1359</v>
      </c>
      <c r="AH255" s="276"/>
      <c r="AI255" s="276"/>
      <c r="AJ255" s="208">
        <f t="shared" si="1021"/>
        <v>1</v>
      </c>
      <c r="AK255" s="210" t="s">
        <v>292</v>
      </c>
      <c r="AL255" s="210" t="s">
        <v>299</v>
      </c>
      <c r="AM255" s="276"/>
      <c r="AN255" s="276"/>
      <c r="AO255" s="208">
        <f t="shared" si="1028"/>
        <v>1</v>
      </c>
      <c r="AP255" s="210" t="s">
        <v>647</v>
      </c>
      <c r="AQ255" s="276"/>
      <c r="AR255" s="276"/>
      <c r="AS255" s="276"/>
      <c r="AT255" s="278"/>
      <c r="AU255" s="280"/>
      <c r="AV255" s="280"/>
      <c r="AW255" s="210"/>
      <c r="AX255" s="210"/>
      <c r="AY255" s="188"/>
      <c r="AZ255" s="182"/>
      <c r="BA255" s="183"/>
      <c r="BB255" s="183"/>
      <c r="BC255" s="183"/>
      <c r="BD255" s="183"/>
      <c r="BE255" s="183"/>
      <c r="BF255" s="183"/>
      <c r="BG255" s="183"/>
    </row>
    <row r="256" spans="1:59" ht="64.5" hidden="1" customHeight="1" x14ac:dyDescent="0.2">
      <c r="A256" s="284"/>
      <c r="B256" s="282"/>
      <c r="C256" s="285"/>
      <c r="D256" s="280"/>
      <c r="E256" s="285"/>
      <c r="F256" s="282"/>
      <c r="G256" s="210"/>
      <c r="H256" s="210"/>
      <c r="I256" s="187"/>
      <c r="J256" s="282"/>
      <c r="K256" s="282"/>
      <c r="L256" s="282"/>
      <c r="M256" s="282"/>
      <c r="N256" s="282"/>
      <c r="O256" s="276"/>
      <c r="P256" s="282"/>
      <c r="Q256" s="276"/>
      <c r="R256" s="276"/>
      <c r="S256" s="180"/>
      <c r="T256" s="181">
        <f t="shared" si="1010"/>
        <v>0</v>
      </c>
      <c r="U256" s="276"/>
      <c r="V256" s="276"/>
      <c r="W256" s="210"/>
      <c r="X256" s="276"/>
      <c r="Y256" s="276"/>
      <c r="Z256" s="208">
        <f t="shared" si="1015"/>
        <v>0</v>
      </c>
      <c r="AA256" s="210"/>
      <c r="AB256" s="210"/>
      <c r="AC256" s="276"/>
      <c r="AD256" s="276"/>
      <c r="AE256" s="208">
        <f t="shared" si="1018"/>
        <v>0</v>
      </c>
      <c r="AF256" s="210"/>
      <c r="AG256" s="210"/>
      <c r="AH256" s="276"/>
      <c r="AI256" s="276"/>
      <c r="AJ256" s="208">
        <f t="shared" si="1021"/>
        <v>0</v>
      </c>
      <c r="AK256" s="210"/>
      <c r="AL256" s="210"/>
      <c r="AM256" s="276"/>
      <c r="AN256" s="276"/>
      <c r="AO256" s="208">
        <f t="shared" si="1028"/>
        <v>0</v>
      </c>
      <c r="AP256" s="210"/>
      <c r="AQ256" s="276"/>
      <c r="AR256" s="276"/>
      <c r="AS256" s="276"/>
      <c r="AT256" s="278"/>
      <c r="AU256" s="280"/>
      <c r="AV256" s="280"/>
      <c r="AW256" s="210"/>
      <c r="AX256" s="210"/>
      <c r="AY256" s="188"/>
      <c r="AZ256" s="182"/>
      <c r="BA256" s="183"/>
      <c r="BB256" s="183"/>
      <c r="BC256" s="183"/>
      <c r="BD256" s="183"/>
      <c r="BE256" s="183"/>
      <c r="BF256" s="183"/>
      <c r="BG256" s="183"/>
    </row>
    <row r="257" spans="1:59" ht="64.5" hidden="1" customHeight="1" x14ac:dyDescent="0.2">
      <c r="A257" s="284">
        <v>83</v>
      </c>
      <c r="B257" s="282" t="s">
        <v>252</v>
      </c>
      <c r="C257" s="285" t="str">
        <f>+VLOOKUP(B257,$A$691:$B$729,2,0)</f>
        <v>MARCELA BOTERO ARBELAEZ</v>
      </c>
      <c r="D257" s="280" t="s">
        <v>167</v>
      </c>
      <c r="E257" s="285" t="str">
        <f>IF(D257=$D$661,$E$661,IF(D257=$D$662,$E$662,IF(D257=$D$663,$E$663,IF(D257=$D$664,$E$664,IF(D257=$D$665,$E$665,IF(D257=$D$666,$E$666,IF(D257=$D$667,$E$667,IF(D257=$D$668,$E$668,IF(D257=$D$669,$E$669,IF(D257=$D$670,$E$670,IF(D257=VICERRECTORÍA_ACADÉMICA_,BE868,IF(D257=PLANEACIÓN_,BE870, IF(D257=IMPACTO,BE869,IF(D257=VICERRECTORÍA_ADMINISTRATIVA_FINANCIERA_,BE871,IF(D257=_VICERRECTORÍA_RESPONSABILIDAD_SOCIAL_Y_BIENESTAR_UNIVERSITARIO_,BE872," ")))))))))))))))</f>
        <v>Promover y facilitar la interacción con la sociedad contribuyendo a la satisfacción de sus demandas, mediante servicios especializados, programas de educación continuada y de proyección social.</v>
      </c>
      <c r="F257" s="282" t="s">
        <v>265</v>
      </c>
      <c r="G257" s="210" t="s">
        <v>260</v>
      </c>
      <c r="H257" s="210" t="s">
        <v>34</v>
      </c>
      <c r="I257" s="187" t="s">
        <v>1311</v>
      </c>
      <c r="J257" s="282" t="s">
        <v>108</v>
      </c>
      <c r="K257" s="308" t="s">
        <v>1096</v>
      </c>
      <c r="L257" s="308" t="s">
        <v>1334</v>
      </c>
      <c r="M257" s="282" t="s">
        <v>1335</v>
      </c>
      <c r="N257" s="282" t="s">
        <v>145</v>
      </c>
      <c r="O257" s="276">
        <f t="shared" ref="O257" si="1302">IF(N257="ALTA",5,IF(N257="MEDIO ALTA",4,IF(N257="MEDIA",3,IF(N257="MEDIO BAJA",2,IF(N257="BAJA",1,0)))))</f>
        <v>5</v>
      </c>
      <c r="P257" s="282" t="s">
        <v>141</v>
      </c>
      <c r="Q257" s="276">
        <f t="shared" ref="Q257" si="1303">IF(P257="ALTO",5,IF(P257="MEDIO-ALTO",4,IF(P257="MEDIO",3,IF(P257="MEDIO-BAJO",2,IF(P257="BAJO",1,0)))))</f>
        <v>1</v>
      </c>
      <c r="R257" s="276">
        <f t="shared" ref="R257" si="1304">Q257*O257</f>
        <v>5</v>
      </c>
      <c r="S257" s="180" t="s">
        <v>315</v>
      </c>
      <c r="T257" s="181">
        <f t="shared" si="1010"/>
        <v>1</v>
      </c>
      <c r="U257" s="276">
        <f t="shared" si="978"/>
        <v>1</v>
      </c>
      <c r="V257" s="276">
        <f t="shared" si="979"/>
        <v>0.6</v>
      </c>
      <c r="W257" s="210" t="s">
        <v>1355</v>
      </c>
      <c r="X257" s="276">
        <f t="shared" ref="X257" si="1305">IF(S257="No_existen",5*$X$10,Y257*$X$10)</f>
        <v>0.2</v>
      </c>
      <c r="Y257" s="276">
        <f t="shared" si="1115"/>
        <v>4</v>
      </c>
      <c r="Z257" s="208">
        <f t="shared" si="1015"/>
        <v>4</v>
      </c>
      <c r="AA257" s="210" t="s">
        <v>318</v>
      </c>
      <c r="AB257" s="210"/>
      <c r="AC257" s="276">
        <f t="shared" ref="AC257" si="1306">IF(S257="No_existen",5*$AC$10,AD257*$AC$10)</f>
        <v>0.15</v>
      </c>
      <c r="AD257" s="276">
        <f t="shared" si="983"/>
        <v>1</v>
      </c>
      <c r="AE257" s="208">
        <f t="shared" si="1018"/>
        <v>1</v>
      </c>
      <c r="AF257" s="210" t="s">
        <v>295</v>
      </c>
      <c r="AG257" s="210" t="s">
        <v>1360</v>
      </c>
      <c r="AH257" s="276">
        <f t="shared" ref="AH257" si="1307">IF(S257="No_existen",5*$AH$10,AI257*$AH$10)</f>
        <v>0.1</v>
      </c>
      <c r="AI257" s="276">
        <f t="shared" ref="AI257" si="1308">ROUND(AVERAGEIF(AJ257:AJ259,"&gt;0"),0)</f>
        <v>1</v>
      </c>
      <c r="AJ257" s="208">
        <f t="shared" si="1021"/>
        <v>1</v>
      </c>
      <c r="AK257" s="210" t="s">
        <v>292</v>
      </c>
      <c r="AL257" s="210" t="s">
        <v>299</v>
      </c>
      <c r="AM257" s="276">
        <f t="shared" ref="AM257" si="1309">IF(S257="No_existen",5*$AM$10,AN257*$AM$10)</f>
        <v>0.1</v>
      </c>
      <c r="AN257" s="276">
        <f t="shared" ref="AN257" si="1310">ROUND(AVERAGEIF(AO257:AO259,"&gt;0"),0)</f>
        <v>1</v>
      </c>
      <c r="AO257" s="208">
        <f t="shared" si="1028"/>
        <v>1</v>
      </c>
      <c r="AP257" s="210" t="s">
        <v>647</v>
      </c>
      <c r="AQ257" s="276">
        <f t="shared" ref="AQ257" si="1311">ROUND(AVERAGE(U257,Y257,AD257,AI257,AN257),0)</f>
        <v>2</v>
      </c>
      <c r="AR257" s="276" t="str">
        <f t="shared" ref="AR257" si="1312">IF(AQ257&lt;1.5,"FUERTE",IF(AND(AQ257&gt;=1.5,AQ257&lt;2.5),"ACEPTABLE",IF(AQ257&gt;=5,"INEXISTENTE","DÉBIL")))</f>
        <v>ACEPTABLE</v>
      </c>
      <c r="AS257" s="276">
        <f t="shared" ref="AS257" si="1313">IF(R257=0,0,ROUND((R257*AQ257),0))</f>
        <v>10</v>
      </c>
      <c r="AT257" s="278" t="str">
        <f t="shared" ref="AT257" si="1314">IF(AS257&gt;=36,"GRAVE", IF(AS257&lt;=10, "LEVE", "MODERADO"))</f>
        <v>LEVE</v>
      </c>
      <c r="AU257" s="280" t="s">
        <v>1372</v>
      </c>
      <c r="AV257" s="298">
        <v>0</v>
      </c>
      <c r="AW257" s="210" t="s">
        <v>89</v>
      </c>
      <c r="AX257" s="210"/>
      <c r="AY257" s="188"/>
      <c r="AZ257" s="182"/>
      <c r="BA257" s="183"/>
      <c r="BB257" s="183"/>
      <c r="BC257" s="183"/>
      <c r="BD257" s="183"/>
      <c r="BE257" s="183"/>
      <c r="BF257" s="183"/>
      <c r="BG257" s="183"/>
    </row>
    <row r="258" spans="1:59" ht="64.5" hidden="1" customHeight="1" x14ac:dyDescent="0.2">
      <c r="A258" s="284"/>
      <c r="B258" s="282"/>
      <c r="C258" s="285"/>
      <c r="D258" s="280"/>
      <c r="E258" s="285"/>
      <c r="F258" s="282"/>
      <c r="G258" s="210"/>
      <c r="H258" s="210"/>
      <c r="I258" s="187"/>
      <c r="J258" s="282"/>
      <c r="K258" s="308"/>
      <c r="L258" s="308"/>
      <c r="M258" s="282"/>
      <c r="N258" s="282"/>
      <c r="O258" s="276"/>
      <c r="P258" s="282"/>
      <c r="Q258" s="276"/>
      <c r="R258" s="276"/>
      <c r="S258" s="180" t="s">
        <v>315</v>
      </c>
      <c r="T258" s="181">
        <f t="shared" si="1010"/>
        <v>1</v>
      </c>
      <c r="U258" s="276"/>
      <c r="V258" s="276"/>
      <c r="W258" s="210" t="s">
        <v>1356</v>
      </c>
      <c r="X258" s="276"/>
      <c r="Y258" s="276"/>
      <c r="Z258" s="208">
        <f t="shared" si="1015"/>
        <v>4</v>
      </c>
      <c r="AA258" s="210" t="s">
        <v>318</v>
      </c>
      <c r="AB258" s="210"/>
      <c r="AC258" s="276"/>
      <c r="AD258" s="276"/>
      <c r="AE258" s="208">
        <f t="shared" si="1018"/>
        <v>1</v>
      </c>
      <c r="AF258" s="210" t="s">
        <v>295</v>
      </c>
      <c r="AG258" s="210" t="s">
        <v>1360</v>
      </c>
      <c r="AH258" s="276"/>
      <c r="AI258" s="276"/>
      <c r="AJ258" s="208">
        <f t="shared" si="1021"/>
        <v>1</v>
      </c>
      <c r="AK258" s="210" t="s">
        <v>292</v>
      </c>
      <c r="AL258" s="210" t="s">
        <v>299</v>
      </c>
      <c r="AM258" s="276"/>
      <c r="AN258" s="276"/>
      <c r="AO258" s="208">
        <f t="shared" si="1028"/>
        <v>1</v>
      </c>
      <c r="AP258" s="210" t="s">
        <v>647</v>
      </c>
      <c r="AQ258" s="276"/>
      <c r="AR258" s="276"/>
      <c r="AS258" s="276"/>
      <c r="AT258" s="278"/>
      <c r="AU258" s="280"/>
      <c r="AV258" s="280"/>
      <c r="AW258" s="210"/>
      <c r="AX258" s="210"/>
      <c r="AY258" s="188"/>
      <c r="AZ258" s="182"/>
      <c r="BA258" s="183"/>
      <c r="BB258" s="183"/>
      <c r="BC258" s="183"/>
      <c r="BD258" s="183"/>
      <c r="BE258" s="183"/>
      <c r="BF258" s="183"/>
      <c r="BG258" s="183"/>
    </row>
    <row r="259" spans="1:59" ht="64.5" hidden="1" customHeight="1" x14ac:dyDescent="0.2">
      <c r="A259" s="284"/>
      <c r="B259" s="282"/>
      <c r="C259" s="285"/>
      <c r="D259" s="280"/>
      <c r="E259" s="285"/>
      <c r="F259" s="282"/>
      <c r="G259" s="210"/>
      <c r="H259" s="210"/>
      <c r="I259" s="187"/>
      <c r="J259" s="282"/>
      <c r="K259" s="308"/>
      <c r="L259" s="308"/>
      <c r="M259" s="282"/>
      <c r="N259" s="282"/>
      <c r="O259" s="276"/>
      <c r="P259" s="282"/>
      <c r="Q259" s="276"/>
      <c r="R259" s="276"/>
      <c r="S259" s="180"/>
      <c r="T259" s="181">
        <f t="shared" si="1010"/>
        <v>0</v>
      </c>
      <c r="U259" s="276"/>
      <c r="V259" s="276"/>
      <c r="W259" s="210"/>
      <c r="X259" s="276"/>
      <c r="Y259" s="276"/>
      <c r="Z259" s="208">
        <f t="shared" si="1015"/>
        <v>0</v>
      </c>
      <c r="AA259" s="210"/>
      <c r="AB259" s="210"/>
      <c r="AC259" s="276"/>
      <c r="AD259" s="276"/>
      <c r="AE259" s="208">
        <f t="shared" si="1018"/>
        <v>0</v>
      </c>
      <c r="AF259" s="210"/>
      <c r="AG259" s="210"/>
      <c r="AH259" s="276"/>
      <c r="AI259" s="276"/>
      <c r="AJ259" s="208">
        <f t="shared" si="1021"/>
        <v>0</v>
      </c>
      <c r="AK259" s="210"/>
      <c r="AL259" s="210"/>
      <c r="AM259" s="276"/>
      <c r="AN259" s="276"/>
      <c r="AO259" s="208">
        <f t="shared" si="1028"/>
        <v>0</v>
      </c>
      <c r="AP259" s="210"/>
      <c r="AQ259" s="276"/>
      <c r="AR259" s="276"/>
      <c r="AS259" s="276"/>
      <c r="AT259" s="278"/>
      <c r="AU259" s="280"/>
      <c r="AV259" s="280"/>
      <c r="AW259" s="210"/>
      <c r="AX259" s="210"/>
      <c r="AY259" s="188"/>
      <c r="AZ259" s="182"/>
      <c r="BA259" s="183"/>
      <c r="BB259" s="183"/>
      <c r="BC259" s="183"/>
      <c r="BD259" s="183"/>
      <c r="BE259" s="183"/>
      <c r="BF259" s="183"/>
      <c r="BG259" s="183"/>
    </row>
    <row r="260" spans="1:59" ht="64.5" hidden="1" customHeight="1" x14ac:dyDescent="0.2">
      <c r="A260" s="284">
        <v>84</v>
      </c>
      <c r="B260" s="282" t="s">
        <v>279</v>
      </c>
      <c r="C260" s="285" t="str">
        <f>+VLOOKUP(B260,$A$691:$B$729,2,0)</f>
        <v>ALVARO HERNAN RESTREPO VICTORIA</v>
      </c>
      <c r="D260" s="280" t="s">
        <v>167</v>
      </c>
      <c r="E260" s="285" t="str">
        <f>IF(D260=$D$661,$E$661,IF(D260=$D$662,$E$662,IF(D260=$D$663,$E$663,IF(D260=$D$664,$E$664,IF(D260=$D$665,$E$665,IF(D260=$D$666,$E$666,IF(D260=$D$667,$E$667,IF(D260=$D$668,$E$668,IF(D260=$D$669,$E$669,IF(D260=$D$670,$E$670,IF(D260=VICERRECTORÍA_ACADÉMICA_,BE871,IF(D260=PLANEACIÓN_,BE873, IF(D260=IMPACTO,BE872,IF(D260=VICERRECTORÍA_ADMINISTRATIVA_FINANCIERA_,BE874,IF(D260=_VICERRECTORÍA_RESPONSABILIDAD_SOCIAL_Y_BIENESTAR_UNIVERSITARIO_,BE875," ")))))))))))))))</f>
        <v>Promover y facilitar la interacción con la sociedad contribuyendo a la satisfacción de sus demandas, mediante servicios especializados, programas de educación continuada y de proyección social.</v>
      </c>
      <c r="F260" s="282" t="s">
        <v>265</v>
      </c>
      <c r="G260" s="210" t="s">
        <v>260</v>
      </c>
      <c r="H260" s="210" t="s">
        <v>37</v>
      </c>
      <c r="I260" s="187" t="s">
        <v>1158</v>
      </c>
      <c r="J260" s="282" t="s">
        <v>142</v>
      </c>
      <c r="K260" s="308" t="s">
        <v>1168</v>
      </c>
      <c r="L260" s="308" t="s">
        <v>1945</v>
      </c>
      <c r="M260" s="308" t="s">
        <v>1946</v>
      </c>
      <c r="N260" s="282" t="s">
        <v>127</v>
      </c>
      <c r="O260" s="276">
        <f t="shared" ref="O260" si="1315">IF(N260="ALTA",5,IF(N260="MEDIO ALTA",4,IF(N260="MEDIA",3,IF(N260="MEDIO BAJA",2,IF(N260="BAJA",1,0)))))</f>
        <v>1</v>
      </c>
      <c r="P260" s="282" t="s">
        <v>140</v>
      </c>
      <c r="Q260" s="276">
        <f t="shared" ref="Q260" si="1316">IF(P260="ALTO",5,IF(P260="MEDIO-ALTO",4,IF(P260="MEDIO",3,IF(P260="MEDIO-BAJO",2,IF(P260="BAJO",1,0)))))</f>
        <v>3</v>
      </c>
      <c r="R260" s="276">
        <f>Q260*O260</f>
        <v>3</v>
      </c>
      <c r="S260" s="180" t="s">
        <v>315</v>
      </c>
      <c r="T260" s="181">
        <f t="shared" si="1010"/>
        <v>1</v>
      </c>
      <c r="U260" s="276">
        <f t="shared" si="994"/>
        <v>1</v>
      </c>
      <c r="V260" s="276">
        <f t="shared" si="995"/>
        <v>0.6</v>
      </c>
      <c r="W260" s="210" t="s">
        <v>1962</v>
      </c>
      <c r="X260" s="276">
        <f t="shared" ref="X260" si="1317">IF(S260="No_existen",5*$X$10,Y260*$X$10)</f>
        <v>0.2</v>
      </c>
      <c r="Y260" s="276">
        <f t="shared" si="1132"/>
        <v>4</v>
      </c>
      <c r="Z260" s="208">
        <f t="shared" si="1015"/>
        <v>4</v>
      </c>
      <c r="AA260" s="210" t="s">
        <v>318</v>
      </c>
      <c r="AB260" s="210"/>
      <c r="AC260" s="276">
        <f t="shared" ref="AC260" si="1318">IF(S260="No_existen",5*$AC$10,AD260*$AC$10)</f>
        <v>0.3</v>
      </c>
      <c r="AD260" s="276">
        <f t="shared" si="999"/>
        <v>2</v>
      </c>
      <c r="AE260" s="208">
        <f t="shared" si="1018"/>
        <v>1</v>
      </c>
      <c r="AF260" s="210" t="s">
        <v>295</v>
      </c>
      <c r="AG260" s="210" t="s">
        <v>1973</v>
      </c>
      <c r="AH260" s="276">
        <f t="shared" ref="AH260" si="1319">IF(S260="No_existen",5*$AH$10,AI260*$AH$10)</f>
        <v>0.1</v>
      </c>
      <c r="AI260" s="276">
        <f t="shared" ref="AI260" si="1320">ROUND(AVERAGEIF(AJ260:AJ262,"&gt;0"),0)</f>
        <v>1</v>
      </c>
      <c r="AJ260" s="208">
        <f t="shared" si="1021"/>
        <v>1</v>
      </c>
      <c r="AK260" s="210" t="s">
        <v>292</v>
      </c>
      <c r="AL260" s="210" t="s">
        <v>299</v>
      </c>
      <c r="AM260" s="276">
        <f t="shared" ref="AM260" si="1321">IF(S260="No_existen",5*$AM$10,AN260*$AM$10)</f>
        <v>0.1</v>
      </c>
      <c r="AN260" s="276">
        <f t="shared" ref="AN260" si="1322">ROUND(AVERAGEIF(AO260:AO262,"&gt;0"),0)</f>
        <v>1</v>
      </c>
      <c r="AO260" s="208">
        <f t="shared" si="1028"/>
        <v>1</v>
      </c>
      <c r="AP260" s="210" t="s">
        <v>647</v>
      </c>
      <c r="AQ260" s="276">
        <f t="shared" ref="AQ260" si="1323">ROUND(AVERAGE(U260,Y260,AD260,AI260,AN260),0)</f>
        <v>2</v>
      </c>
      <c r="AR260" s="276" t="str">
        <f t="shared" ref="AR260" si="1324">IF(AQ260&lt;1.5,"FUERTE",IF(AND(AQ260&gt;=1.5,AQ260&lt;2.5),"ACEPTABLE",IF(AQ260&gt;=5,"INEXISTENTE","DÉBIL")))</f>
        <v>ACEPTABLE</v>
      </c>
      <c r="AS260" s="276">
        <f t="shared" ref="AS260" si="1325">IF(R260=0,0,ROUND((R260*AQ260),0))</f>
        <v>6</v>
      </c>
      <c r="AT260" s="278" t="str">
        <f t="shared" ref="AT260" si="1326">IF(AS260&gt;=36,"GRAVE", IF(AS260&lt;=10, "LEVE", "MODERADO"))</f>
        <v>LEVE</v>
      </c>
      <c r="AU260" s="308" t="s">
        <v>1976</v>
      </c>
      <c r="AV260" s="309">
        <v>0</v>
      </c>
      <c r="AW260" s="210" t="s">
        <v>89</v>
      </c>
      <c r="AX260" s="210"/>
      <c r="AY260" s="188"/>
      <c r="AZ260" s="182"/>
      <c r="BA260" s="183"/>
      <c r="BB260" s="183"/>
      <c r="BC260" s="183"/>
      <c r="BD260" s="183"/>
      <c r="BE260" s="183"/>
      <c r="BF260" s="183"/>
      <c r="BG260" s="183"/>
    </row>
    <row r="261" spans="1:59" ht="64.5" hidden="1" customHeight="1" x14ac:dyDescent="0.2">
      <c r="A261" s="284"/>
      <c r="B261" s="282"/>
      <c r="C261" s="285"/>
      <c r="D261" s="280"/>
      <c r="E261" s="285"/>
      <c r="F261" s="282"/>
      <c r="G261" s="210" t="s">
        <v>260</v>
      </c>
      <c r="H261" s="210" t="s">
        <v>37</v>
      </c>
      <c r="I261" s="187" t="s">
        <v>1159</v>
      </c>
      <c r="J261" s="282"/>
      <c r="K261" s="308"/>
      <c r="L261" s="308"/>
      <c r="M261" s="308"/>
      <c r="N261" s="282"/>
      <c r="O261" s="276"/>
      <c r="P261" s="282"/>
      <c r="Q261" s="276"/>
      <c r="R261" s="276"/>
      <c r="S261" s="180" t="s">
        <v>315</v>
      </c>
      <c r="T261" s="181">
        <f t="shared" si="1010"/>
        <v>1</v>
      </c>
      <c r="U261" s="276"/>
      <c r="V261" s="276"/>
      <c r="W261" s="210" t="s">
        <v>1963</v>
      </c>
      <c r="X261" s="276"/>
      <c r="Y261" s="276"/>
      <c r="Z261" s="208">
        <f t="shared" si="1015"/>
        <v>4</v>
      </c>
      <c r="AA261" s="210" t="s">
        <v>318</v>
      </c>
      <c r="AB261" s="210"/>
      <c r="AC261" s="276"/>
      <c r="AD261" s="276"/>
      <c r="AE261" s="208">
        <f t="shared" si="1018"/>
        <v>1</v>
      </c>
      <c r="AF261" s="210" t="s">
        <v>295</v>
      </c>
      <c r="AG261" s="210" t="s">
        <v>1974</v>
      </c>
      <c r="AH261" s="276"/>
      <c r="AI261" s="276"/>
      <c r="AJ261" s="208">
        <f t="shared" si="1021"/>
        <v>1</v>
      </c>
      <c r="AK261" s="210" t="s">
        <v>292</v>
      </c>
      <c r="AL261" s="210" t="s">
        <v>307</v>
      </c>
      <c r="AM261" s="276"/>
      <c r="AN261" s="276"/>
      <c r="AO261" s="208">
        <f t="shared" si="1028"/>
        <v>1</v>
      </c>
      <c r="AP261" s="210" t="s">
        <v>647</v>
      </c>
      <c r="AQ261" s="276"/>
      <c r="AR261" s="276"/>
      <c r="AS261" s="276"/>
      <c r="AT261" s="278"/>
      <c r="AU261" s="308"/>
      <c r="AV261" s="308"/>
      <c r="AW261" s="210" t="s">
        <v>89</v>
      </c>
      <c r="AX261" s="210"/>
      <c r="AY261" s="188"/>
      <c r="AZ261" s="182"/>
      <c r="BA261" s="183"/>
      <c r="BB261" s="183"/>
      <c r="BC261" s="183"/>
      <c r="BD261" s="183"/>
      <c r="BE261" s="183"/>
      <c r="BF261" s="183"/>
      <c r="BG261" s="183"/>
    </row>
    <row r="262" spans="1:59" ht="64.5" hidden="1" customHeight="1" x14ac:dyDescent="0.2">
      <c r="A262" s="284"/>
      <c r="B262" s="282"/>
      <c r="C262" s="285"/>
      <c r="D262" s="280"/>
      <c r="E262" s="285"/>
      <c r="F262" s="282"/>
      <c r="G262" s="210" t="s">
        <v>260</v>
      </c>
      <c r="H262" s="210" t="s">
        <v>37</v>
      </c>
      <c r="I262" s="187" t="s">
        <v>1938</v>
      </c>
      <c r="J262" s="282"/>
      <c r="K262" s="308"/>
      <c r="L262" s="308"/>
      <c r="M262" s="308"/>
      <c r="N262" s="282"/>
      <c r="O262" s="276"/>
      <c r="P262" s="282"/>
      <c r="Q262" s="276"/>
      <c r="R262" s="276"/>
      <c r="S262" s="180" t="s">
        <v>315</v>
      </c>
      <c r="T262" s="181">
        <f t="shared" si="1010"/>
        <v>1</v>
      </c>
      <c r="U262" s="276"/>
      <c r="V262" s="276"/>
      <c r="W262" s="210" t="s">
        <v>1964</v>
      </c>
      <c r="X262" s="276"/>
      <c r="Y262" s="276"/>
      <c r="Z262" s="208">
        <f t="shared" si="1015"/>
        <v>4</v>
      </c>
      <c r="AA262" s="210" t="s">
        <v>318</v>
      </c>
      <c r="AB262" s="210"/>
      <c r="AC262" s="276"/>
      <c r="AD262" s="276"/>
      <c r="AE262" s="208">
        <f t="shared" si="1018"/>
        <v>4</v>
      </c>
      <c r="AF262" s="210" t="s">
        <v>294</v>
      </c>
      <c r="AG262" s="210"/>
      <c r="AH262" s="276"/>
      <c r="AI262" s="276"/>
      <c r="AJ262" s="208">
        <f t="shared" si="1021"/>
        <v>1</v>
      </c>
      <c r="AK262" s="210" t="s">
        <v>292</v>
      </c>
      <c r="AL262" s="210" t="s">
        <v>307</v>
      </c>
      <c r="AM262" s="276"/>
      <c r="AN262" s="276"/>
      <c r="AO262" s="208">
        <f t="shared" si="1028"/>
        <v>1</v>
      </c>
      <c r="AP262" s="210" t="s">
        <v>647</v>
      </c>
      <c r="AQ262" s="276"/>
      <c r="AR262" s="276"/>
      <c r="AS262" s="276"/>
      <c r="AT262" s="278"/>
      <c r="AU262" s="308"/>
      <c r="AV262" s="308"/>
      <c r="AW262" s="210" t="s">
        <v>89</v>
      </c>
      <c r="AX262" s="210"/>
      <c r="AY262" s="188"/>
      <c r="AZ262" s="182"/>
      <c r="BA262" s="183"/>
      <c r="BB262" s="183"/>
      <c r="BC262" s="183"/>
      <c r="BD262" s="183"/>
      <c r="BE262" s="183"/>
      <c r="BF262" s="183"/>
      <c r="BG262" s="183"/>
    </row>
    <row r="263" spans="1:59" ht="64.5" hidden="1" customHeight="1" x14ac:dyDescent="0.2">
      <c r="A263" s="284">
        <v>85</v>
      </c>
      <c r="B263" s="282" t="s">
        <v>279</v>
      </c>
      <c r="C263" s="285" t="str">
        <f>+VLOOKUP(B263,$A$691:$B$729,2,0)</f>
        <v>ALVARO HERNAN RESTREPO VICTORIA</v>
      </c>
      <c r="D263" s="280" t="s">
        <v>167</v>
      </c>
      <c r="E263" s="285" t="str">
        <f>IF(D263=$D$661,$E$661,IF(D263=$D$662,$E$662,IF(D263=$D$663,$E$663,IF(D263=$D$664,$E$664,IF(D263=$D$665,$E$665,IF(D263=$D$666,$E$666,IF(D263=$D$667,$E$667,IF(D263=$D$668,$E$668,IF(D263=$D$669,$E$669,IF(D263=$D$670,$E$670,IF(D263=VICERRECTORÍA_ACADÉMICA_,BE874,IF(D263=PLANEACIÓN_,BE876, IF(D263=IMPACTO,BE875,IF(D263=VICERRECTORÍA_ADMINISTRATIVA_FINANCIERA_,BE877,IF(D263=_VICERRECTORÍA_RESPONSABILIDAD_SOCIAL_Y_BIENESTAR_UNIVERSITARIO_,BE878," ")))))))))))))))</f>
        <v>Promover y facilitar la interacción con la sociedad contribuyendo a la satisfacción de sus demandas, mediante servicios especializados, programas de educación continuada y de proyección social.</v>
      </c>
      <c r="F263" s="282" t="s">
        <v>265</v>
      </c>
      <c r="G263" s="210" t="s">
        <v>260</v>
      </c>
      <c r="H263" s="210" t="s">
        <v>37</v>
      </c>
      <c r="I263" s="187" t="s">
        <v>1939</v>
      </c>
      <c r="J263" s="282" t="s">
        <v>105</v>
      </c>
      <c r="K263" s="282" t="s">
        <v>1947</v>
      </c>
      <c r="L263" s="282" t="s">
        <v>1948</v>
      </c>
      <c r="M263" s="282" t="s">
        <v>1949</v>
      </c>
      <c r="N263" s="282" t="s">
        <v>127</v>
      </c>
      <c r="O263" s="276">
        <f t="shared" si="1109"/>
        <v>1</v>
      </c>
      <c r="P263" s="282" t="s">
        <v>140</v>
      </c>
      <c r="Q263" s="276">
        <f t="shared" ref="Q263" si="1327">IF(P263="ALTO",5,IF(P263="MEDIO-ALTO",4,IF(P263="MEDIO",3,IF(P263="MEDIO-BAJO",2,IF(P263="BAJO",1,0)))))</f>
        <v>3</v>
      </c>
      <c r="R263" s="276">
        <f t="shared" ref="R263" si="1328">Q263*O263</f>
        <v>3</v>
      </c>
      <c r="S263" s="180" t="s">
        <v>315</v>
      </c>
      <c r="T263" s="181">
        <f t="shared" si="1010"/>
        <v>1</v>
      </c>
      <c r="U263" s="276">
        <f t="shared" si="1011"/>
        <v>2</v>
      </c>
      <c r="V263" s="276">
        <f t="shared" si="1012"/>
        <v>1.2</v>
      </c>
      <c r="W263" s="210" t="s">
        <v>1965</v>
      </c>
      <c r="X263" s="276">
        <f t="shared" ref="X263" si="1329">IF(S263="No_existen",5*$X$10,Y263*$X$10)</f>
        <v>0.15000000000000002</v>
      </c>
      <c r="Y263" s="276">
        <f t="shared" ref="Y263" si="1330">ROUND(AVERAGEIF(Z263:Z265,"&gt;0"),0)</f>
        <v>3</v>
      </c>
      <c r="Z263" s="208">
        <f t="shared" si="1015"/>
        <v>2</v>
      </c>
      <c r="AA263" s="210" t="s">
        <v>319</v>
      </c>
      <c r="AB263" s="210"/>
      <c r="AC263" s="276">
        <f t="shared" ref="AC263" si="1331">IF(S263="No_existen",5*$AC$10,AD263*$AC$10)</f>
        <v>0.15</v>
      </c>
      <c r="AD263" s="276">
        <f t="shared" si="1017"/>
        <v>1</v>
      </c>
      <c r="AE263" s="208">
        <f t="shared" si="1018"/>
        <v>1</v>
      </c>
      <c r="AF263" s="210" t="s">
        <v>295</v>
      </c>
      <c r="AG263" s="210" t="s">
        <v>1975</v>
      </c>
      <c r="AH263" s="276">
        <f t="shared" ref="AH263" si="1332">IF(S263="No_existen",5*$AH$10,AI263*$AH$10)</f>
        <v>0.1</v>
      </c>
      <c r="AI263" s="276">
        <f t="shared" ref="AI263" si="1333">ROUND(AVERAGEIF(AJ263:AJ265,"&gt;0"),0)</f>
        <v>1</v>
      </c>
      <c r="AJ263" s="208">
        <f t="shared" si="1021"/>
        <v>1</v>
      </c>
      <c r="AK263" s="210" t="s">
        <v>292</v>
      </c>
      <c r="AL263" s="210" t="s">
        <v>306</v>
      </c>
      <c r="AM263" s="276">
        <f t="shared" ref="AM263" si="1334">IF(S263="No_existen",5*$AM$10,AN263*$AM$10)</f>
        <v>0.1</v>
      </c>
      <c r="AN263" s="276">
        <f t="shared" ref="AN263" si="1335">ROUND(AVERAGEIF(AO263:AO265,"&gt;0"),0)</f>
        <v>1</v>
      </c>
      <c r="AO263" s="208">
        <f t="shared" si="1028"/>
        <v>1</v>
      </c>
      <c r="AP263" s="210" t="s">
        <v>647</v>
      </c>
      <c r="AQ263" s="276">
        <f t="shared" ref="AQ263" si="1336">ROUND(AVERAGE(U263,Y263,AD263,AI263,AN263),0)</f>
        <v>2</v>
      </c>
      <c r="AR263" s="276" t="str">
        <f t="shared" ref="AR263" si="1337">IF(AQ263&lt;1.5,"FUERTE",IF(AND(AQ263&gt;=1.5,AQ263&lt;2.5),"ACEPTABLE",IF(AQ263&gt;=5,"INEXISTENTE","DÉBIL")))</f>
        <v>ACEPTABLE</v>
      </c>
      <c r="AS263" s="276">
        <f t="shared" ref="AS263" si="1338">IF(R263=0,0,ROUND((R263*AQ263),0))</f>
        <v>6</v>
      </c>
      <c r="AT263" s="278" t="str">
        <f t="shared" ref="AT263" si="1339">IF(AS263&gt;=36,"GRAVE", IF(AS263&lt;=10, "LEVE", "MODERADO"))</f>
        <v>LEVE</v>
      </c>
      <c r="AU263" s="280" t="s">
        <v>1977</v>
      </c>
      <c r="AV263" s="298">
        <v>0</v>
      </c>
      <c r="AW263" s="210" t="s">
        <v>89</v>
      </c>
      <c r="AX263" s="210"/>
      <c r="AY263" s="188"/>
      <c r="AZ263" s="182"/>
      <c r="BA263" s="183"/>
      <c r="BB263" s="183"/>
      <c r="BC263" s="183"/>
      <c r="BD263" s="183"/>
      <c r="BE263" s="183"/>
      <c r="BF263" s="183"/>
      <c r="BG263" s="183"/>
    </row>
    <row r="264" spans="1:59" ht="64.5" hidden="1" customHeight="1" x14ac:dyDescent="0.2">
      <c r="A264" s="284"/>
      <c r="B264" s="282"/>
      <c r="C264" s="285"/>
      <c r="D264" s="280"/>
      <c r="E264" s="285"/>
      <c r="F264" s="282"/>
      <c r="G264" s="210"/>
      <c r="H264" s="210"/>
      <c r="I264" s="187"/>
      <c r="J264" s="282"/>
      <c r="K264" s="282"/>
      <c r="L264" s="282"/>
      <c r="M264" s="282"/>
      <c r="N264" s="282"/>
      <c r="O264" s="276"/>
      <c r="P264" s="282"/>
      <c r="Q264" s="276"/>
      <c r="R264" s="276"/>
      <c r="S264" s="180" t="s">
        <v>314</v>
      </c>
      <c r="T264" s="181">
        <f t="shared" si="1010"/>
        <v>2</v>
      </c>
      <c r="U264" s="276"/>
      <c r="V264" s="276"/>
      <c r="W264" s="210" t="s">
        <v>1966</v>
      </c>
      <c r="X264" s="276"/>
      <c r="Y264" s="276"/>
      <c r="Z264" s="208">
        <f t="shared" si="1015"/>
        <v>4</v>
      </c>
      <c r="AA264" s="210" t="s">
        <v>318</v>
      </c>
      <c r="AB264" s="210"/>
      <c r="AC264" s="276"/>
      <c r="AD264" s="276"/>
      <c r="AE264" s="208">
        <f t="shared" si="1018"/>
        <v>1</v>
      </c>
      <c r="AF264" s="210" t="s">
        <v>295</v>
      </c>
      <c r="AG264" s="210" t="s">
        <v>1973</v>
      </c>
      <c r="AH264" s="276"/>
      <c r="AI264" s="276"/>
      <c r="AJ264" s="208">
        <f t="shared" si="1021"/>
        <v>1</v>
      </c>
      <c r="AK264" s="210" t="s">
        <v>292</v>
      </c>
      <c r="AL264" s="210" t="s">
        <v>307</v>
      </c>
      <c r="AM264" s="276"/>
      <c r="AN264" s="276"/>
      <c r="AO264" s="208">
        <f t="shared" si="1028"/>
        <v>1</v>
      </c>
      <c r="AP264" s="210" t="s">
        <v>647</v>
      </c>
      <c r="AQ264" s="276"/>
      <c r="AR264" s="276"/>
      <c r="AS264" s="276"/>
      <c r="AT264" s="278"/>
      <c r="AU264" s="280"/>
      <c r="AV264" s="280"/>
      <c r="AW264" s="210" t="s">
        <v>89</v>
      </c>
      <c r="AX264" s="210"/>
      <c r="AY264" s="188"/>
      <c r="AZ264" s="182"/>
      <c r="BA264" s="183"/>
      <c r="BB264" s="183"/>
      <c r="BC264" s="183"/>
      <c r="BD264" s="183"/>
      <c r="BE264" s="183"/>
      <c r="BF264" s="183"/>
      <c r="BG264" s="183"/>
    </row>
    <row r="265" spans="1:59" ht="64.5" hidden="1" customHeight="1" x14ac:dyDescent="0.2">
      <c r="A265" s="284"/>
      <c r="B265" s="282"/>
      <c r="C265" s="285"/>
      <c r="D265" s="280"/>
      <c r="E265" s="285"/>
      <c r="F265" s="282"/>
      <c r="G265" s="210"/>
      <c r="H265" s="210"/>
      <c r="I265" s="187"/>
      <c r="J265" s="282"/>
      <c r="K265" s="282"/>
      <c r="L265" s="282"/>
      <c r="M265" s="282"/>
      <c r="N265" s="282"/>
      <c r="O265" s="276"/>
      <c r="P265" s="282"/>
      <c r="Q265" s="276"/>
      <c r="R265" s="276"/>
      <c r="S265" s="180"/>
      <c r="T265" s="181">
        <f t="shared" si="1010"/>
        <v>0</v>
      </c>
      <c r="U265" s="276"/>
      <c r="V265" s="276"/>
      <c r="W265" s="210"/>
      <c r="X265" s="276"/>
      <c r="Y265" s="276"/>
      <c r="Z265" s="208">
        <f t="shared" si="1015"/>
        <v>0</v>
      </c>
      <c r="AA265" s="210"/>
      <c r="AB265" s="210"/>
      <c r="AC265" s="276"/>
      <c r="AD265" s="276"/>
      <c r="AE265" s="208">
        <f t="shared" si="1018"/>
        <v>0</v>
      </c>
      <c r="AF265" s="210"/>
      <c r="AG265" s="210"/>
      <c r="AH265" s="276"/>
      <c r="AI265" s="276"/>
      <c r="AJ265" s="208">
        <f t="shared" si="1021"/>
        <v>0</v>
      </c>
      <c r="AK265" s="210"/>
      <c r="AL265" s="210"/>
      <c r="AM265" s="276"/>
      <c r="AN265" s="276"/>
      <c r="AO265" s="208">
        <f t="shared" si="1028"/>
        <v>0</v>
      </c>
      <c r="AP265" s="210"/>
      <c r="AQ265" s="276"/>
      <c r="AR265" s="276"/>
      <c r="AS265" s="276"/>
      <c r="AT265" s="278"/>
      <c r="AU265" s="280"/>
      <c r="AV265" s="280"/>
      <c r="AW265" s="210"/>
      <c r="AX265" s="210"/>
      <c r="AY265" s="188"/>
      <c r="AZ265" s="182"/>
      <c r="BA265" s="183"/>
      <c r="BB265" s="183"/>
      <c r="BC265" s="183"/>
      <c r="BD265" s="183"/>
      <c r="BE265" s="183"/>
      <c r="BF265" s="183"/>
      <c r="BG265" s="183"/>
    </row>
    <row r="266" spans="1:59" ht="64.5" hidden="1" customHeight="1" x14ac:dyDescent="0.2">
      <c r="A266" s="284">
        <v>86</v>
      </c>
      <c r="B266" s="282" t="s">
        <v>279</v>
      </c>
      <c r="C266" s="285" t="str">
        <f>+VLOOKUP(B266,$A$691:$B$729,2,0)</f>
        <v>ALVARO HERNAN RESTREPO VICTORIA</v>
      </c>
      <c r="D266" s="280" t="s">
        <v>167</v>
      </c>
      <c r="E266" s="285" t="str">
        <f>IF(D266=$D$661,$E$661,IF(D266=$D$662,$E$662,IF(D266=$D$663,$E$663,IF(D266=$D$664,$E$664,IF(D266=$D$665,$E$665,IF(D266=$D$666,$E$666,IF(D266=$D$667,$E$667,IF(D266=$D$668,$E$668,IF(D266=$D$669,$E$669,IF(D266=$D$670,$E$670,IF(D266=VICERRECTORÍA_ACADÉMICA_,BE877,IF(D266=PLANEACIÓN_,BE879, IF(D266=IMPACTO,BE878,IF(D266=VICERRECTORÍA_ADMINISTRATIVA_FINANCIERA_,BE880,IF(D266=_VICERRECTORÍA_RESPONSABILIDAD_SOCIAL_Y_BIENESTAR_UNIVERSITARIO_,BE881," ")))))))))))))))</f>
        <v>Promover y facilitar la interacción con la sociedad contribuyendo a la satisfacción de sus demandas, mediante servicios especializados, programas de educación continuada y de proyección social.</v>
      </c>
      <c r="F266" s="282" t="s">
        <v>265</v>
      </c>
      <c r="G266" s="210" t="s">
        <v>260</v>
      </c>
      <c r="H266" s="210" t="s">
        <v>37</v>
      </c>
      <c r="I266" s="187" t="s">
        <v>1940</v>
      </c>
      <c r="J266" s="282" t="s">
        <v>105</v>
      </c>
      <c r="K266" s="282" t="s">
        <v>1950</v>
      </c>
      <c r="L266" s="282" t="s">
        <v>1951</v>
      </c>
      <c r="M266" s="282" t="s">
        <v>1952</v>
      </c>
      <c r="N266" s="282" t="s">
        <v>127</v>
      </c>
      <c r="O266" s="276">
        <f t="shared" si="1126"/>
        <v>1</v>
      </c>
      <c r="P266" s="282" t="s">
        <v>140</v>
      </c>
      <c r="Q266" s="276">
        <f t="shared" ref="Q266" si="1340">IF(P266="ALTO",5,IF(P266="MEDIO-ALTO",4,IF(P266="MEDIO",3,IF(P266="MEDIO-BAJO",2,IF(P266="BAJO",1,0)))))</f>
        <v>3</v>
      </c>
      <c r="R266" s="276">
        <f t="shared" ref="R266" si="1341">Q266*O266</f>
        <v>3</v>
      </c>
      <c r="S266" s="180" t="s">
        <v>315</v>
      </c>
      <c r="T266" s="181">
        <f t="shared" si="1010"/>
        <v>1</v>
      </c>
      <c r="U266" s="276">
        <f t="shared" si="1031"/>
        <v>1</v>
      </c>
      <c r="V266" s="276">
        <f t="shared" si="1032"/>
        <v>0.6</v>
      </c>
      <c r="W266" s="210" t="s">
        <v>1967</v>
      </c>
      <c r="X266" s="276">
        <f t="shared" ref="X266" si="1342">IF(S266="No_existen",5*$X$10,Y266*$X$10)</f>
        <v>0.2</v>
      </c>
      <c r="Y266" s="276">
        <f t="shared" ref="Y266:Y302" si="1343">ROUND(AVERAGEIF(Z266:Z268,"&gt;0"),0)</f>
        <v>4</v>
      </c>
      <c r="Z266" s="208">
        <f t="shared" si="1015"/>
        <v>4</v>
      </c>
      <c r="AA266" s="210" t="s">
        <v>318</v>
      </c>
      <c r="AB266" s="210"/>
      <c r="AC266" s="276">
        <f t="shared" ref="AC266" si="1344">IF(S266="No_existen",5*$AC$10,AD266*$AC$10)</f>
        <v>0.15</v>
      </c>
      <c r="AD266" s="276">
        <f t="shared" si="1036"/>
        <v>1</v>
      </c>
      <c r="AE266" s="208">
        <f t="shared" si="1018"/>
        <v>1</v>
      </c>
      <c r="AF266" s="210" t="s">
        <v>295</v>
      </c>
      <c r="AG266" s="210" t="s">
        <v>1975</v>
      </c>
      <c r="AH266" s="276">
        <f t="shared" ref="AH266" si="1345">IF(S266="No_existen",5*$AH$10,AI266*$AH$10)</f>
        <v>0.1</v>
      </c>
      <c r="AI266" s="276">
        <f t="shared" ref="AI266" si="1346">ROUND(AVERAGEIF(AJ266:AJ268,"&gt;0"),0)</f>
        <v>1</v>
      </c>
      <c r="AJ266" s="208">
        <f t="shared" si="1021"/>
        <v>1</v>
      </c>
      <c r="AK266" s="210" t="s">
        <v>292</v>
      </c>
      <c r="AL266" s="210" t="s">
        <v>299</v>
      </c>
      <c r="AM266" s="276">
        <f t="shared" ref="AM266" si="1347">IF(S266="No_existen",5*$AM$10,AN266*$AM$10)</f>
        <v>0.1</v>
      </c>
      <c r="AN266" s="276">
        <f t="shared" ref="AN266" si="1348">ROUND(AVERAGEIF(AO266:AO268,"&gt;0"),0)</f>
        <v>1</v>
      </c>
      <c r="AO266" s="208">
        <f t="shared" si="1028"/>
        <v>1</v>
      </c>
      <c r="AP266" s="210" t="s">
        <v>647</v>
      </c>
      <c r="AQ266" s="276">
        <f t="shared" ref="AQ266" si="1349">ROUND(AVERAGE(U266,Y266,AD266,AI266,AN266),0)</f>
        <v>2</v>
      </c>
      <c r="AR266" s="276" t="str">
        <f t="shared" ref="AR266" si="1350">IF(AQ266&lt;1.5,"FUERTE",IF(AND(AQ266&gt;=1.5,AQ266&lt;2.5),"ACEPTABLE",IF(AQ266&gt;=5,"INEXISTENTE","DÉBIL")))</f>
        <v>ACEPTABLE</v>
      </c>
      <c r="AS266" s="276">
        <f t="shared" ref="AS266" si="1351">IF(R266=0,0,ROUND((R266*AQ266),0))</f>
        <v>6</v>
      </c>
      <c r="AT266" s="278" t="str">
        <f t="shared" ref="AT266" si="1352">IF(AS266&gt;=36,"GRAVE", IF(AS266&lt;=10, "LEVE", "MODERADO"))</f>
        <v>LEVE</v>
      </c>
      <c r="AU266" s="280" t="s">
        <v>1363</v>
      </c>
      <c r="AV266" s="298">
        <v>1</v>
      </c>
      <c r="AW266" s="210" t="s">
        <v>89</v>
      </c>
      <c r="AX266" s="210"/>
      <c r="AY266" s="188"/>
      <c r="AZ266" s="182"/>
      <c r="BA266" s="183"/>
      <c r="BB266" s="183"/>
      <c r="BC266" s="183"/>
      <c r="BD266" s="183"/>
      <c r="BE266" s="183"/>
      <c r="BF266" s="183"/>
      <c r="BG266" s="183"/>
    </row>
    <row r="267" spans="1:59" ht="64.5" hidden="1" customHeight="1" x14ac:dyDescent="0.2">
      <c r="A267" s="284"/>
      <c r="B267" s="282"/>
      <c r="C267" s="285"/>
      <c r="D267" s="280"/>
      <c r="E267" s="285"/>
      <c r="F267" s="282"/>
      <c r="G267" s="210" t="s">
        <v>260</v>
      </c>
      <c r="H267" s="210"/>
      <c r="I267" s="187"/>
      <c r="J267" s="282"/>
      <c r="K267" s="282"/>
      <c r="L267" s="282"/>
      <c r="M267" s="282"/>
      <c r="N267" s="282"/>
      <c r="O267" s="276"/>
      <c r="P267" s="282"/>
      <c r="Q267" s="276"/>
      <c r="R267" s="276"/>
      <c r="S267" s="180" t="s">
        <v>315</v>
      </c>
      <c r="T267" s="181">
        <f t="shared" ref="T267:T330" si="1353">IF(S267=$S$665,1,IF(S267=$S$661,5,IF(S267=$S$662,4,IF(S267=$S$663,3,IF(S267=$S$664,2,0)))))</f>
        <v>1</v>
      </c>
      <c r="U267" s="276"/>
      <c r="V267" s="276"/>
      <c r="W267" s="210" t="s">
        <v>1968</v>
      </c>
      <c r="X267" s="276"/>
      <c r="Y267" s="276"/>
      <c r="Z267" s="208">
        <f t="shared" ref="Z267:Z330" si="1354">IF(AA267=$AA$663,1,IF(AA267=$AA$662,2,IF(AA267=$AA$661,4,IF(S267="No_existen",5,0))))</f>
        <v>4</v>
      </c>
      <c r="AA267" s="210" t="s">
        <v>318</v>
      </c>
      <c r="AB267" s="210"/>
      <c r="AC267" s="276"/>
      <c r="AD267" s="276"/>
      <c r="AE267" s="208">
        <f t="shared" ref="AE267:AE330" si="1355">IF(AF267=$AK$662,1,IF(AF267=$AK$661,4,IF(S267="No_existen",5,0)))</f>
        <v>1</v>
      </c>
      <c r="AF267" s="210" t="s">
        <v>295</v>
      </c>
      <c r="AG267" s="210" t="s">
        <v>1975</v>
      </c>
      <c r="AH267" s="276"/>
      <c r="AI267" s="276"/>
      <c r="AJ267" s="208">
        <f t="shared" ref="AJ267:AJ330" si="1356">IF(AK267=$AP$661,1,IF(AK267=$AP$662,4,IF(S267="No_existen",5,0)))</f>
        <v>1</v>
      </c>
      <c r="AK267" s="210" t="s">
        <v>292</v>
      </c>
      <c r="AL267" s="210" t="s">
        <v>299</v>
      </c>
      <c r="AM267" s="276"/>
      <c r="AN267" s="276"/>
      <c r="AO267" s="208">
        <f t="shared" si="1028"/>
        <v>1</v>
      </c>
      <c r="AP267" s="210" t="s">
        <v>647</v>
      </c>
      <c r="AQ267" s="276"/>
      <c r="AR267" s="276"/>
      <c r="AS267" s="276"/>
      <c r="AT267" s="278"/>
      <c r="AU267" s="280"/>
      <c r="AV267" s="280"/>
      <c r="AW267" s="210" t="s">
        <v>89</v>
      </c>
      <c r="AX267" s="210"/>
      <c r="AY267" s="188"/>
      <c r="AZ267" s="182"/>
      <c r="BA267" s="183"/>
      <c r="BB267" s="183"/>
      <c r="BC267" s="183"/>
      <c r="BD267" s="183"/>
      <c r="BE267" s="183"/>
      <c r="BF267" s="183"/>
      <c r="BG267" s="183"/>
    </row>
    <row r="268" spans="1:59" ht="64.5" hidden="1" customHeight="1" x14ac:dyDescent="0.2">
      <c r="A268" s="284"/>
      <c r="B268" s="282"/>
      <c r="C268" s="285"/>
      <c r="D268" s="280"/>
      <c r="E268" s="285"/>
      <c r="F268" s="282"/>
      <c r="G268" s="210"/>
      <c r="H268" s="210"/>
      <c r="I268" s="187"/>
      <c r="J268" s="282"/>
      <c r="K268" s="282"/>
      <c r="L268" s="282"/>
      <c r="M268" s="282"/>
      <c r="N268" s="282"/>
      <c r="O268" s="276"/>
      <c r="P268" s="282"/>
      <c r="Q268" s="276"/>
      <c r="R268" s="276"/>
      <c r="S268" s="180"/>
      <c r="T268" s="181">
        <f t="shared" si="1353"/>
        <v>0</v>
      </c>
      <c r="U268" s="276"/>
      <c r="V268" s="276"/>
      <c r="W268" s="210"/>
      <c r="X268" s="276"/>
      <c r="Y268" s="276"/>
      <c r="Z268" s="208">
        <f t="shared" si="1354"/>
        <v>0</v>
      </c>
      <c r="AA268" s="210"/>
      <c r="AB268" s="210"/>
      <c r="AC268" s="276"/>
      <c r="AD268" s="276"/>
      <c r="AE268" s="208">
        <f t="shared" si="1355"/>
        <v>0</v>
      </c>
      <c r="AF268" s="210"/>
      <c r="AG268" s="210"/>
      <c r="AH268" s="276"/>
      <c r="AI268" s="276"/>
      <c r="AJ268" s="208">
        <f t="shared" si="1356"/>
        <v>0</v>
      </c>
      <c r="AK268" s="210"/>
      <c r="AL268" s="210"/>
      <c r="AM268" s="276"/>
      <c r="AN268" s="276"/>
      <c r="AO268" s="208">
        <f t="shared" ref="AO268:AO331" si="1357">IF(AP268="Preventivo",1,IF(AP268="Detectivo",4, IF(S268="No_existen",5,0)))</f>
        <v>0</v>
      </c>
      <c r="AP268" s="210"/>
      <c r="AQ268" s="276"/>
      <c r="AR268" s="276"/>
      <c r="AS268" s="276"/>
      <c r="AT268" s="278"/>
      <c r="AU268" s="280"/>
      <c r="AV268" s="280"/>
      <c r="AW268" s="210"/>
      <c r="AX268" s="210"/>
      <c r="AY268" s="188"/>
      <c r="AZ268" s="182"/>
      <c r="BA268" s="183"/>
      <c r="BB268" s="183"/>
      <c r="BC268" s="183"/>
      <c r="BD268" s="183"/>
      <c r="BE268" s="183"/>
      <c r="BF268" s="183"/>
      <c r="BG268" s="183"/>
    </row>
    <row r="269" spans="1:59" ht="64.5" hidden="1" customHeight="1" x14ac:dyDescent="0.2">
      <c r="A269" s="284">
        <v>87</v>
      </c>
      <c r="B269" s="282" t="s">
        <v>279</v>
      </c>
      <c r="C269" s="285" t="str">
        <f>+VLOOKUP(B269,$A$691:$B$729,2,0)</f>
        <v>ALVARO HERNAN RESTREPO VICTORIA</v>
      </c>
      <c r="D269" s="280" t="s">
        <v>167</v>
      </c>
      <c r="E269" s="285" t="str">
        <f>IF(D269=$D$661,$E$661,IF(D269=$D$662,$E$662,IF(D269=$D$663,$E$663,IF(D269=$D$664,$E$664,IF(D269=$D$665,$E$665,IF(D269=$D$666,$E$666,IF(D269=$D$667,$E$667,IF(D269=$D$668,$E$668,IF(D269=$D$669,$E$669,IF(D269=$D$670,$E$670,IF(D269=VICERRECTORÍA_ACADÉMICA_,BE880,IF(D269=PLANEACIÓN_,BE882, IF(D269=IMPACTO,BE881,IF(D269=VICERRECTORÍA_ADMINISTRATIVA_FINANCIERA_,BE883,IF(D269=_VICERRECTORÍA_RESPONSABILIDAD_SOCIAL_Y_BIENESTAR_UNIVERSITARIO_,BE884," ")))))))))))))))</f>
        <v>Promover y facilitar la interacción con la sociedad contribuyendo a la satisfacción de sus demandas, mediante servicios especializados, programas de educación continuada y de proyección social.</v>
      </c>
      <c r="F269" s="282" t="s">
        <v>265</v>
      </c>
      <c r="G269" s="210" t="s">
        <v>260</v>
      </c>
      <c r="H269" s="210" t="s">
        <v>37</v>
      </c>
      <c r="I269" s="187" t="s">
        <v>1941</v>
      </c>
      <c r="J269" s="282" t="s">
        <v>105</v>
      </c>
      <c r="K269" s="308" t="s">
        <v>1953</v>
      </c>
      <c r="L269" s="308" t="s">
        <v>1954</v>
      </c>
      <c r="M269" s="308" t="s">
        <v>1955</v>
      </c>
      <c r="N269" s="282" t="s">
        <v>127</v>
      </c>
      <c r="O269" s="276">
        <f t="shared" ref="O269" si="1358">IF(N269="ALTA",5,IF(N269="MEDIO ALTA",4,IF(N269="MEDIA",3,IF(N269="MEDIO BAJA",2,IF(N269="BAJA",1,0)))))</f>
        <v>1</v>
      </c>
      <c r="P269" s="282" t="s">
        <v>209</v>
      </c>
      <c r="Q269" s="276">
        <f t="shared" ref="Q269" si="1359">IF(P269="ALTO",5,IF(P269="MEDIO-ALTO",4,IF(P269="MEDIO",3,IF(P269="MEDIO-BAJO",2,IF(P269="BAJO",1,0)))))</f>
        <v>4</v>
      </c>
      <c r="R269" s="276">
        <f t="shared" ref="R269" si="1360">Q269*O269</f>
        <v>4</v>
      </c>
      <c r="S269" s="180" t="s">
        <v>315</v>
      </c>
      <c r="T269" s="181">
        <f t="shared" si="1353"/>
        <v>1</v>
      </c>
      <c r="U269" s="276">
        <f t="shared" si="1047"/>
        <v>1</v>
      </c>
      <c r="V269" s="276">
        <f t="shared" si="1048"/>
        <v>0.6</v>
      </c>
      <c r="W269" s="210" t="s">
        <v>1969</v>
      </c>
      <c r="X269" s="276">
        <f t="shared" ref="X269" si="1361">IF(S269="No_existen",5*$X$10,Y269*$X$10)</f>
        <v>0.15000000000000002</v>
      </c>
      <c r="Y269" s="276">
        <f t="shared" ref="Y269:Y305" si="1362">ROUND(AVERAGEIF(Z269:Z271,"&gt;0"),0)</f>
        <v>3</v>
      </c>
      <c r="Z269" s="208">
        <f t="shared" si="1354"/>
        <v>4</v>
      </c>
      <c r="AA269" s="210" t="s">
        <v>318</v>
      </c>
      <c r="AB269" s="210"/>
      <c r="AC269" s="276">
        <f t="shared" ref="AC269" si="1363">IF(S269="No_existen",5*$AC$10,AD269*$AC$10)</f>
        <v>0.15</v>
      </c>
      <c r="AD269" s="276">
        <f t="shared" si="1052"/>
        <v>1</v>
      </c>
      <c r="AE269" s="208">
        <f t="shared" si="1355"/>
        <v>1</v>
      </c>
      <c r="AF269" s="210" t="s">
        <v>295</v>
      </c>
      <c r="AG269" s="210" t="s">
        <v>1975</v>
      </c>
      <c r="AH269" s="276">
        <f t="shared" ref="AH269" si="1364">IF(S269="No_existen",5*$AH$10,AI269*$AH$10)</f>
        <v>0.1</v>
      </c>
      <c r="AI269" s="276">
        <f t="shared" ref="AI269" si="1365">ROUND(AVERAGEIF(AJ269:AJ271,"&gt;0"),0)</f>
        <v>1</v>
      </c>
      <c r="AJ269" s="208">
        <f t="shared" si="1356"/>
        <v>1</v>
      </c>
      <c r="AK269" s="210" t="s">
        <v>292</v>
      </c>
      <c r="AL269" s="210" t="s">
        <v>307</v>
      </c>
      <c r="AM269" s="276">
        <f t="shared" ref="AM269" si="1366">IF(S269="No_existen",5*$AM$10,AN269*$AM$10)</f>
        <v>0.1</v>
      </c>
      <c r="AN269" s="276">
        <f t="shared" ref="AN269" si="1367">ROUND(AVERAGEIF(AO269:AO271,"&gt;0"),0)</f>
        <v>1</v>
      </c>
      <c r="AO269" s="208">
        <f t="shared" si="1357"/>
        <v>1</v>
      </c>
      <c r="AP269" s="210" t="s">
        <v>647</v>
      </c>
      <c r="AQ269" s="276">
        <f t="shared" ref="AQ269" si="1368">ROUND(AVERAGE(U269,Y269,AD269,AI269,AN269),0)</f>
        <v>1</v>
      </c>
      <c r="AR269" s="276" t="str">
        <f t="shared" ref="AR269" si="1369">IF(AQ269&lt;1.5,"FUERTE",IF(AND(AQ269&gt;=1.5,AQ269&lt;2.5),"ACEPTABLE",IF(AQ269&gt;=5,"INEXISTENTE","DÉBIL")))</f>
        <v>FUERTE</v>
      </c>
      <c r="AS269" s="276">
        <f t="shared" ref="AS269" si="1370">IF(R269=0,0,ROUND((R269*AQ269),0))</f>
        <v>4</v>
      </c>
      <c r="AT269" s="278" t="str">
        <f t="shared" ref="AT269" si="1371">IF(AS269&gt;=36,"GRAVE", IF(AS269&lt;=10, "LEVE", "MODERADO"))</f>
        <v>LEVE</v>
      </c>
      <c r="AU269" s="280" t="s">
        <v>1978</v>
      </c>
      <c r="AV269" s="280">
        <v>0</v>
      </c>
      <c r="AW269" s="210" t="s">
        <v>89</v>
      </c>
      <c r="AX269" s="210"/>
      <c r="AY269" s="188"/>
      <c r="AZ269" s="182"/>
      <c r="BA269" s="183"/>
      <c r="BB269" s="183"/>
      <c r="BC269" s="183"/>
      <c r="BD269" s="183"/>
      <c r="BE269" s="183"/>
      <c r="BF269" s="183"/>
      <c r="BG269" s="183"/>
    </row>
    <row r="270" spans="1:59" ht="64.5" hidden="1" customHeight="1" x14ac:dyDescent="0.2">
      <c r="A270" s="284"/>
      <c r="B270" s="282"/>
      <c r="C270" s="285"/>
      <c r="D270" s="280"/>
      <c r="E270" s="285"/>
      <c r="F270" s="282"/>
      <c r="G270" s="210" t="s">
        <v>260</v>
      </c>
      <c r="H270" s="210" t="s">
        <v>37</v>
      </c>
      <c r="I270" s="187" t="s">
        <v>1942</v>
      </c>
      <c r="J270" s="282"/>
      <c r="K270" s="308"/>
      <c r="L270" s="308"/>
      <c r="M270" s="308"/>
      <c r="N270" s="282"/>
      <c r="O270" s="276"/>
      <c r="P270" s="282"/>
      <c r="Q270" s="276"/>
      <c r="R270" s="276"/>
      <c r="S270" s="180" t="s">
        <v>315</v>
      </c>
      <c r="T270" s="181">
        <f t="shared" si="1353"/>
        <v>1</v>
      </c>
      <c r="U270" s="276"/>
      <c r="V270" s="276"/>
      <c r="W270" s="210" t="s">
        <v>1970</v>
      </c>
      <c r="X270" s="276"/>
      <c r="Y270" s="276"/>
      <c r="Z270" s="208">
        <f t="shared" si="1354"/>
        <v>1</v>
      </c>
      <c r="AA270" s="210" t="s">
        <v>320</v>
      </c>
      <c r="AB270" s="210" t="s">
        <v>1981</v>
      </c>
      <c r="AC270" s="276"/>
      <c r="AD270" s="276"/>
      <c r="AE270" s="208">
        <f t="shared" si="1355"/>
        <v>1</v>
      </c>
      <c r="AF270" s="210" t="s">
        <v>295</v>
      </c>
      <c r="AG270" s="210" t="s">
        <v>1975</v>
      </c>
      <c r="AH270" s="276"/>
      <c r="AI270" s="276"/>
      <c r="AJ270" s="208">
        <f t="shared" si="1356"/>
        <v>1</v>
      </c>
      <c r="AK270" s="210" t="s">
        <v>292</v>
      </c>
      <c r="AL270" s="210" t="s">
        <v>299</v>
      </c>
      <c r="AM270" s="276"/>
      <c r="AN270" s="276"/>
      <c r="AO270" s="208">
        <f t="shared" si="1357"/>
        <v>1</v>
      </c>
      <c r="AP270" s="210" t="s">
        <v>647</v>
      </c>
      <c r="AQ270" s="276"/>
      <c r="AR270" s="276"/>
      <c r="AS270" s="276"/>
      <c r="AT270" s="278"/>
      <c r="AU270" s="280"/>
      <c r="AV270" s="280"/>
      <c r="AW270" s="210" t="s">
        <v>89</v>
      </c>
      <c r="AX270" s="210"/>
      <c r="AY270" s="188"/>
      <c r="AZ270" s="182"/>
      <c r="BA270" s="183"/>
      <c r="BB270" s="183"/>
      <c r="BC270" s="183"/>
      <c r="BD270" s="183"/>
      <c r="BE270" s="183"/>
      <c r="BF270" s="183"/>
      <c r="BG270" s="183"/>
    </row>
    <row r="271" spans="1:59" ht="64.5" hidden="1" customHeight="1" x14ac:dyDescent="0.2">
      <c r="A271" s="284"/>
      <c r="B271" s="282"/>
      <c r="C271" s="285"/>
      <c r="D271" s="280"/>
      <c r="E271" s="285"/>
      <c r="F271" s="282"/>
      <c r="G271" s="210"/>
      <c r="H271" s="210"/>
      <c r="I271" s="187"/>
      <c r="J271" s="282"/>
      <c r="K271" s="308"/>
      <c r="L271" s="308"/>
      <c r="M271" s="308"/>
      <c r="N271" s="282"/>
      <c r="O271" s="276"/>
      <c r="P271" s="282"/>
      <c r="Q271" s="276"/>
      <c r="R271" s="276"/>
      <c r="S271" s="180"/>
      <c r="T271" s="181">
        <f t="shared" si="1353"/>
        <v>0</v>
      </c>
      <c r="U271" s="276"/>
      <c r="V271" s="276"/>
      <c r="W271" s="210"/>
      <c r="X271" s="276"/>
      <c r="Y271" s="276"/>
      <c r="Z271" s="208">
        <f t="shared" si="1354"/>
        <v>0</v>
      </c>
      <c r="AA271" s="210"/>
      <c r="AB271" s="210"/>
      <c r="AC271" s="276"/>
      <c r="AD271" s="276"/>
      <c r="AE271" s="208">
        <f t="shared" si="1355"/>
        <v>0</v>
      </c>
      <c r="AF271" s="210"/>
      <c r="AG271" s="210"/>
      <c r="AH271" s="276"/>
      <c r="AI271" s="276"/>
      <c r="AJ271" s="208">
        <f t="shared" si="1356"/>
        <v>0</v>
      </c>
      <c r="AK271" s="210"/>
      <c r="AL271" s="210"/>
      <c r="AM271" s="276"/>
      <c r="AN271" s="276"/>
      <c r="AO271" s="208">
        <f t="shared" si="1357"/>
        <v>0</v>
      </c>
      <c r="AP271" s="210"/>
      <c r="AQ271" s="276"/>
      <c r="AR271" s="276"/>
      <c r="AS271" s="276"/>
      <c r="AT271" s="278"/>
      <c r="AU271" s="280"/>
      <c r="AV271" s="280"/>
      <c r="AW271" s="210"/>
      <c r="AX271" s="210"/>
      <c r="AY271" s="188"/>
      <c r="AZ271" s="182"/>
      <c r="BA271" s="183"/>
      <c r="BB271" s="183"/>
      <c r="BC271" s="183"/>
      <c r="BD271" s="183"/>
      <c r="BE271" s="183"/>
      <c r="BF271" s="183"/>
      <c r="BG271" s="183"/>
    </row>
    <row r="272" spans="1:59" ht="64.5" hidden="1" customHeight="1" x14ac:dyDescent="0.2">
      <c r="A272" s="284">
        <v>88</v>
      </c>
      <c r="B272" s="282" t="s">
        <v>279</v>
      </c>
      <c r="C272" s="285" t="str">
        <f t="shared" ref="C272" si="1372">+VLOOKUP(B272,$A$691:$B$729,2,0)</f>
        <v>ALVARO HERNAN RESTREPO VICTORIA</v>
      </c>
      <c r="D272" s="280" t="s">
        <v>167</v>
      </c>
      <c r="E272" s="285" t="str">
        <f>IF(D272=$D$661,$E$661,IF(D272=$D$662,$E$662,IF(D272=$D$663,$E$663,IF(D272=$D$664,$E$664,IF(D272=$D$665,$E$665,IF(D272=$D$666,$E$666,IF(D272=$D$667,$E$667,IF(D272=$D$668,$E$668,IF(D272=$D$669,$E$669,IF(D272=$D$670,$E$670,IF(D272=VICERRECTORÍA_ACADÉMICA_,BE883,IF(D272=PLANEACIÓN_,BE885, IF(D272=IMPACTO,BE884,IF(D272=VICERRECTORÍA_ADMINISTRATIVA_FINANCIERA_,BE886,IF(D272=_VICERRECTORÍA_RESPONSABILIDAD_SOCIAL_Y_BIENESTAR_UNIVERSITARIO_,BE887," ")))))))))))))))</f>
        <v>Promover y facilitar la interacción con la sociedad contribuyendo a la satisfacción de sus demandas, mediante servicios especializados, programas de educación continuada y de proyección social.</v>
      </c>
      <c r="F272" s="282" t="s">
        <v>265</v>
      </c>
      <c r="G272" s="210" t="s">
        <v>260</v>
      </c>
      <c r="H272" s="210" t="s">
        <v>37</v>
      </c>
      <c r="I272" s="187" t="s">
        <v>1943</v>
      </c>
      <c r="J272" s="282" t="s">
        <v>105</v>
      </c>
      <c r="K272" s="282" t="s">
        <v>1956</v>
      </c>
      <c r="L272" s="282" t="s">
        <v>1957</v>
      </c>
      <c r="M272" s="282" t="s">
        <v>1958</v>
      </c>
      <c r="N272" s="282" t="s">
        <v>127</v>
      </c>
      <c r="O272" s="276">
        <f t="shared" ref="O272" si="1373">IF(N272="ALTA",5,IF(N272="MEDIO ALTA",4,IF(N272="MEDIA",3,IF(N272="MEDIO BAJA",2,IF(N272="BAJA",1,0)))))</f>
        <v>1</v>
      </c>
      <c r="P272" s="282" t="s">
        <v>209</v>
      </c>
      <c r="Q272" s="276">
        <f t="shared" ref="Q272" si="1374">IF(P272="ALTO",5,IF(P272="MEDIO-ALTO",4,IF(P272="MEDIO",3,IF(P272="MEDIO-BAJO",2,IF(P272="BAJO",1,0)))))</f>
        <v>4</v>
      </c>
      <c r="R272" s="276">
        <f t="shared" ref="R272" si="1375">Q272*O272</f>
        <v>4</v>
      </c>
      <c r="S272" s="180" t="s">
        <v>315</v>
      </c>
      <c r="T272" s="181">
        <f t="shared" si="1353"/>
        <v>1</v>
      </c>
      <c r="U272" s="276">
        <f t="shared" si="1063"/>
        <v>1</v>
      </c>
      <c r="V272" s="276">
        <f t="shared" si="1064"/>
        <v>0.6</v>
      </c>
      <c r="W272" s="210" t="s">
        <v>1971</v>
      </c>
      <c r="X272" s="276">
        <f t="shared" ref="X272" si="1376">IF(S272="No_existen",5*$X$10,Y272*$X$10)</f>
        <v>0.2</v>
      </c>
      <c r="Y272" s="276">
        <f t="shared" ref="Y272:Y308" si="1377">ROUND(AVERAGEIF(Z272:Z274,"&gt;0"),0)</f>
        <v>4</v>
      </c>
      <c r="Z272" s="208">
        <f t="shared" si="1354"/>
        <v>4</v>
      </c>
      <c r="AA272" s="210" t="s">
        <v>318</v>
      </c>
      <c r="AB272" s="210"/>
      <c r="AC272" s="276">
        <f t="shared" ref="AC272" si="1378">IF(S272="No_existen",5*$AC$10,AD272*$AC$10)</f>
        <v>0.15</v>
      </c>
      <c r="AD272" s="276">
        <f t="shared" si="1068"/>
        <v>1</v>
      </c>
      <c r="AE272" s="208">
        <f t="shared" si="1355"/>
        <v>1</v>
      </c>
      <c r="AF272" s="210" t="s">
        <v>295</v>
      </c>
      <c r="AG272" s="210" t="s">
        <v>1975</v>
      </c>
      <c r="AH272" s="276">
        <f t="shared" ref="AH272" si="1379">IF(S272="No_existen",5*$AH$10,AI272*$AH$10)</f>
        <v>0.1</v>
      </c>
      <c r="AI272" s="276">
        <f t="shared" ref="AI272" si="1380">ROUND(AVERAGEIF(AJ272:AJ274,"&gt;0"),0)</f>
        <v>1</v>
      </c>
      <c r="AJ272" s="208">
        <f t="shared" si="1356"/>
        <v>1</v>
      </c>
      <c r="AK272" s="210" t="s">
        <v>292</v>
      </c>
      <c r="AL272" s="210" t="s">
        <v>307</v>
      </c>
      <c r="AM272" s="276">
        <f t="shared" ref="AM272" si="1381">IF(S272="No_existen",5*$AM$10,AN272*$AM$10)</f>
        <v>0.1</v>
      </c>
      <c r="AN272" s="276">
        <f t="shared" ref="AN272" si="1382">ROUND(AVERAGEIF(AO272:AO274,"&gt;0"),0)</f>
        <v>1</v>
      </c>
      <c r="AO272" s="208">
        <f t="shared" si="1357"/>
        <v>1</v>
      </c>
      <c r="AP272" s="210" t="s">
        <v>647</v>
      </c>
      <c r="AQ272" s="276">
        <f t="shared" ref="AQ272" si="1383">ROUND(AVERAGE(U272,Y272,AD272,AI272,AN272),0)</f>
        <v>2</v>
      </c>
      <c r="AR272" s="276" t="str">
        <f t="shared" ref="AR272" si="1384">IF(AQ272&lt;1.5,"FUERTE",IF(AND(AQ272&gt;=1.5,AQ272&lt;2.5),"ACEPTABLE",IF(AQ272&gt;=5,"INEXISTENTE","DÉBIL")))</f>
        <v>ACEPTABLE</v>
      </c>
      <c r="AS272" s="276">
        <f t="shared" ref="AS272" si="1385">IF(R272=0,0,ROUND((R272*AQ272),0))</f>
        <v>8</v>
      </c>
      <c r="AT272" s="278" t="str">
        <f t="shared" ref="AT272" si="1386">IF(AS272&gt;=36,"GRAVE", IF(AS272&lt;=10, "LEVE", "MODERADO"))</f>
        <v>LEVE</v>
      </c>
      <c r="AU272" s="280" t="s">
        <v>1979</v>
      </c>
      <c r="AV272" s="280">
        <v>0</v>
      </c>
      <c r="AW272" s="210" t="s">
        <v>89</v>
      </c>
      <c r="AX272" s="210"/>
      <c r="AY272" s="188"/>
      <c r="AZ272" s="182"/>
      <c r="BA272" s="183"/>
      <c r="BB272" s="183"/>
      <c r="BC272" s="183"/>
      <c r="BD272" s="183"/>
      <c r="BE272" s="183"/>
      <c r="BF272" s="183"/>
      <c r="BG272" s="183"/>
    </row>
    <row r="273" spans="1:59" ht="64.5" hidden="1" customHeight="1" x14ac:dyDescent="0.2">
      <c r="A273" s="284"/>
      <c r="B273" s="282"/>
      <c r="C273" s="285"/>
      <c r="D273" s="280"/>
      <c r="E273" s="285"/>
      <c r="F273" s="282"/>
      <c r="G273" s="210"/>
      <c r="H273" s="210"/>
      <c r="I273" s="187"/>
      <c r="J273" s="282"/>
      <c r="K273" s="282"/>
      <c r="L273" s="282"/>
      <c r="M273" s="282"/>
      <c r="N273" s="282"/>
      <c r="O273" s="276"/>
      <c r="P273" s="282"/>
      <c r="Q273" s="276"/>
      <c r="R273" s="276"/>
      <c r="S273" s="180"/>
      <c r="T273" s="181">
        <f t="shared" si="1353"/>
        <v>0</v>
      </c>
      <c r="U273" s="276"/>
      <c r="V273" s="276"/>
      <c r="W273" s="210"/>
      <c r="X273" s="276"/>
      <c r="Y273" s="276"/>
      <c r="Z273" s="208">
        <f t="shared" si="1354"/>
        <v>0</v>
      </c>
      <c r="AA273" s="210"/>
      <c r="AB273" s="210"/>
      <c r="AC273" s="276"/>
      <c r="AD273" s="276"/>
      <c r="AE273" s="208">
        <f t="shared" si="1355"/>
        <v>0</v>
      </c>
      <c r="AF273" s="210"/>
      <c r="AG273" s="210"/>
      <c r="AH273" s="276"/>
      <c r="AI273" s="276"/>
      <c r="AJ273" s="208">
        <f t="shared" si="1356"/>
        <v>0</v>
      </c>
      <c r="AK273" s="210"/>
      <c r="AL273" s="210"/>
      <c r="AM273" s="276"/>
      <c r="AN273" s="276"/>
      <c r="AO273" s="208">
        <f t="shared" si="1357"/>
        <v>0</v>
      </c>
      <c r="AP273" s="210"/>
      <c r="AQ273" s="276"/>
      <c r="AR273" s="276"/>
      <c r="AS273" s="276"/>
      <c r="AT273" s="278"/>
      <c r="AU273" s="280"/>
      <c r="AV273" s="280"/>
      <c r="AW273" s="210"/>
      <c r="AX273" s="210"/>
      <c r="AY273" s="188"/>
      <c r="AZ273" s="182"/>
      <c r="BA273" s="183"/>
      <c r="BB273" s="183"/>
      <c r="BC273" s="183"/>
      <c r="BD273" s="183"/>
      <c r="BE273" s="183"/>
      <c r="BF273" s="183"/>
      <c r="BG273" s="183"/>
    </row>
    <row r="274" spans="1:59" ht="64.5" hidden="1" customHeight="1" x14ac:dyDescent="0.2">
      <c r="A274" s="284"/>
      <c r="B274" s="282"/>
      <c r="C274" s="285"/>
      <c r="D274" s="280"/>
      <c r="E274" s="285"/>
      <c r="F274" s="282"/>
      <c r="G274" s="210"/>
      <c r="H274" s="210"/>
      <c r="I274" s="187"/>
      <c r="J274" s="282"/>
      <c r="K274" s="282"/>
      <c r="L274" s="282"/>
      <c r="M274" s="282"/>
      <c r="N274" s="282"/>
      <c r="O274" s="276"/>
      <c r="P274" s="282"/>
      <c r="Q274" s="276"/>
      <c r="R274" s="276"/>
      <c r="S274" s="180"/>
      <c r="T274" s="181">
        <f t="shared" si="1353"/>
        <v>0</v>
      </c>
      <c r="U274" s="276"/>
      <c r="V274" s="276"/>
      <c r="W274" s="210"/>
      <c r="X274" s="276"/>
      <c r="Y274" s="276"/>
      <c r="Z274" s="208">
        <f t="shared" si="1354"/>
        <v>0</v>
      </c>
      <c r="AA274" s="210"/>
      <c r="AB274" s="210"/>
      <c r="AC274" s="276"/>
      <c r="AD274" s="276"/>
      <c r="AE274" s="208">
        <f t="shared" si="1355"/>
        <v>0</v>
      </c>
      <c r="AF274" s="210"/>
      <c r="AG274" s="210"/>
      <c r="AH274" s="276"/>
      <c r="AI274" s="276"/>
      <c r="AJ274" s="208">
        <f t="shared" si="1356"/>
        <v>0</v>
      </c>
      <c r="AK274" s="210"/>
      <c r="AL274" s="210"/>
      <c r="AM274" s="276"/>
      <c r="AN274" s="276"/>
      <c r="AO274" s="208">
        <f t="shared" si="1357"/>
        <v>0</v>
      </c>
      <c r="AP274" s="210"/>
      <c r="AQ274" s="276"/>
      <c r="AR274" s="276"/>
      <c r="AS274" s="276"/>
      <c r="AT274" s="278"/>
      <c r="AU274" s="280"/>
      <c r="AV274" s="280"/>
      <c r="AW274" s="210"/>
      <c r="AX274" s="210"/>
      <c r="AY274" s="188"/>
      <c r="AZ274" s="182"/>
      <c r="BA274" s="183"/>
      <c r="BB274" s="183"/>
      <c r="BC274" s="183"/>
      <c r="BD274" s="183"/>
      <c r="BE274" s="183"/>
      <c r="BF274" s="183"/>
      <c r="BG274" s="183"/>
    </row>
    <row r="275" spans="1:59" ht="64.5" hidden="1" customHeight="1" x14ac:dyDescent="0.2">
      <c r="A275" s="284">
        <v>89</v>
      </c>
      <c r="B275" s="282" t="s">
        <v>279</v>
      </c>
      <c r="C275" s="285" t="str">
        <f>+VLOOKUP(B275,$A$691:$B$729,2,0)</f>
        <v>ALVARO HERNAN RESTREPO VICTORIA</v>
      </c>
      <c r="D275" s="280" t="s">
        <v>167</v>
      </c>
      <c r="E275" s="285" t="str">
        <f>IF(D275=$D$661,$E$661,IF(D275=$D$662,$E$662,IF(D275=$D$663,$E$663,IF(D275=$D$664,$E$664,IF(D275=$D$665,$E$665,IF(D275=$D$666,$E$666,IF(D275=$D$667,$E$667,IF(D275=$D$668,$E$668,IF(D275=$D$669,$E$669,IF(D275=$D$670,$E$670,IF(D275=VICERRECTORÍA_ACADÉMICA_,BE886,IF(D275=PLANEACIÓN_,BE888, IF(D275=IMPACTO,BE887,IF(D275=VICERRECTORÍA_ADMINISTRATIVA_FINANCIERA_,BE889,IF(D275=_VICERRECTORÍA_RESPONSABILIDAD_SOCIAL_Y_BIENESTAR_UNIVERSITARIO_,BE890," ")))))))))))))))</f>
        <v>Promover y facilitar la interacción con la sociedad contribuyendo a la satisfacción de sus demandas, mediante servicios especializados, programas de educación continuada y de proyección social.</v>
      </c>
      <c r="F275" s="282" t="s">
        <v>265</v>
      </c>
      <c r="G275" s="210" t="s">
        <v>260</v>
      </c>
      <c r="H275" s="210" t="s">
        <v>1937</v>
      </c>
      <c r="I275" s="187" t="s">
        <v>1944</v>
      </c>
      <c r="J275" s="282" t="s">
        <v>105</v>
      </c>
      <c r="K275" s="282" t="s">
        <v>1959</v>
      </c>
      <c r="L275" s="282" t="s">
        <v>1960</v>
      </c>
      <c r="M275" s="282" t="s">
        <v>1961</v>
      </c>
      <c r="N275" s="282" t="s">
        <v>127</v>
      </c>
      <c r="O275" s="276">
        <f t="shared" ref="O275" si="1387">IF(N275="ALTA",5,IF(N275="MEDIO ALTA",4,IF(N275="MEDIA",3,IF(N275="MEDIO BAJA",2,IF(N275="BAJA",1,0)))))</f>
        <v>1</v>
      </c>
      <c r="P275" s="282" t="s">
        <v>209</v>
      </c>
      <c r="Q275" s="276">
        <f t="shared" ref="Q275" si="1388">IF(P275="ALTO",5,IF(P275="MEDIO-ALTO",4,IF(P275="MEDIO",3,IF(P275="MEDIO-BAJO",2,IF(P275="BAJO",1,0)))))</f>
        <v>4</v>
      </c>
      <c r="R275" s="276">
        <f t="shared" ref="R275" si="1389">Q275*O275</f>
        <v>4</v>
      </c>
      <c r="S275" s="180" t="s">
        <v>315</v>
      </c>
      <c r="T275" s="181">
        <f t="shared" si="1353"/>
        <v>1</v>
      </c>
      <c r="U275" s="276">
        <f t="shared" si="1079"/>
        <v>1</v>
      </c>
      <c r="V275" s="276">
        <f t="shared" si="1080"/>
        <v>0.6</v>
      </c>
      <c r="W275" s="210" t="s">
        <v>1972</v>
      </c>
      <c r="X275" s="276">
        <f t="shared" ref="X275" si="1390">IF(S275="No_existen",5*$X$10,Y275*$X$10)</f>
        <v>0.2</v>
      </c>
      <c r="Y275" s="276">
        <f t="shared" ref="Y275:Y311" si="1391">ROUND(AVERAGEIF(Z275:Z277,"&gt;0"),0)</f>
        <v>4</v>
      </c>
      <c r="Z275" s="208">
        <f t="shared" si="1354"/>
        <v>4</v>
      </c>
      <c r="AA275" s="210" t="s">
        <v>318</v>
      </c>
      <c r="AB275" s="210"/>
      <c r="AC275" s="276">
        <f t="shared" ref="AC275" si="1392">IF(S275="No_existen",5*$AC$10,AD275*$AC$10)</f>
        <v>0.15</v>
      </c>
      <c r="AD275" s="276">
        <f t="shared" si="1084"/>
        <v>1</v>
      </c>
      <c r="AE275" s="208">
        <f t="shared" si="1355"/>
        <v>1</v>
      </c>
      <c r="AF275" s="210" t="s">
        <v>295</v>
      </c>
      <c r="AG275" s="210" t="s">
        <v>1975</v>
      </c>
      <c r="AH275" s="276">
        <f t="shared" ref="AH275" si="1393">IF(S275="No_existen",5*$AH$10,AI275*$AH$10)</f>
        <v>0.1</v>
      </c>
      <c r="AI275" s="276">
        <f t="shared" ref="AI275" si="1394">ROUND(AVERAGEIF(AJ275:AJ277,"&gt;0"),0)</f>
        <v>1</v>
      </c>
      <c r="AJ275" s="208">
        <f t="shared" si="1356"/>
        <v>1</v>
      </c>
      <c r="AK275" s="210" t="s">
        <v>292</v>
      </c>
      <c r="AL275" s="210" t="s">
        <v>300</v>
      </c>
      <c r="AM275" s="276">
        <f t="shared" ref="AM275" si="1395">IF(S275="No_existen",5*$AM$10,AN275*$AM$10)</f>
        <v>0.1</v>
      </c>
      <c r="AN275" s="276">
        <f t="shared" ref="AN275" si="1396">ROUND(AVERAGEIF(AO275:AO277,"&gt;0"),0)</f>
        <v>1</v>
      </c>
      <c r="AO275" s="208">
        <f t="shared" si="1357"/>
        <v>1</v>
      </c>
      <c r="AP275" s="210" t="s">
        <v>647</v>
      </c>
      <c r="AQ275" s="276">
        <f t="shared" ref="AQ275" si="1397">ROUND(AVERAGE(U275,Y275,AD275,AI275,AN275),0)</f>
        <v>2</v>
      </c>
      <c r="AR275" s="276" t="str">
        <f t="shared" ref="AR275" si="1398">IF(AQ275&lt;1.5,"FUERTE",IF(AND(AQ275&gt;=1.5,AQ275&lt;2.5),"ACEPTABLE",IF(AQ275&gt;=5,"INEXISTENTE","DÉBIL")))</f>
        <v>ACEPTABLE</v>
      </c>
      <c r="AS275" s="276">
        <f t="shared" ref="AS275" si="1399">IF(R275=0,0,ROUND((R275*AQ275),0))</f>
        <v>8</v>
      </c>
      <c r="AT275" s="278" t="str">
        <f t="shared" ref="AT275" si="1400">IF(AS275&gt;=36,"GRAVE", IF(AS275&lt;=10, "LEVE", "MODERADO"))</f>
        <v>LEVE</v>
      </c>
      <c r="AU275" s="280" t="s">
        <v>1980</v>
      </c>
      <c r="AV275" s="298">
        <v>-0.05</v>
      </c>
      <c r="AW275" s="210" t="s">
        <v>89</v>
      </c>
      <c r="AX275" s="210"/>
      <c r="AY275" s="188"/>
      <c r="AZ275" s="182"/>
      <c r="BA275" s="183"/>
      <c r="BB275" s="183"/>
      <c r="BC275" s="183"/>
      <c r="BD275" s="183"/>
      <c r="BE275" s="183"/>
      <c r="BF275" s="183"/>
      <c r="BG275" s="183"/>
    </row>
    <row r="276" spans="1:59" ht="64.5" hidden="1" customHeight="1" x14ac:dyDescent="0.2">
      <c r="A276" s="284"/>
      <c r="B276" s="282"/>
      <c r="C276" s="285"/>
      <c r="D276" s="280"/>
      <c r="E276" s="285"/>
      <c r="F276" s="282"/>
      <c r="G276" s="210"/>
      <c r="H276" s="210"/>
      <c r="I276" s="187"/>
      <c r="J276" s="282"/>
      <c r="K276" s="282"/>
      <c r="L276" s="282"/>
      <c r="M276" s="282"/>
      <c r="N276" s="282"/>
      <c r="O276" s="276"/>
      <c r="P276" s="282"/>
      <c r="Q276" s="276"/>
      <c r="R276" s="276"/>
      <c r="S276" s="180"/>
      <c r="T276" s="181">
        <f t="shared" si="1353"/>
        <v>0</v>
      </c>
      <c r="U276" s="276"/>
      <c r="V276" s="276"/>
      <c r="W276" s="210"/>
      <c r="X276" s="276"/>
      <c r="Y276" s="276"/>
      <c r="Z276" s="208">
        <f t="shared" si="1354"/>
        <v>0</v>
      </c>
      <c r="AA276" s="210"/>
      <c r="AB276" s="210"/>
      <c r="AC276" s="276"/>
      <c r="AD276" s="276"/>
      <c r="AE276" s="208">
        <f t="shared" si="1355"/>
        <v>0</v>
      </c>
      <c r="AF276" s="210"/>
      <c r="AG276" s="210"/>
      <c r="AH276" s="276"/>
      <c r="AI276" s="276"/>
      <c r="AJ276" s="208">
        <f t="shared" si="1356"/>
        <v>0</v>
      </c>
      <c r="AK276" s="210"/>
      <c r="AL276" s="210"/>
      <c r="AM276" s="276"/>
      <c r="AN276" s="276"/>
      <c r="AO276" s="208">
        <f t="shared" si="1357"/>
        <v>0</v>
      </c>
      <c r="AP276" s="210"/>
      <c r="AQ276" s="276"/>
      <c r="AR276" s="276"/>
      <c r="AS276" s="276"/>
      <c r="AT276" s="278"/>
      <c r="AU276" s="280"/>
      <c r="AV276" s="280"/>
      <c r="AW276" s="210"/>
      <c r="AX276" s="210"/>
      <c r="AY276" s="188"/>
      <c r="AZ276" s="182"/>
      <c r="BA276" s="183"/>
      <c r="BB276" s="183"/>
      <c r="BC276" s="183"/>
      <c r="BD276" s="183"/>
      <c r="BE276" s="183"/>
      <c r="BF276" s="183"/>
      <c r="BG276" s="183"/>
    </row>
    <row r="277" spans="1:59" ht="64.5" hidden="1" customHeight="1" x14ac:dyDescent="0.2">
      <c r="A277" s="284"/>
      <c r="B277" s="282"/>
      <c r="C277" s="285"/>
      <c r="D277" s="280"/>
      <c r="E277" s="285"/>
      <c r="F277" s="282"/>
      <c r="G277" s="210"/>
      <c r="H277" s="210"/>
      <c r="I277" s="187"/>
      <c r="J277" s="282"/>
      <c r="K277" s="282"/>
      <c r="L277" s="282"/>
      <c r="M277" s="282"/>
      <c r="N277" s="282"/>
      <c r="O277" s="276"/>
      <c r="P277" s="282"/>
      <c r="Q277" s="276"/>
      <c r="R277" s="276"/>
      <c r="S277" s="180"/>
      <c r="T277" s="181">
        <f t="shared" si="1353"/>
        <v>0</v>
      </c>
      <c r="U277" s="276"/>
      <c r="V277" s="276"/>
      <c r="W277" s="210"/>
      <c r="X277" s="276"/>
      <c r="Y277" s="276"/>
      <c r="Z277" s="208">
        <f t="shared" si="1354"/>
        <v>0</v>
      </c>
      <c r="AA277" s="210"/>
      <c r="AB277" s="210"/>
      <c r="AC277" s="276"/>
      <c r="AD277" s="276"/>
      <c r="AE277" s="208">
        <f t="shared" si="1355"/>
        <v>0</v>
      </c>
      <c r="AF277" s="210"/>
      <c r="AG277" s="210"/>
      <c r="AH277" s="276"/>
      <c r="AI277" s="276"/>
      <c r="AJ277" s="208">
        <f t="shared" si="1356"/>
        <v>0</v>
      </c>
      <c r="AK277" s="210"/>
      <c r="AL277" s="210"/>
      <c r="AM277" s="276"/>
      <c r="AN277" s="276"/>
      <c r="AO277" s="208">
        <f t="shared" si="1357"/>
        <v>0</v>
      </c>
      <c r="AP277" s="210"/>
      <c r="AQ277" s="276"/>
      <c r="AR277" s="276"/>
      <c r="AS277" s="276"/>
      <c r="AT277" s="278"/>
      <c r="AU277" s="280"/>
      <c r="AV277" s="280"/>
      <c r="AW277" s="210"/>
      <c r="AX277" s="210"/>
      <c r="AY277" s="188"/>
      <c r="AZ277" s="182"/>
      <c r="BA277" s="183"/>
      <c r="BB277" s="183"/>
      <c r="BC277" s="183"/>
      <c r="BD277" s="183"/>
      <c r="BE277" s="183"/>
      <c r="BF277" s="183"/>
      <c r="BG277" s="183"/>
    </row>
    <row r="278" spans="1:59" ht="64.5" hidden="1" customHeight="1" x14ac:dyDescent="0.2">
      <c r="A278" s="284">
        <v>90</v>
      </c>
      <c r="B278" s="282" t="s">
        <v>449</v>
      </c>
      <c r="C278" s="285" t="str">
        <f>+VLOOKUP(B278,$A$691:$B$729,2,0)</f>
        <v>YETSIKA NATALIA VILLA MONTES</v>
      </c>
      <c r="D278" s="280" t="s">
        <v>150</v>
      </c>
      <c r="E278" s="285" t="str">
        <f>IF(D278=$D$661,$E$661,IF(D278=$D$662,$E$662,IF(D278=$D$663,$E$663,IF(D278=$D$664,$E$664,IF(D278=$D$665,$E$665,IF(D278=$D$666,$E$666,IF(D278=$D$667,$E$667,IF(D278=$D$668,$E$668,IF(D278=$D$669,$E$669,IF(D278=$D$670,$E$670,IF(D278=VICERRECTORÍA_ACADÉMICA_,BE889,IF(D278=PLANEACIÓN_,BE891, IF(D278=IMPACTO,BE890,IF(D278=VICERRECTORÍA_ADMINISTRATIVA_FINANCIERA_,BE892,IF(D278=_VICERRECTORÍA_RESPONSABILIDAD_SOCIAL_Y_BIENESTAR_UNIVERSITARIO_,BE893," ")))))))))))))))</f>
        <v>Promover la calidad educativa de la Institución, mediante la administración de los programas de formación que ofrece la universidad en sus diferentes niveles, con el fin de permitir al egresado desempeñarse con idoneidad, ética y compromiso social.</v>
      </c>
      <c r="F278" s="282" t="s">
        <v>265</v>
      </c>
      <c r="G278" s="210" t="s">
        <v>260</v>
      </c>
      <c r="H278" s="210" t="s">
        <v>37</v>
      </c>
      <c r="I278" s="187" t="s">
        <v>1378</v>
      </c>
      <c r="J278" s="282" t="s">
        <v>113</v>
      </c>
      <c r="K278" s="308" t="s">
        <v>1384</v>
      </c>
      <c r="L278" s="308" t="s">
        <v>1387</v>
      </c>
      <c r="M278" s="310" t="s">
        <v>1388</v>
      </c>
      <c r="N278" s="282" t="s">
        <v>127</v>
      </c>
      <c r="O278" s="276">
        <f t="shared" ref="O278" si="1401">IF(N278="ALTA",5,IF(N278="MEDIO ALTA",4,IF(N278="MEDIA",3,IF(N278="MEDIO BAJA",2,IF(N278="BAJA",1,0)))))</f>
        <v>1</v>
      </c>
      <c r="P278" s="282" t="s">
        <v>139</v>
      </c>
      <c r="Q278" s="276">
        <f t="shared" ref="Q278" si="1402">IF(P278="ALTO",5,IF(P278="MEDIO-ALTO",4,IF(P278="MEDIO",3,IF(P278="MEDIO-BAJO",2,IF(P278="BAJO",1,0)))))</f>
        <v>5</v>
      </c>
      <c r="R278" s="276">
        <f t="shared" ref="R278" si="1403">Q278*O278</f>
        <v>5</v>
      </c>
      <c r="S278" s="180" t="s">
        <v>315</v>
      </c>
      <c r="T278" s="181">
        <f t="shared" si="1353"/>
        <v>1</v>
      </c>
      <c r="U278" s="276">
        <f t="shared" si="1095"/>
        <v>1</v>
      </c>
      <c r="V278" s="276">
        <f t="shared" si="1096"/>
        <v>0.6</v>
      </c>
      <c r="W278" s="210" t="s">
        <v>1393</v>
      </c>
      <c r="X278" s="276">
        <f t="shared" ref="X278" si="1404">IF(S278="No_existen",5*$X$10,Y278*$X$10)</f>
        <v>0.2</v>
      </c>
      <c r="Y278" s="276">
        <f t="shared" ref="Y278:Y314" si="1405">ROUND(AVERAGEIF(Z278:Z280,"&gt;0"),0)</f>
        <v>4</v>
      </c>
      <c r="Z278" s="208">
        <f t="shared" si="1354"/>
        <v>4</v>
      </c>
      <c r="AA278" s="210" t="s">
        <v>318</v>
      </c>
      <c r="AB278" s="210"/>
      <c r="AC278" s="276">
        <f t="shared" ref="AC278" si="1406">IF(S278="No_existen",5*$AC$10,AD278*$AC$10)</f>
        <v>0.15</v>
      </c>
      <c r="AD278" s="276">
        <f t="shared" si="1100"/>
        <v>1</v>
      </c>
      <c r="AE278" s="208">
        <f t="shared" si="1355"/>
        <v>1</v>
      </c>
      <c r="AF278" s="210" t="s">
        <v>295</v>
      </c>
      <c r="AG278" s="210" t="s">
        <v>1402</v>
      </c>
      <c r="AH278" s="276">
        <f t="shared" ref="AH278" si="1407">IF(S278="No_existen",5*$AH$10,AI278*$AH$10)</f>
        <v>0.1</v>
      </c>
      <c r="AI278" s="276">
        <f t="shared" ref="AI278" si="1408">ROUND(AVERAGEIF(AJ278:AJ280,"&gt;0"),0)</f>
        <v>1</v>
      </c>
      <c r="AJ278" s="208">
        <f t="shared" si="1356"/>
        <v>1</v>
      </c>
      <c r="AK278" s="210" t="s">
        <v>292</v>
      </c>
      <c r="AL278" s="210" t="s">
        <v>299</v>
      </c>
      <c r="AM278" s="276">
        <f t="shared" ref="AM278" si="1409">IF(S278="No_existen",5*$AM$10,AN278*$AM$10)</f>
        <v>0.1</v>
      </c>
      <c r="AN278" s="276">
        <f t="shared" ref="AN278" si="1410">ROUND(AVERAGEIF(AO278:AO280,"&gt;0"),0)</f>
        <v>1</v>
      </c>
      <c r="AO278" s="208">
        <f t="shared" si="1357"/>
        <v>1</v>
      </c>
      <c r="AP278" s="210" t="s">
        <v>647</v>
      </c>
      <c r="AQ278" s="276">
        <f t="shared" ref="AQ278" si="1411">ROUND(AVERAGE(U278,Y278,AD278,AI278,AN278),0)</f>
        <v>2</v>
      </c>
      <c r="AR278" s="276" t="str">
        <f t="shared" ref="AR278" si="1412">IF(AQ278&lt;1.5,"FUERTE",IF(AND(AQ278&gt;=1.5,AQ278&lt;2.5),"ACEPTABLE",IF(AQ278&gt;=5,"INEXISTENTE","DÉBIL")))</f>
        <v>ACEPTABLE</v>
      </c>
      <c r="AS278" s="276">
        <f t="shared" ref="AS278" si="1413">IF(R278=0,0,ROUND((R278*AQ278),0))</f>
        <v>10</v>
      </c>
      <c r="AT278" s="278" t="str">
        <f t="shared" ref="AT278" si="1414">IF(AS278&gt;=36,"GRAVE", IF(AS278&lt;=10, "LEVE", "MODERADO"))</f>
        <v>LEVE</v>
      </c>
      <c r="AU278" s="308" t="s">
        <v>1408</v>
      </c>
      <c r="AV278" s="309">
        <v>1</v>
      </c>
      <c r="AW278" s="210" t="s">
        <v>89</v>
      </c>
      <c r="AX278" s="210"/>
      <c r="AY278" s="188"/>
      <c r="AZ278" s="182"/>
      <c r="BA278" s="183"/>
      <c r="BB278" s="183"/>
      <c r="BC278" s="183"/>
      <c r="BD278" s="183"/>
      <c r="BE278" s="183"/>
      <c r="BF278" s="183"/>
      <c r="BG278" s="183"/>
    </row>
    <row r="279" spans="1:59" ht="64.5" hidden="1" customHeight="1" x14ac:dyDescent="0.2">
      <c r="A279" s="284"/>
      <c r="B279" s="282"/>
      <c r="C279" s="285"/>
      <c r="D279" s="280"/>
      <c r="E279" s="285"/>
      <c r="F279" s="282"/>
      <c r="G279" s="210" t="s">
        <v>260</v>
      </c>
      <c r="H279" s="210" t="s">
        <v>35</v>
      </c>
      <c r="I279" s="187" t="s">
        <v>1379</v>
      </c>
      <c r="J279" s="282"/>
      <c r="K279" s="308"/>
      <c r="L279" s="308"/>
      <c r="M279" s="311"/>
      <c r="N279" s="282"/>
      <c r="O279" s="276"/>
      <c r="P279" s="282"/>
      <c r="Q279" s="276"/>
      <c r="R279" s="276"/>
      <c r="S279" s="180" t="s">
        <v>315</v>
      </c>
      <c r="T279" s="181">
        <f t="shared" si="1353"/>
        <v>1</v>
      </c>
      <c r="U279" s="276"/>
      <c r="V279" s="276"/>
      <c r="W279" s="210" t="s">
        <v>1394</v>
      </c>
      <c r="X279" s="276"/>
      <c r="Y279" s="276"/>
      <c r="Z279" s="208">
        <f t="shared" si="1354"/>
        <v>4</v>
      </c>
      <c r="AA279" s="210" t="s">
        <v>318</v>
      </c>
      <c r="AB279" s="210"/>
      <c r="AC279" s="276"/>
      <c r="AD279" s="276"/>
      <c r="AE279" s="208">
        <f t="shared" si="1355"/>
        <v>1</v>
      </c>
      <c r="AF279" s="210" t="s">
        <v>295</v>
      </c>
      <c r="AG279" s="210" t="s">
        <v>1402</v>
      </c>
      <c r="AH279" s="276"/>
      <c r="AI279" s="276"/>
      <c r="AJ279" s="208">
        <f t="shared" si="1356"/>
        <v>1</v>
      </c>
      <c r="AK279" s="210" t="s">
        <v>292</v>
      </c>
      <c r="AL279" s="210" t="s">
        <v>300</v>
      </c>
      <c r="AM279" s="276"/>
      <c r="AN279" s="276"/>
      <c r="AO279" s="208">
        <f t="shared" si="1357"/>
        <v>1</v>
      </c>
      <c r="AP279" s="210" t="s">
        <v>647</v>
      </c>
      <c r="AQ279" s="276"/>
      <c r="AR279" s="276"/>
      <c r="AS279" s="276"/>
      <c r="AT279" s="278"/>
      <c r="AU279" s="308"/>
      <c r="AV279" s="308"/>
      <c r="AW279" s="210" t="s">
        <v>89</v>
      </c>
      <c r="AX279" s="210"/>
      <c r="AY279" s="188"/>
      <c r="AZ279" s="182"/>
      <c r="BA279" s="183"/>
      <c r="BB279" s="183"/>
      <c r="BC279" s="183"/>
      <c r="BD279" s="183"/>
      <c r="BE279" s="183"/>
      <c r="BF279" s="183"/>
      <c r="BG279" s="183"/>
    </row>
    <row r="280" spans="1:59" ht="64.5" hidden="1" customHeight="1" x14ac:dyDescent="0.2">
      <c r="A280" s="284"/>
      <c r="B280" s="282"/>
      <c r="C280" s="285"/>
      <c r="D280" s="280"/>
      <c r="E280" s="285"/>
      <c r="F280" s="282"/>
      <c r="G280" s="210" t="s">
        <v>261</v>
      </c>
      <c r="H280" s="210" t="s">
        <v>225</v>
      </c>
      <c r="I280" s="187" t="s">
        <v>1380</v>
      </c>
      <c r="J280" s="282"/>
      <c r="K280" s="308"/>
      <c r="L280" s="308"/>
      <c r="M280" s="312"/>
      <c r="N280" s="282"/>
      <c r="O280" s="276"/>
      <c r="P280" s="282"/>
      <c r="Q280" s="276"/>
      <c r="R280" s="276"/>
      <c r="S280" s="180" t="s">
        <v>315</v>
      </c>
      <c r="T280" s="181">
        <f t="shared" si="1353"/>
        <v>1</v>
      </c>
      <c r="U280" s="276"/>
      <c r="V280" s="276"/>
      <c r="W280" s="210" t="s">
        <v>1395</v>
      </c>
      <c r="X280" s="276"/>
      <c r="Y280" s="276"/>
      <c r="Z280" s="208">
        <f t="shared" si="1354"/>
        <v>4</v>
      </c>
      <c r="AA280" s="210" t="s">
        <v>318</v>
      </c>
      <c r="AB280" s="210"/>
      <c r="AC280" s="276"/>
      <c r="AD280" s="276"/>
      <c r="AE280" s="208">
        <f t="shared" si="1355"/>
        <v>1</v>
      </c>
      <c r="AF280" s="210" t="s">
        <v>295</v>
      </c>
      <c r="AG280" s="210" t="s">
        <v>1402</v>
      </c>
      <c r="AH280" s="276"/>
      <c r="AI280" s="276"/>
      <c r="AJ280" s="208">
        <f t="shared" si="1356"/>
        <v>1</v>
      </c>
      <c r="AK280" s="210" t="s">
        <v>292</v>
      </c>
      <c r="AL280" s="210" t="s">
        <v>300</v>
      </c>
      <c r="AM280" s="276"/>
      <c r="AN280" s="276"/>
      <c r="AO280" s="208">
        <f t="shared" si="1357"/>
        <v>1</v>
      </c>
      <c r="AP280" s="210" t="s">
        <v>647</v>
      </c>
      <c r="AQ280" s="276"/>
      <c r="AR280" s="276"/>
      <c r="AS280" s="276"/>
      <c r="AT280" s="278"/>
      <c r="AU280" s="308"/>
      <c r="AV280" s="308"/>
      <c r="AW280" s="210" t="s">
        <v>89</v>
      </c>
      <c r="AX280" s="210"/>
      <c r="AY280" s="188"/>
      <c r="AZ280" s="182"/>
      <c r="BA280" s="183"/>
      <c r="BB280" s="183"/>
      <c r="BC280" s="183"/>
      <c r="BD280" s="183"/>
      <c r="BE280" s="183"/>
      <c r="BF280" s="183"/>
      <c r="BG280" s="183"/>
    </row>
    <row r="281" spans="1:59" ht="64.5" hidden="1" customHeight="1" x14ac:dyDescent="0.2">
      <c r="A281" s="284">
        <v>91</v>
      </c>
      <c r="B281" s="282" t="s">
        <v>449</v>
      </c>
      <c r="C281" s="285" t="str">
        <f>+VLOOKUP(B281,$A$691:$B$729,2,0)</f>
        <v>YETSIKA NATALIA VILLA MONTES</v>
      </c>
      <c r="D281" s="280" t="s">
        <v>150</v>
      </c>
      <c r="E281" s="285" t="str">
        <f>IF(D281=$D$661,$E$661,IF(D281=$D$662,$E$662,IF(D281=$D$663,$E$663,IF(D281=$D$664,$E$664,IF(D281=$D$665,$E$665,IF(D281=$D$666,$E$666,IF(D281=$D$667,$E$667,IF(D281=$D$668,$E$668,IF(D281=$D$669,$E$669,IF(D281=$D$670,$E$670,IF(D281=VICERRECTORÍA_ACADÉMICA_,BE892,IF(D281=PLANEACIÓN_,BE894, IF(D281=IMPACTO,BE893,IF(D281=VICERRECTORÍA_ADMINISTRATIVA_FINANCIERA_,BE895,IF(D281=_VICERRECTORÍA_RESPONSABILIDAD_SOCIAL_Y_BIENESTAR_UNIVERSITARIO_,BE896," ")))))))))))))))</f>
        <v>Promover la calidad educativa de la Institución, mediante la administración de los programas de formación que ofrece la universidad en sus diferentes niveles, con el fin de permitir al egresado desempeñarse con idoneidad, ética y compromiso social.</v>
      </c>
      <c r="F281" s="282" t="s">
        <v>265</v>
      </c>
      <c r="G281" s="210" t="s">
        <v>260</v>
      </c>
      <c r="H281" s="210" t="s">
        <v>37</v>
      </c>
      <c r="I281" s="187" t="s">
        <v>1381</v>
      </c>
      <c r="J281" s="282" t="s">
        <v>111</v>
      </c>
      <c r="K281" s="282" t="s">
        <v>1385</v>
      </c>
      <c r="L281" s="282" t="s">
        <v>1389</v>
      </c>
      <c r="M281" s="323" t="s">
        <v>1390</v>
      </c>
      <c r="N281" s="282" t="s">
        <v>145</v>
      </c>
      <c r="O281" s="276">
        <f t="shared" ref="O281" si="1415">IF(N281="ALTA",5,IF(N281="MEDIO ALTA",4,IF(N281="MEDIA",3,IF(N281="MEDIO BAJA",2,IF(N281="BAJA",1,0)))))</f>
        <v>5</v>
      </c>
      <c r="P281" s="282" t="s">
        <v>139</v>
      </c>
      <c r="Q281" s="276">
        <f t="shared" ref="Q281" si="1416">IF(P281="ALTO",5,IF(P281="MEDIO-ALTO",4,IF(P281="MEDIO",3,IF(P281="MEDIO-BAJO",2,IF(P281="BAJO",1,0)))))</f>
        <v>5</v>
      </c>
      <c r="R281" s="276">
        <f t="shared" ref="R281" si="1417">Q281*O281</f>
        <v>25</v>
      </c>
      <c r="S281" s="180" t="s">
        <v>315</v>
      </c>
      <c r="T281" s="181">
        <f t="shared" si="1353"/>
        <v>1</v>
      </c>
      <c r="U281" s="276">
        <f t="shared" si="1112"/>
        <v>1</v>
      </c>
      <c r="V281" s="276">
        <f t="shared" si="1113"/>
        <v>0.6</v>
      </c>
      <c r="W281" s="210" t="s">
        <v>1396</v>
      </c>
      <c r="X281" s="276">
        <f t="shared" ref="X281" si="1418">IF(S281="No_existen",5*$X$10,Y281*$X$10)</f>
        <v>0.15000000000000002</v>
      </c>
      <c r="Y281" s="276">
        <f t="shared" ref="Y281:Y317" si="1419">ROUND(AVERAGEIF(Z281:Z283,"&gt;0"),0)</f>
        <v>3</v>
      </c>
      <c r="Z281" s="208">
        <f t="shared" si="1354"/>
        <v>2</v>
      </c>
      <c r="AA281" s="210" t="s">
        <v>319</v>
      </c>
      <c r="AB281" s="210"/>
      <c r="AC281" s="276">
        <f t="shared" ref="AC281" si="1420">IF(S281="No_existen",5*$AC$10,AD281*$AC$10)</f>
        <v>0.15</v>
      </c>
      <c r="AD281" s="276">
        <f t="shared" si="1117"/>
        <v>1</v>
      </c>
      <c r="AE281" s="208">
        <f t="shared" si="1355"/>
        <v>1</v>
      </c>
      <c r="AF281" s="210" t="s">
        <v>295</v>
      </c>
      <c r="AG281" s="210" t="s">
        <v>1403</v>
      </c>
      <c r="AH281" s="276">
        <f t="shared" ref="AH281" si="1421">IF(S281="No_existen",5*$AH$10,AI281*$AH$10)</f>
        <v>0.1</v>
      </c>
      <c r="AI281" s="276">
        <f t="shared" ref="AI281" si="1422">ROUND(AVERAGEIF(AJ281:AJ283,"&gt;0"),0)</f>
        <v>1</v>
      </c>
      <c r="AJ281" s="208">
        <f t="shared" si="1356"/>
        <v>1</v>
      </c>
      <c r="AK281" s="210" t="s">
        <v>292</v>
      </c>
      <c r="AL281" s="210" t="s">
        <v>299</v>
      </c>
      <c r="AM281" s="276">
        <f t="shared" ref="AM281" si="1423">IF(S281="No_existen",5*$AM$10,AN281*$AM$10)</f>
        <v>0.1</v>
      </c>
      <c r="AN281" s="276">
        <f t="shared" ref="AN281" si="1424">ROUND(AVERAGEIF(AO281:AO283,"&gt;0"),0)</f>
        <v>1</v>
      </c>
      <c r="AO281" s="208">
        <f t="shared" si="1357"/>
        <v>1</v>
      </c>
      <c r="AP281" s="210" t="s">
        <v>647</v>
      </c>
      <c r="AQ281" s="276">
        <f t="shared" ref="AQ281" si="1425">ROUND(AVERAGE(U281,Y281,AD281,AI281,AN281),0)</f>
        <v>1</v>
      </c>
      <c r="AR281" s="276" t="str">
        <f t="shared" ref="AR281" si="1426">IF(AQ281&lt;1.5,"FUERTE",IF(AND(AQ281&gt;=1.5,AQ281&lt;2.5),"ACEPTABLE",IF(AQ281&gt;=5,"INEXISTENTE","DÉBIL")))</f>
        <v>FUERTE</v>
      </c>
      <c r="AS281" s="276">
        <f t="shared" ref="AS281" si="1427">IF(R281=0,0,ROUND((R281*AQ281),0))</f>
        <v>25</v>
      </c>
      <c r="AT281" s="278" t="str">
        <f t="shared" ref="AT281" si="1428">IF(AS281&gt;=36,"GRAVE", IF(AS281&lt;=10, "LEVE", "MODERADO"))</f>
        <v>MODERADO</v>
      </c>
      <c r="AU281" s="280" t="s">
        <v>1409</v>
      </c>
      <c r="AV281" s="298">
        <v>0.8</v>
      </c>
      <c r="AW281" s="210" t="s">
        <v>92</v>
      </c>
      <c r="AX281" s="210" t="s">
        <v>1411</v>
      </c>
      <c r="AY281" s="188">
        <v>45991</v>
      </c>
      <c r="AZ281" s="182" t="s">
        <v>720</v>
      </c>
      <c r="BA281" s="183"/>
      <c r="BB281" s="183"/>
      <c r="BC281" s="183"/>
      <c r="BD281" s="183"/>
      <c r="BE281" s="183"/>
      <c r="BF281" s="183"/>
      <c r="BG281" s="183"/>
    </row>
    <row r="282" spans="1:59" ht="64.5" hidden="1" customHeight="1" x14ac:dyDescent="0.2">
      <c r="A282" s="284"/>
      <c r="B282" s="282"/>
      <c r="C282" s="285"/>
      <c r="D282" s="280"/>
      <c r="E282" s="285"/>
      <c r="F282" s="282"/>
      <c r="G282" s="210" t="s">
        <v>261</v>
      </c>
      <c r="H282" s="210" t="s">
        <v>40</v>
      </c>
      <c r="I282" s="187" t="s">
        <v>1382</v>
      </c>
      <c r="J282" s="282"/>
      <c r="K282" s="282"/>
      <c r="L282" s="282"/>
      <c r="M282" s="324"/>
      <c r="N282" s="282"/>
      <c r="O282" s="276"/>
      <c r="P282" s="282"/>
      <c r="Q282" s="276"/>
      <c r="R282" s="276"/>
      <c r="S282" s="180" t="s">
        <v>315</v>
      </c>
      <c r="T282" s="181">
        <f t="shared" si="1353"/>
        <v>1</v>
      </c>
      <c r="U282" s="276"/>
      <c r="V282" s="276"/>
      <c r="W282" s="210" t="s">
        <v>1397</v>
      </c>
      <c r="X282" s="276"/>
      <c r="Y282" s="276"/>
      <c r="Z282" s="208">
        <f t="shared" si="1354"/>
        <v>4</v>
      </c>
      <c r="AA282" s="210" t="s">
        <v>318</v>
      </c>
      <c r="AB282" s="210"/>
      <c r="AC282" s="276"/>
      <c r="AD282" s="276"/>
      <c r="AE282" s="208">
        <f t="shared" si="1355"/>
        <v>1</v>
      </c>
      <c r="AF282" s="210" t="s">
        <v>295</v>
      </c>
      <c r="AG282" s="210" t="s">
        <v>1404</v>
      </c>
      <c r="AH282" s="276"/>
      <c r="AI282" s="276"/>
      <c r="AJ282" s="208">
        <f t="shared" si="1356"/>
        <v>1</v>
      </c>
      <c r="AK282" s="210" t="s">
        <v>292</v>
      </c>
      <c r="AL282" s="210" t="s">
        <v>300</v>
      </c>
      <c r="AM282" s="276"/>
      <c r="AN282" s="276"/>
      <c r="AO282" s="208">
        <f t="shared" si="1357"/>
        <v>1</v>
      </c>
      <c r="AP282" s="210" t="s">
        <v>647</v>
      </c>
      <c r="AQ282" s="276"/>
      <c r="AR282" s="276"/>
      <c r="AS282" s="276"/>
      <c r="AT282" s="278"/>
      <c r="AU282" s="280"/>
      <c r="AV282" s="280"/>
      <c r="AW282" s="210" t="s">
        <v>92</v>
      </c>
      <c r="AX282" s="210" t="s">
        <v>1411</v>
      </c>
      <c r="AY282" s="188">
        <v>45991</v>
      </c>
      <c r="AZ282" s="182" t="s">
        <v>720</v>
      </c>
      <c r="BA282" s="183"/>
      <c r="BB282" s="183"/>
      <c r="BC282" s="183"/>
      <c r="BD282" s="183"/>
      <c r="BE282" s="183"/>
      <c r="BF282" s="183"/>
      <c r="BG282" s="183"/>
    </row>
    <row r="283" spans="1:59" ht="64.5" hidden="1" customHeight="1" x14ac:dyDescent="0.2">
      <c r="A283" s="284"/>
      <c r="B283" s="282"/>
      <c r="C283" s="285"/>
      <c r="D283" s="280"/>
      <c r="E283" s="285"/>
      <c r="F283" s="282"/>
      <c r="G283" s="210"/>
      <c r="H283" s="210"/>
      <c r="I283" s="187"/>
      <c r="J283" s="282"/>
      <c r="K283" s="282"/>
      <c r="L283" s="282"/>
      <c r="M283" s="325"/>
      <c r="N283" s="282"/>
      <c r="O283" s="276"/>
      <c r="P283" s="282"/>
      <c r="Q283" s="276"/>
      <c r="R283" s="276"/>
      <c r="S283" s="180" t="s">
        <v>315</v>
      </c>
      <c r="T283" s="181">
        <f t="shared" si="1353"/>
        <v>1</v>
      </c>
      <c r="U283" s="276"/>
      <c r="V283" s="276"/>
      <c r="W283" s="210" t="s">
        <v>1398</v>
      </c>
      <c r="X283" s="276"/>
      <c r="Y283" s="276"/>
      <c r="Z283" s="208">
        <f t="shared" si="1354"/>
        <v>4</v>
      </c>
      <c r="AA283" s="210" t="s">
        <v>318</v>
      </c>
      <c r="AB283" s="210"/>
      <c r="AC283" s="276"/>
      <c r="AD283" s="276"/>
      <c r="AE283" s="208">
        <f t="shared" si="1355"/>
        <v>1</v>
      </c>
      <c r="AF283" s="210" t="s">
        <v>295</v>
      </c>
      <c r="AG283" s="210" t="s">
        <v>1403</v>
      </c>
      <c r="AH283" s="276"/>
      <c r="AI283" s="276"/>
      <c r="AJ283" s="208">
        <f t="shared" si="1356"/>
        <v>1</v>
      </c>
      <c r="AK283" s="210" t="s">
        <v>292</v>
      </c>
      <c r="AL283" s="210" t="s">
        <v>300</v>
      </c>
      <c r="AM283" s="276"/>
      <c r="AN283" s="276"/>
      <c r="AO283" s="208">
        <f t="shared" si="1357"/>
        <v>1</v>
      </c>
      <c r="AP283" s="210" t="s">
        <v>647</v>
      </c>
      <c r="AQ283" s="276"/>
      <c r="AR283" s="276"/>
      <c r="AS283" s="276"/>
      <c r="AT283" s="278"/>
      <c r="AU283" s="280"/>
      <c r="AV283" s="280"/>
      <c r="AW283" s="210" t="s">
        <v>92</v>
      </c>
      <c r="AX283" s="210" t="s">
        <v>1412</v>
      </c>
      <c r="AY283" s="188">
        <v>46006</v>
      </c>
      <c r="AZ283" s="182" t="s">
        <v>1413</v>
      </c>
      <c r="BA283" s="183"/>
      <c r="BB283" s="183"/>
      <c r="BC283" s="183"/>
      <c r="BD283" s="183"/>
      <c r="BE283" s="183"/>
      <c r="BF283" s="183"/>
      <c r="BG283" s="183"/>
    </row>
    <row r="284" spans="1:59" ht="64.5" hidden="1" customHeight="1" x14ac:dyDescent="0.2">
      <c r="A284" s="284">
        <v>92</v>
      </c>
      <c r="B284" s="282" t="s">
        <v>449</v>
      </c>
      <c r="C284" s="285" t="str">
        <f>+VLOOKUP(B284,$A$691:$B$729,2,0)</f>
        <v>YETSIKA NATALIA VILLA MONTES</v>
      </c>
      <c r="D284" s="280" t="s">
        <v>150</v>
      </c>
      <c r="E284" s="285" t="str">
        <f>IF(D284=$D$661,$E$661,IF(D284=$D$662,$E$662,IF(D284=$D$663,$E$663,IF(D284=$D$664,$E$664,IF(D284=$D$665,$E$665,IF(D284=$D$666,$E$666,IF(D284=$D$667,$E$667,IF(D284=$D$668,$E$668,IF(D284=$D$669,$E$669,IF(D284=$D$670,$E$670,IF(D284=VICERRECTORÍA_ACADÉMICA_,BE895,IF(D284=PLANEACIÓN_,BE897, IF(D284=IMPACTO,BE896,IF(D284=VICERRECTORÍA_ADMINISTRATIVA_FINANCIERA_,BE898,IF(D284=_VICERRECTORÍA_RESPONSABILIDAD_SOCIAL_Y_BIENESTAR_UNIVERSITARIO_,BE899," ")))))))))))))))</f>
        <v>Promover la calidad educativa de la Institución, mediante la administración de los programas de formación que ofrece la universidad en sus diferentes niveles, con el fin de permitir al egresado desempeñarse con idoneidad, ética y compromiso social.</v>
      </c>
      <c r="F284" s="282" t="s">
        <v>264</v>
      </c>
      <c r="G284" s="210" t="s">
        <v>260</v>
      </c>
      <c r="H284" s="210" t="s">
        <v>35</v>
      </c>
      <c r="I284" s="187" t="s">
        <v>1380</v>
      </c>
      <c r="J284" s="282" t="s">
        <v>142</v>
      </c>
      <c r="K284" s="282" t="s">
        <v>1386</v>
      </c>
      <c r="L284" s="282" t="s">
        <v>1391</v>
      </c>
      <c r="M284" s="282" t="s">
        <v>1392</v>
      </c>
      <c r="N284" s="282" t="s">
        <v>127</v>
      </c>
      <c r="O284" s="276">
        <f t="shared" ref="O284" si="1429">IF(N284="ALTA",5,IF(N284="MEDIO ALTA",4,IF(N284="MEDIA",3,IF(N284="MEDIO BAJA",2,IF(N284="BAJA",1,0)))))</f>
        <v>1</v>
      </c>
      <c r="P284" s="282" t="s">
        <v>139</v>
      </c>
      <c r="Q284" s="276">
        <f t="shared" ref="Q284" si="1430">IF(P284="ALTO",5,IF(P284="MEDIO-ALTO",4,IF(P284="MEDIO",3,IF(P284="MEDIO-BAJO",2,IF(P284="BAJO",1,0)))))</f>
        <v>5</v>
      </c>
      <c r="R284" s="276">
        <f t="shared" ref="R284" si="1431">Q284*O284</f>
        <v>5</v>
      </c>
      <c r="S284" s="180" t="s">
        <v>315</v>
      </c>
      <c r="T284" s="181">
        <f t="shared" si="1353"/>
        <v>1</v>
      </c>
      <c r="U284" s="276">
        <f t="shared" si="1129"/>
        <v>1</v>
      </c>
      <c r="V284" s="276">
        <f t="shared" si="1130"/>
        <v>0.6</v>
      </c>
      <c r="W284" s="210" t="s">
        <v>1399</v>
      </c>
      <c r="X284" s="276">
        <f t="shared" ref="X284" si="1432">IF(S284="No_existen",5*$X$10,Y284*$X$10)</f>
        <v>0.15000000000000002</v>
      </c>
      <c r="Y284" s="276">
        <f t="shared" ref="Y284:Y320" si="1433">ROUND(AVERAGEIF(Z284:Z286,"&gt;0"),0)</f>
        <v>3</v>
      </c>
      <c r="Z284" s="208">
        <f t="shared" si="1354"/>
        <v>2</v>
      </c>
      <c r="AA284" s="210" t="s">
        <v>319</v>
      </c>
      <c r="AB284" s="210"/>
      <c r="AC284" s="276">
        <f t="shared" ref="AC284" si="1434">IF(S284="No_existen",5*$AC$10,AD284*$AC$10)</f>
        <v>0.15</v>
      </c>
      <c r="AD284" s="276">
        <f t="shared" si="1134"/>
        <v>1</v>
      </c>
      <c r="AE284" s="208">
        <f t="shared" si="1355"/>
        <v>1</v>
      </c>
      <c r="AF284" s="210" t="s">
        <v>295</v>
      </c>
      <c r="AG284" s="210" t="s">
        <v>1405</v>
      </c>
      <c r="AH284" s="276">
        <f t="shared" ref="AH284" si="1435">IF(S284="No_existen",5*$AH$10,AI284*$AH$10)</f>
        <v>0.1</v>
      </c>
      <c r="AI284" s="276">
        <f t="shared" ref="AI284" si="1436">ROUND(AVERAGEIF(AJ284:AJ286,"&gt;0"),0)</f>
        <v>1</v>
      </c>
      <c r="AJ284" s="208">
        <f t="shared" si="1356"/>
        <v>1</v>
      </c>
      <c r="AK284" s="210" t="s">
        <v>292</v>
      </c>
      <c r="AL284" s="210" t="s">
        <v>301</v>
      </c>
      <c r="AM284" s="276">
        <f t="shared" ref="AM284" si="1437">IF(S284="No_existen",5*$AM$10,AN284*$AM$10)</f>
        <v>0.1</v>
      </c>
      <c r="AN284" s="276">
        <f t="shared" ref="AN284" si="1438">ROUND(AVERAGEIF(AO284:AO286,"&gt;0"),0)</f>
        <v>1</v>
      </c>
      <c r="AO284" s="208">
        <f t="shared" si="1357"/>
        <v>1</v>
      </c>
      <c r="AP284" s="210" t="s">
        <v>647</v>
      </c>
      <c r="AQ284" s="276">
        <f t="shared" ref="AQ284" si="1439">ROUND(AVERAGE(U284,Y284,AD284,AI284,AN284),0)</f>
        <v>1</v>
      </c>
      <c r="AR284" s="276" t="str">
        <f t="shared" ref="AR284" si="1440">IF(AQ284&lt;1.5,"FUERTE",IF(AND(AQ284&gt;=1.5,AQ284&lt;2.5),"ACEPTABLE",IF(AQ284&gt;=5,"INEXISTENTE","DÉBIL")))</f>
        <v>FUERTE</v>
      </c>
      <c r="AS284" s="276">
        <f t="shared" ref="AS284" si="1441">IF(R284=0,0,ROUND((R284*AQ284),0))</f>
        <v>5</v>
      </c>
      <c r="AT284" s="278" t="str">
        <f t="shared" ref="AT284" si="1442">IF(AS284&gt;=36,"GRAVE", IF(AS284&lt;=10, "LEVE", "MODERADO"))</f>
        <v>LEVE</v>
      </c>
      <c r="AU284" s="280" t="s">
        <v>1410</v>
      </c>
      <c r="AV284" s="280">
        <v>0</v>
      </c>
      <c r="AW284" s="210" t="s">
        <v>89</v>
      </c>
      <c r="AX284" s="210"/>
      <c r="AY284" s="188"/>
      <c r="AZ284" s="182"/>
      <c r="BA284" s="183"/>
      <c r="BB284" s="183"/>
      <c r="BC284" s="183"/>
      <c r="BD284" s="183"/>
      <c r="BE284" s="183"/>
      <c r="BF284" s="183"/>
      <c r="BG284" s="183"/>
    </row>
    <row r="285" spans="1:59" ht="64.5" hidden="1" customHeight="1" x14ac:dyDescent="0.2">
      <c r="A285" s="284"/>
      <c r="B285" s="282"/>
      <c r="C285" s="285"/>
      <c r="D285" s="280"/>
      <c r="E285" s="285"/>
      <c r="F285" s="282"/>
      <c r="G285" s="210" t="s">
        <v>260</v>
      </c>
      <c r="H285" s="210" t="s">
        <v>37</v>
      </c>
      <c r="I285" s="187" t="s">
        <v>1383</v>
      </c>
      <c r="J285" s="282"/>
      <c r="K285" s="282"/>
      <c r="L285" s="282"/>
      <c r="M285" s="282"/>
      <c r="N285" s="282"/>
      <c r="O285" s="276"/>
      <c r="P285" s="282"/>
      <c r="Q285" s="276"/>
      <c r="R285" s="276"/>
      <c r="S285" s="180" t="s">
        <v>315</v>
      </c>
      <c r="T285" s="181">
        <f t="shared" si="1353"/>
        <v>1</v>
      </c>
      <c r="U285" s="276"/>
      <c r="V285" s="276"/>
      <c r="W285" s="210" t="s">
        <v>1400</v>
      </c>
      <c r="X285" s="276"/>
      <c r="Y285" s="276"/>
      <c r="Z285" s="208">
        <f t="shared" si="1354"/>
        <v>4</v>
      </c>
      <c r="AA285" s="210" t="s">
        <v>318</v>
      </c>
      <c r="AB285" s="210"/>
      <c r="AC285" s="276"/>
      <c r="AD285" s="276"/>
      <c r="AE285" s="208">
        <f t="shared" si="1355"/>
        <v>1</v>
      </c>
      <c r="AF285" s="210" t="s">
        <v>295</v>
      </c>
      <c r="AG285" s="210" t="s">
        <v>1406</v>
      </c>
      <c r="AH285" s="276"/>
      <c r="AI285" s="276"/>
      <c r="AJ285" s="208">
        <f t="shared" si="1356"/>
        <v>1</v>
      </c>
      <c r="AK285" s="210" t="s">
        <v>292</v>
      </c>
      <c r="AL285" s="210" t="s">
        <v>301</v>
      </c>
      <c r="AM285" s="276"/>
      <c r="AN285" s="276"/>
      <c r="AO285" s="208">
        <f t="shared" si="1357"/>
        <v>1</v>
      </c>
      <c r="AP285" s="210" t="s">
        <v>647</v>
      </c>
      <c r="AQ285" s="276"/>
      <c r="AR285" s="276"/>
      <c r="AS285" s="276"/>
      <c r="AT285" s="278"/>
      <c r="AU285" s="280"/>
      <c r="AV285" s="280"/>
      <c r="AW285" s="210" t="s">
        <v>89</v>
      </c>
      <c r="AX285" s="210"/>
      <c r="AY285" s="188"/>
      <c r="AZ285" s="182"/>
      <c r="BA285" s="183"/>
      <c r="BB285" s="183"/>
      <c r="BC285" s="183"/>
      <c r="BD285" s="183"/>
      <c r="BE285" s="183"/>
      <c r="BF285" s="183"/>
      <c r="BG285" s="183"/>
    </row>
    <row r="286" spans="1:59" ht="64.5" hidden="1" customHeight="1" x14ac:dyDescent="0.2">
      <c r="A286" s="284"/>
      <c r="B286" s="282"/>
      <c r="C286" s="285"/>
      <c r="D286" s="280"/>
      <c r="E286" s="285"/>
      <c r="F286" s="282"/>
      <c r="G286" s="210"/>
      <c r="H286" s="210"/>
      <c r="I286" s="187"/>
      <c r="J286" s="282"/>
      <c r="K286" s="282"/>
      <c r="L286" s="282"/>
      <c r="M286" s="282"/>
      <c r="N286" s="282"/>
      <c r="O286" s="276"/>
      <c r="P286" s="282"/>
      <c r="Q286" s="276"/>
      <c r="R286" s="276"/>
      <c r="S286" s="180" t="s">
        <v>315</v>
      </c>
      <c r="T286" s="181">
        <f t="shared" si="1353"/>
        <v>1</v>
      </c>
      <c r="U286" s="276"/>
      <c r="V286" s="276"/>
      <c r="W286" s="210" t="s">
        <v>1401</v>
      </c>
      <c r="X286" s="276"/>
      <c r="Y286" s="276"/>
      <c r="Z286" s="208">
        <f t="shared" si="1354"/>
        <v>2</v>
      </c>
      <c r="AA286" s="210" t="s">
        <v>319</v>
      </c>
      <c r="AB286" s="210"/>
      <c r="AC286" s="276"/>
      <c r="AD286" s="276"/>
      <c r="AE286" s="208">
        <f t="shared" si="1355"/>
        <v>1</v>
      </c>
      <c r="AF286" s="210" t="s">
        <v>295</v>
      </c>
      <c r="AG286" s="210" t="s">
        <v>1407</v>
      </c>
      <c r="AH286" s="276"/>
      <c r="AI286" s="276"/>
      <c r="AJ286" s="208">
        <f t="shared" si="1356"/>
        <v>1</v>
      </c>
      <c r="AK286" s="210" t="s">
        <v>292</v>
      </c>
      <c r="AL286" s="210" t="s">
        <v>301</v>
      </c>
      <c r="AM286" s="276"/>
      <c r="AN286" s="276"/>
      <c r="AO286" s="208">
        <f t="shared" si="1357"/>
        <v>1</v>
      </c>
      <c r="AP286" s="210" t="s">
        <v>647</v>
      </c>
      <c r="AQ286" s="276"/>
      <c r="AR286" s="276"/>
      <c r="AS286" s="276"/>
      <c r="AT286" s="278"/>
      <c r="AU286" s="280"/>
      <c r="AV286" s="280"/>
      <c r="AW286" s="210" t="s">
        <v>89</v>
      </c>
      <c r="AX286" s="210"/>
      <c r="AY286" s="188"/>
      <c r="AZ286" s="182"/>
      <c r="BA286" s="183"/>
      <c r="BB286" s="183"/>
      <c r="BC286" s="183"/>
      <c r="BD286" s="183"/>
      <c r="BE286" s="183"/>
      <c r="BF286" s="183"/>
      <c r="BG286" s="183"/>
    </row>
    <row r="287" spans="1:59" ht="64.5" hidden="1" customHeight="1" x14ac:dyDescent="0.2">
      <c r="A287" s="284">
        <v>93</v>
      </c>
      <c r="B287" s="282" t="s">
        <v>182</v>
      </c>
      <c r="C287" s="285" t="str">
        <f>+VLOOKUP(B287,$A$691:$B$729,2,0)</f>
        <v>MARGARITA MARIA FAJARDO TORRES</v>
      </c>
      <c r="D287" s="280" t="s">
        <v>150</v>
      </c>
      <c r="E287" s="285" t="str">
        <f>IF(D287=$D$661,$E$661,IF(D287=$D$662,$E$662,IF(D287=$D$663,$E$663,IF(D287=$D$664,$E$664,IF(D287=$D$665,$E$665,IF(D287=$D$666,$E$666,IF(D287=$D$667,$E$667,IF(D287=$D$668,$E$668,IF(D287=$D$669,$E$669,IF(D287=$D$670,$E$670,IF(D287=VICERRECTORÍA_ACADÉMICA_,BE898,IF(D287=PLANEACIÓN_,BE900, IF(D287=IMPACTO,BE899,IF(D287=VICERRECTORÍA_ADMINISTRATIVA_FINANCIERA_,BE901,IF(D287=_VICERRECTORÍA_RESPONSABILIDAD_SOCIAL_Y_BIENESTAR_UNIVERSITARIO_,BE902," ")))))))))))))))</f>
        <v>Promover la calidad educativa de la Institución, mediante la administración de los programas de formación que ofrece la universidad en sus diferentes niveles, con el fin de permitir al egresado desempeñarse con idoneidad, ética y compromiso social.</v>
      </c>
      <c r="F287" s="282" t="s">
        <v>264</v>
      </c>
      <c r="G287" s="210" t="s">
        <v>260</v>
      </c>
      <c r="H287" s="210" t="s">
        <v>37</v>
      </c>
      <c r="I287" s="187" t="s">
        <v>1414</v>
      </c>
      <c r="J287" s="282" t="s">
        <v>113</v>
      </c>
      <c r="K287" s="308" t="s">
        <v>1415</v>
      </c>
      <c r="L287" s="308" t="s">
        <v>1416</v>
      </c>
      <c r="M287" s="308" t="s">
        <v>1417</v>
      </c>
      <c r="N287" s="282" t="s">
        <v>127</v>
      </c>
      <c r="O287" s="276">
        <f t="shared" ref="O287" si="1443">IF(N287="ALTA",5,IF(N287="MEDIO ALTA",4,IF(N287="MEDIA",3,IF(N287="MEDIO BAJA",2,IF(N287="BAJA",1,0)))))</f>
        <v>1</v>
      </c>
      <c r="P287" s="282" t="s">
        <v>141</v>
      </c>
      <c r="Q287" s="276">
        <f t="shared" ref="Q287" si="1444">IF(P287="ALTO",5,IF(P287="MEDIO-ALTO",4,IF(P287="MEDIO",3,IF(P287="MEDIO-BAJO",2,IF(P287="BAJO",1,0)))))</f>
        <v>1</v>
      </c>
      <c r="R287" s="276">
        <f t="shared" ref="R287" si="1445">Q287*O287</f>
        <v>1</v>
      </c>
      <c r="S287" s="180" t="s">
        <v>315</v>
      </c>
      <c r="T287" s="181">
        <f t="shared" si="1353"/>
        <v>1</v>
      </c>
      <c r="U287" s="276">
        <f t="shared" si="1146"/>
        <v>1</v>
      </c>
      <c r="V287" s="276">
        <f t="shared" si="1147"/>
        <v>0.6</v>
      </c>
      <c r="W287" s="210" t="s">
        <v>1418</v>
      </c>
      <c r="X287" s="276">
        <f t="shared" ref="X287" si="1446">IF(S287="No_existen",5*$X$10,Y287*$X$10)</f>
        <v>0.05</v>
      </c>
      <c r="Y287" s="276">
        <f t="shared" ref="Y287:Y323" si="1447">ROUND(AVERAGEIF(Z287:Z289,"&gt;0"),0)</f>
        <v>1</v>
      </c>
      <c r="Z287" s="208">
        <f t="shared" si="1354"/>
        <v>1</v>
      </c>
      <c r="AA287" s="210" t="s">
        <v>320</v>
      </c>
      <c r="AB287" s="210" t="s">
        <v>1419</v>
      </c>
      <c r="AC287" s="276">
        <f t="shared" ref="AC287" si="1448">IF(S287="No_existen",5*$AC$10,AD287*$AC$10)</f>
        <v>0.15</v>
      </c>
      <c r="AD287" s="276">
        <f t="shared" si="1151"/>
        <v>1</v>
      </c>
      <c r="AE287" s="208">
        <f t="shared" si="1355"/>
        <v>1</v>
      </c>
      <c r="AF287" s="210" t="s">
        <v>295</v>
      </c>
      <c r="AG287" s="210" t="s">
        <v>1420</v>
      </c>
      <c r="AH287" s="276">
        <f t="shared" ref="AH287" si="1449">IF(S287="No_existen",5*$AH$10,AI287*$AH$10)</f>
        <v>0.1</v>
      </c>
      <c r="AI287" s="276">
        <f t="shared" ref="AI287" si="1450">ROUND(AVERAGEIF(AJ287:AJ289,"&gt;0"),0)</f>
        <v>1</v>
      </c>
      <c r="AJ287" s="208">
        <f t="shared" si="1356"/>
        <v>1</v>
      </c>
      <c r="AK287" s="210" t="s">
        <v>292</v>
      </c>
      <c r="AL287" s="210" t="s">
        <v>299</v>
      </c>
      <c r="AM287" s="276">
        <f t="shared" ref="AM287" si="1451">IF(S287="No_existen",5*$AM$10,AN287*$AM$10)</f>
        <v>0.1</v>
      </c>
      <c r="AN287" s="276">
        <f t="shared" ref="AN287" si="1452">ROUND(AVERAGEIF(AO287:AO289,"&gt;0"),0)</f>
        <v>1</v>
      </c>
      <c r="AO287" s="208">
        <f t="shared" si="1357"/>
        <v>1</v>
      </c>
      <c r="AP287" s="210" t="s">
        <v>647</v>
      </c>
      <c r="AQ287" s="276">
        <f t="shared" ref="AQ287" si="1453">ROUND(AVERAGE(U287,Y287,AD287,AI287,AN287),0)</f>
        <v>1</v>
      </c>
      <c r="AR287" s="276" t="str">
        <f t="shared" ref="AR287" si="1454">IF(AQ287&lt;1.5,"FUERTE",IF(AND(AQ287&gt;=1.5,AQ287&lt;2.5),"ACEPTABLE",IF(AQ287&gt;=5,"INEXISTENTE","DÉBIL")))</f>
        <v>FUERTE</v>
      </c>
      <c r="AS287" s="276">
        <f t="shared" ref="AS287" si="1455">IF(R287=0,0,ROUND((R287*AQ287),0))</f>
        <v>1</v>
      </c>
      <c r="AT287" s="278" t="str">
        <f t="shared" ref="AT287" si="1456">IF(AS287&gt;=36,"GRAVE", IF(AS287&lt;=10, "LEVE", "MODERADO"))</f>
        <v>LEVE</v>
      </c>
      <c r="AU287" s="308" t="s">
        <v>1421</v>
      </c>
      <c r="AV287" s="309" t="s">
        <v>1422</v>
      </c>
      <c r="AW287" s="210" t="s">
        <v>89</v>
      </c>
      <c r="AX287" s="210"/>
      <c r="AY287" s="188"/>
      <c r="AZ287" s="182"/>
      <c r="BA287" s="183"/>
      <c r="BB287" s="183"/>
      <c r="BC287" s="183"/>
      <c r="BD287" s="183"/>
      <c r="BE287" s="183"/>
      <c r="BF287" s="183"/>
      <c r="BG287" s="183"/>
    </row>
    <row r="288" spans="1:59" ht="64.5" hidden="1" customHeight="1" x14ac:dyDescent="0.2">
      <c r="A288" s="284"/>
      <c r="B288" s="282"/>
      <c r="C288" s="285"/>
      <c r="D288" s="280"/>
      <c r="E288" s="285"/>
      <c r="F288" s="282"/>
      <c r="G288" s="210"/>
      <c r="H288" s="210"/>
      <c r="I288" s="187"/>
      <c r="J288" s="282"/>
      <c r="K288" s="308"/>
      <c r="L288" s="308"/>
      <c r="M288" s="308"/>
      <c r="N288" s="282"/>
      <c r="O288" s="276"/>
      <c r="P288" s="282"/>
      <c r="Q288" s="276"/>
      <c r="R288" s="276"/>
      <c r="S288" s="180"/>
      <c r="T288" s="181">
        <f t="shared" si="1353"/>
        <v>0</v>
      </c>
      <c r="U288" s="276"/>
      <c r="V288" s="276"/>
      <c r="W288" s="210"/>
      <c r="X288" s="276"/>
      <c r="Y288" s="276"/>
      <c r="Z288" s="208">
        <f t="shared" si="1354"/>
        <v>0</v>
      </c>
      <c r="AA288" s="210"/>
      <c r="AB288" s="210"/>
      <c r="AC288" s="276"/>
      <c r="AD288" s="276"/>
      <c r="AE288" s="208">
        <f t="shared" si="1355"/>
        <v>0</v>
      </c>
      <c r="AF288" s="210"/>
      <c r="AG288" s="210"/>
      <c r="AH288" s="276"/>
      <c r="AI288" s="276"/>
      <c r="AJ288" s="208">
        <f t="shared" si="1356"/>
        <v>0</v>
      </c>
      <c r="AK288" s="210"/>
      <c r="AL288" s="210"/>
      <c r="AM288" s="276"/>
      <c r="AN288" s="276"/>
      <c r="AO288" s="208">
        <f t="shared" si="1357"/>
        <v>0</v>
      </c>
      <c r="AP288" s="210"/>
      <c r="AQ288" s="276"/>
      <c r="AR288" s="276"/>
      <c r="AS288" s="276"/>
      <c r="AT288" s="278"/>
      <c r="AU288" s="308"/>
      <c r="AV288" s="308"/>
      <c r="AW288" s="210"/>
      <c r="AX288" s="210"/>
      <c r="AY288" s="188"/>
      <c r="AZ288" s="182"/>
      <c r="BA288" s="183"/>
      <c r="BB288" s="183"/>
      <c r="BC288" s="183"/>
      <c r="BD288" s="183"/>
      <c r="BE288" s="183"/>
      <c r="BF288" s="183"/>
      <c r="BG288" s="183"/>
    </row>
    <row r="289" spans="1:59" ht="64.5" hidden="1" customHeight="1" x14ac:dyDescent="0.2">
      <c r="A289" s="284"/>
      <c r="B289" s="282"/>
      <c r="C289" s="285"/>
      <c r="D289" s="280"/>
      <c r="E289" s="285"/>
      <c r="F289" s="282"/>
      <c r="G289" s="210"/>
      <c r="H289" s="210"/>
      <c r="I289" s="187"/>
      <c r="J289" s="282"/>
      <c r="K289" s="308"/>
      <c r="L289" s="308"/>
      <c r="M289" s="308"/>
      <c r="N289" s="282"/>
      <c r="O289" s="276"/>
      <c r="P289" s="282"/>
      <c r="Q289" s="276"/>
      <c r="R289" s="276"/>
      <c r="S289" s="180"/>
      <c r="T289" s="181">
        <f t="shared" si="1353"/>
        <v>0</v>
      </c>
      <c r="U289" s="276"/>
      <c r="V289" s="276"/>
      <c r="W289" s="210"/>
      <c r="X289" s="276"/>
      <c r="Y289" s="276"/>
      <c r="Z289" s="208">
        <f t="shared" si="1354"/>
        <v>0</v>
      </c>
      <c r="AA289" s="210"/>
      <c r="AB289" s="210"/>
      <c r="AC289" s="276"/>
      <c r="AD289" s="276"/>
      <c r="AE289" s="208">
        <f t="shared" si="1355"/>
        <v>0</v>
      </c>
      <c r="AF289" s="210"/>
      <c r="AG289" s="210"/>
      <c r="AH289" s="276"/>
      <c r="AI289" s="276"/>
      <c r="AJ289" s="208">
        <f t="shared" si="1356"/>
        <v>0</v>
      </c>
      <c r="AK289" s="210"/>
      <c r="AL289" s="210"/>
      <c r="AM289" s="276"/>
      <c r="AN289" s="276"/>
      <c r="AO289" s="208">
        <f t="shared" si="1357"/>
        <v>0</v>
      </c>
      <c r="AP289" s="210"/>
      <c r="AQ289" s="276"/>
      <c r="AR289" s="276"/>
      <c r="AS289" s="276"/>
      <c r="AT289" s="278"/>
      <c r="AU289" s="308"/>
      <c r="AV289" s="308"/>
      <c r="AW289" s="210"/>
      <c r="AX289" s="210"/>
      <c r="AY289" s="188"/>
      <c r="AZ289" s="182"/>
      <c r="BA289" s="183"/>
      <c r="BB289" s="183"/>
      <c r="BC289" s="183"/>
      <c r="BD289" s="183"/>
      <c r="BE289" s="183"/>
      <c r="BF289" s="183"/>
      <c r="BG289" s="183"/>
    </row>
    <row r="290" spans="1:59" ht="118.5" customHeight="1" x14ac:dyDescent="0.2">
      <c r="A290" s="284">
        <v>94</v>
      </c>
      <c r="B290" s="282" t="s">
        <v>158</v>
      </c>
      <c r="C290" s="285" t="str">
        <f>+VLOOKUP(B290,$A$691:$B$729,2,0)</f>
        <v>FRANCISCO ANTORIO URIBE GOMEZ</v>
      </c>
      <c r="D290" s="280" t="s">
        <v>162</v>
      </c>
      <c r="E290" s="285" t="str">
        <f>IF(D290=$D$661,$E$661,IF(D290=$D$662,$E$662,IF(D290=$D$663,$E$663,IF(D290=$D$664,$E$664,IF(D290=$D$665,$E$665,IF(D290=$D$666,$E$666,IF(D290=$D$667,$E$667,IF(D290=$D$668,$E$668,IF(D290=$D$669,$E$669,IF(D290=$D$670,$E$670,IF(D290=VICERRECTORÍA_ACADÉMICA_,BE901,IF(D290=PLANEACIÓN_,BE903, IF(D290=IMPACTO,BE902,IF(D290=VICERRECTORÍA_ADMINISTRATIVA_FINANCIERA_,BE904,IF(D290=_VICERRECTORÍA_RESPONSABILIDAD_SOCIAL_Y_BIENESTAR_UNIVERSITARIO_,BE905," ")))))))))))))))</f>
        <v>Administrar y ejecutar los recursos de la institución generando en los procesos mayor eficiencia y eficacia para dar una respuesta oportuna a los servicios demandados en el cumplimiento de las funciones misionales.</v>
      </c>
      <c r="F290" s="282" t="s">
        <v>265</v>
      </c>
      <c r="G290" s="210" t="s">
        <v>260</v>
      </c>
      <c r="H290" s="210" t="s">
        <v>37</v>
      </c>
      <c r="I290" s="187" t="s">
        <v>1423</v>
      </c>
      <c r="J290" s="282" t="s">
        <v>111</v>
      </c>
      <c r="K290" s="308" t="s">
        <v>1431</v>
      </c>
      <c r="L290" s="308" t="s">
        <v>1432</v>
      </c>
      <c r="M290" s="308" t="s">
        <v>1433</v>
      </c>
      <c r="N290" s="282" t="s">
        <v>127</v>
      </c>
      <c r="O290" s="276">
        <f t="shared" ref="O290" si="1457">IF(N290="ALTA",5,IF(N290="MEDIO ALTA",4,IF(N290="MEDIA",3,IF(N290="MEDIO BAJA",2,IF(N290="BAJA",1,0)))))</f>
        <v>1</v>
      </c>
      <c r="P290" s="282" t="s">
        <v>139</v>
      </c>
      <c r="Q290" s="276">
        <f t="shared" ref="Q290" si="1458">IF(P290="ALTO",5,IF(P290="MEDIO-ALTO",4,IF(P290="MEDIO",3,IF(P290="MEDIO-BAJO",2,IF(P290="BAJO",1,0)))))</f>
        <v>5</v>
      </c>
      <c r="R290" s="276">
        <f t="shared" ref="R290" si="1459">Q290*O290</f>
        <v>5</v>
      </c>
      <c r="S290" s="180" t="s">
        <v>386</v>
      </c>
      <c r="T290" s="181">
        <f t="shared" si="1353"/>
        <v>4</v>
      </c>
      <c r="U290" s="276">
        <f t="shared" si="1163"/>
        <v>3</v>
      </c>
      <c r="V290" s="276">
        <f t="shared" si="1164"/>
        <v>1.7999999999999998</v>
      </c>
      <c r="W290" s="210"/>
      <c r="X290" s="276">
        <f t="shared" ref="X290" si="1460">IF(S290="No_existen",5*$X$10,Y290*$X$10)</f>
        <v>0.25</v>
      </c>
      <c r="Y290" s="276">
        <f t="shared" ref="Y290:Y326" si="1461">ROUND(AVERAGEIF(Z290:Z292,"&gt;0"),0)</f>
        <v>5</v>
      </c>
      <c r="Z290" s="208">
        <f t="shared" si="1354"/>
        <v>0</v>
      </c>
      <c r="AA290" s="210"/>
      <c r="AB290" s="210"/>
      <c r="AC290" s="276">
        <f t="shared" ref="AC290" si="1462">IF(S290="No_existen",5*$AC$10,AD290*$AC$10)</f>
        <v>0.75</v>
      </c>
      <c r="AD290" s="276">
        <f t="shared" si="1167"/>
        <v>5</v>
      </c>
      <c r="AE290" s="208">
        <f t="shared" si="1355"/>
        <v>0</v>
      </c>
      <c r="AF290" s="210"/>
      <c r="AG290" s="210"/>
      <c r="AH290" s="276">
        <f t="shared" ref="AH290" si="1463">IF(S290="No_existen",5*$AH$10,AI290*$AH$10)</f>
        <v>0.5</v>
      </c>
      <c r="AI290" s="276">
        <f t="shared" ref="AI290" si="1464">ROUND(AVERAGEIF(AJ290:AJ292,"&gt;0"),0)</f>
        <v>5</v>
      </c>
      <c r="AJ290" s="208">
        <f t="shared" si="1356"/>
        <v>0</v>
      </c>
      <c r="AK290" s="210"/>
      <c r="AL290" s="210"/>
      <c r="AM290" s="276">
        <f t="shared" ref="AM290" si="1465">IF(S290="No_existen",5*$AM$10,AN290*$AM$10)</f>
        <v>0.5</v>
      </c>
      <c r="AN290" s="276">
        <f t="shared" ref="AN290" si="1466">ROUND(AVERAGEIF(AO290:AO292,"&gt;0"),0)</f>
        <v>5</v>
      </c>
      <c r="AO290" s="208">
        <f t="shared" si="1357"/>
        <v>0</v>
      </c>
      <c r="AP290" s="210"/>
      <c r="AQ290" s="276">
        <f t="shared" ref="AQ290" si="1467">ROUND(AVERAGE(U290,Y290,AD290,AI290,AN290),0)</f>
        <v>5</v>
      </c>
      <c r="AR290" s="276" t="str">
        <f t="shared" ref="AR290" si="1468">IF(AQ290&lt;1.5,"FUERTE",IF(AND(AQ290&gt;=1.5,AQ290&lt;2.5),"ACEPTABLE",IF(AQ290&gt;=5,"INEXISTENTE","DÉBIL")))</f>
        <v>INEXISTENTE</v>
      </c>
      <c r="AS290" s="276">
        <f t="shared" ref="AS290" si="1469">IF(R290=0,0,ROUND((R290*AQ290),0))</f>
        <v>25</v>
      </c>
      <c r="AT290" s="278" t="str">
        <f t="shared" ref="AT290" si="1470">IF(AS290&gt;=36,"GRAVE", IF(AS290&lt;=10, "LEVE", "MODERADO"))</f>
        <v>MODERADO</v>
      </c>
      <c r="AU290" s="280"/>
      <c r="AV290" s="280"/>
      <c r="AW290" s="210"/>
      <c r="AX290" s="210"/>
      <c r="AY290" s="188"/>
      <c r="AZ290" s="182"/>
      <c r="BA290" s="183"/>
      <c r="BB290" s="183"/>
      <c r="BC290" s="183"/>
      <c r="BD290" s="183"/>
      <c r="BE290" s="183"/>
      <c r="BF290" s="183"/>
      <c r="BG290" s="183"/>
    </row>
    <row r="291" spans="1:59" ht="64.5" hidden="1" customHeight="1" x14ac:dyDescent="0.2">
      <c r="A291" s="284"/>
      <c r="B291" s="282"/>
      <c r="C291" s="285"/>
      <c r="D291" s="280"/>
      <c r="E291" s="285"/>
      <c r="F291" s="282"/>
      <c r="G291" s="210" t="s">
        <v>260</v>
      </c>
      <c r="H291" s="210" t="s">
        <v>226</v>
      </c>
      <c r="I291" s="187" t="s">
        <v>1424</v>
      </c>
      <c r="J291" s="282"/>
      <c r="K291" s="308"/>
      <c r="L291" s="308"/>
      <c r="M291" s="308"/>
      <c r="N291" s="282"/>
      <c r="O291" s="276"/>
      <c r="P291" s="282"/>
      <c r="Q291" s="276"/>
      <c r="R291" s="276"/>
      <c r="S291" s="180" t="s">
        <v>277</v>
      </c>
      <c r="T291" s="181">
        <f t="shared" si="1353"/>
        <v>5</v>
      </c>
      <c r="U291" s="276"/>
      <c r="V291" s="276"/>
      <c r="W291" s="210"/>
      <c r="X291" s="276"/>
      <c r="Y291" s="276"/>
      <c r="Z291" s="208">
        <f t="shared" si="1354"/>
        <v>5</v>
      </c>
      <c r="AA291" s="210"/>
      <c r="AB291" s="210"/>
      <c r="AC291" s="276"/>
      <c r="AD291" s="276"/>
      <c r="AE291" s="208">
        <f t="shared" si="1355"/>
        <v>5</v>
      </c>
      <c r="AF291" s="210"/>
      <c r="AG291" s="210"/>
      <c r="AH291" s="276"/>
      <c r="AI291" s="276"/>
      <c r="AJ291" s="208">
        <f t="shared" si="1356"/>
        <v>5</v>
      </c>
      <c r="AK291" s="210"/>
      <c r="AL291" s="210"/>
      <c r="AM291" s="276"/>
      <c r="AN291" s="276"/>
      <c r="AO291" s="208">
        <f t="shared" si="1357"/>
        <v>5</v>
      </c>
      <c r="AP291" s="210"/>
      <c r="AQ291" s="276"/>
      <c r="AR291" s="276"/>
      <c r="AS291" s="276"/>
      <c r="AT291" s="278"/>
      <c r="AU291" s="280"/>
      <c r="AV291" s="280"/>
      <c r="AW291" s="210"/>
      <c r="AX291" s="210"/>
      <c r="AY291" s="188"/>
      <c r="AZ291" s="182"/>
      <c r="BA291" s="183"/>
      <c r="BB291" s="183"/>
      <c r="BC291" s="183"/>
      <c r="BD291" s="183"/>
      <c r="BE291" s="183"/>
      <c r="BF291" s="183"/>
      <c r="BG291" s="183"/>
    </row>
    <row r="292" spans="1:59" ht="64.5" hidden="1" customHeight="1" x14ac:dyDescent="0.2">
      <c r="A292" s="284"/>
      <c r="B292" s="282"/>
      <c r="C292" s="285"/>
      <c r="D292" s="280"/>
      <c r="E292" s="285"/>
      <c r="F292" s="282"/>
      <c r="G292" s="210" t="s">
        <v>261</v>
      </c>
      <c r="H292" s="210" t="s">
        <v>40</v>
      </c>
      <c r="I292" s="187" t="s">
        <v>1425</v>
      </c>
      <c r="J292" s="282"/>
      <c r="K292" s="308"/>
      <c r="L292" s="308"/>
      <c r="M292" s="308"/>
      <c r="N292" s="282"/>
      <c r="O292" s="276"/>
      <c r="P292" s="282"/>
      <c r="Q292" s="276"/>
      <c r="R292" s="276"/>
      <c r="S292" s="180" t="s">
        <v>315</v>
      </c>
      <c r="T292" s="181">
        <f t="shared" si="1353"/>
        <v>1</v>
      </c>
      <c r="U292" s="276"/>
      <c r="V292" s="276"/>
      <c r="W292" s="210" t="s">
        <v>1441</v>
      </c>
      <c r="X292" s="276"/>
      <c r="Y292" s="276"/>
      <c r="Z292" s="208">
        <f t="shared" si="1354"/>
        <v>4</v>
      </c>
      <c r="AA292" s="210" t="s">
        <v>318</v>
      </c>
      <c r="AB292" s="210"/>
      <c r="AC292" s="276"/>
      <c r="AD292" s="276"/>
      <c r="AE292" s="208">
        <f t="shared" si="1355"/>
        <v>0</v>
      </c>
      <c r="AF292" s="210"/>
      <c r="AG292" s="210"/>
      <c r="AH292" s="276"/>
      <c r="AI292" s="276"/>
      <c r="AJ292" s="208">
        <f t="shared" si="1356"/>
        <v>0</v>
      </c>
      <c r="AK292" s="210"/>
      <c r="AL292" s="210"/>
      <c r="AM292" s="276"/>
      <c r="AN292" s="276"/>
      <c r="AO292" s="208">
        <f t="shared" si="1357"/>
        <v>0</v>
      </c>
      <c r="AP292" s="210"/>
      <c r="AQ292" s="276"/>
      <c r="AR292" s="276"/>
      <c r="AS292" s="276"/>
      <c r="AT292" s="278"/>
      <c r="AU292" s="280"/>
      <c r="AV292" s="280"/>
      <c r="AW292" s="210"/>
      <c r="AX292" s="210"/>
      <c r="AY292" s="188"/>
      <c r="AZ292" s="182"/>
      <c r="BA292" s="183"/>
      <c r="BB292" s="183"/>
      <c r="BC292" s="183"/>
      <c r="BD292" s="183"/>
      <c r="BE292" s="183"/>
      <c r="BF292" s="183"/>
      <c r="BG292" s="183"/>
    </row>
    <row r="293" spans="1:59" ht="64.5" customHeight="1" x14ac:dyDescent="0.2">
      <c r="A293" s="284">
        <v>95</v>
      </c>
      <c r="B293" s="282" t="s">
        <v>158</v>
      </c>
      <c r="C293" s="285" t="str">
        <f>+VLOOKUP(B293,$A$691:$B$729,2,0)</f>
        <v>FRANCISCO ANTORIO URIBE GOMEZ</v>
      </c>
      <c r="D293" s="280" t="s">
        <v>162</v>
      </c>
      <c r="E293" s="285" t="str">
        <f>IF(D293=$D$661,$E$661,IF(D293=$D$662,$E$662,IF(D293=$D$663,$E$663,IF(D293=$D$664,$E$664,IF(D293=$D$665,$E$665,IF(D293=$D$666,$E$666,IF(D293=$D$667,$E$667,IF(D293=$D$668,$E$668,IF(D293=$D$669,$E$669,IF(D293=$D$670,$E$670,IF(D293=VICERRECTORÍA_ACADÉMICA_,BE904,IF(D293=PLANEACIÓN_,BE906, IF(D293=IMPACTO,BE905,IF(D293=VICERRECTORÍA_ADMINISTRATIVA_FINANCIERA_,BE907,IF(D293=_VICERRECTORÍA_RESPONSABILIDAD_SOCIAL_Y_BIENESTAR_UNIVERSITARIO_,BE908," ")))))))))))))))</f>
        <v>Administrar y ejecutar los recursos de la institución generando en los procesos mayor eficiencia y eficacia para dar una respuesta oportuna a los servicios demandados en el cumplimiento de las funciones misionales.</v>
      </c>
      <c r="F293" s="282" t="s">
        <v>265</v>
      </c>
      <c r="G293" s="210" t="s">
        <v>261</v>
      </c>
      <c r="H293" s="210" t="s">
        <v>262</v>
      </c>
      <c r="I293" s="187" t="s">
        <v>1426</v>
      </c>
      <c r="J293" s="282" t="s">
        <v>142</v>
      </c>
      <c r="K293" s="282" t="s">
        <v>1434</v>
      </c>
      <c r="L293" s="282" t="s">
        <v>1435</v>
      </c>
      <c r="M293" s="282" t="s">
        <v>1436</v>
      </c>
      <c r="N293" s="282" t="s">
        <v>127</v>
      </c>
      <c r="O293" s="276">
        <f t="shared" ref="O293" si="1471">IF(N293="ALTA",5,IF(N293="MEDIO ALTA",4,IF(N293="MEDIA",3,IF(N293="MEDIO BAJA",2,IF(N293="BAJA",1,0)))))</f>
        <v>1</v>
      </c>
      <c r="P293" s="282" t="s">
        <v>209</v>
      </c>
      <c r="Q293" s="276">
        <f t="shared" ref="Q293" si="1472">IF(P293="ALTO",5,IF(P293="MEDIO-ALTO",4,IF(P293="MEDIO",3,IF(P293="MEDIO-BAJO",2,IF(P293="BAJO",1,0)))))</f>
        <v>4</v>
      </c>
      <c r="R293" s="276">
        <f t="shared" ref="R293" si="1473">Q293*O293</f>
        <v>4</v>
      </c>
      <c r="S293" s="180" t="s">
        <v>277</v>
      </c>
      <c r="T293" s="181">
        <f t="shared" si="1353"/>
        <v>5</v>
      </c>
      <c r="U293" s="276">
        <f t="shared" si="1180"/>
        <v>5</v>
      </c>
      <c r="V293" s="276">
        <f t="shared" si="1181"/>
        <v>3</v>
      </c>
      <c r="W293" s="210"/>
      <c r="X293" s="276">
        <f t="shared" ref="X293" si="1474">IF(S293="No_existen",5*$X$10,Y293*$X$10)</f>
        <v>0.25</v>
      </c>
      <c r="Y293" s="276">
        <f t="shared" ref="Y293:Y329" si="1475">ROUND(AVERAGEIF(Z293:Z295,"&gt;0"),0)</f>
        <v>5</v>
      </c>
      <c r="Z293" s="208">
        <f t="shared" si="1354"/>
        <v>5</v>
      </c>
      <c r="AA293" s="210"/>
      <c r="AB293" s="210"/>
      <c r="AC293" s="276">
        <f t="shared" ref="AC293" si="1476">IF(S293="No_existen",5*$AC$10,AD293*$AC$10)</f>
        <v>0.75</v>
      </c>
      <c r="AD293" s="276">
        <f t="shared" si="1184"/>
        <v>5</v>
      </c>
      <c r="AE293" s="208">
        <f t="shared" si="1355"/>
        <v>5</v>
      </c>
      <c r="AF293" s="210"/>
      <c r="AG293" s="210"/>
      <c r="AH293" s="276">
        <f t="shared" ref="AH293" si="1477">IF(S293="No_existen",5*$AH$10,AI293*$AH$10)</f>
        <v>0.5</v>
      </c>
      <c r="AI293" s="276">
        <f t="shared" ref="AI293" si="1478">ROUND(AVERAGEIF(AJ293:AJ295,"&gt;0"),0)</f>
        <v>5</v>
      </c>
      <c r="AJ293" s="208">
        <f t="shared" si="1356"/>
        <v>5</v>
      </c>
      <c r="AK293" s="210"/>
      <c r="AL293" s="210"/>
      <c r="AM293" s="276">
        <f t="shared" ref="AM293" si="1479">IF(S293="No_existen",5*$AM$10,AN293*$AM$10)</f>
        <v>0.5</v>
      </c>
      <c r="AN293" s="276">
        <f t="shared" ref="AN293" si="1480">ROUND(AVERAGEIF(AO293:AO295,"&gt;0"),0)</f>
        <v>5</v>
      </c>
      <c r="AO293" s="208">
        <f t="shared" si="1357"/>
        <v>5</v>
      </c>
      <c r="AP293" s="210"/>
      <c r="AQ293" s="276">
        <f t="shared" ref="AQ293" si="1481">ROUND(AVERAGE(U293,Y293,AD293,AI293,AN293),0)</f>
        <v>5</v>
      </c>
      <c r="AR293" s="276" t="str">
        <f t="shared" ref="AR293" si="1482">IF(AQ293&lt;1.5,"FUERTE",IF(AND(AQ293&gt;=1.5,AQ293&lt;2.5),"ACEPTABLE",IF(AQ293&gt;=5,"INEXISTENTE","DÉBIL")))</f>
        <v>INEXISTENTE</v>
      </c>
      <c r="AS293" s="276">
        <f t="shared" ref="AS293" si="1483">IF(R293=0,0,ROUND((R293*AQ293),0))</f>
        <v>20</v>
      </c>
      <c r="AT293" s="278" t="str">
        <f t="shared" ref="AT293" si="1484">IF(AS293&gt;=36,"GRAVE", IF(AS293&lt;=10, "LEVE", "MODERADO"))</f>
        <v>MODERADO</v>
      </c>
      <c r="AU293" s="280"/>
      <c r="AV293" s="280"/>
      <c r="AW293" s="210"/>
      <c r="AX293" s="210"/>
      <c r="AY293" s="188"/>
      <c r="AZ293" s="182"/>
      <c r="BA293" s="183"/>
      <c r="BB293" s="183"/>
      <c r="BC293" s="183"/>
      <c r="BD293" s="183"/>
      <c r="BE293" s="183"/>
      <c r="BF293" s="183"/>
      <c r="BG293" s="183"/>
    </row>
    <row r="294" spans="1:59" ht="64.5" hidden="1" customHeight="1" x14ac:dyDescent="0.2">
      <c r="A294" s="284"/>
      <c r="B294" s="282"/>
      <c r="C294" s="285"/>
      <c r="D294" s="280"/>
      <c r="E294" s="285"/>
      <c r="F294" s="282"/>
      <c r="G294" s="210" t="s">
        <v>260</v>
      </c>
      <c r="H294" s="210" t="s">
        <v>226</v>
      </c>
      <c r="I294" s="187" t="s">
        <v>1427</v>
      </c>
      <c r="J294" s="282"/>
      <c r="K294" s="282"/>
      <c r="L294" s="282"/>
      <c r="M294" s="282"/>
      <c r="N294" s="282"/>
      <c r="O294" s="276"/>
      <c r="P294" s="282"/>
      <c r="Q294" s="276"/>
      <c r="R294" s="276"/>
      <c r="S294" s="180" t="s">
        <v>277</v>
      </c>
      <c r="T294" s="181">
        <f t="shared" si="1353"/>
        <v>5</v>
      </c>
      <c r="U294" s="276"/>
      <c r="V294" s="276"/>
      <c r="W294" s="210"/>
      <c r="X294" s="276"/>
      <c r="Y294" s="276"/>
      <c r="Z294" s="208">
        <f t="shared" si="1354"/>
        <v>5</v>
      </c>
      <c r="AA294" s="210"/>
      <c r="AB294" s="210"/>
      <c r="AC294" s="276"/>
      <c r="AD294" s="276"/>
      <c r="AE294" s="208">
        <f t="shared" si="1355"/>
        <v>5</v>
      </c>
      <c r="AF294" s="210"/>
      <c r="AG294" s="210"/>
      <c r="AH294" s="276"/>
      <c r="AI294" s="276"/>
      <c r="AJ294" s="208">
        <f t="shared" si="1356"/>
        <v>5</v>
      </c>
      <c r="AK294" s="210"/>
      <c r="AL294" s="210"/>
      <c r="AM294" s="276"/>
      <c r="AN294" s="276"/>
      <c r="AO294" s="208">
        <f t="shared" si="1357"/>
        <v>5</v>
      </c>
      <c r="AP294" s="210"/>
      <c r="AQ294" s="276"/>
      <c r="AR294" s="276"/>
      <c r="AS294" s="276"/>
      <c r="AT294" s="278"/>
      <c r="AU294" s="280"/>
      <c r="AV294" s="280"/>
      <c r="AW294" s="210"/>
      <c r="AX294" s="210"/>
      <c r="AY294" s="188"/>
      <c r="AZ294" s="182"/>
      <c r="BA294" s="183"/>
      <c r="BB294" s="183"/>
      <c r="BC294" s="183"/>
      <c r="BD294" s="183"/>
      <c r="BE294" s="183"/>
      <c r="BF294" s="183"/>
      <c r="BG294" s="183"/>
    </row>
    <row r="295" spans="1:59" ht="64.5" hidden="1" customHeight="1" x14ac:dyDescent="0.2">
      <c r="A295" s="284"/>
      <c r="B295" s="282"/>
      <c r="C295" s="285"/>
      <c r="D295" s="280"/>
      <c r="E295" s="285"/>
      <c r="F295" s="282"/>
      <c r="G295" s="210" t="s">
        <v>260</v>
      </c>
      <c r="H295" s="210" t="s">
        <v>226</v>
      </c>
      <c r="I295" s="187" t="s">
        <v>1428</v>
      </c>
      <c r="J295" s="282"/>
      <c r="K295" s="282"/>
      <c r="L295" s="282"/>
      <c r="M295" s="282"/>
      <c r="N295" s="282"/>
      <c r="O295" s="276"/>
      <c r="P295" s="282"/>
      <c r="Q295" s="276"/>
      <c r="R295" s="276"/>
      <c r="S295" s="180" t="s">
        <v>277</v>
      </c>
      <c r="T295" s="181">
        <f t="shared" si="1353"/>
        <v>5</v>
      </c>
      <c r="U295" s="276"/>
      <c r="V295" s="276"/>
      <c r="W295" s="210"/>
      <c r="X295" s="276"/>
      <c r="Y295" s="276"/>
      <c r="Z295" s="208">
        <f t="shared" si="1354"/>
        <v>5</v>
      </c>
      <c r="AA295" s="210"/>
      <c r="AB295" s="210"/>
      <c r="AC295" s="276"/>
      <c r="AD295" s="276"/>
      <c r="AE295" s="208">
        <f t="shared" si="1355"/>
        <v>5</v>
      </c>
      <c r="AF295" s="210"/>
      <c r="AG295" s="210"/>
      <c r="AH295" s="276"/>
      <c r="AI295" s="276"/>
      <c r="AJ295" s="208">
        <f t="shared" si="1356"/>
        <v>5</v>
      </c>
      <c r="AK295" s="210"/>
      <c r="AL295" s="210"/>
      <c r="AM295" s="276"/>
      <c r="AN295" s="276"/>
      <c r="AO295" s="208">
        <f t="shared" si="1357"/>
        <v>5</v>
      </c>
      <c r="AP295" s="210"/>
      <c r="AQ295" s="276"/>
      <c r="AR295" s="276"/>
      <c r="AS295" s="276"/>
      <c r="AT295" s="278"/>
      <c r="AU295" s="280"/>
      <c r="AV295" s="280"/>
      <c r="AW295" s="210"/>
      <c r="AX295" s="210"/>
      <c r="AY295" s="188"/>
      <c r="AZ295" s="182"/>
      <c r="BA295" s="183"/>
      <c r="BB295" s="183"/>
      <c r="BC295" s="183"/>
      <c r="BD295" s="183"/>
      <c r="BE295" s="183"/>
      <c r="BF295" s="183"/>
      <c r="BG295" s="183"/>
    </row>
    <row r="296" spans="1:59" ht="64.5" customHeight="1" x14ac:dyDescent="0.2">
      <c r="A296" s="284">
        <v>96</v>
      </c>
      <c r="B296" s="282" t="s">
        <v>158</v>
      </c>
      <c r="C296" s="285" t="str">
        <f>+VLOOKUP(B296,$A$691:$B$729,2,0)</f>
        <v>FRANCISCO ANTORIO URIBE GOMEZ</v>
      </c>
      <c r="D296" s="280" t="s">
        <v>162</v>
      </c>
      <c r="E296" s="285" t="str">
        <f>IF(D296=$D$661,$E$661,IF(D296=$D$662,$E$662,IF(D296=$D$663,$E$663,IF(D296=$D$664,$E$664,IF(D296=$D$665,$E$665,IF(D296=$D$666,$E$666,IF(D296=$D$667,$E$667,IF(D296=$D$668,$E$668,IF(D296=$D$669,$E$669,IF(D296=$D$670,$E$670,IF(D296=VICERRECTORÍA_ACADÉMICA_,BE907,IF(D296=PLANEACIÓN_,BE909, IF(D296=IMPACTO,BE908,IF(D296=VICERRECTORÍA_ADMINISTRATIVA_FINANCIERA_,BE910,IF(D296=_VICERRECTORÍA_RESPONSABILIDAD_SOCIAL_Y_BIENESTAR_UNIVERSITARIO_,BE911," ")))))))))))))))</f>
        <v>Administrar y ejecutar los recursos de la institución generando en los procesos mayor eficiencia y eficacia para dar una respuesta oportuna a los servicios demandados en el cumplimiento de las funciones misionales.</v>
      </c>
      <c r="F296" s="282" t="s">
        <v>265</v>
      </c>
      <c r="G296" s="210" t="s">
        <v>261</v>
      </c>
      <c r="H296" s="210" t="s">
        <v>262</v>
      </c>
      <c r="I296" s="187" t="s">
        <v>1426</v>
      </c>
      <c r="J296" s="282" t="s">
        <v>142</v>
      </c>
      <c r="K296" s="282" t="s">
        <v>1437</v>
      </c>
      <c r="L296" s="282" t="s">
        <v>1435</v>
      </c>
      <c r="M296" s="282" t="s">
        <v>1436</v>
      </c>
      <c r="N296" s="282" t="s">
        <v>127</v>
      </c>
      <c r="O296" s="276">
        <f t="shared" ref="O296" si="1485">IF(N296="ALTA",5,IF(N296="MEDIO ALTA",4,IF(N296="MEDIA",3,IF(N296="MEDIO BAJA",2,IF(N296="BAJA",1,0)))))</f>
        <v>1</v>
      </c>
      <c r="P296" s="282" t="s">
        <v>209</v>
      </c>
      <c r="Q296" s="276">
        <f t="shared" ref="Q296" si="1486">IF(P296="ALTO",5,IF(P296="MEDIO-ALTO",4,IF(P296="MEDIO",3,IF(P296="MEDIO-BAJO",2,IF(P296="BAJO",1,0)))))</f>
        <v>4</v>
      </c>
      <c r="R296" s="276">
        <f t="shared" ref="R296" si="1487">Q296*O296</f>
        <v>4</v>
      </c>
      <c r="S296" s="180" t="s">
        <v>277</v>
      </c>
      <c r="T296" s="181">
        <f t="shared" si="1353"/>
        <v>5</v>
      </c>
      <c r="U296" s="276">
        <f t="shared" si="1196"/>
        <v>5</v>
      </c>
      <c r="V296" s="276">
        <f t="shared" si="1197"/>
        <v>3</v>
      </c>
      <c r="W296" s="210"/>
      <c r="X296" s="276">
        <f t="shared" ref="X296" si="1488">IF(S296="No_existen",5*$X$10,Y296*$X$10)</f>
        <v>0.25</v>
      </c>
      <c r="Y296" s="276">
        <f t="shared" ref="Y296:Y332" si="1489">ROUND(AVERAGEIF(Z296:Z298,"&gt;0"),0)</f>
        <v>5</v>
      </c>
      <c r="Z296" s="208">
        <f t="shared" si="1354"/>
        <v>5</v>
      </c>
      <c r="AA296" s="210"/>
      <c r="AB296" s="210"/>
      <c r="AC296" s="276">
        <f t="shared" ref="AC296" si="1490">IF(S296="No_existen",5*$AC$10,AD296*$AC$10)</f>
        <v>0.75</v>
      </c>
      <c r="AD296" s="276">
        <f t="shared" si="1200"/>
        <v>5</v>
      </c>
      <c r="AE296" s="208">
        <f t="shared" si="1355"/>
        <v>5</v>
      </c>
      <c r="AF296" s="210"/>
      <c r="AG296" s="210"/>
      <c r="AH296" s="276">
        <f t="shared" ref="AH296" si="1491">IF(S296="No_existen",5*$AH$10,AI296*$AH$10)</f>
        <v>0.5</v>
      </c>
      <c r="AI296" s="276">
        <f t="shared" ref="AI296" si="1492">ROUND(AVERAGEIF(AJ296:AJ298,"&gt;0"),0)</f>
        <v>5</v>
      </c>
      <c r="AJ296" s="208">
        <f t="shared" si="1356"/>
        <v>5</v>
      </c>
      <c r="AK296" s="210"/>
      <c r="AL296" s="210"/>
      <c r="AM296" s="276">
        <f t="shared" ref="AM296" si="1493">IF(S296="No_existen",5*$AM$10,AN296*$AM$10)</f>
        <v>0.5</v>
      </c>
      <c r="AN296" s="276">
        <f t="shared" ref="AN296" si="1494">ROUND(AVERAGEIF(AO296:AO298,"&gt;0"),0)</f>
        <v>5</v>
      </c>
      <c r="AO296" s="208">
        <f t="shared" si="1357"/>
        <v>5</v>
      </c>
      <c r="AP296" s="210"/>
      <c r="AQ296" s="276">
        <f t="shared" ref="AQ296" si="1495">ROUND(AVERAGE(U296,Y296,AD296,AI296,AN296),0)</f>
        <v>5</v>
      </c>
      <c r="AR296" s="276" t="str">
        <f t="shared" ref="AR296" si="1496">IF(AQ296&lt;1.5,"FUERTE",IF(AND(AQ296&gt;=1.5,AQ296&lt;2.5),"ACEPTABLE",IF(AQ296&gt;=5,"INEXISTENTE","DÉBIL")))</f>
        <v>INEXISTENTE</v>
      </c>
      <c r="AS296" s="276">
        <f t="shared" ref="AS296" si="1497">IF(R296=0,0,ROUND((R296*AQ296),0))</f>
        <v>20</v>
      </c>
      <c r="AT296" s="278" t="str">
        <f t="shared" ref="AT296" si="1498">IF(AS296&gt;=36,"GRAVE", IF(AS296&lt;=10, "LEVE", "MODERADO"))</f>
        <v>MODERADO</v>
      </c>
      <c r="AU296" s="280"/>
      <c r="AV296" s="280"/>
      <c r="AW296" s="210"/>
      <c r="AX296" s="210"/>
      <c r="AY296" s="188"/>
      <c r="AZ296" s="182"/>
      <c r="BA296" s="183"/>
      <c r="BB296" s="183"/>
      <c r="BC296" s="183"/>
      <c r="BD296" s="183"/>
      <c r="BE296" s="183"/>
      <c r="BF296" s="183"/>
      <c r="BG296" s="183"/>
    </row>
    <row r="297" spans="1:59" ht="64.5" hidden="1" customHeight="1" x14ac:dyDescent="0.2">
      <c r="A297" s="284"/>
      <c r="B297" s="282"/>
      <c r="C297" s="285"/>
      <c r="D297" s="280"/>
      <c r="E297" s="285"/>
      <c r="F297" s="282"/>
      <c r="G297" s="210" t="s">
        <v>260</v>
      </c>
      <c r="H297" s="210" t="s">
        <v>226</v>
      </c>
      <c r="I297" s="187" t="s">
        <v>1427</v>
      </c>
      <c r="J297" s="282"/>
      <c r="K297" s="282"/>
      <c r="L297" s="282"/>
      <c r="M297" s="282"/>
      <c r="N297" s="282"/>
      <c r="O297" s="276"/>
      <c r="P297" s="282"/>
      <c r="Q297" s="276"/>
      <c r="R297" s="276"/>
      <c r="S297" s="180" t="s">
        <v>277</v>
      </c>
      <c r="T297" s="181">
        <f t="shared" si="1353"/>
        <v>5</v>
      </c>
      <c r="U297" s="276"/>
      <c r="V297" s="276"/>
      <c r="W297" s="210"/>
      <c r="X297" s="276"/>
      <c r="Y297" s="276"/>
      <c r="Z297" s="208">
        <f t="shared" si="1354"/>
        <v>5</v>
      </c>
      <c r="AA297" s="210"/>
      <c r="AB297" s="210"/>
      <c r="AC297" s="276"/>
      <c r="AD297" s="276"/>
      <c r="AE297" s="208">
        <f t="shared" si="1355"/>
        <v>5</v>
      </c>
      <c r="AF297" s="210"/>
      <c r="AG297" s="210"/>
      <c r="AH297" s="276"/>
      <c r="AI297" s="276"/>
      <c r="AJ297" s="208">
        <f t="shared" si="1356"/>
        <v>5</v>
      </c>
      <c r="AK297" s="210"/>
      <c r="AL297" s="210"/>
      <c r="AM297" s="276"/>
      <c r="AN297" s="276"/>
      <c r="AO297" s="208">
        <f t="shared" si="1357"/>
        <v>5</v>
      </c>
      <c r="AP297" s="210"/>
      <c r="AQ297" s="276"/>
      <c r="AR297" s="276"/>
      <c r="AS297" s="276"/>
      <c r="AT297" s="278"/>
      <c r="AU297" s="280"/>
      <c r="AV297" s="280"/>
      <c r="AW297" s="210"/>
      <c r="AX297" s="210"/>
      <c r="AY297" s="188"/>
      <c r="AZ297" s="182"/>
      <c r="BA297" s="183"/>
      <c r="BB297" s="183"/>
      <c r="BC297" s="183"/>
      <c r="BD297" s="183"/>
      <c r="BE297" s="183"/>
      <c r="BF297" s="183"/>
      <c r="BG297" s="183"/>
    </row>
    <row r="298" spans="1:59" ht="64.5" hidden="1" customHeight="1" x14ac:dyDescent="0.2">
      <c r="A298" s="284"/>
      <c r="B298" s="282"/>
      <c r="C298" s="285"/>
      <c r="D298" s="280"/>
      <c r="E298" s="285"/>
      <c r="F298" s="282"/>
      <c r="G298" s="210" t="s">
        <v>260</v>
      </c>
      <c r="H298" s="210" t="s">
        <v>226</v>
      </c>
      <c r="I298" s="187" t="s">
        <v>1428</v>
      </c>
      <c r="J298" s="282"/>
      <c r="K298" s="282"/>
      <c r="L298" s="282"/>
      <c r="M298" s="282"/>
      <c r="N298" s="282"/>
      <c r="O298" s="276"/>
      <c r="P298" s="282"/>
      <c r="Q298" s="276"/>
      <c r="R298" s="276"/>
      <c r="S298" s="180" t="s">
        <v>277</v>
      </c>
      <c r="T298" s="181">
        <f t="shared" si="1353"/>
        <v>5</v>
      </c>
      <c r="U298" s="276"/>
      <c r="V298" s="276"/>
      <c r="W298" s="210"/>
      <c r="X298" s="276"/>
      <c r="Y298" s="276"/>
      <c r="Z298" s="208">
        <f t="shared" si="1354"/>
        <v>5</v>
      </c>
      <c r="AA298" s="210"/>
      <c r="AB298" s="210"/>
      <c r="AC298" s="276"/>
      <c r="AD298" s="276"/>
      <c r="AE298" s="208">
        <f t="shared" si="1355"/>
        <v>5</v>
      </c>
      <c r="AF298" s="210"/>
      <c r="AG298" s="210"/>
      <c r="AH298" s="276"/>
      <c r="AI298" s="276"/>
      <c r="AJ298" s="208">
        <f t="shared" si="1356"/>
        <v>5</v>
      </c>
      <c r="AK298" s="210"/>
      <c r="AL298" s="210"/>
      <c r="AM298" s="276"/>
      <c r="AN298" s="276"/>
      <c r="AO298" s="208">
        <f t="shared" si="1357"/>
        <v>5</v>
      </c>
      <c r="AP298" s="210"/>
      <c r="AQ298" s="276"/>
      <c r="AR298" s="276"/>
      <c r="AS298" s="276"/>
      <c r="AT298" s="278"/>
      <c r="AU298" s="280"/>
      <c r="AV298" s="280"/>
      <c r="AW298" s="210"/>
      <c r="AX298" s="210"/>
      <c r="AY298" s="188"/>
      <c r="AZ298" s="182"/>
      <c r="BA298" s="183"/>
      <c r="BB298" s="183"/>
      <c r="BC298" s="183"/>
      <c r="BD298" s="183"/>
      <c r="BE298" s="183"/>
      <c r="BF298" s="183"/>
      <c r="BG298" s="183"/>
    </row>
    <row r="299" spans="1:59" ht="64.5" customHeight="1" x14ac:dyDescent="0.2">
      <c r="A299" s="284">
        <v>97</v>
      </c>
      <c r="B299" s="282" t="s">
        <v>158</v>
      </c>
      <c r="C299" s="285" t="str">
        <f>+VLOOKUP(B299,$A$691:$B$729,2,0)</f>
        <v>FRANCISCO ANTORIO URIBE GOMEZ</v>
      </c>
      <c r="D299" s="280" t="s">
        <v>162</v>
      </c>
      <c r="E299" s="285" t="str">
        <f>IF(D299=$D$661,$E$661,IF(D299=$D$662,$E$662,IF(D299=$D$663,$E$663,IF(D299=$D$664,$E$664,IF(D299=$D$665,$E$665,IF(D299=$D$666,$E$666,IF(D299=$D$667,$E$667,IF(D299=$D$668,$E$668,IF(D299=$D$669,$E$669,IF(D299=$D$670,$E$670,IF(D299=VICERRECTORÍA_ACADÉMICA_,BE910,IF(D299=PLANEACIÓN_,BE912, IF(D299=IMPACTO,BE911,IF(D299=VICERRECTORÍA_ADMINISTRATIVA_FINANCIERA_,BE913,IF(D299=_VICERRECTORÍA_RESPONSABILIDAD_SOCIAL_Y_BIENESTAR_UNIVERSITARIO_,BE914," ")))))))))))))))</f>
        <v>Administrar y ejecutar los recursos de la institución generando en los procesos mayor eficiencia y eficacia para dar una respuesta oportuna a los servicios demandados en el cumplimiento de las funciones misionales.</v>
      </c>
      <c r="F299" s="282" t="s">
        <v>265</v>
      </c>
      <c r="G299" s="210" t="s">
        <v>260</v>
      </c>
      <c r="H299" s="210" t="s">
        <v>37</v>
      </c>
      <c r="I299" s="187" t="s">
        <v>1429</v>
      </c>
      <c r="J299" s="282" t="s">
        <v>108</v>
      </c>
      <c r="K299" s="308" t="s">
        <v>1438</v>
      </c>
      <c r="L299" s="308" t="s">
        <v>1439</v>
      </c>
      <c r="M299" s="308" t="s">
        <v>1440</v>
      </c>
      <c r="N299" s="282" t="s">
        <v>127</v>
      </c>
      <c r="O299" s="276">
        <f t="shared" ref="O299" si="1499">IF(N299="ALTA",5,IF(N299="MEDIO ALTA",4,IF(N299="MEDIA",3,IF(N299="MEDIO BAJA",2,IF(N299="BAJA",1,0)))))</f>
        <v>1</v>
      </c>
      <c r="P299" s="282" t="s">
        <v>139</v>
      </c>
      <c r="Q299" s="276">
        <f t="shared" ref="Q299" si="1500">IF(P299="ALTO",5,IF(P299="MEDIO-ALTO",4,IF(P299="MEDIO",3,IF(P299="MEDIO-BAJO",2,IF(P299="BAJO",1,0)))))</f>
        <v>5</v>
      </c>
      <c r="R299" s="276">
        <f t="shared" ref="R299" si="1501">Q299*O299</f>
        <v>5</v>
      </c>
      <c r="S299" s="180" t="s">
        <v>277</v>
      </c>
      <c r="T299" s="181">
        <f t="shared" si="1353"/>
        <v>5</v>
      </c>
      <c r="U299" s="276">
        <f t="shared" si="1212"/>
        <v>4</v>
      </c>
      <c r="V299" s="276">
        <f t="shared" si="1213"/>
        <v>2.4</v>
      </c>
      <c r="W299" s="210"/>
      <c r="X299" s="276">
        <f t="shared" ref="X299" si="1502">IF(S299="No_existen",5*$X$10,Y299*$X$10)</f>
        <v>0.25</v>
      </c>
      <c r="Y299" s="276">
        <f t="shared" ref="Y299" si="1503">ROUND(AVERAGEIF(Z299:Z301,"&gt;0"),0)</f>
        <v>5</v>
      </c>
      <c r="Z299" s="208">
        <f t="shared" si="1354"/>
        <v>5</v>
      </c>
      <c r="AA299" s="210"/>
      <c r="AB299" s="210"/>
      <c r="AC299" s="276">
        <f t="shared" ref="AC299" si="1504">IF(S299="No_existen",5*$AC$10,AD299*$AC$10)</f>
        <v>0.75</v>
      </c>
      <c r="AD299" s="276">
        <f t="shared" si="1216"/>
        <v>5</v>
      </c>
      <c r="AE299" s="208">
        <f t="shared" si="1355"/>
        <v>5</v>
      </c>
      <c r="AF299" s="210"/>
      <c r="AG299" s="210"/>
      <c r="AH299" s="276">
        <f t="shared" ref="AH299" si="1505">IF(S299="No_existen",5*$AH$10,AI299*$AH$10)</f>
        <v>0.5</v>
      </c>
      <c r="AI299" s="276">
        <f t="shared" ref="AI299" si="1506">ROUND(AVERAGEIF(AJ299:AJ301,"&gt;0"),0)</f>
        <v>5</v>
      </c>
      <c r="AJ299" s="208">
        <f t="shared" si="1356"/>
        <v>5</v>
      </c>
      <c r="AK299" s="210"/>
      <c r="AL299" s="210"/>
      <c r="AM299" s="276">
        <f t="shared" ref="AM299" si="1507">IF(S299="No_existen",5*$AM$10,AN299*$AM$10)</f>
        <v>0.5</v>
      </c>
      <c r="AN299" s="276">
        <f t="shared" ref="AN299" si="1508">ROUND(AVERAGEIF(AO299:AO301,"&gt;0"),0)</f>
        <v>5</v>
      </c>
      <c r="AO299" s="208">
        <f t="shared" si="1357"/>
        <v>5</v>
      </c>
      <c r="AP299" s="210"/>
      <c r="AQ299" s="276">
        <f t="shared" ref="AQ299" si="1509">ROUND(AVERAGE(U299,Y299,AD299,AI299,AN299),0)</f>
        <v>5</v>
      </c>
      <c r="AR299" s="276" t="str">
        <f t="shared" ref="AR299" si="1510">IF(AQ299&lt;1.5,"FUERTE",IF(AND(AQ299&gt;=1.5,AQ299&lt;2.5),"ACEPTABLE",IF(AQ299&gt;=5,"INEXISTENTE","DÉBIL")))</f>
        <v>INEXISTENTE</v>
      </c>
      <c r="AS299" s="276">
        <f t="shared" ref="AS299" si="1511">IF(R299=0,0,ROUND((R299*AQ299),0))</f>
        <v>25</v>
      </c>
      <c r="AT299" s="278" t="str">
        <f t="shared" ref="AT299" si="1512">IF(AS299&gt;=36,"GRAVE", IF(AS299&lt;=10, "LEVE", "MODERADO"))</f>
        <v>MODERADO</v>
      </c>
      <c r="AU299" s="280"/>
      <c r="AV299" s="280"/>
      <c r="AW299" s="210"/>
      <c r="AX299" s="210"/>
      <c r="AY299" s="188"/>
      <c r="AZ299" s="182"/>
      <c r="BA299" s="183"/>
      <c r="BB299" s="183"/>
      <c r="BC299" s="183"/>
      <c r="BD299" s="183"/>
      <c r="BE299" s="183"/>
      <c r="BF299" s="183"/>
      <c r="BG299" s="183"/>
    </row>
    <row r="300" spans="1:59" ht="64.5" hidden="1" customHeight="1" x14ac:dyDescent="0.2">
      <c r="A300" s="284"/>
      <c r="B300" s="282"/>
      <c r="C300" s="285"/>
      <c r="D300" s="280"/>
      <c r="E300" s="285"/>
      <c r="F300" s="282"/>
      <c r="G300" s="210" t="s">
        <v>260</v>
      </c>
      <c r="H300" s="210" t="s">
        <v>37</v>
      </c>
      <c r="I300" s="187" t="s">
        <v>1430</v>
      </c>
      <c r="J300" s="282"/>
      <c r="K300" s="308"/>
      <c r="L300" s="308"/>
      <c r="M300" s="308"/>
      <c r="N300" s="282"/>
      <c r="O300" s="276"/>
      <c r="P300" s="282"/>
      <c r="Q300" s="276"/>
      <c r="R300" s="276"/>
      <c r="S300" s="180" t="s">
        <v>321</v>
      </c>
      <c r="T300" s="181">
        <f t="shared" si="1353"/>
        <v>3</v>
      </c>
      <c r="U300" s="276"/>
      <c r="V300" s="276"/>
      <c r="W300" s="210" t="s">
        <v>1442</v>
      </c>
      <c r="X300" s="276"/>
      <c r="Y300" s="276"/>
      <c r="Z300" s="208">
        <f t="shared" si="1354"/>
        <v>4</v>
      </c>
      <c r="AA300" s="210" t="s">
        <v>318</v>
      </c>
      <c r="AB300" s="210"/>
      <c r="AC300" s="276"/>
      <c r="AD300" s="276"/>
      <c r="AE300" s="208">
        <f t="shared" si="1355"/>
        <v>0</v>
      </c>
      <c r="AF300" s="210"/>
      <c r="AG300" s="210"/>
      <c r="AH300" s="276"/>
      <c r="AI300" s="276"/>
      <c r="AJ300" s="208">
        <f t="shared" si="1356"/>
        <v>0</v>
      </c>
      <c r="AK300" s="210"/>
      <c r="AL300" s="210"/>
      <c r="AM300" s="276"/>
      <c r="AN300" s="276"/>
      <c r="AO300" s="208">
        <f t="shared" si="1357"/>
        <v>0</v>
      </c>
      <c r="AP300" s="210"/>
      <c r="AQ300" s="276"/>
      <c r="AR300" s="276"/>
      <c r="AS300" s="276"/>
      <c r="AT300" s="278"/>
      <c r="AU300" s="280"/>
      <c r="AV300" s="280"/>
      <c r="AW300" s="210"/>
      <c r="AX300" s="210"/>
      <c r="AY300" s="188"/>
      <c r="AZ300" s="182"/>
      <c r="BA300" s="183"/>
      <c r="BB300" s="183"/>
      <c r="BC300" s="183"/>
      <c r="BD300" s="183"/>
      <c r="BE300" s="183"/>
      <c r="BF300" s="183"/>
      <c r="BG300" s="183"/>
    </row>
    <row r="301" spans="1:59" ht="64.5" hidden="1" customHeight="1" x14ac:dyDescent="0.2">
      <c r="A301" s="284"/>
      <c r="B301" s="282"/>
      <c r="C301" s="285"/>
      <c r="D301" s="280"/>
      <c r="E301" s="285"/>
      <c r="F301" s="282"/>
      <c r="G301" s="210"/>
      <c r="H301" s="210"/>
      <c r="I301" s="187"/>
      <c r="J301" s="282"/>
      <c r="K301" s="308"/>
      <c r="L301" s="308"/>
      <c r="M301" s="308"/>
      <c r="N301" s="282"/>
      <c r="O301" s="276"/>
      <c r="P301" s="282"/>
      <c r="Q301" s="276"/>
      <c r="R301" s="276"/>
      <c r="S301" s="180"/>
      <c r="T301" s="181">
        <f t="shared" si="1353"/>
        <v>0</v>
      </c>
      <c r="U301" s="276"/>
      <c r="V301" s="276"/>
      <c r="W301" s="210"/>
      <c r="X301" s="276"/>
      <c r="Y301" s="276"/>
      <c r="Z301" s="208">
        <f t="shared" si="1354"/>
        <v>0</v>
      </c>
      <c r="AA301" s="210"/>
      <c r="AB301" s="210"/>
      <c r="AC301" s="276"/>
      <c r="AD301" s="276"/>
      <c r="AE301" s="208">
        <f t="shared" si="1355"/>
        <v>0</v>
      </c>
      <c r="AF301" s="210"/>
      <c r="AG301" s="210"/>
      <c r="AH301" s="276"/>
      <c r="AI301" s="276"/>
      <c r="AJ301" s="208">
        <f t="shared" si="1356"/>
        <v>0</v>
      </c>
      <c r="AK301" s="210"/>
      <c r="AL301" s="210"/>
      <c r="AM301" s="276"/>
      <c r="AN301" s="276"/>
      <c r="AO301" s="208">
        <f t="shared" si="1357"/>
        <v>0</v>
      </c>
      <c r="AP301" s="210"/>
      <c r="AQ301" s="276"/>
      <c r="AR301" s="276"/>
      <c r="AS301" s="276"/>
      <c r="AT301" s="278"/>
      <c r="AU301" s="280"/>
      <c r="AV301" s="280"/>
      <c r="AW301" s="210"/>
      <c r="AX301" s="210"/>
      <c r="AY301" s="188"/>
      <c r="AZ301" s="182"/>
      <c r="BA301" s="183"/>
      <c r="BB301" s="183"/>
      <c r="BC301" s="183"/>
      <c r="BD301" s="183"/>
      <c r="BE301" s="183"/>
      <c r="BF301" s="183"/>
      <c r="BG301" s="183"/>
    </row>
    <row r="302" spans="1:59" ht="64.5" hidden="1" customHeight="1" x14ac:dyDescent="0.2">
      <c r="A302" s="284">
        <v>98</v>
      </c>
      <c r="B302" s="282" t="s">
        <v>175</v>
      </c>
      <c r="C302" s="285" t="str">
        <f>+VLOOKUP(B302,$A$691:$B$729,2,0)</f>
        <v>LUZ SOCORRO LEONTES LENNIS</v>
      </c>
      <c r="D302" s="280" t="s">
        <v>165</v>
      </c>
      <c r="E302" s="285" t="str">
        <f>IF(D302=$D$661,$E$661,IF(D302=$D$662,$E$662,IF(D302=$D$663,$E$663,IF(D302=$D$664,$E$664,IF(D302=$D$665,$E$665,IF(D302=$D$666,$E$666,IF(D302=$D$667,$E$667,IF(D302=$D$668,$E$668,IF(D302=$D$669,$E$669,IF(D302=$D$670,$E$670,IF(D302=VICERRECTORÍA_ACADÉMICA_,BE913,IF(D302=PLANEACIÓN_,BE915, IF(D302=IMPACTO,BE914,IF(D302=VICERRECTORÍA_ADMINISTRATIVA_FINANCIERA_,BE916,IF(D302=_VICERRECTORÍA_RESPONSABILIDAD_SOCIAL_Y_BIENESTAR_UNIVERSITARIO_,BE917," ")))))))))))))))</f>
        <v>Ejercer la evaluación y control sobre el desarrollo del quehacer institucional, de forma preventiva y correctiva, vigilando el cumplimiento de las disposiciones establecidas por la Ley y la Universidad.</v>
      </c>
      <c r="F302" s="282" t="s">
        <v>265</v>
      </c>
      <c r="G302" s="210" t="s">
        <v>261</v>
      </c>
      <c r="H302" s="210" t="s">
        <v>225</v>
      </c>
      <c r="I302" s="187" t="s">
        <v>1443</v>
      </c>
      <c r="J302" s="282" t="s">
        <v>112</v>
      </c>
      <c r="K302" s="310" t="s">
        <v>1444</v>
      </c>
      <c r="L302" s="308" t="s">
        <v>1445</v>
      </c>
      <c r="M302" s="310" t="s">
        <v>1445</v>
      </c>
      <c r="N302" s="282" t="s">
        <v>127</v>
      </c>
      <c r="O302" s="276">
        <f t="shared" ref="O302" si="1513">IF(N302="ALTA",5,IF(N302="MEDIO ALTA",4,IF(N302="MEDIA",3,IF(N302="MEDIO BAJA",2,IF(N302="BAJA",1,0)))))</f>
        <v>1</v>
      </c>
      <c r="P302" s="282" t="s">
        <v>141</v>
      </c>
      <c r="Q302" s="276">
        <f t="shared" ref="Q302" si="1514">IF(P302="ALTO",5,IF(P302="MEDIO-ALTO",4,IF(P302="MEDIO",3,IF(P302="MEDIO-BAJO",2,IF(P302="BAJO",1,0)))))</f>
        <v>1</v>
      </c>
      <c r="R302" s="276">
        <f t="shared" ref="R302" si="1515">Q302*O302</f>
        <v>1</v>
      </c>
      <c r="S302" s="180" t="s">
        <v>314</v>
      </c>
      <c r="T302" s="181">
        <f t="shared" si="1353"/>
        <v>2</v>
      </c>
      <c r="U302" s="276">
        <f t="shared" si="1228"/>
        <v>2</v>
      </c>
      <c r="V302" s="276">
        <f t="shared" si="1229"/>
        <v>1.2</v>
      </c>
      <c r="W302" s="210" t="s">
        <v>1449</v>
      </c>
      <c r="X302" s="276">
        <f t="shared" ref="X302" si="1516">IF(S302="No_existen",5*$X$10,Y302*$X$10)</f>
        <v>0.2</v>
      </c>
      <c r="Y302" s="276">
        <f t="shared" si="1343"/>
        <v>4</v>
      </c>
      <c r="Z302" s="208">
        <f t="shared" si="1354"/>
        <v>4</v>
      </c>
      <c r="AA302" s="210" t="s">
        <v>318</v>
      </c>
      <c r="AB302" s="210"/>
      <c r="AC302" s="276">
        <f t="shared" ref="AC302" si="1517">IF(S302="No_existen",5*$AC$10,AD302*$AC$10)</f>
        <v>0.15</v>
      </c>
      <c r="AD302" s="276">
        <f t="shared" si="1232"/>
        <v>1</v>
      </c>
      <c r="AE302" s="208">
        <f t="shared" si="1355"/>
        <v>1</v>
      </c>
      <c r="AF302" s="210" t="s">
        <v>295</v>
      </c>
      <c r="AG302" s="215" t="s">
        <v>1450</v>
      </c>
      <c r="AH302" s="276">
        <f t="shared" ref="AH302" si="1518">IF(S302="No_existen",5*$AH$10,AI302*$AH$10)</f>
        <v>0.1</v>
      </c>
      <c r="AI302" s="276">
        <f t="shared" ref="AI302" si="1519">ROUND(AVERAGEIF(AJ302:AJ304,"&gt;0"),0)</f>
        <v>1</v>
      </c>
      <c r="AJ302" s="208">
        <f t="shared" si="1356"/>
        <v>1</v>
      </c>
      <c r="AK302" s="210" t="s">
        <v>292</v>
      </c>
      <c r="AL302" s="210" t="s">
        <v>300</v>
      </c>
      <c r="AM302" s="276">
        <f t="shared" ref="AM302" si="1520">IF(S302="No_existen",5*$AM$10,AN302*$AM$10)</f>
        <v>0.1</v>
      </c>
      <c r="AN302" s="276">
        <f t="shared" ref="AN302" si="1521">ROUND(AVERAGEIF(AO302:AO304,"&gt;0"),0)</f>
        <v>1</v>
      </c>
      <c r="AO302" s="208">
        <f t="shared" si="1357"/>
        <v>1</v>
      </c>
      <c r="AP302" s="210" t="s">
        <v>647</v>
      </c>
      <c r="AQ302" s="276">
        <f t="shared" ref="AQ302" si="1522">ROUND(AVERAGE(U302,Y302,AD302,AI302,AN302),0)</f>
        <v>2</v>
      </c>
      <c r="AR302" s="276" t="str">
        <f t="shared" ref="AR302" si="1523">IF(AQ302&lt;1.5,"FUERTE",IF(AND(AQ302&gt;=1.5,AQ302&lt;2.5),"ACEPTABLE",IF(AQ302&gt;=5,"INEXISTENTE","DÉBIL")))</f>
        <v>ACEPTABLE</v>
      </c>
      <c r="AS302" s="276">
        <f t="shared" ref="AS302" si="1524">IF(R302=0,0,ROUND((R302*AQ302),0))</f>
        <v>2</v>
      </c>
      <c r="AT302" s="278" t="str">
        <f t="shared" ref="AT302" si="1525">IF(AS302&gt;=36,"GRAVE", IF(AS302&lt;=10, "LEVE", "MODERADO"))</f>
        <v>LEVE</v>
      </c>
      <c r="AU302" s="310" t="s">
        <v>1451</v>
      </c>
      <c r="AV302" s="309">
        <v>1</v>
      </c>
      <c r="AW302" s="210" t="s">
        <v>89</v>
      </c>
      <c r="AX302" s="210"/>
      <c r="AY302" s="188"/>
      <c r="AZ302" s="182"/>
      <c r="BA302" s="183"/>
      <c r="BB302" s="183"/>
      <c r="BC302" s="183"/>
      <c r="BD302" s="183"/>
      <c r="BE302" s="183"/>
      <c r="BF302" s="183"/>
      <c r="BG302" s="183"/>
    </row>
    <row r="303" spans="1:59" ht="64.5" hidden="1" customHeight="1" x14ac:dyDescent="0.2">
      <c r="A303" s="284"/>
      <c r="B303" s="282"/>
      <c r="C303" s="285"/>
      <c r="D303" s="280"/>
      <c r="E303" s="285"/>
      <c r="F303" s="282"/>
      <c r="G303" s="210"/>
      <c r="H303" s="210"/>
      <c r="I303" s="187"/>
      <c r="J303" s="282"/>
      <c r="K303" s="311"/>
      <c r="L303" s="308"/>
      <c r="M303" s="311"/>
      <c r="N303" s="282"/>
      <c r="O303" s="276"/>
      <c r="P303" s="282"/>
      <c r="Q303" s="276"/>
      <c r="R303" s="276"/>
      <c r="S303" s="180"/>
      <c r="T303" s="181">
        <f t="shared" si="1353"/>
        <v>0</v>
      </c>
      <c r="U303" s="276"/>
      <c r="V303" s="276"/>
      <c r="W303" s="210"/>
      <c r="X303" s="276"/>
      <c r="Y303" s="276"/>
      <c r="Z303" s="208">
        <f t="shared" si="1354"/>
        <v>0</v>
      </c>
      <c r="AA303" s="210"/>
      <c r="AB303" s="210"/>
      <c r="AC303" s="276"/>
      <c r="AD303" s="276"/>
      <c r="AE303" s="208">
        <f t="shared" si="1355"/>
        <v>0</v>
      </c>
      <c r="AF303" s="210"/>
      <c r="AG303" s="210"/>
      <c r="AH303" s="276"/>
      <c r="AI303" s="276"/>
      <c r="AJ303" s="208">
        <f t="shared" si="1356"/>
        <v>0</v>
      </c>
      <c r="AK303" s="210"/>
      <c r="AL303" s="210"/>
      <c r="AM303" s="276"/>
      <c r="AN303" s="276"/>
      <c r="AO303" s="208">
        <f t="shared" si="1357"/>
        <v>0</v>
      </c>
      <c r="AP303" s="210"/>
      <c r="AQ303" s="276"/>
      <c r="AR303" s="276"/>
      <c r="AS303" s="276"/>
      <c r="AT303" s="278"/>
      <c r="AU303" s="311"/>
      <c r="AV303" s="308"/>
      <c r="AW303" s="210" t="s">
        <v>89</v>
      </c>
      <c r="AX303" s="210"/>
      <c r="AY303" s="188"/>
      <c r="AZ303" s="182"/>
      <c r="BA303" s="183"/>
      <c r="BB303" s="183"/>
      <c r="BC303" s="183"/>
      <c r="BD303" s="183"/>
      <c r="BE303" s="183"/>
      <c r="BF303" s="183"/>
      <c r="BG303" s="183"/>
    </row>
    <row r="304" spans="1:59" ht="64.5" hidden="1" customHeight="1" thickBot="1" x14ac:dyDescent="0.25">
      <c r="A304" s="284"/>
      <c r="B304" s="282"/>
      <c r="C304" s="285"/>
      <c r="D304" s="280"/>
      <c r="E304" s="285"/>
      <c r="F304" s="282"/>
      <c r="G304" s="210"/>
      <c r="H304" s="210"/>
      <c r="I304" s="187"/>
      <c r="J304" s="282"/>
      <c r="K304" s="312"/>
      <c r="L304" s="308"/>
      <c r="M304" s="312"/>
      <c r="N304" s="282"/>
      <c r="O304" s="276"/>
      <c r="P304" s="282"/>
      <c r="Q304" s="276"/>
      <c r="R304" s="276"/>
      <c r="S304" s="180"/>
      <c r="T304" s="181">
        <f t="shared" si="1353"/>
        <v>0</v>
      </c>
      <c r="U304" s="276"/>
      <c r="V304" s="276"/>
      <c r="W304" s="210"/>
      <c r="X304" s="276"/>
      <c r="Y304" s="276"/>
      <c r="Z304" s="208">
        <f t="shared" si="1354"/>
        <v>0</v>
      </c>
      <c r="AA304" s="210"/>
      <c r="AB304" s="210"/>
      <c r="AC304" s="276"/>
      <c r="AD304" s="276"/>
      <c r="AE304" s="208">
        <f t="shared" si="1355"/>
        <v>0</v>
      </c>
      <c r="AF304" s="210"/>
      <c r="AG304" s="210"/>
      <c r="AH304" s="276"/>
      <c r="AI304" s="276"/>
      <c r="AJ304" s="208">
        <f t="shared" si="1356"/>
        <v>0</v>
      </c>
      <c r="AK304" s="210"/>
      <c r="AL304" s="210"/>
      <c r="AM304" s="276"/>
      <c r="AN304" s="276"/>
      <c r="AO304" s="208">
        <f t="shared" si="1357"/>
        <v>0</v>
      </c>
      <c r="AP304" s="210"/>
      <c r="AQ304" s="276"/>
      <c r="AR304" s="276"/>
      <c r="AS304" s="276"/>
      <c r="AT304" s="278"/>
      <c r="AU304" s="312"/>
      <c r="AV304" s="308"/>
      <c r="AW304" s="210"/>
      <c r="AX304" s="210"/>
      <c r="AY304" s="188"/>
      <c r="AZ304" s="182"/>
      <c r="BA304" s="183"/>
      <c r="BB304" s="183"/>
      <c r="BC304" s="183"/>
      <c r="BD304" s="183"/>
      <c r="BE304" s="183"/>
      <c r="BF304" s="183"/>
      <c r="BG304" s="183"/>
    </row>
    <row r="305" spans="1:59" ht="64.5" hidden="1" customHeight="1" x14ac:dyDescent="0.2">
      <c r="A305" s="284">
        <v>99</v>
      </c>
      <c r="B305" s="282" t="s">
        <v>175</v>
      </c>
      <c r="C305" s="285" t="str">
        <f>+VLOOKUP(B305,$A$691:$B$729,2,0)</f>
        <v>LUZ SOCORRO LEONTES LENNIS</v>
      </c>
      <c r="D305" s="280" t="s">
        <v>165</v>
      </c>
      <c r="E305" s="285" t="str">
        <f>IF(D305=$D$661,$E$661,IF(D305=$D$662,$E$662,IF(D305=$D$663,$E$663,IF(D305=$D$664,$E$664,IF(D305=$D$665,$E$665,IF(D305=$D$666,$E$666,IF(D305=$D$667,$E$667,IF(D305=$D$668,$E$668,IF(D305=$D$669,$E$669,IF(D305=$D$670,$E$670,IF(D305=VICERRECTORÍA_ACADÉMICA_,BE916,IF(D305=PLANEACIÓN_,BE918, IF(D305=IMPACTO,BE917,IF(D305=VICERRECTORÍA_ADMINISTRATIVA_FINANCIERA_,BE919,IF(D305=_VICERRECTORÍA_RESPONSABILIDAD_SOCIAL_Y_BIENESTAR_UNIVERSITARIO_,BE920," ")))))))))))))))</f>
        <v>Ejercer la evaluación y control sobre el desarrollo del quehacer institucional, de forma preventiva y correctiva, vigilando el cumplimiento de las disposiciones establecidas por la Ley y la Universidad.</v>
      </c>
      <c r="F305" s="282" t="s">
        <v>265</v>
      </c>
      <c r="G305" s="210" t="s">
        <v>260</v>
      </c>
      <c r="H305" s="210" t="s">
        <v>37</v>
      </c>
      <c r="I305" s="224" t="s">
        <v>484</v>
      </c>
      <c r="J305" s="282" t="s">
        <v>105</v>
      </c>
      <c r="K305" s="282" t="s">
        <v>1446</v>
      </c>
      <c r="L305" s="282" t="s">
        <v>1447</v>
      </c>
      <c r="M305" s="282" t="s">
        <v>1448</v>
      </c>
      <c r="N305" s="282" t="s">
        <v>145</v>
      </c>
      <c r="O305" s="276">
        <f t="shared" ref="O305" si="1526">IF(N305="ALTA",5,IF(N305="MEDIO ALTA",4,IF(N305="MEDIA",3,IF(N305="MEDIO BAJA",2,IF(N305="BAJA",1,0)))))</f>
        <v>5</v>
      </c>
      <c r="P305" s="282" t="s">
        <v>139</v>
      </c>
      <c r="Q305" s="276">
        <f t="shared" ref="Q305" si="1527">IF(P305="ALTO",5,IF(P305="MEDIO-ALTO",4,IF(P305="MEDIO",3,IF(P305="MEDIO-BAJO",2,IF(P305="BAJO",1,0)))))</f>
        <v>5</v>
      </c>
      <c r="R305" s="276">
        <f t="shared" ref="R305" si="1528">Q305*O305</f>
        <v>25</v>
      </c>
      <c r="S305" s="180" t="s">
        <v>386</v>
      </c>
      <c r="T305" s="181">
        <f t="shared" si="1353"/>
        <v>4</v>
      </c>
      <c r="U305" s="276">
        <f t="shared" si="1244"/>
        <v>4</v>
      </c>
      <c r="V305" s="276">
        <f t="shared" si="1245"/>
        <v>2.4</v>
      </c>
      <c r="W305" s="210"/>
      <c r="X305" s="276">
        <f t="shared" ref="X305" si="1529">IF(S305="No_existen",5*$X$10,Y305*$X$10)</f>
        <v>0.25</v>
      </c>
      <c r="Y305" s="276">
        <f t="shared" si="1362"/>
        <v>5</v>
      </c>
      <c r="Z305" s="208">
        <f t="shared" si="1354"/>
        <v>0</v>
      </c>
      <c r="AA305" s="210"/>
      <c r="AB305" s="210"/>
      <c r="AC305" s="276">
        <f t="shared" ref="AC305" si="1530">IF(S305="No_existen",5*$AC$10,AD305*$AC$10)</f>
        <v>0.75</v>
      </c>
      <c r="AD305" s="276">
        <f t="shared" si="1248"/>
        <v>5</v>
      </c>
      <c r="AE305" s="208">
        <f t="shared" si="1355"/>
        <v>0</v>
      </c>
      <c r="AF305" s="210"/>
      <c r="AG305" s="210"/>
      <c r="AH305" s="276">
        <f t="shared" ref="AH305" si="1531">IF(S305="No_existen",5*$AH$10,AI305*$AH$10)</f>
        <v>0.5</v>
      </c>
      <c r="AI305" s="276">
        <f t="shared" ref="AI305" si="1532">ROUND(AVERAGEIF(AJ305:AJ307,"&gt;0"),0)</f>
        <v>5</v>
      </c>
      <c r="AJ305" s="208">
        <f t="shared" si="1356"/>
        <v>0</v>
      </c>
      <c r="AK305" s="210"/>
      <c r="AL305" s="210"/>
      <c r="AM305" s="276">
        <f t="shared" ref="AM305" si="1533">IF(S305="No_existen",5*$AM$10,AN305*$AM$10)</f>
        <v>0.5</v>
      </c>
      <c r="AN305" s="276">
        <f t="shared" ref="AN305" si="1534">ROUND(AVERAGEIF(AO305:AO307,"&gt;0"),0)</f>
        <v>5</v>
      </c>
      <c r="AO305" s="208">
        <f t="shared" si="1357"/>
        <v>0</v>
      </c>
      <c r="AP305" s="210"/>
      <c r="AQ305" s="276">
        <f t="shared" ref="AQ305" si="1535">ROUND(AVERAGE(U305,Y305,AD305,AI305,AN305),0)</f>
        <v>5</v>
      </c>
      <c r="AR305" s="276" t="str">
        <f t="shared" ref="AR305" si="1536">IF(AQ305&lt;1.5,"FUERTE",IF(AND(AQ305&gt;=1.5,AQ305&lt;2.5),"ACEPTABLE",IF(AQ305&gt;=5,"INEXISTENTE","DÉBIL")))</f>
        <v>INEXISTENTE</v>
      </c>
      <c r="AS305" s="276">
        <f t="shared" ref="AS305" si="1537">IF(R305=0,0,ROUND((R305*AQ305),0))</f>
        <v>125</v>
      </c>
      <c r="AT305" s="278" t="str">
        <f t="shared" ref="AT305" si="1538">IF(AS305&gt;=36,"GRAVE", IF(AS305&lt;=10, "LEVE", "MODERADO"))</f>
        <v>GRAVE</v>
      </c>
      <c r="AU305" s="280" t="s">
        <v>1452</v>
      </c>
      <c r="AV305" s="298">
        <v>1</v>
      </c>
      <c r="AW305" s="210" t="s">
        <v>91</v>
      </c>
      <c r="AX305" s="210"/>
      <c r="AY305" s="188"/>
      <c r="AZ305" s="182"/>
      <c r="BA305" s="183"/>
      <c r="BB305" s="183"/>
      <c r="BC305" s="183"/>
      <c r="BD305" s="183"/>
      <c r="BE305" s="183"/>
      <c r="BF305" s="183"/>
      <c r="BG305" s="183"/>
    </row>
    <row r="306" spans="1:59" ht="64.5" hidden="1" customHeight="1" x14ac:dyDescent="0.2">
      <c r="A306" s="284"/>
      <c r="B306" s="282"/>
      <c r="C306" s="285"/>
      <c r="D306" s="280"/>
      <c r="E306" s="285"/>
      <c r="F306" s="282"/>
      <c r="G306" s="210" t="s">
        <v>261</v>
      </c>
      <c r="H306" s="210" t="s">
        <v>41</v>
      </c>
      <c r="I306" s="225" t="s">
        <v>513</v>
      </c>
      <c r="J306" s="282"/>
      <c r="K306" s="282"/>
      <c r="L306" s="282"/>
      <c r="M306" s="282"/>
      <c r="N306" s="282"/>
      <c r="O306" s="276"/>
      <c r="P306" s="282"/>
      <c r="Q306" s="276"/>
      <c r="R306" s="276"/>
      <c r="S306" s="180" t="s">
        <v>277</v>
      </c>
      <c r="T306" s="181">
        <f t="shared" si="1353"/>
        <v>5</v>
      </c>
      <c r="U306" s="276"/>
      <c r="V306" s="276"/>
      <c r="W306" s="210"/>
      <c r="X306" s="276"/>
      <c r="Y306" s="276"/>
      <c r="Z306" s="208">
        <f t="shared" si="1354"/>
        <v>5</v>
      </c>
      <c r="AA306" s="210"/>
      <c r="AB306" s="210"/>
      <c r="AC306" s="276"/>
      <c r="AD306" s="276"/>
      <c r="AE306" s="208">
        <f t="shared" si="1355"/>
        <v>5</v>
      </c>
      <c r="AF306" s="210"/>
      <c r="AG306" s="210"/>
      <c r="AH306" s="276"/>
      <c r="AI306" s="276"/>
      <c r="AJ306" s="208">
        <f t="shared" si="1356"/>
        <v>5</v>
      </c>
      <c r="AK306" s="210"/>
      <c r="AL306" s="210"/>
      <c r="AM306" s="276"/>
      <c r="AN306" s="276"/>
      <c r="AO306" s="208">
        <f t="shared" si="1357"/>
        <v>5</v>
      </c>
      <c r="AP306" s="210"/>
      <c r="AQ306" s="276"/>
      <c r="AR306" s="276"/>
      <c r="AS306" s="276"/>
      <c r="AT306" s="278"/>
      <c r="AU306" s="280"/>
      <c r="AV306" s="280"/>
      <c r="AW306" s="210"/>
      <c r="AX306" s="210"/>
      <c r="AY306" s="188"/>
      <c r="AZ306" s="182"/>
      <c r="BA306" s="183"/>
      <c r="BB306" s="183"/>
      <c r="BC306" s="183"/>
      <c r="BD306" s="183"/>
      <c r="BE306" s="183"/>
      <c r="BF306" s="183"/>
      <c r="BG306" s="183"/>
    </row>
    <row r="307" spans="1:59" ht="64.5" hidden="1" customHeight="1" x14ac:dyDescent="0.2">
      <c r="A307" s="284"/>
      <c r="B307" s="282"/>
      <c r="C307" s="285"/>
      <c r="D307" s="280"/>
      <c r="E307" s="285"/>
      <c r="F307" s="282"/>
      <c r="G307" s="210" t="s">
        <v>260</v>
      </c>
      <c r="H307" s="210" t="s">
        <v>37</v>
      </c>
      <c r="I307" s="225" t="s">
        <v>485</v>
      </c>
      <c r="J307" s="282"/>
      <c r="K307" s="282"/>
      <c r="L307" s="282"/>
      <c r="M307" s="282"/>
      <c r="N307" s="282"/>
      <c r="O307" s="276"/>
      <c r="P307" s="282"/>
      <c r="Q307" s="276"/>
      <c r="R307" s="276"/>
      <c r="S307" s="180" t="s">
        <v>314</v>
      </c>
      <c r="T307" s="181">
        <f t="shared" si="1353"/>
        <v>2</v>
      </c>
      <c r="U307" s="276"/>
      <c r="V307" s="276"/>
      <c r="W307" s="210"/>
      <c r="X307" s="276"/>
      <c r="Y307" s="276"/>
      <c r="Z307" s="208">
        <f t="shared" si="1354"/>
        <v>0</v>
      </c>
      <c r="AA307" s="210"/>
      <c r="AB307" s="210"/>
      <c r="AC307" s="276"/>
      <c r="AD307" s="276"/>
      <c r="AE307" s="208">
        <f t="shared" si="1355"/>
        <v>0</v>
      </c>
      <c r="AF307" s="210"/>
      <c r="AG307" s="210"/>
      <c r="AH307" s="276"/>
      <c r="AI307" s="276"/>
      <c r="AJ307" s="208">
        <f t="shared" si="1356"/>
        <v>0</v>
      </c>
      <c r="AK307" s="210"/>
      <c r="AL307" s="210"/>
      <c r="AM307" s="276"/>
      <c r="AN307" s="276"/>
      <c r="AO307" s="208">
        <f t="shared" si="1357"/>
        <v>0</v>
      </c>
      <c r="AP307" s="210"/>
      <c r="AQ307" s="276"/>
      <c r="AR307" s="276"/>
      <c r="AS307" s="276"/>
      <c r="AT307" s="278"/>
      <c r="AU307" s="280"/>
      <c r="AV307" s="280"/>
      <c r="AW307" s="210" t="s">
        <v>91</v>
      </c>
      <c r="AX307" s="210"/>
      <c r="AY307" s="188"/>
      <c r="AZ307" s="182"/>
      <c r="BA307" s="183"/>
      <c r="BB307" s="183"/>
      <c r="BC307" s="183"/>
      <c r="BD307" s="183"/>
      <c r="BE307" s="183"/>
      <c r="BF307" s="183"/>
      <c r="BG307" s="183"/>
    </row>
    <row r="308" spans="1:59" ht="64.5" hidden="1" customHeight="1" x14ac:dyDescent="0.2">
      <c r="A308" s="284">
        <v>100</v>
      </c>
      <c r="B308" s="282" t="s">
        <v>181</v>
      </c>
      <c r="C308" s="285" t="str">
        <f>+VLOOKUP(B308,$A$691:$B$729,2,0)</f>
        <v>SANDRA YAMILE CALVO CATAÑO</v>
      </c>
      <c r="D308" s="280" t="s">
        <v>165</v>
      </c>
      <c r="E308" s="285" t="str">
        <f>IF(D308=$D$661,$E$661,IF(D308=$D$662,$E$662,IF(D308=$D$663,$E$663,IF(D308=$D$664,$E$664,IF(D308=$D$665,$E$665,IF(D308=$D$666,$E$666,IF(D308=$D$667,$E$667,IF(D308=$D$668,$E$668,IF(D308=$D$669,$E$669,IF(D308=$D$670,$E$670,IF(D308=VICERRECTORÍA_ACADÉMICA_,BE919,IF(D308=PLANEACIÓN_,BE921, IF(D308=IMPACTO,BE920,IF(D308=VICERRECTORÍA_ADMINISTRATIVA_FINANCIERA_,BE922,IF(D308=_VICERRECTORÍA_RESPONSABILIDAD_SOCIAL_Y_BIENESTAR_UNIVERSITARIO_,BE923," ")))))))))))))))</f>
        <v>Ejercer la evaluación y control sobre el desarrollo del quehacer institucional, de forma preventiva y correctiva, vigilando el cumplimiento de las disposiciones establecidas por la Ley y la Universidad.</v>
      </c>
      <c r="F308" s="282" t="s">
        <v>265</v>
      </c>
      <c r="G308" s="210" t="s">
        <v>260</v>
      </c>
      <c r="H308" s="210" t="s">
        <v>37</v>
      </c>
      <c r="I308" s="187" t="s">
        <v>1453</v>
      </c>
      <c r="J308" s="282" t="s">
        <v>111</v>
      </c>
      <c r="K308" s="308" t="s">
        <v>1464</v>
      </c>
      <c r="L308" s="308" t="s">
        <v>1465</v>
      </c>
      <c r="M308" s="308" t="s">
        <v>1466</v>
      </c>
      <c r="N308" s="282" t="s">
        <v>127</v>
      </c>
      <c r="O308" s="276">
        <f t="shared" ref="O308" si="1539">IF(N308="ALTA",5,IF(N308="MEDIO ALTA",4,IF(N308="MEDIA",3,IF(N308="MEDIO BAJA",2,IF(N308="BAJA",1,0)))))</f>
        <v>1</v>
      </c>
      <c r="P308" s="282" t="s">
        <v>140</v>
      </c>
      <c r="Q308" s="276">
        <f t="shared" ref="Q308" si="1540">IF(P308="ALTO",5,IF(P308="MEDIO-ALTO",4,IF(P308="MEDIO",3,IF(P308="MEDIO-BAJO",2,IF(P308="BAJO",1,0)))))</f>
        <v>3</v>
      </c>
      <c r="R308" s="276">
        <f t="shared" ref="R308" si="1541">Q308*O308</f>
        <v>3</v>
      </c>
      <c r="S308" s="180" t="s">
        <v>315</v>
      </c>
      <c r="T308" s="181">
        <f t="shared" si="1353"/>
        <v>1</v>
      </c>
      <c r="U308" s="276">
        <f t="shared" si="1260"/>
        <v>1</v>
      </c>
      <c r="V308" s="276">
        <f t="shared" si="1261"/>
        <v>0.6</v>
      </c>
      <c r="W308" s="215" t="s">
        <v>1476</v>
      </c>
      <c r="X308" s="276">
        <f t="shared" ref="X308" si="1542">IF(S308="No_existen",5*$X$10,Y308*$X$10)</f>
        <v>0.15000000000000002</v>
      </c>
      <c r="Y308" s="276">
        <f t="shared" si="1377"/>
        <v>3</v>
      </c>
      <c r="Z308" s="208">
        <f t="shared" si="1354"/>
        <v>4</v>
      </c>
      <c r="AA308" s="210" t="s">
        <v>318</v>
      </c>
      <c r="AB308" s="210"/>
      <c r="AC308" s="276">
        <f t="shared" ref="AC308" si="1543">IF(S308="No_existen",5*$AC$10,AD308*$AC$10)</f>
        <v>0.15</v>
      </c>
      <c r="AD308" s="276">
        <f t="shared" si="1264"/>
        <v>1</v>
      </c>
      <c r="AE308" s="208">
        <f t="shared" si="1355"/>
        <v>1</v>
      </c>
      <c r="AF308" s="210" t="s">
        <v>295</v>
      </c>
      <c r="AG308" s="215" t="s">
        <v>1487</v>
      </c>
      <c r="AH308" s="276">
        <f t="shared" ref="AH308" si="1544">IF(S308="No_existen",5*$AH$10,AI308*$AH$10)</f>
        <v>0.1</v>
      </c>
      <c r="AI308" s="276">
        <f t="shared" ref="AI308" si="1545">ROUND(AVERAGEIF(AJ308:AJ310,"&gt;0"),0)</f>
        <v>1</v>
      </c>
      <c r="AJ308" s="208">
        <f t="shared" si="1356"/>
        <v>1</v>
      </c>
      <c r="AK308" s="210" t="s">
        <v>292</v>
      </c>
      <c r="AL308" s="210" t="s">
        <v>303</v>
      </c>
      <c r="AM308" s="276">
        <f t="shared" ref="AM308" si="1546">IF(S308="No_existen",5*$AM$10,AN308*$AM$10)</f>
        <v>0.30000000000000004</v>
      </c>
      <c r="AN308" s="276">
        <f t="shared" ref="AN308" si="1547">ROUND(AVERAGEIF(AO308:AO310,"&gt;0"),0)</f>
        <v>3</v>
      </c>
      <c r="AO308" s="208">
        <f t="shared" si="1357"/>
        <v>1</v>
      </c>
      <c r="AP308" s="210" t="s">
        <v>647</v>
      </c>
      <c r="AQ308" s="276">
        <f t="shared" ref="AQ308" si="1548">ROUND(AVERAGE(U308,Y308,AD308,AI308,AN308),0)</f>
        <v>2</v>
      </c>
      <c r="AR308" s="276" t="str">
        <f t="shared" ref="AR308" si="1549">IF(AQ308&lt;1.5,"FUERTE",IF(AND(AQ308&gt;=1.5,AQ308&lt;2.5),"ACEPTABLE",IF(AQ308&gt;=5,"INEXISTENTE","DÉBIL")))</f>
        <v>ACEPTABLE</v>
      </c>
      <c r="AS308" s="276">
        <f t="shared" ref="AS308" si="1550">IF(R308=0,0,ROUND((R308*AQ308),0))</f>
        <v>6</v>
      </c>
      <c r="AT308" s="278" t="str">
        <f t="shared" ref="AT308" si="1551">IF(AS308&gt;=36,"GRAVE", IF(AS308&lt;=10, "LEVE", "MODERADO"))</f>
        <v>LEVE</v>
      </c>
      <c r="AU308" s="308" t="s">
        <v>1490</v>
      </c>
      <c r="AV308" s="309">
        <v>0</v>
      </c>
      <c r="AW308" s="210" t="s">
        <v>89</v>
      </c>
      <c r="AX308" s="210"/>
      <c r="AY308" s="188"/>
      <c r="AZ308" s="182"/>
      <c r="BA308" s="183"/>
      <c r="BB308" s="183"/>
      <c r="BC308" s="183"/>
      <c r="BD308" s="183"/>
      <c r="BE308" s="183"/>
      <c r="BF308" s="183"/>
      <c r="BG308" s="183"/>
    </row>
    <row r="309" spans="1:59" ht="64.5" hidden="1" customHeight="1" x14ac:dyDescent="0.2">
      <c r="A309" s="284"/>
      <c r="B309" s="282"/>
      <c r="C309" s="285"/>
      <c r="D309" s="280"/>
      <c r="E309" s="285"/>
      <c r="F309" s="282"/>
      <c r="G309" s="210" t="s">
        <v>260</v>
      </c>
      <c r="H309" s="210" t="s">
        <v>35</v>
      </c>
      <c r="I309" s="187" t="s">
        <v>1454</v>
      </c>
      <c r="J309" s="282"/>
      <c r="K309" s="308"/>
      <c r="L309" s="308"/>
      <c r="M309" s="308"/>
      <c r="N309" s="282"/>
      <c r="O309" s="276"/>
      <c r="P309" s="282"/>
      <c r="Q309" s="276"/>
      <c r="R309" s="276"/>
      <c r="S309" s="180" t="s">
        <v>315</v>
      </c>
      <c r="T309" s="181">
        <f t="shared" si="1353"/>
        <v>1</v>
      </c>
      <c r="U309" s="276"/>
      <c r="V309" s="276"/>
      <c r="W309" s="210" t="s">
        <v>1477</v>
      </c>
      <c r="X309" s="276"/>
      <c r="Y309" s="276"/>
      <c r="Z309" s="208">
        <f t="shared" si="1354"/>
        <v>4</v>
      </c>
      <c r="AA309" s="210" t="s">
        <v>318</v>
      </c>
      <c r="AB309" s="210"/>
      <c r="AC309" s="276"/>
      <c r="AD309" s="276"/>
      <c r="AE309" s="208">
        <f t="shared" si="1355"/>
        <v>1</v>
      </c>
      <c r="AF309" s="210" t="s">
        <v>295</v>
      </c>
      <c r="AG309" s="215" t="s">
        <v>1487</v>
      </c>
      <c r="AH309" s="276"/>
      <c r="AI309" s="276"/>
      <c r="AJ309" s="208">
        <f t="shared" si="1356"/>
        <v>1</v>
      </c>
      <c r="AK309" s="210" t="s">
        <v>292</v>
      </c>
      <c r="AL309" s="210" t="s">
        <v>303</v>
      </c>
      <c r="AM309" s="276"/>
      <c r="AN309" s="276"/>
      <c r="AO309" s="208">
        <f t="shared" si="1357"/>
        <v>4</v>
      </c>
      <c r="AP309" s="210" t="s">
        <v>648</v>
      </c>
      <c r="AQ309" s="276"/>
      <c r="AR309" s="276"/>
      <c r="AS309" s="276"/>
      <c r="AT309" s="278"/>
      <c r="AU309" s="308"/>
      <c r="AV309" s="308"/>
      <c r="AW309" s="210" t="s">
        <v>89</v>
      </c>
      <c r="AX309" s="210"/>
      <c r="AY309" s="188"/>
      <c r="AZ309" s="182"/>
      <c r="BA309" s="183"/>
      <c r="BB309" s="183"/>
      <c r="BC309" s="183"/>
      <c r="BD309" s="183"/>
      <c r="BE309" s="183"/>
      <c r="BF309" s="183"/>
      <c r="BG309" s="183"/>
    </row>
    <row r="310" spans="1:59" ht="64.5" hidden="1" customHeight="1" x14ac:dyDescent="0.2">
      <c r="A310" s="284"/>
      <c r="B310" s="282"/>
      <c r="C310" s="285"/>
      <c r="D310" s="280"/>
      <c r="E310" s="285"/>
      <c r="F310" s="282"/>
      <c r="G310" s="210"/>
      <c r="H310" s="210"/>
      <c r="I310" s="187"/>
      <c r="J310" s="282"/>
      <c r="K310" s="308"/>
      <c r="L310" s="308"/>
      <c r="M310" s="308"/>
      <c r="N310" s="282"/>
      <c r="O310" s="276"/>
      <c r="P310" s="282"/>
      <c r="Q310" s="276"/>
      <c r="R310" s="276"/>
      <c r="S310" s="180" t="s">
        <v>315</v>
      </c>
      <c r="T310" s="181">
        <f t="shared" si="1353"/>
        <v>1</v>
      </c>
      <c r="U310" s="276"/>
      <c r="V310" s="276"/>
      <c r="W310" s="210" t="s">
        <v>1478</v>
      </c>
      <c r="X310" s="276"/>
      <c r="Y310" s="276"/>
      <c r="Z310" s="208">
        <f t="shared" si="1354"/>
        <v>1</v>
      </c>
      <c r="AA310" s="210" t="s">
        <v>320</v>
      </c>
      <c r="AB310" s="210" t="s">
        <v>1486</v>
      </c>
      <c r="AC310" s="276"/>
      <c r="AD310" s="276"/>
      <c r="AE310" s="208">
        <f t="shared" si="1355"/>
        <v>1</v>
      </c>
      <c r="AF310" s="210" t="s">
        <v>295</v>
      </c>
      <c r="AG310" s="210" t="s">
        <v>1488</v>
      </c>
      <c r="AH310" s="276"/>
      <c r="AI310" s="276"/>
      <c r="AJ310" s="208">
        <f t="shared" si="1356"/>
        <v>1</v>
      </c>
      <c r="AK310" s="210" t="s">
        <v>292</v>
      </c>
      <c r="AL310" s="210" t="s">
        <v>303</v>
      </c>
      <c r="AM310" s="276"/>
      <c r="AN310" s="276"/>
      <c r="AO310" s="208">
        <f t="shared" si="1357"/>
        <v>4</v>
      </c>
      <c r="AP310" s="210" t="s">
        <v>648</v>
      </c>
      <c r="AQ310" s="276"/>
      <c r="AR310" s="276"/>
      <c r="AS310" s="276"/>
      <c r="AT310" s="278"/>
      <c r="AU310" s="308"/>
      <c r="AV310" s="308"/>
      <c r="AW310" s="210" t="s">
        <v>89</v>
      </c>
      <c r="AX310" s="210"/>
      <c r="AY310" s="188"/>
      <c r="AZ310" s="182"/>
      <c r="BA310" s="183"/>
      <c r="BB310" s="183"/>
      <c r="BC310" s="183"/>
      <c r="BD310" s="183"/>
      <c r="BE310" s="183"/>
      <c r="BF310" s="183"/>
      <c r="BG310" s="183"/>
    </row>
    <row r="311" spans="1:59" ht="64.5" hidden="1" customHeight="1" x14ac:dyDescent="0.2">
      <c r="A311" s="284">
        <v>101</v>
      </c>
      <c r="B311" s="282" t="s">
        <v>181</v>
      </c>
      <c r="C311" s="285" t="str">
        <f>+VLOOKUP(B311,$A$691:$B$729,2,0)</f>
        <v>SANDRA YAMILE CALVO CATAÑO</v>
      </c>
      <c r="D311" s="280" t="s">
        <v>165</v>
      </c>
      <c r="E311" s="285" t="str">
        <f>IF(D311=$D$661,$E$661,IF(D311=$D$662,$E$662,IF(D311=$D$663,$E$663,IF(D311=$D$664,$E$664,IF(D311=$D$665,$E$665,IF(D311=$D$666,$E$666,IF(D311=$D$667,$E$667,IF(D311=$D$668,$E$668,IF(D311=$D$669,$E$669,IF(D311=$D$670,$E$670,IF(D311=VICERRECTORÍA_ACADÉMICA_,BE922,IF(D311=PLANEACIÓN_,BE924, IF(D311=IMPACTO,BE923,IF(D311=VICERRECTORÍA_ADMINISTRATIVA_FINANCIERA_,BE925,IF(D311=_VICERRECTORÍA_RESPONSABILIDAD_SOCIAL_Y_BIENESTAR_UNIVERSITARIO_,BE926," ")))))))))))))))</f>
        <v>Ejercer la evaluación y control sobre el desarrollo del quehacer institucional, de forma preventiva y correctiva, vigilando el cumplimiento de las disposiciones establecidas por la Ley y la Universidad.</v>
      </c>
      <c r="F311" s="282" t="s">
        <v>265</v>
      </c>
      <c r="G311" s="210" t="s">
        <v>261</v>
      </c>
      <c r="H311" s="210" t="s">
        <v>41</v>
      </c>
      <c r="I311" s="187" t="s">
        <v>1455</v>
      </c>
      <c r="J311" s="282" t="s">
        <v>105</v>
      </c>
      <c r="K311" s="282" t="s">
        <v>1467</v>
      </c>
      <c r="L311" s="282" t="s">
        <v>1468</v>
      </c>
      <c r="M311" s="282" t="s">
        <v>1469</v>
      </c>
      <c r="N311" s="282" t="s">
        <v>104</v>
      </c>
      <c r="O311" s="276">
        <f t="shared" ref="O311" si="1552">IF(N311="ALTA",5,IF(N311="MEDIO ALTA",4,IF(N311="MEDIA",3,IF(N311="MEDIO BAJA",2,IF(N311="BAJA",1,0)))))</f>
        <v>3</v>
      </c>
      <c r="P311" s="282" t="s">
        <v>208</v>
      </c>
      <c r="Q311" s="276">
        <f t="shared" ref="Q311" si="1553">IF(P311="ALTO",5,IF(P311="MEDIO-ALTO",4,IF(P311="MEDIO",3,IF(P311="MEDIO-BAJO",2,IF(P311="BAJO",1,0)))))</f>
        <v>2</v>
      </c>
      <c r="R311" s="276">
        <f t="shared" ref="R311" si="1554">Q311*O311</f>
        <v>6</v>
      </c>
      <c r="S311" s="180" t="s">
        <v>315</v>
      </c>
      <c r="T311" s="181">
        <f t="shared" si="1353"/>
        <v>1</v>
      </c>
      <c r="U311" s="276">
        <f t="shared" ref="U311" si="1555">ROUND(AVERAGEIF(T311:T313,"&gt;0"),0)</f>
        <v>1</v>
      </c>
      <c r="V311" s="276">
        <f t="shared" ref="V311" si="1556">U311*0.6</f>
        <v>0.6</v>
      </c>
      <c r="W311" s="210" t="s">
        <v>1479</v>
      </c>
      <c r="X311" s="276">
        <f t="shared" ref="X311" si="1557">IF(S311="No_existen",5*$X$10,Y311*$X$10)</f>
        <v>0.15000000000000002</v>
      </c>
      <c r="Y311" s="276">
        <f t="shared" si="1391"/>
        <v>3</v>
      </c>
      <c r="Z311" s="208">
        <f t="shared" si="1354"/>
        <v>2</v>
      </c>
      <c r="AA311" s="210" t="s">
        <v>319</v>
      </c>
      <c r="AB311" s="210"/>
      <c r="AC311" s="276">
        <f t="shared" ref="AC311" si="1558">IF(S311="No_existen",5*$AC$10,AD311*$AC$10)</f>
        <v>0.15</v>
      </c>
      <c r="AD311" s="276">
        <f t="shared" ref="AD311" si="1559">ROUND(AVERAGEIF(AE311:AE313,"&gt;0"),0)</f>
        <v>1</v>
      </c>
      <c r="AE311" s="208">
        <f t="shared" si="1355"/>
        <v>1</v>
      </c>
      <c r="AF311" s="210" t="s">
        <v>295</v>
      </c>
      <c r="AG311" s="210" t="s">
        <v>1489</v>
      </c>
      <c r="AH311" s="276">
        <f t="shared" ref="AH311" si="1560">IF(S311="No_existen",5*$AH$10,AI311*$AH$10)</f>
        <v>0.1</v>
      </c>
      <c r="AI311" s="276">
        <f t="shared" ref="AI311" si="1561">ROUND(AVERAGEIF(AJ311:AJ313,"&gt;0"),0)</f>
        <v>1</v>
      </c>
      <c r="AJ311" s="208">
        <f t="shared" si="1356"/>
        <v>1</v>
      </c>
      <c r="AK311" s="210" t="s">
        <v>292</v>
      </c>
      <c r="AL311" s="210" t="s">
        <v>299</v>
      </c>
      <c r="AM311" s="276">
        <f t="shared" ref="AM311" si="1562">IF(S311="No_existen",5*$AM$10,AN311*$AM$10)</f>
        <v>0.1</v>
      </c>
      <c r="AN311" s="276">
        <f t="shared" ref="AN311" si="1563">ROUND(AVERAGEIF(AO311:AO313,"&gt;0"),0)</f>
        <v>1</v>
      </c>
      <c r="AO311" s="208">
        <f t="shared" si="1357"/>
        <v>1</v>
      </c>
      <c r="AP311" s="210" t="s">
        <v>647</v>
      </c>
      <c r="AQ311" s="276">
        <f t="shared" ref="AQ311" si="1564">ROUND(AVERAGE(U311,Y311,AD311,AI311,AN311),0)</f>
        <v>1</v>
      </c>
      <c r="AR311" s="276" t="str">
        <f t="shared" ref="AR311" si="1565">IF(AQ311&lt;1.5,"FUERTE",IF(AND(AQ311&gt;=1.5,AQ311&lt;2.5),"ACEPTABLE",IF(AQ311&gt;=5,"INEXISTENTE","DÉBIL")))</f>
        <v>FUERTE</v>
      </c>
      <c r="AS311" s="276">
        <f t="shared" ref="AS311" si="1566">IF(R311=0,0,ROUND((R311*AQ311),0))</f>
        <v>6</v>
      </c>
      <c r="AT311" s="278" t="str">
        <f t="shared" ref="AT311" si="1567">IF(AS311&gt;=36,"GRAVE", IF(AS311&lt;=10, "LEVE", "MODERADO"))</f>
        <v>LEVE</v>
      </c>
      <c r="AU311" s="280" t="s">
        <v>1491</v>
      </c>
      <c r="AV311" s="298">
        <v>0.4</v>
      </c>
      <c r="AW311" s="210" t="s">
        <v>89</v>
      </c>
      <c r="AX311" s="210"/>
      <c r="AY311" s="188"/>
      <c r="AZ311" s="182"/>
      <c r="BA311" s="183"/>
      <c r="BB311" s="183"/>
      <c r="BC311" s="183"/>
      <c r="BD311" s="183"/>
      <c r="BE311" s="183"/>
      <c r="BF311" s="183"/>
      <c r="BG311" s="183"/>
    </row>
    <row r="312" spans="1:59" ht="64.5" hidden="1" customHeight="1" x14ac:dyDescent="0.2">
      <c r="A312" s="284"/>
      <c r="B312" s="282"/>
      <c r="C312" s="285"/>
      <c r="D312" s="280"/>
      <c r="E312" s="285"/>
      <c r="F312" s="282"/>
      <c r="G312" s="210" t="s">
        <v>260</v>
      </c>
      <c r="H312" s="210" t="s">
        <v>37</v>
      </c>
      <c r="I312" s="187" t="s">
        <v>1456</v>
      </c>
      <c r="J312" s="282"/>
      <c r="K312" s="282"/>
      <c r="L312" s="282"/>
      <c r="M312" s="282"/>
      <c r="N312" s="282"/>
      <c r="O312" s="276"/>
      <c r="P312" s="282"/>
      <c r="Q312" s="276"/>
      <c r="R312" s="276"/>
      <c r="S312" s="180" t="s">
        <v>315</v>
      </c>
      <c r="T312" s="181">
        <f t="shared" si="1353"/>
        <v>1</v>
      </c>
      <c r="U312" s="276"/>
      <c r="V312" s="276"/>
      <c r="W312" s="210" t="s">
        <v>1480</v>
      </c>
      <c r="X312" s="276"/>
      <c r="Y312" s="276"/>
      <c r="Z312" s="208">
        <f t="shared" si="1354"/>
        <v>4</v>
      </c>
      <c r="AA312" s="210" t="s">
        <v>318</v>
      </c>
      <c r="AB312" s="210"/>
      <c r="AC312" s="276"/>
      <c r="AD312" s="276"/>
      <c r="AE312" s="208">
        <f t="shared" si="1355"/>
        <v>1</v>
      </c>
      <c r="AF312" s="210" t="s">
        <v>295</v>
      </c>
      <c r="AG312" s="210" t="s">
        <v>1489</v>
      </c>
      <c r="AH312" s="276"/>
      <c r="AI312" s="276"/>
      <c r="AJ312" s="208">
        <f t="shared" si="1356"/>
        <v>1</v>
      </c>
      <c r="AK312" s="210" t="s">
        <v>292</v>
      </c>
      <c r="AL312" s="210" t="s">
        <v>299</v>
      </c>
      <c r="AM312" s="276"/>
      <c r="AN312" s="276"/>
      <c r="AO312" s="208">
        <f t="shared" si="1357"/>
        <v>1</v>
      </c>
      <c r="AP312" s="210" t="s">
        <v>647</v>
      </c>
      <c r="AQ312" s="276"/>
      <c r="AR312" s="276"/>
      <c r="AS312" s="276"/>
      <c r="AT312" s="278"/>
      <c r="AU312" s="280"/>
      <c r="AV312" s="280"/>
      <c r="AW312" s="210" t="s">
        <v>89</v>
      </c>
      <c r="AX312" s="210"/>
      <c r="AY312" s="188"/>
      <c r="AZ312" s="182"/>
      <c r="BA312" s="183"/>
      <c r="BB312" s="183"/>
      <c r="BC312" s="183"/>
      <c r="BD312" s="183"/>
      <c r="BE312" s="183"/>
      <c r="BF312" s="183"/>
      <c r="BG312" s="183"/>
    </row>
    <row r="313" spans="1:59" ht="64.5" hidden="1" customHeight="1" x14ac:dyDescent="0.2">
      <c r="A313" s="284"/>
      <c r="B313" s="282"/>
      <c r="C313" s="285"/>
      <c r="D313" s="280"/>
      <c r="E313" s="285"/>
      <c r="F313" s="282"/>
      <c r="G313" s="210" t="s">
        <v>260</v>
      </c>
      <c r="H313" s="210" t="s">
        <v>34</v>
      </c>
      <c r="I313" s="187" t="s">
        <v>1457</v>
      </c>
      <c r="J313" s="282"/>
      <c r="K313" s="282"/>
      <c r="L313" s="282"/>
      <c r="M313" s="282"/>
      <c r="N313" s="282"/>
      <c r="O313" s="276"/>
      <c r="P313" s="282"/>
      <c r="Q313" s="276"/>
      <c r="R313" s="276"/>
      <c r="S313" s="180" t="s">
        <v>315</v>
      </c>
      <c r="T313" s="181">
        <f t="shared" si="1353"/>
        <v>1</v>
      </c>
      <c r="U313" s="276"/>
      <c r="V313" s="276"/>
      <c r="W313" s="210" t="s">
        <v>1481</v>
      </c>
      <c r="X313" s="276"/>
      <c r="Y313" s="276"/>
      <c r="Z313" s="208">
        <f t="shared" si="1354"/>
        <v>2</v>
      </c>
      <c r="AA313" s="210" t="s">
        <v>319</v>
      </c>
      <c r="AB313" s="210"/>
      <c r="AC313" s="276"/>
      <c r="AD313" s="276"/>
      <c r="AE313" s="208">
        <f t="shared" si="1355"/>
        <v>1</v>
      </c>
      <c r="AF313" s="210" t="s">
        <v>295</v>
      </c>
      <c r="AG313" s="210" t="s">
        <v>1487</v>
      </c>
      <c r="AH313" s="276"/>
      <c r="AI313" s="276"/>
      <c r="AJ313" s="208">
        <f t="shared" si="1356"/>
        <v>1</v>
      </c>
      <c r="AK313" s="210" t="s">
        <v>292</v>
      </c>
      <c r="AL313" s="210" t="s">
        <v>307</v>
      </c>
      <c r="AM313" s="276"/>
      <c r="AN313" s="276"/>
      <c r="AO313" s="208">
        <f t="shared" si="1357"/>
        <v>1</v>
      </c>
      <c r="AP313" s="210" t="s">
        <v>647</v>
      </c>
      <c r="AQ313" s="276"/>
      <c r="AR313" s="276"/>
      <c r="AS313" s="276"/>
      <c r="AT313" s="278"/>
      <c r="AU313" s="280"/>
      <c r="AV313" s="280"/>
      <c r="AW313" s="210" t="s">
        <v>89</v>
      </c>
      <c r="AX313" s="210"/>
      <c r="AY313" s="188"/>
      <c r="AZ313" s="182"/>
      <c r="BA313" s="183"/>
      <c r="BB313" s="183"/>
      <c r="BC313" s="183"/>
      <c r="BD313" s="183"/>
      <c r="BE313" s="183"/>
      <c r="BF313" s="183"/>
      <c r="BG313" s="183"/>
    </row>
    <row r="314" spans="1:59" ht="64.5" hidden="1" customHeight="1" x14ac:dyDescent="0.2">
      <c r="A314" s="284">
        <v>102</v>
      </c>
      <c r="B314" s="282" t="s">
        <v>181</v>
      </c>
      <c r="C314" s="285" t="str">
        <f>+VLOOKUP(B314,$A$691:$B$729,2,0)</f>
        <v>SANDRA YAMILE CALVO CATAÑO</v>
      </c>
      <c r="D314" s="280" t="s">
        <v>165</v>
      </c>
      <c r="E314" s="285" t="str">
        <f>IF(D314=$D$661,$E$661,IF(D314=$D$662,$E$662,IF(D314=$D$663,$E$663,IF(D314=$D$664,$E$664,IF(D314=$D$665,$E$665,IF(D314=$D$666,$E$666,IF(D314=$D$667,$E$667,IF(D314=$D$668,$E$668,IF(D314=$D$669,$E$669,IF(D314=$D$670,$E$670,IF(D314=VICERRECTORÍA_ACADÉMICA_,BE925,IF(D314=PLANEACIÓN_,BE927, IF(D314=IMPACTO,BE926,IF(D314=VICERRECTORÍA_ADMINISTRATIVA_FINANCIERA_,BE928,IF(D314=_VICERRECTORÍA_RESPONSABILIDAD_SOCIAL_Y_BIENESTAR_UNIVERSITARIO_,BE929," ")))))))))))))))</f>
        <v>Ejercer la evaluación y control sobre el desarrollo del quehacer institucional, de forma preventiva y correctiva, vigilando el cumplimiento de las disposiciones establecidas por la Ley y la Universidad.</v>
      </c>
      <c r="F314" s="282" t="s">
        <v>265</v>
      </c>
      <c r="G314" s="210" t="s">
        <v>260</v>
      </c>
      <c r="H314" s="210" t="s">
        <v>37</v>
      </c>
      <c r="I314" s="212" t="s">
        <v>1458</v>
      </c>
      <c r="J314" s="282" t="s">
        <v>105</v>
      </c>
      <c r="K314" s="282" t="s">
        <v>1470</v>
      </c>
      <c r="L314" s="282" t="s">
        <v>1471</v>
      </c>
      <c r="M314" s="282" t="s">
        <v>1472</v>
      </c>
      <c r="N314" s="282" t="s">
        <v>127</v>
      </c>
      <c r="O314" s="276">
        <f t="shared" ref="O314" si="1568">IF(N314="ALTA",5,IF(N314="MEDIO ALTA",4,IF(N314="MEDIA",3,IF(N314="MEDIO BAJA",2,IF(N314="BAJA",1,0)))))</f>
        <v>1</v>
      </c>
      <c r="P314" s="282" t="s">
        <v>208</v>
      </c>
      <c r="Q314" s="276">
        <f t="shared" ref="Q314" si="1569">IF(P314="ALTO",5,IF(P314="MEDIO-ALTO",4,IF(P314="MEDIO",3,IF(P314="MEDIO-BAJO",2,IF(P314="BAJO",1,0)))))</f>
        <v>2</v>
      </c>
      <c r="R314" s="276">
        <f t="shared" ref="R314" si="1570">Q314*O314</f>
        <v>2</v>
      </c>
      <c r="S314" s="180" t="s">
        <v>315</v>
      </c>
      <c r="T314" s="181">
        <f t="shared" si="1353"/>
        <v>1</v>
      </c>
      <c r="U314" s="276">
        <f t="shared" ref="U314:U374" si="1571">ROUND(AVERAGEIF(T314:T316,"&gt;0"),0)</f>
        <v>1</v>
      </c>
      <c r="V314" s="276">
        <f t="shared" ref="V314:V374" si="1572">U314*0.6</f>
        <v>0.6</v>
      </c>
      <c r="W314" s="210" t="s">
        <v>1479</v>
      </c>
      <c r="X314" s="276">
        <f t="shared" ref="X314" si="1573">IF(S314="No_existen",5*$X$10,Y314*$X$10)</f>
        <v>0.15000000000000002</v>
      </c>
      <c r="Y314" s="276">
        <f t="shared" si="1405"/>
        <v>3</v>
      </c>
      <c r="Z314" s="208">
        <f t="shared" si="1354"/>
        <v>2</v>
      </c>
      <c r="AA314" s="210" t="s">
        <v>319</v>
      </c>
      <c r="AB314" s="210"/>
      <c r="AC314" s="276">
        <f t="shared" ref="AC314" si="1574">IF(S314="No_existen",5*$AC$10,AD314*$AC$10)</f>
        <v>0.15</v>
      </c>
      <c r="AD314" s="276">
        <f t="shared" ref="AD314:AD374" si="1575">ROUND(AVERAGEIF(AE314:AE316,"&gt;0"),0)</f>
        <v>1</v>
      </c>
      <c r="AE314" s="208">
        <f t="shared" si="1355"/>
        <v>1</v>
      </c>
      <c r="AF314" s="210" t="s">
        <v>295</v>
      </c>
      <c r="AG314" s="210" t="s">
        <v>1489</v>
      </c>
      <c r="AH314" s="276">
        <f t="shared" ref="AH314" si="1576">IF(S314="No_existen",5*$AH$10,AI314*$AH$10)</f>
        <v>0.1</v>
      </c>
      <c r="AI314" s="276">
        <f t="shared" ref="AI314" si="1577">ROUND(AVERAGEIF(AJ314:AJ316,"&gt;0"),0)</f>
        <v>1</v>
      </c>
      <c r="AJ314" s="208">
        <f t="shared" si="1356"/>
        <v>1</v>
      </c>
      <c r="AK314" s="210" t="s">
        <v>292</v>
      </c>
      <c r="AL314" s="210" t="s">
        <v>299</v>
      </c>
      <c r="AM314" s="276">
        <f t="shared" ref="AM314" si="1578">IF(S314="No_existen",5*$AM$10,AN314*$AM$10)</f>
        <v>0.2</v>
      </c>
      <c r="AN314" s="276">
        <f t="shared" ref="AN314" si="1579">ROUND(AVERAGEIF(AO314:AO316,"&gt;0"),0)</f>
        <v>2</v>
      </c>
      <c r="AO314" s="208">
        <f t="shared" si="1357"/>
        <v>1</v>
      </c>
      <c r="AP314" s="210" t="s">
        <v>647</v>
      </c>
      <c r="AQ314" s="276">
        <f t="shared" ref="AQ314" si="1580">ROUND(AVERAGE(U314,Y314,AD314,AI314,AN314),0)</f>
        <v>2</v>
      </c>
      <c r="AR314" s="276" t="str">
        <f t="shared" ref="AR314" si="1581">IF(AQ314&lt;1.5,"FUERTE",IF(AND(AQ314&gt;=1.5,AQ314&lt;2.5),"ACEPTABLE",IF(AQ314&gt;=5,"INEXISTENTE","DÉBIL")))</f>
        <v>ACEPTABLE</v>
      </c>
      <c r="AS314" s="276">
        <f t="shared" ref="AS314" si="1582">IF(R314=0,0,ROUND((R314*AQ314),0))</f>
        <v>4</v>
      </c>
      <c r="AT314" s="278" t="str">
        <f t="shared" ref="AT314" si="1583">IF(AS314&gt;=36,"GRAVE", IF(AS314&lt;=10, "LEVE", "MODERADO"))</f>
        <v>LEVE</v>
      </c>
      <c r="AU314" s="280" t="s">
        <v>1492</v>
      </c>
      <c r="AV314" s="298">
        <v>0.8</v>
      </c>
      <c r="AW314" s="210" t="s">
        <v>89</v>
      </c>
      <c r="AX314" s="210"/>
      <c r="AY314" s="188"/>
      <c r="AZ314" s="182"/>
      <c r="BA314" s="183"/>
      <c r="BB314" s="183"/>
      <c r="BC314" s="183"/>
      <c r="BD314" s="183"/>
      <c r="BE314" s="183"/>
      <c r="BF314" s="183"/>
      <c r="BG314" s="183"/>
    </row>
    <row r="315" spans="1:59" ht="64.5" hidden="1" customHeight="1" x14ac:dyDescent="0.2">
      <c r="A315" s="284"/>
      <c r="B315" s="282"/>
      <c r="C315" s="285"/>
      <c r="D315" s="280"/>
      <c r="E315" s="285"/>
      <c r="F315" s="282"/>
      <c r="G315" s="210" t="s">
        <v>260</v>
      </c>
      <c r="H315" s="210" t="s">
        <v>34</v>
      </c>
      <c r="I315" s="212" t="s">
        <v>1459</v>
      </c>
      <c r="J315" s="282"/>
      <c r="K315" s="282"/>
      <c r="L315" s="282"/>
      <c r="M315" s="282"/>
      <c r="N315" s="282"/>
      <c r="O315" s="276"/>
      <c r="P315" s="282"/>
      <c r="Q315" s="276"/>
      <c r="R315" s="276"/>
      <c r="S315" s="180" t="s">
        <v>315</v>
      </c>
      <c r="T315" s="181">
        <f t="shared" si="1353"/>
        <v>1</v>
      </c>
      <c r="U315" s="276"/>
      <c r="V315" s="276"/>
      <c r="W315" s="210" t="s">
        <v>1482</v>
      </c>
      <c r="X315" s="276"/>
      <c r="Y315" s="276"/>
      <c r="Z315" s="208">
        <f t="shared" si="1354"/>
        <v>4</v>
      </c>
      <c r="AA315" s="210" t="s">
        <v>318</v>
      </c>
      <c r="AB315" s="210"/>
      <c r="AC315" s="276"/>
      <c r="AD315" s="276"/>
      <c r="AE315" s="208">
        <f t="shared" si="1355"/>
        <v>1</v>
      </c>
      <c r="AF315" s="210" t="s">
        <v>295</v>
      </c>
      <c r="AG315" s="210" t="s">
        <v>1489</v>
      </c>
      <c r="AH315" s="276"/>
      <c r="AI315" s="276"/>
      <c r="AJ315" s="208">
        <f t="shared" si="1356"/>
        <v>1</v>
      </c>
      <c r="AK315" s="210" t="s">
        <v>292</v>
      </c>
      <c r="AL315" s="210" t="s">
        <v>299</v>
      </c>
      <c r="AM315" s="276"/>
      <c r="AN315" s="276"/>
      <c r="AO315" s="208">
        <f t="shared" si="1357"/>
        <v>1</v>
      </c>
      <c r="AP315" s="210" t="s">
        <v>647</v>
      </c>
      <c r="AQ315" s="276"/>
      <c r="AR315" s="276"/>
      <c r="AS315" s="276"/>
      <c r="AT315" s="278"/>
      <c r="AU315" s="280"/>
      <c r="AV315" s="280"/>
      <c r="AW315" s="210" t="s">
        <v>89</v>
      </c>
      <c r="AX315" s="210"/>
      <c r="AY315" s="188"/>
      <c r="AZ315" s="182"/>
      <c r="BA315" s="183"/>
      <c r="BB315" s="183"/>
      <c r="BC315" s="183"/>
      <c r="BD315" s="183"/>
      <c r="BE315" s="183"/>
      <c r="BF315" s="183"/>
      <c r="BG315" s="183"/>
    </row>
    <row r="316" spans="1:59" ht="64.5" hidden="1" customHeight="1" x14ac:dyDescent="0.2">
      <c r="A316" s="284"/>
      <c r="B316" s="282"/>
      <c r="C316" s="285"/>
      <c r="D316" s="280"/>
      <c r="E316" s="285"/>
      <c r="F316" s="282"/>
      <c r="G316" s="210" t="s">
        <v>261</v>
      </c>
      <c r="H316" s="210" t="s">
        <v>41</v>
      </c>
      <c r="I316" s="210" t="s">
        <v>1460</v>
      </c>
      <c r="J316" s="282"/>
      <c r="K316" s="282"/>
      <c r="L316" s="282"/>
      <c r="M316" s="282"/>
      <c r="N316" s="282"/>
      <c r="O316" s="276"/>
      <c r="P316" s="282"/>
      <c r="Q316" s="276"/>
      <c r="R316" s="276"/>
      <c r="S316" s="180" t="s">
        <v>315</v>
      </c>
      <c r="T316" s="181">
        <f t="shared" si="1353"/>
        <v>1</v>
      </c>
      <c r="U316" s="276"/>
      <c r="V316" s="276"/>
      <c r="W316" s="210" t="s">
        <v>1483</v>
      </c>
      <c r="X316" s="276"/>
      <c r="Y316" s="276"/>
      <c r="Z316" s="208">
        <f t="shared" si="1354"/>
        <v>2</v>
      </c>
      <c r="AA316" s="210" t="s">
        <v>319</v>
      </c>
      <c r="AB316" s="210"/>
      <c r="AC316" s="276"/>
      <c r="AD316" s="276"/>
      <c r="AE316" s="208">
        <f t="shared" si="1355"/>
        <v>1</v>
      </c>
      <c r="AF316" s="210" t="s">
        <v>295</v>
      </c>
      <c r="AG316" s="210" t="s">
        <v>1489</v>
      </c>
      <c r="AH316" s="276"/>
      <c r="AI316" s="276"/>
      <c r="AJ316" s="208">
        <f t="shared" si="1356"/>
        <v>1</v>
      </c>
      <c r="AK316" s="210" t="s">
        <v>292</v>
      </c>
      <c r="AL316" s="210" t="s">
        <v>303</v>
      </c>
      <c r="AM316" s="276"/>
      <c r="AN316" s="276"/>
      <c r="AO316" s="208">
        <f t="shared" si="1357"/>
        <v>4</v>
      </c>
      <c r="AP316" s="210" t="s">
        <v>648</v>
      </c>
      <c r="AQ316" s="276"/>
      <c r="AR316" s="276"/>
      <c r="AS316" s="276"/>
      <c r="AT316" s="278"/>
      <c r="AU316" s="280"/>
      <c r="AV316" s="280"/>
      <c r="AW316" s="210" t="s">
        <v>89</v>
      </c>
      <c r="AX316" s="210"/>
      <c r="AY316" s="188"/>
      <c r="AZ316" s="182"/>
      <c r="BA316" s="183"/>
      <c r="BB316" s="183"/>
      <c r="BC316" s="183"/>
      <c r="BD316" s="183"/>
      <c r="BE316" s="183"/>
      <c r="BF316" s="183"/>
      <c r="BG316" s="183"/>
    </row>
    <row r="317" spans="1:59" ht="64.5" hidden="1" customHeight="1" x14ac:dyDescent="0.2">
      <c r="A317" s="284">
        <v>103</v>
      </c>
      <c r="B317" s="282" t="s">
        <v>181</v>
      </c>
      <c r="C317" s="285" t="str">
        <f>+VLOOKUP(B317,$A$691:$B$729,2,0)</f>
        <v>SANDRA YAMILE CALVO CATAÑO</v>
      </c>
      <c r="D317" s="280" t="s">
        <v>165</v>
      </c>
      <c r="E317" s="285" t="str">
        <f>IF(D317=$D$661,$E$661,IF(D317=$D$662,$E$662,IF(D317=$D$663,$E$663,IF(D317=$D$664,$E$664,IF(D317=$D$665,$E$665,IF(D317=$D$666,$E$666,IF(D317=$D$667,$E$667,IF(D317=$D$668,$E$668,IF(D317=$D$669,$E$669,IF(D317=$D$670,$E$670,IF(D317=VICERRECTORÍA_ACADÉMICA_,BE928,IF(D317=PLANEACIÓN_,BE930, IF(D317=IMPACTO,BE929,IF(D317=VICERRECTORÍA_ADMINISTRATIVA_FINANCIERA_,BE931,IF(D317=_VICERRECTORÍA_RESPONSABILIDAD_SOCIAL_Y_BIENESTAR_UNIVERSITARIO_,BE932," ")))))))))))))))</f>
        <v>Ejercer la evaluación y control sobre el desarrollo del quehacer institucional, de forma preventiva y correctiva, vigilando el cumplimiento de las disposiciones establecidas por la Ley y la Universidad.</v>
      </c>
      <c r="F317" s="282" t="s">
        <v>264</v>
      </c>
      <c r="G317" s="210" t="s">
        <v>260</v>
      </c>
      <c r="H317" s="210" t="s">
        <v>34</v>
      </c>
      <c r="I317" s="187" t="s">
        <v>1461</v>
      </c>
      <c r="J317" s="282" t="s">
        <v>142</v>
      </c>
      <c r="K317" s="308" t="s">
        <v>1473</v>
      </c>
      <c r="L317" s="308" t="s">
        <v>1474</v>
      </c>
      <c r="M317" s="308" t="s">
        <v>1475</v>
      </c>
      <c r="N317" s="282" t="s">
        <v>127</v>
      </c>
      <c r="O317" s="276">
        <f t="shared" ref="O317" si="1584">IF(N317="ALTA",5,IF(N317="MEDIO ALTA",4,IF(N317="MEDIA",3,IF(N317="MEDIO BAJA",2,IF(N317="BAJA",1,0)))))</f>
        <v>1</v>
      </c>
      <c r="P317" s="282" t="s">
        <v>209</v>
      </c>
      <c r="Q317" s="276">
        <f t="shared" ref="Q317" si="1585">IF(P317="ALTO",5,IF(P317="MEDIO-ALTO",4,IF(P317="MEDIO",3,IF(P317="MEDIO-BAJO",2,IF(P317="BAJO",1,0)))))</f>
        <v>4</v>
      </c>
      <c r="R317" s="276">
        <f t="shared" ref="R317" si="1586">Q317*O317</f>
        <v>4</v>
      </c>
      <c r="S317" s="180" t="s">
        <v>315</v>
      </c>
      <c r="T317" s="181">
        <f t="shared" si="1353"/>
        <v>1</v>
      </c>
      <c r="U317" s="276">
        <f t="shared" ref="U317:U377" si="1587">ROUND(AVERAGEIF(T317:T319,"&gt;0"),0)</f>
        <v>1</v>
      </c>
      <c r="V317" s="276">
        <f t="shared" ref="V317:V377" si="1588">U317*0.6</f>
        <v>0.6</v>
      </c>
      <c r="W317" s="210" t="s">
        <v>1484</v>
      </c>
      <c r="X317" s="276">
        <f t="shared" ref="X317" si="1589">IF(S317="No_existen",5*$X$10,Y317*$X$10)</f>
        <v>0.2</v>
      </c>
      <c r="Y317" s="276">
        <f t="shared" si="1419"/>
        <v>4</v>
      </c>
      <c r="Z317" s="208">
        <f t="shared" si="1354"/>
        <v>4</v>
      </c>
      <c r="AA317" s="210" t="s">
        <v>318</v>
      </c>
      <c r="AB317" s="210"/>
      <c r="AC317" s="276">
        <f t="shared" ref="AC317" si="1590">IF(S317="No_existen",5*$AC$10,AD317*$AC$10)</f>
        <v>0.15</v>
      </c>
      <c r="AD317" s="276">
        <f t="shared" ref="AD317:AD377" si="1591">ROUND(AVERAGEIF(AE317:AE319,"&gt;0"),0)</f>
        <v>1</v>
      </c>
      <c r="AE317" s="208">
        <f t="shared" si="1355"/>
        <v>1</v>
      </c>
      <c r="AF317" s="210" t="s">
        <v>295</v>
      </c>
      <c r="AG317" s="210" t="s">
        <v>1489</v>
      </c>
      <c r="AH317" s="276">
        <f t="shared" ref="AH317" si="1592">IF(S317="No_existen",5*$AH$10,AI317*$AH$10)</f>
        <v>0.1</v>
      </c>
      <c r="AI317" s="276">
        <f t="shared" ref="AI317" si="1593">ROUND(AVERAGEIF(AJ317:AJ319,"&gt;0"),0)</f>
        <v>1</v>
      </c>
      <c r="AJ317" s="208">
        <f t="shared" si="1356"/>
        <v>1</v>
      </c>
      <c r="AK317" s="210" t="s">
        <v>292</v>
      </c>
      <c r="AL317" s="210" t="s">
        <v>303</v>
      </c>
      <c r="AM317" s="276">
        <f t="shared" ref="AM317" si="1594">IF(S317="No_existen",5*$AM$10,AN317*$AM$10)</f>
        <v>0.1</v>
      </c>
      <c r="AN317" s="276">
        <f t="shared" ref="AN317" si="1595">ROUND(AVERAGEIF(AO317:AO319,"&gt;0"),0)</f>
        <v>1</v>
      </c>
      <c r="AO317" s="208">
        <f t="shared" si="1357"/>
        <v>1</v>
      </c>
      <c r="AP317" s="210" t="s">
        <v>647</v>
      </c>
      <c r="AQ317" s="276">
        <f t="shared" ref="AQ317" si="1596">ROUND(AVERAGE(U317,Y317,AD317,AI317,AN317),0)</f>
        <v>2</v>
      </c>
      <c r="AR317" s="276" t="str">
        <f t="shared" ref="AR317" si="1597">IF(AQ317&lt;1.5,"FUERTE",IF(AND(AQ317&gt;=1.5,AQ317&lt;2.5),"ACEPTABLE",IF(AQ317&gt;=5,"INEXISTENTE","DÉBIL")))</f>
        <v>ACEPTABLE</v>
      </c>
      <c r="AS317" s="276">
        <f t="shared" ref="AS317" si="1598">IF(R317=0,0,ROUND((R317*AQ317),0))</f>
        <v>8</v>
      </c>
      <c r="AT317" s="278" t="str">
        <f t="shared" ref="AT317" si="1599">IF(AS317&gt;=36,"GRAVE", IF(AS317&lt;=10, "LEVE", "MODERADO"))</f>
        <v>LEVE</v>
      </c>
      <c r="AU317" s="280" t="s">
        <v>1493</v>
      </c>
      <c r="AV317" s="280">
        <v>0</v>
      </c>
      <c r="AW317" s="210" t="s">
        <v>89</v>
      </c>
      <c r="AX317" s="210"/>
      <c r="AY317" s="188"/>
      <c r="AZ317" s="182"/>
      <c r="BA317" s="183"/>
      <c r="BB317" s="183"/>
      <c r="BC317" s="183"/>
      <c r="BD317" s="183"/>
      <c r="BE317" s="183"/>
      <c r="BF317" s="183"/>
      <c r="BG317" s="183"/>
    </row>
    <row r="318" spans="1:59" ht="64.5" hidden="1" customHeight="1" x14ac:dyDescent="0.2">
      <c r="A318" s="284"/>
      <c r="B318" s="282"/>
      <c r="C318" s="285"/>
      <c r="D318" s="280"/>
      <c r="E318" s="285"/>
      <c r="F318" s="282"/>
      <c r="G318" s="210" t="s">
        <v>261</v>
      </c>
      <c r="H318" s="210" t="s">
        <v>39</v>
      </c>
      <c r="I318" s="187" t="s">
        <v>1462</v>
      </c>
      <c r="J318" s="282"/>
      <c r="K318" s="308"/>
      <c r="L318" s="308"/>
      <c r="M318" s="308"/>
      <c r="N318" s="282"/>
      <c r="O318" s="276"/>
      <c r="P318" s="282"/>
      <c r="Q318" s="276"/>
      <c r="R318" s="276"/>
      <c r="S318" s="180" t="s">
        <v>315</v>
      </c>
      <c r="T318" s="181">
        <f t="shared" si="1353"/>
        <v>1</v>
      </c>
      <c r="U318" s="276"/>
      <c r="V318" s="276"/>
      <c r="W318" s="210" t="s">
        <v>1485</v>
      </c>
      <c r="X318" s="276"/>
      <c r="Y318" s="276"/>
      <c r="Z318" s="208">
        <f t="shared" si="1354"/>
        <v>4</v>
      </c>
      <c r="AA318" s="210" t="s">
        <v>318</v>
      </c>
      <c r="AB318" s="210"/>
      <c r="AC318" s="276"/>
      <c r="AD318" s="276"/>
      <c r="AE318" s="208">
        <f t="shared" si="1355"/>
        <v>1</v>
      </c>
      <c r="AF318" s="210" t="s">
        <v>295</v>
      </c>
      <c r="AG318" s="210" t="s">
        <v>1487</v>
      </c>
      <c r="AH318" s="276"/>
      <c r="AI318" s="276"/>
      <c r="AJ318" s="208">
        <f t="shared" si="1356"/>
        <v>1</v>
      </c>
      <c r="AK318" s="210" t="s">
        <v>292</v>
      </c>
      <c r="AL318" s="210" t="s">
        <v>303</v>
      </c>
      <c r="AM318" s="276"/>
      <c r="AN318" s="276"/>
      <c r="AO318" s="208">
        <f t="shared" si="1357"/>
        <v>1</v>
      </c>
      <c r="AP318" s="210" t="s">
        <v>647</v>
      </c>
      <c r="AQ318" s="276"/>
      <c r="AR318" s="276"/>
      <c r="AS318" s="276"/>
      <c r="AT318" s="278"/>
      <c r="AU318" s="280"/>
      <c r="AV318" s="280"/>
      <c r="AW318" s="210" t="s">
        <v>89</v>
      </c>
      <c r="AX318" s="210"/>
      <c r="AY318" s="188"/>
      <c r="AZ318" s="182"/>
      <c r="BA318" s="183"/>
      <c r="BB318" s="183"/>
      <c r="BC318" s="183"/>
      <c r="BD318" s="183"/>
      <c r="BE318" s="183"/>
      <c r="BF318" s="183"/>
      <c r="BG318" s="183"/>
    </row>
    <row r="319" spans="1:59" ht="64.5" hidden="1" customHeight="1" x14ac:dyDescent="0.2">
      <c r="A319" s="284"/>
      <c r="B319" s="282"/>
      <c r="C319" s="285"/>
      <c r="D319" s="280"/>
      <c r="E319" s="285"/>
      <c r="F319" s="282"/>
      <c r="G319" s="210" t="s">
        <v>260</v>
      </c>
      <c r="H319" s="210" t="s">
        <v>34</v>
      </c>
      <c r="I319" s="187" t="s">
        <v>1463</v>
      </c>
      <c r="J319" s="282"/>
      <c r="K319" s="308"/>
      <c r="L319" s="308"/>
      <c r="M319" s="308"/>
      <c r="N319" s="282"/>
      <c r="O319" s="276"/>
      <c r="P319" s="282"/>
      <c r="Q319" s="276"/>
      <c r="R319" s="276"/>
      <c r="S319" s="180"/>
      <c r="T319" s="181">
        <f t="shared" si="1353"/>
        <v>0</v>
      </c>
      <c r="U319" s="276"/>
      <c r="V319" s="276"/>
      <c r="W319" s="210"/>
      <c r="X319" s="276"/>
      <c r="Y319" s="276"/>
      <c r="Z319" s="208">
        <f t="shared" si="1354"/>
        <v>0</v>
      </c>
      <c r="AA319" s="210"/>
      <c r="AB319" s="210"/>
      <c r="AC319" s="276"/>
      <c r="AD319" s="276"/>
      <c r="AE319" s="208">
        <f t="shared" si="1355"/>
        <v>0</v>
      </c>
      <c r="AF319" s="210"/>
      <c r="AG319" s="210"/>
      <c r="AH319" s="276"/>
      <c r="AI319" s="276"/>
      <c r="AJ319" s="208">
        <f t="shared" si="1356"/>
        <v>0</v>
      </c>
      <c r="AK319" s="210"/>
      <c r="AL319" s="210"/>
      <c r="AM319" s="276"/>
      <c r="AN319" s="276"/>
      <c r="AO319" s="208">
        <f t="shared" si="1357"/>
        <v>0</v>
      </c>
      <c r="AP319" s="210"/>
      <c r="AQ319" s="276"/>
      <c r="AR319" s="276"/>
      <c r="AS319" s="276"/>
      <c r="AT319" s="278"/>
      <c r="AU319" s="280"/>
      <c r="AV319" s="280"/>
      <c r="AW319" s="210" t="s">
        <v>89</v>
      </c>
      <c r="AX319" s="210"/>
      <c r="AY319" s="188"/>
      <c r="AZ319" s="182"/>
      <c r="BA319" s="183"/>
      <c r="BB319" s="183"/>
      <c r="BC319" s="183"/>
      <c r="BD319" s="183"/>
      <c r="BE319" s="183"/>
      <c r="BF319" s="183"/>
      <c r="BG319" s="183"/>
    </row>
    <row r="320" spans="1:59" ht="64.5" customHeight="1" x14ac:dyDescent="0.2">
      <c r="A320" s="284">
        <v>104</v>
      </c>
      <c r="B320" s="282" t="s">
        <v>452</v>
      </c>
      <c r="C320" s="285" t="str">
        <f>+VLOOKUP(B320,$A$691:$B$729,2,0)</f>
        <v>OSWALDO AGUDELO  GONZALEZ</v>
      </c>
      <c r="D320" s="280" t="s">
        <v>162</v>
      </c>
      <c r="E320" s="285" t="str">
        <f>IF(D320=$D$661,$E$661,IF(D320=$D$662,$E$662,IF(D320=$D$663,$E$663,IF(D320=$D$664,$E$664,IF(D320=$D$665,$E$665,IF(D320=$D$666,$E$666,IF(D320=$D$667,$E$667,IF(D320=$D$668,$E$668,IF(D320=$D$669,$E$669,IF(D320=$D$670,$E$670,IF(D320=VICERRECTORÍA_ACADÉMICA_,BE931,IF(D320=PLANEACIÓN_,BE933, IF(D320=IMPACTO,BE932,IF(D320=VICERRECTORÍA_ADMINISTRATIVA_FINANCIERA_,BE934,IF(D320=_VICERRECTORÍA_RESPONSABILIDAD_SOCIAL_Y_BIENESTAR_UNIVERSITARIO_,BE935," ")))))))))))))))</f>
        <v>Administrar y ejecutar los recursos de la institución generando en los procesos mayor eficiencia y eficacia para dar una respuesta oportuna a los servicios demandados en el cumplimiento de las funciones misionales.</v>
      </c>
      <c r="F320" s="282" t="s">
        <v>264</v>
      </c>
      <c r="G320" s="210" t="s">
        <v>260</v>
      </c>
      <c r="H320" s="210" t="s">
        <v>112</v>
      </c>
      <c r="I320" s="187" t="s">
        <v>1494</v>
      </c>
      <c r="J320" s="282" t="s">
        <v>112</v>
      </c>
      <c r="K320" s="308" t="s">
        <v>1495</v>
      </c>
      <c r="L320" s="308"/>
      <c r="M320" s="308" t="s">
        <v>1496</v>
      </c>
      <c r="N320" s="282" t="s">
        <v>146</v>
      </c>
      <c r="O320" s="276">
        <f t="shared" ref="O320" si="1600">IF(N320="ALTA",5,IF(N320="MEDIO ALTA",4,IF(N320="MEDIA",3,IF(N320="MEDIO BAJA",2,IF(N320="BAJA",1,0)))))</f>
        <v>4</v>
      </c>
      <c r="P320" s="282" t="s">
        <v>139</v>
      </c>
      <c r="Q320" s="276">
        <f t="shared" ref="Q320" si="1601">IF(P320="ALTO",5,IF(P320="MEDIO-ALTO",4,IF(P320="MEDIO",3,IF(P320="MEDIO-BAJO",2,IF(P320="BAJO",1,0)))))</f>
        <v>5</v>
      </c>
      <c r="R320" s="276">
        <f t="shared" ref="R320" si="1602">Q320*O320</f>
        <v>20</v>
      </c>
      <c r="S320" s="180" t="s">
        <v>315</v>
      </c>
      <c r="T320" s="181">
        <f t="shared" si="1353"/>
        <v>1</v>
      </c>
      <c r="U320" s="276">
        <f t="shared" ref="U320:U380" si="1603">ROUND(AVERAGEIF(T320:T322,"&gt;0"),0)</f>
        <v>1</v>
      </c>
      <c r="V320" s="276">
        <f t="shared" ref="V320:V380" si="1604">U320*0.6</f>
        <v>0.6</v>
      </c>
      <c r="W320" s="210" t="s">
        <v>1497</v>
      </c>
      <c r="X320" s="276">
        <f t="shared" ref="X320" si="1605">IF(S320="No_existen",5*$X$10,Y320*$X$10)</f>
        <v>0.2</v>
      </c>
      <c r="Y320" s="276">
        <f t="shared" si="1433"/>
        <v>4</v>
      </c>
      <c r="Z320" s="208">
        <f t="shared" si="1354"/>
        <v>4</v>
      </c>
      <c r="AA320" s="210" t="s">
        <v>318</v>
      </c>
      <c r="AB320" s="210"/>
      <c r="AC320" s="276">
        <f t="shared" ref="AC320" si="1606">IF(S320="No_existen",5*$AC$10,AD320*$AC$10)</f>
        <v>0.15</v>
      </c>
      <c r="AD320" s="276">
        <f t="shared" ref="AD320:AD380" si="1607">ROUND(AVERAGEIF(AE320:AE322,"&gt;0"),0)</f>
        <v>1</v>
      </c>
      <c r="AE320" s="208">
        <f t="shared" si="1355"/>
        <v>1</v>
      </c>
      <c r="AF320" s="210" t="s">
        <v>295</v>
      </c>
      <c r="AG320" s="210" t="s">
        <v>1498</v>
      </c>
      <c r="AH320" s="276">
        <f t="shared" ref="AH320" si="1608">IF(S320="No_existen",5*$AH$10,AI320*$AH$10)</f>
        <v>0.1</v>
      </c>
      <c r="AI320" s="276">
        <f t="shared" ref="AI320" si="1609">ROUND(AVERAGEIF(AJ320:AJ322,"&gt;0"),0)</f>
        <v>1</v>
      </c>
      <c r="AJ320" s="208">
        <f t="shared" si="1356"/>
        <v>1</v>
      </c>
      <c r="AK320" s="210" t="s">
        <v>292</v>
      </c>
      <c r="AL320" s="210" t="s">
        <v>299</v>
      </c>
      <c r="AM320" s="276">
        <f t="shared" ref="AM320" si="1610">IF(S320="No_existen",5*$AM$10,AN320*$AM$10)</f>
        <v>0.1</v>
      </c>
      <c r="AN320" s="276">
        <f t="shared" ref="AN320" si="1611">ROUND(AVERAGEIF(AO320:AO322,"&gt;0"),0)</f>
        <v>1</v>
      </c>
      <c r="AO320" s="208">
        <f t="shared" si="1357"/>
        <v>1</v>
      </c>
      <c r="AP320" s="210" t="s">
        <v>647</v>
      </c>
      <c r="AQ320" s="276">
        <f t="shared" ref="AQ320" si="1612">ROUND(AVERAGE(U320,Y320,AD320,AI320,AN320),0)</f>
        <v>2</v>
      </c>
      <c r="AR320" s="276" t="str">
        <f t="shared" ref="AR320" si="1613">IF(AQ320&lt;1.5,"FUERTE",IF(AND(AQ320&gt;=1.5,AQ320&lt;2.5),"ACEPTABLE",IF(AQ320&gt;=5,"INEXISTENTE","DÉBIL")))</f>
        <v>ACEPTABLE</v>
      </c>
      <c r="AS320" s="276">
        <f t="shared" ref="AS320" si="1614">IF(R320=0,0,ROUND((R320*AQ320),0))</f>
        <v>40</v>
      </c>
      <c r="AT320" s="278" t="str">
        <f t="shared" ref="AT320" si="1615">IF(AS320&gt;=36,"GRAVE", IF(AS320&lt;=10, "LEVE", "MODERADO"))</f>
        <v>GRAVE</v>
      </c>
      <c r="AU320" s="308" t="s">
        <v>1499</v>
      </c>
      <c r="AV320" s="309">
        <v>0.99</v>
      </c>
      <c r="AW320" s="210" t="s">
        <v>90</v>
      </c>
      <c r="AX320" s="210" t="s">
        <v>1500</v>
      </c>
      <c r="AY320" s="188">
        <v>46022</v>
      </c>
      <c r="AZ320" s="182"/>
      <c r="BA320" s="183"/>
      <c r="BB320" s="183"/>
      <c r="BC320" s="183"/>
      <c r="BD320" s="183"/>
      <c r="BE320" s="183"/>
      <c r="BF320" s="183"/>
      <c r="BG320" s="183"/>
    </row>
    <row r="321" spans="1:59" ht="64.5" hidden="1" customHeight="1" x14ac:dyDescent="0.2">
      <c r="A321" s="284"/>
      <c r="B321" s="282"/>
      <c r="C321" s="285"/>
      <c r="D321" s="280"/>
      <c r="E321" s="285"/>
      <c r="F321" s="282"/>
      <c r="G321" s="210"/>
      <c r="H321" s="210"/>
      <c r="I321" s="187"/>
      <c r="J321" s="282"/>
      <c r="K321" s="308"/>
      <c r="L321" s="308"/>
      <c r="M321" s="308"/>
      <c r="N321" s="282"/>
      <c r="O321" s="276"/>
      <c r="P321" s="282"/>
      <c r="Q321" s="276"/>
      <c r="R321" s="276"/>
      <c r="S321" s="180"/>
      <c r="T321" s="181">
        <f t="shared" si="1353"/>
        <v>0</v>
      </c>
      <c r="U321" s="276"/>
      <c r="V321" s="276"/>
      <c r="W321" s="210"/>
      <c r="X321" s="276"/>
      <c r="Y321" s="276"/>
      <c r="Z321" s="208">
        <f t="shared" si="1354"/>
        <v>0</v>
      </c>
      <c r="AA321" s="210"/>
      <c r="AB321" s="210"/>
      <c r="AC321" s="276"/>
      <c r="AD321" s="276"/>
      <c r="AE321" s="208">
        <f t="shared" si="1355"/>
        <v>0</v>
      </c>
      <c r="AF321" s="210"/>
      <c r="AG321" s="210"/>
      <c r="AH321" s="276"/>
      <c r="AI321" s="276"/>
      <c r="AJ321" s="208">
        <f t="shared" si="1356"/>
        <v>0</v>
      </c>
      <c r="AK321" s="210"/>
      <c r="AL321" s="210"/>
      <c r="AM321" s="276"/>
      <c r="AN321" s="276"/>
      <c r="AO321" s="208">
        <f t="shared" si="1357"/>
        <v>0</v>
      </c>
      <c r="AP321" s="210"/>
      <c r="AQ321" s="276"/>
      <c r="AR321" s="276"/>
      <c r="AS321" s="276"/>
      <c r="AT321" s="278"/>
      <c r="AU321" s="308"/>
      <c r="AV321" s="308"/>
      <c r="AW321" s="210"/>
      <c r="AX321" s="210"/>
      <c r="AY321" s="188"/>
      <c r="AZ321" s="182"/>
      <c r="BA321" s="183"/>
      <c r="BB321" s="183"/>
      <c r="BC321" s="183"/>
      <c r="BD321" s="183"/>
      <c r="BE321" s="183"/>
      <c r="BF321" s="183"/>
      <c r="BG321" s="183"/>
    </row>
    <row r="322" spans="1:59" ht="64.5" hidden="1" customHeight="1" x14ac:dyDescent="0.2">
      <c r="A322" s="284"/>
      <c r="B322" s="282"/>
      <c r="C322" s="285"/>
      <c r="D322" s="280"/>
      <c r="E322" s="285"/>
      <c r="F322" s="282"/>
      <c r="G322" s="210"/>
      <c r="H322" s="210"/>
      <c r="I322" s="187"/>
      <c r="J322" s="282"/>
      <c r="K322" s="308"/>
      <c r="L322" s="308"/>
      <c r="M322" s="308"/>
      <c r="N322" s="282"/>
      <c r="O322" s="276"/>
      <c r="P322" s="282"/>
      <c r="Q322" s="276"/>
      <c r="R322" s="276"/>
      <c r="S322" s="180"/>
      <c r="T322" s="181">
        <f t="shared" si="1353"/>
        <v>0</v>
      </c>
      <c r="U322" s="276"/>
      <c r="V322" s="276"/>
      <c r="W322" s="210"/>
      <c r="X322" s="276"/>
      <c r="Y322" s="276"/>
      <c r="Z322" s="208">
        <f t="shared" si="1354"/>
        <v>0</v>
      </c>
      <c r="AA322" s="210"/>
      <c r="AB322" s="210"/>
      <c r="AC322" s="276"/>
      <c r="AD322" s="276"/>
      <c r="AE322" s="208">
        <f t="shared" si="1355"/>
        <v>0</v>
      </c>
      <c r="AF322" s="210"/>
      <c r="AG322" s="210"/>
      <c r="AH322" s="276"/>
      <c r="AI322" s="276"/>
      <c r="AJ322" s="208">
        <f t="shared" si="1356"/>
        <v>0</v>
      </c>
      <c r="AK322" s="210"/>
      <c r="AL322" s="210"/>
      <c r="AM322" s="276"/>
      <c r="AN322" s="276"/>
      <c r="AO322" s="208">
        <f t="shared" si="1357"/>
        <v>0</v>
      </c>
      <c r="AP322" s="210"/>
      <c r="AQ322" s="276"/>
      <c r="AR322" s="276"/>
      <c r="AS322" s="276"/>
      <c r="AT322" s="278"/>
      <c r="AU322" s="308"/>
      <c r="AV322" s="308"/>
      <c r="AW322" s="210"/>
      <c r="AX322" s="210"/>
      <c r="AY322" s="188"/>
      <c r="AZ322" s="182"/>
      <c r="BA322" s="183"/>
      <c r="BB322" s="183"/>
      <c r="BC322" s="183"/>
      <c r="BD322" s="183"/>
      <c r="BE322" s="183"/>
      <c r="BF322" s="183"/>
      <c r="BG322" s="183"/>
    </row>
    <row r="323" spans="1:59" ht="266.25" customHeight="1" x14ac:dyDescent="0.2">
      <c r="A323" s="284">
        <v>105</v>
      </c>
      <c r="B323" s="282" t="s">
        <v>450</v>
      </c>
      <c r="C323" s="285" t="str">
        <f>+VLOOKUP(B323,$A$691:$B$729,2,0)</f>
        <v>JAIRO ORDILIO TORRES MORENO</v>
      </c>
      <c r="D323" s="280" t="s">
        <v>162</v>
      </c>
      <c r="E323" s="285" t="str">
        <f>IF(D323=$D$661,$E$661,IF(D323=$D$662,$E$662,IF(D323=$D$663,$E$663,IF(D323=$D$664,$E$664,IF(D323=$D$665,$E$665,IF(D323=$D$666,$E$666,IF(D323=$D$667,$E$667,IF(D323=$D$668,$E$668,IF(D323=$D$669,$E$669,IF(D323=$D$670,$E$670,IF(D323=VICERRECTORÍA_ACADÉMICA_,BE934,IF(D323=PLANEACIÓN_,BE936, IF(D323=IMPACTO,BE935,IF(D323=VICERRECTORÍA_ADMINISTRATIVA_FINANCIERA_,BE937,IF(D323=_VICERRECTORÍA_RESPONSABILIDAD_SOCIAL_Y_BIENESTAR_UNIVERSITARIO_,BE938," ")))))))))))))))</f>
        <v>Administrar y ejecutar los recursos de la institución generando en los procesos mayor eficiencia y eficacia para dar una respuesta oportuna a los servicios demandados en el cumplimiento de las funciones misionales.</v>
      </c>
      <c r="F323" s="282" t="s">
        <v>265</v>
      </c>
      <c r="G323" s="210" t="s">
        <v>260</v>
      </c>
      <c r="H323" s="210" t="s">
        <v>37</v>
      </c>
      <c r="I323" s="187" t="s">
        <v>1501</v>
      </c>
      <c r="J323" s="282" t="s">
        <v>111</v>
      </c>
      <c r="K323" s="282" t="s">
        <v>1506</v>
      </c>
      <c r="L323" s="308" t="s">
        <v>1507</v>
      </c>
      <c r="M323" s="308" t="s">
        <v>1508</v>
      </c>
      <c r="N323" s="282" t="s">
        <v>104</v>
      </c>
      <c r="O323" s="276">
        <f t="shared" ref="O323" si="1616">IF(N323="ALTA",5,IF(N323="MEDIO ALTA",4,IF(N323="MEDIA",3,IF(N323="MEDIO BAJA",2,IF(N323="BAJA",1,0)))))</f>
        <v>3</v>
      </c>
      <c r="P323" s="282" t="s">
        <v>140</v>
      </c>
      <c r="Q323" s="276">
        <f t="shared" ref="Q323" si="1617">IF(P323="ALTO",5,IF(P323="MEDIO-ALTO",4,IF(P323="MEDIO",3,IF(P323="MEDIO-BAJO",2,IF(P323="BAJO",1,0)))))</f>
        <v>3</v>
      </c>
      <c r="R323" s="276">
        <f t="shared" ref="R323" si="1618">Q323*O323</f>
        <v>9</v>
      </c>
      <c r="S323" s="180" t="s">
        <v>321</v>
      </c>
      <c r="T323" s="181">
        <f t="shared" si="1353"/>
        <v>3</v>
      </c>
      <c r="U323" s="276">
        <f t="shared" ref="U323:U383" si="1619">ROUND(AVERAGEIF(T323:T325,"&gt;0"),0)</f>
        <v>3</v>
      </c>
      <c r="V323" s="276">
        <f t="shared" ref="V323:V383" si="1620">U323*0.6</f>
        <v>1.7999999999999998</v>
      </c>
      <c r="W323" s="215" t="s">
        <v>1512</v>
      </c>
      <c r="X323" s="276">
        <f t="shared" ref="X323" si="1621">IF(S323="No_existen",5*$X$10,Y323*$X$10)</f>
        <v>0.2</v>
      </c>
      <c r="Y323" s="276">
        <f t="shared" si="1447"/>
        <v>4</v>
      </c>
      <c r="Z323" s="208">
        <f t="shared" si="1354"/>
        <v>4</v>
      </c>
      <c r="AA323" s="210" t="s">
        <v>318</v>
      </c>
      <c r="AB323" s="210"/>
      <c r="AC323" s="276">
        <f t="shared" ref="AC323" si="1622">IF(S323="No_existen",5*$AC$10,AD323*$AC$10)</f>
        <v>0.15</v>
      </c>
      <c r="AD323" s="276">
        <f t="shared" ref="AD323:AD383" si="1623">ROUND(AVERAGEIF(AE323:AE325,"&gt;0"),0)</f>
        <v>1</v>
      </c>
      <c r="AE323" s="208">
        <f t="shared" si="1355"/>
        <v>1</v>
      </c>
      <c r="AF323" s="210" t="s">
        <v>295</v>
      </c>
      <c r="AG323" s="215" t="s">
        <v>1518</v>
      </c>
      <c r="AH323" s="276">
        <f t="shared" ref="AH323" si="1624">IF(S323="No_existen",5*$AH$10,AI323*$AH$10)</f>
        <v>0.1</v>
      </c>
      <c r="AI323" s="276">
        <f t="shared" ref="AI323" si="1625">ROUND(AVERAGEIF(AJ323:AJ325,"&gt;0"),0)</f>
        <v>1</v>
      </c>
      <c r="AJ323" s="208">
        <f t="shared" si="1356"/>
        <v>1</v>
      </c>
      <c r="AK323" s="210" t="s">
        <v>292</v>
      </c>
      <c r="AL323" s="210" t="s">
        <v>307</v>
      </c>
      <c r="AM323" s="276">
        <f t="shared" ref="AM323" si="1626">IF(S323="No_existen",5*$AM$10,AN323*$AM$10)</f>
        <v>0.1</v>
      </c>
      <c r="AN323" s="276">
        <f t="shared" ref="AN323" si="1627">ROUND(AVERAGEIF(AO323:AO325,"&gt;0"),0)</f>
        <v>1</v>
      </c>
      <c r="AO323" s="208">
        <f t="shared" si="1357"/>
        <v>1</v>
      </c>
      <c r="AP323" s="210" t="s">
        <v>647</v>
      </c>
      <c r="AQ323" s="276">
        <f t="shared" ref="AQ323" si="1628">ROUND(AVERAGE(U323,Y323,AD323,AI323,AN323),0)</f>
        <v>2</v>
      </c>
      <c r="AR323" s="276" t="str">
        <f t="shared" ref="AR323" si="1629">IF(AQ323&lt;1.5,"FUERTE",IF(AND(AQ323&gt;=1.5,AQ323&lt;2.5),"ACEPTABLE",IF(AQ323&gt;=5,"INEXISTENTE","DÉBIL")))</f>
        <v>ACEPTABLE</v>
      </c>
      <c r="AS323" s="276">
        <f t="shared" ref="AS323" si="1630">IF(R323=0,0,ROUND((R323*AQ323),0))</f>
        <v>18</v>
      </c>
      <c r="AT323" s="278" t="str">
        <f t="shared" ref="AT323" si="1631">IF(AS323&gt;=36,"GRAVE", IF(AS323&lt;=10, "LEVE", "MODERADO"))</f>
        <v>MODERADO</v>
      </c>
      <c r="AU323" s="310" t="s">
        <v>1521</v>
      </c>
      <c r="AV323" s="322" t="s">
        <v>1522</v>
      </c>
      <c r="AW323" s="210" t="s">
        <v>90</v>
      </c>
      <c r="AX323" s="215" t="s">
        <v>1524</v>
      </c>
      <c r="AY323" s="245">
        <v>46006</v>
      </c>
      <c r="AZ323" s="182"/>
      <c r="BA323" s="183"/>
      <c r="BB323" s="183"/>
      <c r="BC323" s="183"/>
      <c r="BD323" s="183"/>
      <c r="BE323" s="183"/>
      <c r="BF323" s="183"/>
      <c r="BG323" s="183"/>
    </row>
    <row r="324" spans="1:59" ht="64.5" hidden="1" customHeight="1" x14ac:dyDescent="0.2">
      <c r="A324" s="284"/>
      <c r="B324" s="282"/>
      <c r="C324" s="285"/>
      <c r="D324" s="280"/>
      <c r="E324" s="285"/>
      <c r="F324" s="282"/>
      <c r="G324" s="210"/>
      <c r="H324" s="210"/>
      <c r="I324" s="246" t="s">
        <v>1502</v>
      </c>
      <c r="J324" s="282"/>
      <c r="K324" s="282"/>
      <c r="L324" s="308"/>
      <c r="M324" s="308"/>
      <c r="N324" s="282"/>
      <c r="O324" s="276"/>
      <c r="P324" s="282"/>
      <c r="Q324" s="276"/>
      <c r="R324" s="276"/>
      <c r="S324" s="180"/>
      <c r="T324" s="181">
        <f t="shared" si="1353"/>
        <v>0</v>
      </c>
      <c r="U324" s="276"/>
      <c r="V324" s="276"/>
      <c r="W324" s="210" t="s">
        <v>1513</v>
      </c>
      <c r="X324" s="276"/>
      <c r="Y324" s="276"/>
      <c r="Z324" s="208">
        <f t="shared" si="1354"/>
        <v>4</v>
      </c>
      <c r="AA324" s="210" t="s">
        <v>318</v>
      </c>
      <c r="AB324" s="210"/>
      <c r="AC324" s="276"/>
      <c r="AD324" s="276"/>
      <c r="AE324" s="208">
        <f t="shared" si="1355"/>
        <v>1</v>
      </c>
      <c r="AF324" s="210" t="s">
        <v>295</v>
      </c>
      <c r="AG324" s="215" t="s">
        <v>1518</v>
      </c>
      <c r="AH324" s="276"/>
      <c r="AI324" s="276"/>
      <c r="AJ324" s="208">
        <f t="shared" si="1356"/>
        <v>1</v>
      </c>
      <c r="AK324" s="210" t="s">
        <v>292</v>
      </c>
      <c r="AL324" s="210" t="s">
        <v>300</v>
      </c>
      <c r="AM324" s="276"/>
      <c r="AN324" s="276"/>
      <c r="AO324" s="208">
        <f t="shared" si="1357"/>
        <v>1</v>
      </c>
      <c r="AP324" s="210" t="s">
        <v>647</v>
      </c>
      <c r="AQ324" s="276"/>
      <c r="AR324" s="276"/>
      <c r="AS324" s="276"/>
      <c r="AT324" s="278"/>
      <c r="AU324" s="311"/>
      <c r="AV324" s="311"/>
      <c r="AW324" s="210" t="s">
        <v>90</v>
      </c>
      <c r="AX324" s="210" t="s">
        <v>1525</v>
      </c>
      <c r="AY324" s="245">
        <v>46006</v>
      </c>
      <c r="AZ324" s="182"/>
      <c r="BA324" s="183"/>
      <c r="BB324" s="183"/>
      <c r="BC324" s="183"/>
      <c r="BD324" s="183"/>
      <c r="BE324" s="183"/>
      <c r="BF324" s="183"/>
      <c r="BG324" s="183"/>
    </row>
    <row r="325" spans="1:59" ht="64.5" hidden="1" customHeight="1" x14ac:dyDescent="0.2">
      <c r="A325" s="284"/>
      <c r="B325" s="282"/>
      <c r="C325" s="285"/>
      <c r="D325" s="280"/>
      <c r="E325" s="285"/>
      <c r="F325" s="282"/>
      <c r="G325" s="210"/>
      <c r="H325" s="210"/>
      <c r="I325" s="187"/>
      <c r="J325" s="282"/>
      <c r="K325" s="282"/>
      <c r="L325" s="308"/>
      <c r="M325" s="308"/>
      <c r="N325" s="282"/>
      <c r="O325" s="276"/>
      <c r="P325" s="282"/>
      <c r="Q325" s="276"/>
      <c r="R325" s="276"/>
      <c r="S325" s="180"/>
      <c r="T325" s="181">
        <f t="shared" si="1353"/>
        <v>0</v>
      </c>
      <c r="U325" s="276"/>
      <c r="V325" s="276"/>
      <c r="W325" s="210" t="s">
        <v>1514</v>
      </c>
      <c r="X325" s="276"/>
      <c r="Y325" s="276"/>
      <c r="Z325" s="208">
        <f t="shared" si="1354"/>
        <v>4</v>
      </c>
      <c r="AA325" s="210" t="s">
        <v>318</v>
      </c>
      <c r="AB325" s="210"/>
      <c r="AC325" s="276"/>
      <c r="AD325" s="276"/>
      <c r="AE325" s="208">
        <f t="shared" si="1355"/>
        <v>1</v>
      </c>
      <c r="AF325" s="210" t="s">
        <v>295</v>
      </c>
      <c r="AG325" s="215" t="s">
        <v>1518</v>
      </c>
      <c r="AH325" s="276"/>
      <c r="AI325" s="276"/>
      <c r="AJ325" s="208">
        <f t="shared" si="1356"/>
        <v>1</v>
      </c>
      <c r="AK325" s="210" t="s">
        <v>292</v>
      </c>
      <c r="AL325" s="210" t="s">
        <v>300</v>
      </c>
      <c r="AM325" s="276"/>
      <c r="AN325" s="276"/>
      <c r="AO325" s="208">
        <f t="shared" si="1357"/>
        <v>1</v>
      </c>
      <c r="AP325" s="210" t="s">
        <v>647</v>
      </c>
      <c r="AQ325" s="276"/>
      <c r="AR325" s="276"/>
      <c r="AS325" s="276"/>
      <c r="AT325" s="278"/>
      <c r="AU325" s="312"/>
      <c r="AV325" s="312"/>
      <c r="AW325" s="210" t="s">
        <v>90</v>
      </c>
      <c r="AX325" s="210" t="s">
        <v>1526</v>
      </c>
      <c r="AY325" s="188">
        <v>46006</v>
      </c>
      <c r="AZ325" s="182"/>
      <c r="BA325" s="183"/>
      <c r="BB325" s="183"/>
      <c r="BC325" s="183"/>
      <c r="BD325" s="183"/>
      <c r="BE325" s="183"/>
      <c r="BF325" s="183"/>
      <c r="BG325" s="183"/>
    </row>
    <row r="326" spans="1:59" ht="195.75" customHeight="1" x14ac:dyDescent="0.2">
      <c r="A326" s="284">
        <v>106</v>
      </c>
      <c r="B326" s="282" t="s">
        <v>450</v>
      </c>
      <c r="C326" s="285" t="str">
        <f>+VLOOKUP(B326,$A$691:$B$729,2,0)</f>
        <v>JAIRO ORDILIO TORRES MORENO</v>
      </c>
      <c r="D326" s="280" t="s">
        <v>162</v>
      </c>
      <c r="E326" s="285" t="str">
        <f>IF(D326=$D$661,$E$661,IF(D326=$D$662,$E$662,IF(D326=$D$663,$E$663,IF(D326=$D$664,$E$664,IF(D326=$D$665,$E$665,IF(D326=$D$666,$E$666,IF(D326=$D$667,$E$667,IF(D326=$D$668,$E$668,IF(D326=$D$669,$E$669,IF(D326=$D$670,$E$670,IF(D326=VICERRECTORÍA_ACADÉMICA_,BE937,IF(D326=PLANEACIÓN_,BE939, IF(D326=IMPACTO,BE938,IF(D326=VICERRECTORÍA_ADMINISTRATIVA_FINANCIERA_,BE940,IF(D326=_VICERRECTORÍA_RESPONSABILIDAD_SOCIAL_Y_BIENESTAR_UNIVERSITARIO_,BE941," ")))))))))))))))</f>
        <v>Administrar y ejecutar los recursos de la institución generando en los procesos mayor eficiencia y eficacia para dar una respuesta oportuna a los servicios demandados en el cumplimiento de las funciones misionales.</v>
      </c>
      <c r="F326" s="282" t="s">
        <v>265</v>
      </c>
      <c r="G326" s="210" t="s">
        <v>260</v>
      </c>
      <c r="H326" s="210" t="s">
        <v>37</v>
      </c>
      <c r="I326" s="210" t="s">
        <v>1503</v>
      </c>
      <c r="J326" s="282" t="s">
        <v>113</v>
      </c>
      <c r="K326" s="282" t="s">
        <v>1509</v>
      </c>
      <c r="L326" s="282" t="s">
        <v>1510</v>
      </c>
      <c r="M326" s="282" t="s">
        <v>1511</v>
      </c>
      <c r="N326" s="282" t="s">
        <v>104</v>
      </c>
      <c r="O326" s="276">
        <f t="shared" ref="O326" si="1632">IF(N326="ALTA",5,IF(N326="MEDIO ALTA",4,IF(N326="MEDIA",3,IF(N326="MEDIO BAJA",2,IF(N326="BAJA",1,0)))))</f>
        <v>3</v>
      </c>
      <c r="P326" s="282" t="s">
        <v>140</v>
      </c>
      <c r="Q326" s="276">
        <f t="shared" ref="Q326" si="1633">IF(P326="ALTO",5,IF(P326="MEDIO-ALTO",4,IF(P326="MEDIO",3,IF(P326="MEDIO-BAJO",2,IF(P326="BAJO",1,0)))))</f>
        <v>3</v>
      </c>
      <c r="R326" s="276">
        <f t="shared" ref="R326" si="1634">Q326*O326</f>
        <v>9</v>
      </c>
      <c r="S326" s="180" t="s">
        <v>315</v>
      </c>
      <c r="T326" s="181">
        <f t="shared" si="1353"/>
        <v>1</v>
      </c>
      <c r="U326" s="276">
        <f t="shared" ref="U326:U386" si="1635">ROUND(AVERAGEIF(T326:T328,"&gt;0"),0)</f>
        <v>1</v>
      </c>
      <c r="V326" s="276">
        <f t="shared" ref="V326:V386" si="1636">U326*0.6</f>
        <v>0.6</v>
      </c>
      <c r="W326" s="210" t="s">
        <v>1515</v>
      </c>
      <c r="X326" s="276">
        <f t="shared" ref="X326" si="1637">IF(S326="No_existen",5*$X$10,Y326*$X$10)</f>
        <v>0.15000000000000002</v>
      </c>
      <c r="Y326" s="276">
        <f t="shared" si="1461"/>
        <v>3</v>
      </c>
      <c r="Z326" s="208">
        <f t="shared" si="1354"/>
        <v>4</v>
      </c>
      <c r="AA326" s="210" t="s">
        <v>318</v>
      </c>
      <c r="AB326" s="210"/>
      <c r="AC326" s="276">
        <f t="shared" ref="AC326" si="1638">IF(S326="No_existen",5*$AC$10,AD326*$AC$10)</f>
        <v>0.15</v>
      </c>
      <c r="AD326" s="276">
        <f t="shared" ref="AD326:AD386" si="1639">ROUND(AVERAGEIF(AE326:AE328,"&gt;0"),0)</f>
        <v>1</v>
      </c>
      <c r="AE326" s="208">
        <f t="shared" si="1355"/>
        <v>1</v>
      </c>
      <c r="AF326" s="210" t="s">
        <v>295</v>
      </c>
      <c r="AG326" s="210" t="s">
        <v>1519</v>
      </c>
      <c r="AH326" s="276">
        <f t="shared" ref="AH326" si="1640">IF(S326="No_existen",5*$AH$10,AI326*$AH$10)</f>
        <v>0.2</v>
      </c>
      <c r="AI326" s="276">
        <f t="shared" ref="AI326" si="1641">ROUND(AVERAGEIF(AJ326:AJ328,"&gt;0"),0)</f>
        <v>2</v>
      </c>
      <c r="AJ326" s="208">
        <f t="shared" si="1356"/>
        <v>4</v>
      </c>
      <c r="AK326" s="210" t="s">
        <v>296</v>
      </c>
      <c r="AL326" s="210" t="s">
        <v>300</v>
      </c>
      <c r="AM326" s="276">
        <f t="shared" ref="AM326" si="1642">IF(S326="No_existen",5*$AM$10,AN326*$AM$10)</f>
        <v>0.1</v>
      </c>
      <c r="AN326" s="276">
        <f t="shared" ref="AN326" si="1643">ROUND(AVERAGEIF(AO326:AO328,"&gt;0"),0)</f>
        <v>1</v>
      </c>
      <c r="AO326" s="208">
        <f t="shared" si="1357"/>
        <v>1</v>
      </c>
      <c r="AP326" s="210" t="s">
        <v>647</v>
      </c>
      <c r="AQ326" s="276">
        <f t="shared" ref="AQ326" si="1644">ROUND(AVERAGE(U326,Y326,AD326,AI326,AN326),0)</f>
        <v>2</v>
      </c>
      <c r="AR326" s="276" t="str">
        <f t="shared" ref="AR326" si="1645">IF(AQ326&lt;1.5,"FUERTE",IF(AND(AQ326&gt;=1.5,AQ326&lt;2.5),"ACEPTABLE",IF(AQ326&gt;=5,"INEXISTENTE","DÉBIL")))</f>
        <v>ACEPTABLE</v>
      </c>
      <c r="AS326" s="276">
        <f t="shared" ref="AS326" si="1646">IF(R326=0,0,ROUND((R326*AQ326),0))</f>
        <v>18</v>
      </c>
      <c r="AT326" s="278" t="str">
        <f t="shared" ref="AT326" si="1647">IF(AS326&gt;=36,"GRAVE", IF(AS326&lt;=10, "LEVE", "MODERADO"))</f>
        <v>MODERADO</v>
      </c>
      <c r="AU326" s="280" t="s">
        <v>1523</v>
      </c>
      <c r="AV326" s="298">
        <v>0.5</v>
      </c>
      <c r="AW326" s="210" t="s">
        <v>90</v>
      </c>
      <c r="AX326" s="210" t="s">
        <v>1527</v>
      </c>
      <c r="AY326" s="245">
        <v>46006</v>
      </c>
      <c r="AZ326" s="182"/>
      <c r="BA326" s="183"/>
      <c r="BB326" s="183"/>
      <c r="BC326" s="183"/>
      <c r="BD326" s="183"/>
      <c r="BE326" s="183"/>
      <c r="BF326" s="183"/>
      <c r="BG326" s="183"/>
    </row>
    <row r="327" spans="1:59" ht="64.5" hidden="1" customHeight="1" x14ac:dyDescent="0.2">
      <c r="A327" s="284"/>
      <c r="B327" s="282"/>
      <c r="C327" s="285"/>
      <c r="D327" s="280"/>
      <c r="E327" s="285"/>
      <c r="F327" s="282"/>
      <c r="G327" s="210" t="s">
        <v>260</v>
      </c>
      <c r="H327" s="210" t="s">
        <v>37</v>
      </c>
      <c r="I327" s="210" t="s">
        <v>1504</v>
      </c>
      <c r="J327" s="282"/>
      <c r="K327" s="282"/>
      <c r="L327" s="282"/>
      <c r="M327" s="282"/>
      <c r="N327" s="282"/>
      <c r="O327" s="276"/>
      <c r="P327" s="282"/>
      <c r="Q327" s="276"/>
      <c r="R327" s="276"/>
      <c r="S327" s="180"/>
      <c r="T327" s="181">
        <f t="shared" si="1353"/>
        <v>0</v>
      </c>
      <c r="U327" s="276"/>
      <c r="V327" s="276"/>
      <c r="W327" s="210" t="s">
        <v>1516</v>
      </c>
      <c r="X327" s="276"/>
      <c r="Y327" s="276"/>
      <c r="Z327" s="208">
        <f t="shared" si="1354"/>
        <v>4</v>
      </c>
      <c r="AA327" s="210" t="s">
        <v>318</v>
      </c>
      <c r="AB327" s="210"/>
      <c r="AC327" s="276"/>
      <c r="AD327" s="276"/>
      <c r="AE327" s="208">
        <f t="shared" si="1355"/>
        <v>1</v>
      </c>
      <c r="AF327" s="210" t="s">
        <v>295</v>
      </c>
      <c r="AG327" s="210" t="s">
        <v>1519</v>
      </c>
      <c r="AH327" s="276"/>
      <c r="AI327" s="276"/>
      <c r="AJ327" s="208">
        <f t="shared" si="1356"/>
        <v>1</v>
      </c>
      <c r="AK327" s="210" t="s">
        <v>292</v>
      </c>
      <c r="AL327" s="210" t="s">
        <v>300</v>
      </c>
      <c r="AM327" s="276"/>
      <c r="AN327" s="276"/>
      <c r="AO327" s="208">
        <f t="shared" si="1357"/>
        <v>1</v>
      </c>
      <c r="AP327" s="210" t="s">
        <v>647</v>
      </c>
      <c r="AQ327" s="276"/>
      <c r="AR327" s="276"/>
      <c r="AS327" s="276"/>
      <c r="AT327" s="278"/>
      <c r="AU327" s="280"/>
      <c r="AV327" s="280"/>
      <c r="AW327" s="210" t="s">
        <v>90</v>
      </c>
      <c r="AX327" s="210" t="s">
        <v>1528</v>
      </c>
      <c r="AY327" s="245">
        <v>46006</v>
      </c>
      <c r="AZ327" s="182"/>
      <c r="BA327" s="183"/>
      <c r="BB327" s="183"/>
      <c r="BC327" s="183"/>
      <c r="BD327" s="183"/>
      <c r="BE327" s="183"/>
      <c r="BF327" s="183"/>
      <c r="BG327" s="183"/>
    </row>
    <row r="328" spans="1:59" ht="64.5" hidden="1" customHeight="1" x14ac:dyDescent="0.2">
      <c r="A328" s="284"/>
      <c r="B328" s="282"/>
      <c r="C328" s="285"/>
      <c r="D328" s="280"/>
      <c r="E328" s="285"/>
      <c r="F328" s="282"/>
      <c r="G328" s="210" t="s">
        <v>260</v>
      </c>
      <c r="H328" s="210" t="s">
        <v>34</v>
      </c>
      <c r="I328" s="210" t="s">
        <v>1505</v>
      </c>
      <c r="J328" s="282"/>
      <c r="K328" s="282"/>
      <c r="L328" s="282"/>
      <c r="M328" s="282"/>
      <c r="N328" s="282"/>
      <c r="O328" s="276"/>
      <c r="P328" s="282"/>
      <c r="Q328" s="276"/>
      <c r="R328" s="276"/>
      <c r="S328" s="180"/>
      <c r="T328" s="181">
        <f t="shared" si="1353"/>
        <v>0</v>
      </c>
      <c r="U328" s="276"/>
      <c r="V328" s="276"/>
      <c r="W328" s="210" t="s">
        <v>1517</v>
      </c>
      <c r="X328" s="276"/>
      <c r="Y328" s="276"/>
      <c r="Z328" s="208">
        <f t="shared" si="1354"/>
        <v>2</v>
      </c>
      <c r="AA328" s="210" t="s">
        <v>319</v>
      </c>
      <c r="AB328" s="210"/>
      <c r="AC328" s="276"/>
      <c r="AD328" s="276"/>
      <c r="AE328" s="208">
        <f t="shared" si="1355"/>
        <v>1</v>
      </c>
      <c r="AF328" s="210" t="s">
        <v>295</v>
      </c>
      <c r="AG328" s="210" t="s">
        <v>1520</v>
      </c>
      <c r="AH328" s="276"/>
      <c r="AI328" s="276"/>
      <c r="AJ328" s="208">
        <f t="shared" si="1356"/>
        <v>1</v>
      </c>
      <c r="AK328" s="210" t="s">
        <v>292</v>
      </c>
      <c r="AL328" s="210" t="s">
        <v>300</v>
      </c>
      <c r="AM328" s="276"/>
      <c r="AN328" s="276"/>
      <c r="AO328" s="208">
        <f t="shared" si="1357"/>
        <v>1</v>
      </c>
      <c r="AP328" s="210" t="s">
        <v>647</v>
      </c>
      <c r="AQ328" s="276"/>
      <c r="AR328" s="276"/>
      <c r="AS328" s="276"/>
      <c r="AT328" s="278"/>
      <c r="AU328" s="280"/>
      <c r="AV328" s="280"/>
      <c r="AW328" s="210" t="s">
        <v>90</v>
      </c>
      <c r="AX328" s="210" t="s">
        <v>1529</v>
      </c>
      <c r="AY328" s="245">
        <v>46006</v>
      </c>
      <c r="AZ328" s="182"/>
      <c r="BA328" s="183"/>
      <c r="BB328" s="183"/>
      <c r="BC328" s="183"/>
      <c r="BD328" s="183"/>
      <c r="BE328" s="183"/>
      <c r="BF328" s="183"/>
      <c r="BG328" s="183"/>
    </row>
    <row r="329" spans="1:59" ht="64.5" customHeight="1" x14ac:dyDescent="0.2">
      <c r="A329" s="284">
        <v>107</v>
      </c>
      <c r="B329" s="282" t="s">
        <v>451</v>
      </c>
      <c r="C329" s="285" t="str">
        <f>+VLOOKUP(B329,$A$691:$B$729,2,0)</f>
        <v>DIANA PATRICIA JURADO RAMIREZ</v>
      </c>
      <c r="D329" s="280" t="s">
        <v>162</v>
      </c>
      <c r="E329" s="285" t="str">
        <f>IF(D329=$D$661,$E$661,IF(D329=$D$662,$E$662,IF(D329=$D$663,$E$663,IF(D329=$D$664,$E$664,IF(D329=$D$665,$E$665,IF(D329=$D$666,$E$666,IF(D329=$D$667,$E$667,IF(D329=$D$668,$E$668,IF(D329=$D$669,$E$669,IF(D329=$D$670,$E$670,IF(D329=VICERRECTORÍA_ACADÉMICA_,BE940,IF(D329=PLANEACIÓN_,BE942, IF(D329=IMPACTO,BE941,IF(D329=VICERRECTORÍA_ADMINISTRATIVA_FINANCIERA_,BE943,IF(D329=_VICERRECTORÍA_RESPONSABILIDAD_SOCIAL_Y_BIENESTAR_UNIVERSITARIO_,BE944," ")))))))))))))))</f>
        <v>Administrar y ejecutar los recursos de la institución generando en los procesos mayor eficiencia y eficacia para dar una respuesta oportuna a los servicios demandados en el cumplimiento de las funciones misionales.</v>
      </c>
      <c r="F329" s="282" t="s">
        <v>264</v>
      </c>
      <c r="G329" s="210" t="s">
        <v>260</v>
      </c>
      <c r="H329" s="210" t="s">
        <v>37</v>
      </c>
      <c r="I329" s="187" t="s">
        <v>1530</v>
      </c>
      <c r="J329" s="282" t="s">
        <v>105</v>
      </c>
      <c r="K329" s="308" t="s">
        <v>105</v>
      </c>
      <c r="L329" s="310" t="s">
        <v>1533</v>
      </c>
      <c r="M329" s="355" t="s">
        <v>1534</v>
      </c>
      <c r="N329" s="282" t="s">
        <v>146</v>
      </c>
      <c r="O329" s="276">
        <f t="shared" ref="O329" si="1648">IF(N329="ALTA",5,IF(N329="MEDIO ALTA",4,IF(N329="MEDIA",3,IF(N329="MEDIO BAJA",2,IF(N329="BAJA",1,0)))))</f>
        <v>4</v>
      </c>
      <c r="P329" s="282" t="s">
        <v>208</v>
      </c>
      <c r="Q329" s="276">
        <f t="shared" ref="Q329" si="1649">IF(P329="ALTO",5,IF(P329="MEDIO-ALTO",4,IF(P329="MEDIO",3,IF(P329="MEDIO-BAJO",2,IF(P329="BAJO",1,0)))))</f>
        <v>2</v>
      </c>
      <c r="R329" s="276">
        <f t="shared" ref="R329" si="1650">Q329*O329</f>
        <v>8</v>
      </c>
      <c r="S329" s="180" t="s">
        <v>314</v>
      </c>
      <c r="T329" s="181">
        <f t="shared" si="1353"/>
        <v>2</v>
      </c>
      <c r="U329" s="276">
        <f t="shared" ref="U329:U389" si="1651">ROUND(AVERAGEIF(T329:T331,"&gt;0"),0)</f>
        <v>2</v>
      </c>
      <c r="V329" s="276">
        <f t="shared" ref="V329:V389" si="1652">U329*0.6</f>
        <v>1.2</v>
      </c>
      <c r="W329" s="210" t="s">
        <v>1540</v>
      </c>
      <c r="X329" s="276">
        <f t="shared" ref="X329" si="1653">IF(S329="No_existen",5*$X$10,Y329*$X$10)</f>
        <v>0.1</v>
      </c>
      <c r="Y329" s="276">
        <f t="shared" si="1475"/>
        <v>2</v>
      </c>
      <c r="Z329" s="208">
        <f t="shared" si="1354"/>
        <v>2</v>
      </c>
      <c r="AA329" s="210" t="s">
        <v>319</v>
      </c>
      <c r="AB329" s="210"/>
      <c r="AC329" s="276">
        <f t="shared" ref="AC329" si="1654">IF(S329="No_existen",5*$AC$10,AD329*$AC$10)</f>
        <v>0.15</v>
      </c>
      <c r="AD329" s="276">
        <f t="shared" ref="AD329:AD389" si="1655">ROUND(AVERAGEIF(AE329:AE331,"&gt;0"),0)</f>
        <v>1</v>
      </c>
      <c r="AE329" s="208">
        <f t="shared" si="1355"/>
        <v>1</v>
      </c>
      <c r="AF329" s="210" t="s">
        <v>295</v>
      </c>
      <c r="AG329" s="215" t="s">
        <v>1543</v>
      </c>
      <c r="AH329" s="276">
        <f t="shared" ref="AH329" si="1656">IF(S329="No_existen",5*$AH$10,AI329*$AH$10)</f>
        <v>0.1</v>
      </c>
      <c r="AI329" s="276">
        <f t="shared" ref="AI329" si="1657">ROUND(AVERAGEIF(AJ329:AJ331,"&gt;0"),0)</f>
        <v>1</v>
      </c>
      <c r="AJ329" s="208">
        <f t="shared" si="1356"/>
        <v>1</v>
      </c>
      <c r="AK329" s="210" t="s">
        <v>292</v>
      </c>
      <c r="AL329" s="210" t="s">
        <v>306</v>
      </c>
      <c r="AM329" s="276">
        <f t="shared" ref="AM329" si="1658">IF(S329="No_existen",5*$AM$10,AN329*$AM$10)</f>
        <v>0.4</v>
      </c>
      <c r="AN329" s="276">
        <f t="shared" ref="AN329" si="1659">ROUND(AVERAGEIF(AO329:AO331,"&gt;0"),0)</f>
        <v>4</v>
      </c>
      <c r="AO329" s="208">
        <f t="shared" si="1357"/>
        <v>4</v>
      </c>
      <c r="AP329" s="210" t="s">
        <v>648</v>
      </c>
      <c r="AQ329" s="276">
        <f t="shared" ref="AQ329" si="1660">ROUND(AVERAGE(U329,Y329,AD329,AI329,AN329),0)</f>
        <v>2</v>
      </c>
      <c r="AR329" s="276" t="str">
        <f t="shared" ref="AR329" si="1661">IF(AQ329&lt;1.5,"FUERTE",IF(AND(AQ329&gt;=1.5,AQ329&lt;2.5),"ACEPTABLE",IF(AQ329&gt;=5,"INEXISTENTE","DÉBIL")))</f>
        <v>ACEPTABLE</v>
      </c>
      <c r="AS329" s="276">
        <f t="shared" ref="AS329" si="1662">IF(R329=0,0,ROUND((R329*AQ329),0))</f>
        <v>16</v>
      </c>
      <c r="AT329" s="278" t="str">
        <f t="shared" ref="AT329" si="1663">IF(AS329&gt;=36,"GRAVE", IF(AS329&lt;=10, "LEVE", "MODERADO"))</f>
        <v>MODERADO</v>
      </c>
      <c r="AU329" s="310" t="s">
        <v>1545</v>
      </c>
      <c r="AV329" s="309" t="s">
        <v>1546</v>
      </c>
      <c r="AW329" s="210" t="s">
        <v>90</v>
      </c>
      <c r="AX329" s="215" t="s">
        <v>1550</v>
      </c>
      <c r="AY329" s="188">
        <v>45657</v>
      </c>
      <c r="AZ329" s="182"/>
      <c r="BA329" s="183"/>
      <c r="BB329" s="183"/>
      <c r="BC329" s="183"/>
      <c r="BD329" s="183"/>
      <c r="BE329" s="183"/>
      <c r="BF329" s="183"/>
      <c r="BG329" s="183"/>
    </row>
    <row r="330" spans="1:59" ht="64.5" hidden="1" customHeight="1" x14ac:dyDescent="0.2">
      <c r="A330" s="284"/>
      <c r="B330" s="282"/>
      <c r="C330" s="285"/>
      <c r="D330" s="280"/>
      <c r="E330" s="285"/>
      <c r="F330" s="282"/>
      <c r="G330" s="210"/>
      <c r="H330" s="210"/>
      <c r="I330" s="187"/>
      <c r="J330" s="282"/>
      <c r="K330" s="308"/>
      <c r="L330" s="311"/>
      <c r="M330" s="311"/>
      <c r="N330" s="282"/>
      <c r="O330" s="276"/>
      <c r="P330" s="282"/>
      <c r="Q330" s="276"/>
      <c r="R330" s="276"/>
      <c r="S330" s="180"/>
      <c r="T330" s="181">
        <f t="shared" si="1353"/>
        <v>0</v>
      </c>
      <c r="U330" s="276"/>
      <c r="V330" s="276"/>
      <c r="W330" s="210"/>
      <c r="X330" s="276"/>
      <c r="Y330" s="276"/>
      <c r="Z330" s="208">
        <f t="shared" si="1354"/>
        <v>0</v>
      </c>
      <c r="AA330" s="210"/>
      <c r="AB330" s="210"/>
      <c r="AC330" s="276"/>
      <c r="AD330" s="276"/>
      <c r="AE330" s="208">
        <f t="shared" si="1355"/>
        <v>0</v>
      </c>
      <c r="AF330" s="210"/>
      <c r="AG330" s="210"/>
      <c r="AH330" s="276"/>
      <c r="AI330" s="276"/>
      <c r="AJ330" s="208">
        <f t="shared" si="1356"/>
        <v>0</v>
      </c>
      <c r="AK330" s="210"/>
      <c r="AL330" s="210"/>
      <c r="AM330" s="276"/>
      <c r="AN330" s="276"/>
      <c r="AO330" s="208">
        <f t="shared" si="1357"/>
        <v>0</v>
      </c>
      <c r="AP330" s="210"/>
      <c r="AQ330" s="276"/>
      <c r="AR330" s="276"/>
      <c r="AS330" s="276"/>
      <c r="AT330" s="278"/>
      <c r="AU330" s="311"/>
      <c r="AV330" s="308"/>
      <c r="AW330" s="210"/>
      <c r="AX330" s="210"/>
      <c r="AY330" s="188"/>
      <c r="AZ330" s="182"/>
      <c r="BA330" s="183"/>
      <c r="BB330" s="183"/>
      <c r="BC330" s="183"/>
      <c r="BD330" s="183"/>
      <c r="BE330" s="183"/>
      <c r="BF330" s="183"/>
      <c r="BG330" s="183"/>
    </row>
    <row r="331" spans="1:59" ht="64.5" hidden="1" customHeight="1" x14ac:dyDescent="0.2">
      <c r="A331" s="284"/>
      <c r="B331" s="282"/>
      <c r="C331" s="285"/>
      <c r="D331" s="280"/>
      <c r="E331" s="285"/>
      <c r="F331" s="282"/>
      <c r="G331" s="210"/>
      <c r="H331" s="210"/>
      <c r="I331" s="187"/>
      <c r="J331" s="282"/>
      <c r="K331" s="308"/>
      <c r="L331" s="312"/>
      <c r="M331" s="312"/>
      <c r="N331" s="282"/>
      <c r="O331" s="276"/>
      <c r="P331" s="282"/>
      <c r="Q331" s="276"/>
      <c r="R331" s="276"/>
      <c r="S331" s="180"/>
      <c r="T331" s="181">
        <f t="shared" ref="T331:T394" si="1664">IF(S331=$S$665,1,IF(S331=$S$661,5,IF(S331=$S$662,4,IF(S331=$S$663,3,IF(S331=$S$664,2,0)))))</f>
        <v>0</v>
      </c>
      <c r="U331" s="276"/>
      <c r="V331" s="276"/>
      <c r="W331" s="210"/>
      <c r="X331" s="276"/>
      <c r="Y331" s="276"/>
      <c r="Z331" s="208">
        <f t="shared" ref="Z331:Z394" si="1665">IF(AA331=$AA$663,1,IF(AA331=$AA$662,2,IF(AA331=$AA$661,4,IF(S331="No_existen",5,0))))</f>
        <v>0</v>
      </c>
      <c r="AA331" s="210"/>
      <c r="AB331" s="210"/>
      <c r="AC331" s="276"/>
      <c r="AD331" s="276"/>
      <c r="AE331" s="208">
        <f t="shared" ref="AE331:AE394" si="1666">IF(AF331=$AK$662,1,IF(AF331=$AK$661,4,IF(S331="No_existen",5,0)))</f>
        <v>0</v>
      </c>
      <c r="AF331" s="210"/>
      <c r="AG331" s="210"/>
      <c r="AH331" s="276"/>
      <c r="AI331" s="276"/>
      <c r="AJ331" s="208">
        <f t="shared" ref="AJ331:AJ394" si="1667">IF(AK331=$AP$661,1,IF(AK331=$AP$662,4,IF(S331="No_existen",5,0)))</f>
        <v>0</v>
      </c>
      <c r="AK331" s="210"/>
      <c r="AL331" s="210"/>
      <c r="AM331" s="276"/>
      <c r="AN331" s="276"/>
      <c r="AO331" s="208">
        <f t="shared" si="1357"/>
        <v>0</v>
      </c>
      <c r="AP331" s="210"/>
      <c r="AQ331" s="276"/>
      <c r="AR331" s="276"/>
      <c r="AS331" s="276"/>
      <c r="AT331" s="278"/>
      <c r="AU331" s="312"/>
      <c r="AV331" s="308"/>
      <c r="AW331" s="210"/>
      <c r="AX331" s="210"/>
      <c r="AY331" s="188"/>
      <c r="AZ331" s="182"/>
      <c r="BA331" s="183"/>
      <c r="BB331" s="183"/>
      <c r="BC331" s="183"/>
      <c r="BD331" s="183"/>
      <c r="BE331" s="183"/>
      <c r="BF331" s="183"/>
      <c r="BG331" s="183"/>
    </row>
    <row r="332" spans="1:59" ht="64.5" customHeight="1" x14ac:dyDescent="0.2">
      <c r="A332" s="284">
        <v>108</v>
      </c>
      <c r="B332" s="282" t="s">
        <v>451</v>
      </c>
      <c r="C332" s="285" t="str">
        <f>+VLOOKUP(B332,$A$691:$B$729,2,0)</f>
        <v>DIANA PATRICIA JURADO RAMIREZ</v>
      </c>
      <c r="D332" s="280" t="s">
        <v>162</v>
      </c>
      <c r="E332" s="285" t="str">
        <f>IF(D332=$D$661,$E$661,IF(D332=$D$662,$E$662,IF(D332=$D$663,$E$663,IF(D332=$D$664,$E$664,IF(D332=$D$665,$E$665,IF(D332=$D$666,$E$666,IF(D332=$D$667,$E$667,IF(D332=$D$668,$E$668,IF(D332=$D$669,$E$669,IF(D332=$D$670,$E$670,IF(D332=VICERRECTORÍA_ACADÉMICA_,BE943,IF(D332=PLANEACIÓN_,BE945, IF(D332=IMPACTO,BE944,IF(D332=VICERRECTORÍA_ADMINISTRATIVA_FINANCIERA_,BE946,IF(D332=_VICERRECTORÍA_RESPONSABILIDAD_SOCIAL_Y_BIENESTAR_UNIVERSITARIO_,BE947," ")))))))))))))))</f>
        <v>Administrar y ejecutar los recursos de la institución generando en los procesos mayor eficiencia y eficacia para dar una respuesta oportuna a los servicios demandados en el cumplimiento de las funciones misionales.</v>
      </c>
      <c r="F332" s="282" t="s">
        <v>264</v>
      </c>
      <c r="G332" s="210" t="s">
        <v>260</v>
      </c>
      <c r="H332" s="210" t="s">
        <v>38</v>
      </c>
      <c r="I332" s="187" t="s">
        <v>1531</v>
      </c>
      <c r="J332" s="282" t="s">
        <v>112</v>
      </c>
      <c r="K332" s="282" t="s">
        <v>144</v>
      </c>
      <c r="L332" s="282" t="s">
        <v>1535</v>
      </c>
      <c r="M332" s="351" t="s">
        <v>1536</v>
      </c>
      <c r="N332" s="282" t="s">
        <v>127</v>
      </c>
      <c r="O332" s="276">
        <f t="shared" ref="O332" si="1668">IF(N332="ALTA",5,IF(N332="MEDIO ALTA",4,IF(N332="MEDIA",3,IF(N332="MEDIO BAJA",2,IF(N332="BAJA",1,0)))))</f>
        <v>1</v>
      </c>
      <c r="P332" s="282" t="s">
        <v>139</v>
      </c>
      <c r="Q332" s="276">
        <f t="shared" ref="Q332" si="1669">IF(P332="ALTO",5,IF(P332="MEDIO-ALTO",4,IF(P332="MEDIO",3,IF(P332="MEDIO-BAJO",2,IF(P332="BAJO",1,0)))))</f>
        <v>5</v>
      </c>
      <c r="R332" s="276">
        <f t="shared" ref="R332" si="1670">Q332*O332</f>
        <v>5</v>
      </c>
      <c r="S332" s="180" t="s">
        <v>314</v>
      </c>
      <c r="T332" s="181">
        <f t="shared" si="1664"/>
        <v>2</v>
      </c>
      <c r="U332" s="276">
        <f t="shared" ref="U332:U392" si="1671">ROUND(AVERAGEIF(T332:T334,"&gt;0"),0)</f>
        <v>2</v>
      </c>
      <c r="V332" s="276">
        <f t="shared" ref="V332:V392" si="1672">U332*0.6</f>
        <v>1.2</v>
      </c>
      <c r="W332" s="210" t="s">
        <v>1541</v>
      </c>
      <c r="X332" s="276">
        <f t="shared" ref="X332" si="1673">IF(S332="No_existen",5*$X$10,Y332*$X$10)</f>
        <v>0.1</v>
      </c>
      <c r="Y332" s="276">
        <f t="shared" si="1489"/>
        <v>2</v>
      </c>
      <c r="Z332" s="208">
        <f t="shared" si="1665"/>
        <v>2</v>
      </c>
      <c r="AA332" s="210" t="s">
        <v>319</v>
      </c>
      <c r="AB332" s="210"/>
      <c r="AC332" s="276">
        <f t="shared" ref="AC332" si="1674">IF(S332="No_existen",5*$AC$10,AD332*$AC$10)</f>
        <v>0.15</v>
      </c>
      <c r="AD332" s="276">
        <f t="shared" ref="AD332:AD392" si="1675">ROUND(AVERAGEIF(AE332:AE334,"&gt;0"),0)</f>
        <v>1</v>
      </c>
      <c r="AE332" s="208">
        <f t="shared" si="1666"/>
        <v>1</v>
      </c>
      <c r="AF332" s="210" t="s">
        <v>295</v>
      </c>
      <c r="AG332" s="210" t="s">
        <v>1544</v>
      </c>
      <c r="AH332" s="276">
        <f t="shared" ref="AH332" si="1676">IF(S332="No_existen",5*$AH$10,AI332*$AH$10)</f>
        <v>0.1</v>
      </c>
      <c r="AI332" s="276">
        <f t="shared" ref="AI332" si="1677">ROUND(AVERAGEIF(AJ332:AJ334,"&gt;0"),0)</f>
        <v>1</v>
      </c>
      <c r="AJ332" s="208">
        <f t="shared" si="1667"/>
        <v>1</v>
      </c>
      <c r="AK332" s="210" t="s">
        <v>292</v>
      </c>
      <c r="AL332" s="210" t="s">
        <v>306</v>
      </c>
      <c r="AM332" s="276">
        <f t="shared" ref="AM332" si="1678">IF(S332="No_existen",5*$AM$10,AN332*$AM$10)</f>
        <v>0.4</v>
      </c>
      <c r="AN332" s="276">
        <f t="shared" ref="AN332" si="1679">ROUND(AVERAGEIF(AO332:AO334,"&gt;0"),0)</f>
        <v>4</v>
      </c>
      <c r="AO332" s="208">
        <f t="shared" ref="AO332:AO395" si="1680">IF(AP332="Preventivo",1,IF(AP332="Detectivo",4, IF(S332="No_existen",5,0)))</f>
        <v>4</v>
      </c>
      <c r="AP332" s="210" t="s">
        <v>648</v>
      </c>
      <c r="AQ332" s="276">
        <f t="shared" ref="AQ332" si="1681">ROUND(AVERAGE(U332,Y332,AD332,AI332,AN332),0)</f>
        <v>2</v>
      </c>
      <c r="AR332" s="276" t="str">
        <f t="shared" ref="AR332" si="1682">IF(AQ332&lt;1.5,"FUERTE",IF(AND(AQ332&gt;=1.5,AQ332&lt;2.5),"ACEPTABLE",IF(AQ332&gt;=5,"INEXISTENTE","DÉBIL")))</f>
        <v>ACEPTABLE</v>
      </c>
      <c r="AS332" s="276">
        <f t="shared" ref="AS332" si="1683">IF(R332=0,0,ROUND((R332*AQ332),0))</f>
        <v>10</v>
      </c>
      <c r="AT332" s="278" t="str">
        <f t="shared" ref="AT332" si="1684">IF(AS332&gt;=36,"GRAVE", IF(AS332&lt;=10, "LEVE", "MODERADO"))</f>
        <v>LEVE</v>
      </c>
      <c r="AU332" s="280" t="s">
        <v>1547</v>
      </c>
      <c r="AV332" s="298" t="s">
        <v>1548</v>
      </c>
      <c r="AW332" s="210" t="s">
        <v>89</v>
      </c>
      <c r="AX332" s="210"/>
      <c r="AY332" s="188"/>
      <c r="AZ332" s="182"/>
      <c r="BA332" s="183"/>
      <c r="BB332" s="183"/>
      <c r="BC332" s="183"/>
      <c r="BD332" s="183"/>
      <c r="BE332" s="183"/>
      <c r="BF332" s="183"/>
      <c r="BG332" s="183"/>
    </row>
    <row r="333" spans="1:59" ht="64.5" hidden="1" customHeight="1" x14ac:dyDescent="0.2">
      <c r="A333" s="284"/>
      <c r="B333" s="282"/>
      <c r="C333" s="285"/>
      <c r="D333" s="280"/>
      <c r="E333" s="285"/>
      <c r="F333" s="282"/>
      <c r="G333" s="210"/>
      <c r="H333" s="210"/>
      <c r="I333" s="187"/>
      <c r="J333" s="282"/>
      <c r="K333" s="282"/>
      <c r="L333" s="282"/>
      <c r="M333" s="282"/>
      <c r="N333" s="282"/>
      <c r="O333" s="276"/>
      <c r="P333" s="282"/>
      <c r="Q333" s="276"/>
      <c r="R333" s="276"/>
      <c r="S333" s="180"/>
      <c r="T333" s="181">
        <f t="shared" si="1664"/>
        <v>0</v>
      </c>
      <c r="U333" s="276"/>
      <c r="V333" s="276"/>
      <c r="W333" s="210"/>
      <c r="X333" s="276"/>
      <c r="Y333" s="276"/>
      <c r="Z333" s="208">
        <f t="shared" si="1665"/>
        <v>0</v>
      </c>
      <c r="AA333" s="210"/>
      <c r="AB333" s="210"/>
      <c r="AC333" s="276"/>
      <c r="AD333" s="276"/>
      <c r="AE333" s="208">
        <f t="shared" si="1666"/>
        <v>0</v>
      </c>
      <c r="AF333" s="210"/>
      <c r="AG333" s="210"/>
      <c r="AH333" s="276"/>
      <c r="AI333" s="276"/>
      <c r="AJ333" s="208">
        <f t="shared" si="1667"/>
        <v>0</v>
      </c>
      <c r="AK333" s="210"/>
      <c r="AL333" s="210"/>
      <c r="AM333" s="276"/>
      <c r="AN333" s="276"/>
      <c r="AO333" s="208">
        <f t="shared" si="1680"/>
        <v>0</v>
      </c>
      <c r="AP333" s="210"/>
      <c r="AQ333" s="276"/>
      <c r="AR333" s="276"/>
      <c r="AS333" s="276"/>
      <c r="AT333" s="278"/>
      <c r="AU333" s="280"/>
      <c r="AV333" s="280"/>
      <c r="AW333" s="210"/>
      <c r="AX333" s="210"/>
      <c r="AY333" s="188"/>
      <c r="AZ333" s="182"/>
      <c r="BA333" s="183"/>
      <c r="BB333" s="183"/>
      <c r="BC333" s="183"/>
      <c r="BD333" s="183"/>
      <c r="BE333" s="183"/>
      <c r="BF333" s="183"/>
      <c r="BG333" s="183"/>
    </row>
    <row r="334" spans="1:59" ht="64.5" hidden="1" customHeight="1" x14ac:dyDescent="0.2">
      <c r="A334" s="284"/>
      <c r="B334" s="282"/>
      <c r="C334" s="285"/>
      <c r="D334" s="280"/>
      <c r="E334" s="285"/>
      <c r="F334" s="282"/>
      <c r="G334" s="210"/>
      <c r="H334" s="210"/>
      <c r="I334" s="187"/>
      <c r="J334" s="282"/>
      <c r="K334" s="282"/>
      <c r="L334" s="282"/>
      <c r="M334" s="282"/>
      <c r="N334" s="282"/>
      <c r="O334" s="276"/>
      <c r="P334" s="282"/>
      <c r="Q334" s="276"/>
      <c r="R334" s="276"/>
      <c r="S334" s="180"/>
      <c r="T334" s="181">
        <f t="shared" si="1664"/>
        <v>0</v>
      </c>
      <c r="U334" s="276"/>
      <c r="V334" s="276"/>
      <c r="W334" s="210"/>
      <c r="X334" s="276"/>
      <c r="Y334" s="276"/>
      <c r="Z334" s="208">
        <f t="shared" si="1665"/>
        <v>0</v>
      </c>
      <c r="AA334" s="210"/>
      <c r="AB334" s="210"/>
      <c r="AC334" s="276"/>
      <c r="AD334" s="276"/>
      <c r="AE334" s="208">
        <f t="shared" si="1666"/>
        <v>0</v>
      </c>
      <c r="AF334" s="210"/>
      <c r="AG334" s="210"/>
      <c r="AH334" s="276"/>
      <c r="AI334" s="276"/>
      <c r="AJ334" s="208">
        <f t="shared" si="1667"/>
        <v>0</v>
      </c>
      <c r="AK334" s="210"/>
      <c r="AL334" s="210"/>
      <c r="AM334" s="276"/>
      <c r="AN334" s="276"/>
      <c r="AO334" s="208">
        <f t="shared" si="1680"/>
        <v>0</v>
      </c>
      <c r="AP334" s="210"/>
      <c r="AQ334" s="276"/>
      <c r="AR334" s="276"/>
      <c r="AS334" s="276"/>
      <c r="AT334" s="278"/>
      <c r="AU334" s="280"/>
      <c r="AV334" s="280"/>
      <c r="AW334" s="210"/>
      <c r="AX334" s="210"/>
      <c r="AY334" s="188"/>
      <c r="AZ334" s="182"/>
      <c r="BA334" s="183"/>
      <c r="BB334" s="183"/>
      <c r="BC334" s="183"/>
      <c r="BD334" s="183"/>
      <c r="BE334" s="183"/>
      <c r="BF334" s="183"/>
      <c r="BG334" s="183"/>
    </row>
    <row r="335" spans="1:59" ht="64.5" customHeight="1" x14ac:dyDescent="0.2">
      <c r="A335" s="284">
        <v>109</v>
      </c>
      <c r="B335" s="282" t="s">
        <v>451</v>
      </c>
      <c r="C335" s="285" t="str">
        <f>+VLOOKUP(B335,$A$691:$B$729,2,0)</f>
        <v>DIANA PATRICIA JURADO RAMIREZ</v>
      </c>
      <c r="D335" s="280" t="s">
        <v>162</v>
      </c>
      <c r="E335" s="285" t="str">
        <f>IF(D335=$D$661,$E$661,IF(D335=$D$662,$E$662,IF(D335=$D$663,$E$663,IF(D335=$D$664,$E$664,IF(D335=$D$665,$E$665,IF(D335=$D$666,$E$666,IF(D335=$D$667,$E$667,IF(D335=$D$668,$E$668,IF(D335=$D$669,$E$669,IF(D335=$D$670,$E$670,IF(D335=VICERRECTORÍA_ACADÉMICA_,BE946,IF(D335=PLANEACIÓN_,BE948, IF(D335=IMPACTO,BE947,IF(D335=VICERRECTORÍA_ADMINISTRATIVA_FINANCIERA_,BE949,IF(D335=_VICERRECTORÍA_RESPONSABILIDAD_SOCIAL_Y_BIENESTAR_UNIVERSITARIO_,BE950," ")))))))))))))))</f>
        <v>Administrar y ejecutar los recursos de la institución generando en los procesos mayor eficiencia y eficacia para dar una respuesta oportuna a los servicios demandados en el cumplimiento de las funciones misionales.</v>
      </c>
      <c r="F335" s="282" t="s">
        <v>265</v>
      </c>
      <c r="G335" s="210" t="s">
        <v>260</v>
      </c>
      <c r="H335" s="210" t="s">
        <v>37</v>
      </c>
      <c r="I335" s="207" t="s">
        <v>1532</v>
      </c>
      <c r="J335" s="282" t="s">
        <v>111</v>
      </c>
      <c r="K335" s="282" t="s">
        <v>1537</v>
      </c>
      <c r="L335" s="282" t="s">
        <v>1538</v>
      </c>
      <c r="M335" s="352" t="s">
        <v>1539</v>
      </c>
      <c r="N335" s="282" t="s">
        <v>147</v>
      </c>
      <c r="O335" s="276">
        <f t="shared" ref="O335" si="1685">IF(N335="ALTA",5,IF(N335="MEDIO ALTA",4,IF(N335="MEDIA",3,IF(N335="MEDIO BAJA",2,IF(N335="BAJA",1,0)))))</f>
        <v>2</v>
      </c>
      <c r="P335" s="282" t="s">
        <v>209</v>
      </c>
      <c r="Q335" s="276">
        <f t="shared" ref="Q335" si="1686">IF(P335="ALTO",5,IF(P335="MEDIO-ALTO",4,IF(P335="MEDIO",3,IF(P335="MEDIO-BAJO",2,IF(P335="BAJO",1,0)))))</f>
        <v>4</v>
      </c>
      <c r="R335" s="276">
        <f t="shared" ref="R335" si="1687">Q335*O335</f>
        <v>8</v>
      </c>
      <c r="S335" s="180" t="s">
        <v>321</v>
      </c>
      <c r="T335" s="181">
        <f t="shared" si="1664"/>
        <v>3</v>
      </c>
      <c r="U335" s="276">
        <f t="shared" ref="U335:U395" si="1688">ROUND(AVERAGEIF(T335:T337,"&gt;0"),0)</f>
        <v>3</v>
      </c>
      <c r="V335" s="276">
        <f t="shared" ref="V335:V395" si="1689">U335*0.6</f>
        <v>1.7999999999999998</v>
      </c>
      <c r="W335" s="210" t="s">
        <v>1542</v>
      </c>
      <c r="X335" s="276">
        <f t="shared" ref="X335" si="1690">IF(S335="No_existen",5*$X$10,Y335*$X$10)</f>
        <v>0.2</v>
      </c>
      <c r="Y335" s="276">
        <f t="shared" ref="Y335" si="1691">ROUND(AVERAGEIF(Z335:Z337,"&gt;0"),0)</f>
        <v>4</v>
      </c>
      <c r="Z335" s="208">
        <f t="shared" si="1665"/>
        <v>4</v>
      </c>
      <c r="AA335" s="210" t="s">
        <v>318</v>
      </c>
      <c r="AB335" s="210"/>
      <c r="AC335" s="276">
        <f t="shared" ref="AC335" si="1692">IF(S335="No_existen",5*$AC$10,AD335*$AC$10)</f>
        <v>0.15</v>
      </c>
      <c r="AD335" s="276">
        <f t="shared" ref="AD335:AD395" si="1693">ROUND(AVERAGEIF(AE335:AE337,"&gt;0"),0)</f>
        <v>1</v>
      </c>
      <c r="AE335" s="208">
        <f t="shared" si="1666"/>
        <v>1</v>
      </c>
      <c r="AF335" s="210" t="s">
        <v>295</v>
      </c>
      <c r="AG335" s="210" t="s">
        <v>1544</v>
      </c>
      <c r="AH335" s="276">
        <f t="shared" ref="AH335" si="1694">IF(S335="No_existen",5*$AH$10,AI335*$AH$10)</f>
        <v>0.1</v>
      </c>
      <c r="AI335" s="276">
        <f t="shared" ref="AI335" si="1695">ROUND(AVERAGEIF(AJ335:AJ337,"&gt;0"),0)</f>
        <v>1</v>
      </c>
      <c r="AJ335" s="208">
        <f t="shared" si="1667"/>
        <v>1</v>
      </c>
      <c r="AK335" s="210" t="s">
        <v>292</v>
      </c>
      <c r="AL335" s="210" t="s">
        <v>302</v>
      </c>
      <c r="AM335" s="276">
        <f t="shared" ref="AM335" si="1696">IF(S335="No_existen",5*$AM$10,AN335*$AM$10)</f>
        <v>0.1</v>
      </c>
      <c r="AN335" s="276">
        <f t="shared" ref="AN335" si="1697">ROUND(AVERAGEIF(AO335:AO337,"&gt;0"),0)</f>
        <v>1</v>
      </c>
      <c r="AO335" s="208">
        <f t="shared" si="1680"/>
        <v>1</v>
      </c>
      <c r="AP335" s="210" t="s">
        <v>647</v>
      </c>
      <c r="AQ335" s="276">
        <f t="shared" ref="AQ335" si="1698">ROUND(AVERAGE(U335,Y335,AD335,AI335,AN335),0)</f>
        <v>2</v>
      </c>
      <c r="AR335" s="276" t="str">
        <f t="shared" ref="AR335" si="1699">IF(AQ335&lt;1.5,"FUERTE",IF(AND(AQ335&gt;=1.5,AQ335&lt;2.5),"ACEPTABLE",IF(AQ335&gt;=5,"INEXISTENTE","DÉBIL")))</f>
        <v>ACEPTABLE</v>
      </c>
      <c r="AS335" s="276">
        <f t="shared" ref="AS335" si="1700">IF(R335=0,0,ROUND((R335*AQ335),0))</f>
        <v>16</v>
      </c>
      <c r="AT335" s="278" t="str">
        <f t="shared" ref="AT335" si="1701">IF(AS335&gt;=36,"GRAVE", IF(AS335&lt;=10, "LEVE", "MODERADO"))</f>
        <v>MODERADO</v>
      </c>
      <c r="AU335" s="280" t="s">
        <v>1549</v>
      </c>
      <c r="AV335" s="298">
        <v>0.8</v>
      </c>
      <c r="AW335" s="210" t="s">
        <v>90</v>
      </c>
      <c r="AX335" s="210" t="s">
        <v>1551</v>
      </c>
      <c r="AY335" s="188">
        <v>45657</v>
      </c>
      <c r="AZ335" s="182"/>
      <c r="BA335" s="183"/>
      <c r="BB335" s="183"/>
      <c r="BC335" s="183"/>
      <c r="BD335" s="183"/>
      <c r="BE335" s="183"/>
      <c r="BF335" s="183"/>
      <c r="BG335" s="183"/>
    </row>
    <row r="336" spans="1:59" ht="64.5" hidden="1" customHeight="1" x14ac:dyDescent="0.2">
      <c r="A336" s="284"/>
      <c r="B336" s="282"/>
      <c r="C336" s="285"/>
      <c r="D336" s="280"/>
      <c r="E336" s="285"/>
      <c r="F336" s="282"/>
      <c r="G336" s="210"/>
      <c r="H336" s="210"/>
      <c r="I336" s="187"/>
      <c r="J336" s="282"/>
      <c r="K336" s="282"/>
      <c r="L336" s="282"/>
      <c r="M336" s="353"/>
      <c r="N336" s="282"/>
      <c r="O336" s="276"/>
      <c r="P336" s="282"/>
      <c r="Q336" s="276"/>
      <c r="R336" s="276"/>
      <c r="S336" s="180"/>
      <c r="T336" s="181">
        <f t="shared" si="1664"/>
        <v>0</v>
      </c>
      <c r="U336" s="276"/>
      <c r="V336" s="276"/>
      <c r="W336" s="210"/>
      <c r="X336" s="276"/>
      <c r="Y336" s="276"/>
      <c r="Z336" s="208">
        <f t="shared" si="1665"/>
        <v>0</v>
      </c>
      <c r="AA336" s="210"/>
      <c r="AB336" s="210"/>
      <c r="AC336" s="276"/>
      <c r="AD336" s="276"/>
      <c r="AE336" s="208">
        <f t="shared" si="1666"/>
        <v>0</v>
      </c>
      <c r="AF336" s="210"/>
      <c r="AG336" s="210"/>
      <c r="AH336" s="276"/>
      <c r="AI336" s="276"/>
      <c r="AJ336" s="208">
        <f t="shared" si="1667"/>
        <v>0</v>
      </c>
      <c r="AK336" s="210"/>
      <c r="AL336" s="210"/>
      <c r="AM336" s="276"/>
      <c r="AN336" s="276"/>
      <c r="AO336" s="208">
        <f t="shared" si="1680"/>
        <v>0</v>
      </c>
      <c r="AP336" s="210"/>
      <c r="AQ336" s="276"/>
      <c r="AR336" s="276"/>
      <c r="AS336" s="276"/>
      <c r="AT336" s="278"/>
      <c r="AU336" s="280"/>
      <c r="AV336" s="280"/>
      <c r="AW336" s="210"/>
      <c r="AX336" s="210"/>
      <c r="AY336" s="188"/>
      <c r="AZ336" s="182"/>
      <c r="BA336" s="183"/>
      <c r="BB336" s="183"/>
      <c r="BC336" s="183"/>
      <c r="BD336" s="183"/>
      <c r="BE336" s="183"/>
      <c r="BF336" s="183"/>
      <c r="BG336" s="183"/>
    </row>
    <row r="337" spans="1:59" ht="64.5" hidden="1" customHeight="1" x14ac:dyDescent="0.2">
      <c r="A337" s="284"/>
      <c r="B337" s="282"/>
      <c r="C337" s="285"/>
      <c r="D337" s="280"/>
      <c r="E337" s="285"/>
      <c r="F337" s="282"/>
      <c r="G337" s="210"/>
      <c r="H337" s="210"/>
      <c r="I337" s="187"/>
      <c r="J337" s="282"/>
      <c r="K337" s="282"/>
      <c r="L337" s="282"/>
      <c r="M337" s="354"/>
      <c r="N337" s="282"/>
      <c r="O337" s="276"/>
      <c r="P337" s="282"/>
      <c r="Q337" s="276"/>
      <c r="R337" s="276"/>
      <c r="S337" s="180"/>
      <c r="T337" s="181">
        <f t="shared" si="1664"/>
        <v>0</v>
      </c>
      <c r="U337" s="276"/>
      <c r="V337" s="276"/>
      <c r="W337" s="210"/>
      <c r="X337" s="276"/>
      <c r="Y337" s="276"/>
      <c r="Z337" s="208">
        <f t="shared" si="1665"/>
        <v>0</v>
      </c>
      <c r="AA337" s="210"/>
      <c r="AB337" s="210"/>
      <c r="AC337" s="276"/>
      <c r="AD337" s="276"/>
      <c r="AE337" s="208">
        <f t="shared" si="1666"/>
        <v>0</v>
      </c>
      <c r="AF337" s="210"/>
      <c r="AG337" s="210"/>
      <c r="AH337" s="276"/>
      <c r="AI337" s="276"/>
      <c r="AJ337" s="208">
        <f t="shared" si="1667"/>
        <v>0</v>
      </c>
      <c r="AK337" s="210"/>
      <c r="AL337" s="210"/>
      <c r="AM337" s="276"/>
      <c r="AN337" s="276"/>
      <c r="AO337" s="208">
        <f t="shared" si="1680"/>
        <v>0</v>
      </c>
      <c r="AP337" s="210"/>
      <c r="AQ337" s="276"/>
      <c r="AR337" s="276"/>
      <c r="AS337" s="276"/>
      <c r="AT337" s="278"/>
      <c r="AU337" s="280"/>
      <c r="AV337" s="280"/>
      <c r="AW337" s="210"/>
      <c r="AX337" s="210"/>
      <c r="AY337" s="188"/>
      <c r="AZ337" s="182"/>
      <c r="BA337" s="183"/>
      <c r="BB337" s="183"/>
      <c r="BC337" s="183"/>
      <c r="BD337" s="183"/>
      <c r="BE337" s="183"/>
      <c r="BF337" s="183"/>
      <c r="BG337" s="183"/>
    </row>
    <row r="338" spans="1:59" ht="64.5" customHeight="1" x14ac:dyDescent="0.2">
      <c r="A338" s="284">
        <v>110</v>
      </c>
      <c r="B338" s="282" t="s">
        <v>159</v>
      </c>
      <c r="C338" s="285" t="str">
        <f>+VLOOKUP(B338,$A$691:$B$729,2,0)</f>
        <v>MARIA TERESA VELEZ ANGEL</v>
      </c>
      <c r="D338" s="280" t="s">
        <v>162</v>
      </c>
      <c r="E338" s="285" t="str">
        <f>IF(D338=$D$661,$E$661,IF(D338=$D$662,$E$662,IF(D338=$D$663,$E$663,IF(D338=$D$664,$E$664,IF(D338=$D$665,$E$665,IF(D338=$D$666,$E$666,IF(D338=$D$667,$E$667,IF(D338=$D$668,$E$668,IF(D338=$D$669,$E$669,IF(D338=$D$670,$E$670,IF(D338=VICERRECTORÍA_ACADÉMICA_,BE949,IF(D338=PLANEACIÓN_,BE951, IF(D338=IMPACTO,BE950,IF(D338=VICERRECTORÍA_ADMINISTRATIVA_FINANCIERA_,BE952,IF(D338=_VICERRECTORÍA_RESPONSABILIDAD_SOCIAL_Y_BIENESTAR_UNIVERSITARIO_,BE953," ")))))))))))))))</f>
        <v>Administrar y ejecutar los recursos de la institución generando en los procesos mayor eficiencia y eficacia para dar una respuesta oportuna a los servicios demandados en el cumplimiento de las funciones misionales.</v>
      </c>
      <c r="F338" s="282" t="s">
        <v>265</v>
      </c>
      <c r="G338" s="210" t="s">
        <v>260</v>
      </c>
      <c r="H338" s="210" t="s">
        <v>37</v>
      </c>
      <c r="I338" s="187" t="s">
        <v>1552</v>
      </c>
      <c r="J338" s="282" t="s">
        <v>111</v>
      </c>
      <c r="K338" s="308" t="s">
        <v>1562</v>
      </c>
      <c r="L338" s="308" t="s">
        <v>1563</v>
      </c>
      <c r="M338" s="308" t="s">
        <v>1564</v>
      </c>
      <c r="N338" s="282" t="s">
        <v>127</v>
      </c>
      <c r="O338" s="276">
        <f t="shared" ref="O338" si="1702">IF(N338="ALTA",5,IF(N338="MEDIO ALTA",4,IF(N338="MEDIA",3,IF(N338="MEDIO BAJA",2,IF(N338="BAJA",1,0)))))</f>
        <v>1</v>
      </c>
      <c r="P338" s="282" t="s">
        <v>209</v>
      </c>
      <c r="Q338" s="276">
        <f t="shared" ref="Q338" si="1703">IF(P338="ALTO",5,IF(P338="MEDIO-ALTO",4,IF(P338="MEDIO",3,IF(P338="MEDIO-BAJO",2,IF(P338="BAJO",1,0)))))</f>
        <v>4</v>
      </c>
      <c r="R338" s="276">
        <f t="shared" ref="R338" si="1704">Q338*O338</f>
        <v>4</v>
      </c>
      <c r="S338" s="180" t="s">
        <v>314</v>
      </c>
      <c r="T338" s="181">
        <f t="shared" si="1664"/>
        <v>2</v>
      </c>
      <c r="U338" s="276">
        <f t="shared" ref="U338:U398" si="1705">ROUND(AVERAGEIF(T338:T340,"&gt;0"),0)</f>
        <v>2</v>
      </c>
      <c r="V338" s="276">
        <f t="shared" ref="V338:V398" si="1706">U338*0.6</f>
        <v>1.2</v>
      </c>
      <c r="W338" s="210" t="s">
        <v>1572</v>
      </c>
      <c r="X338" s="276">
        <f t="shared" ref="X338" si="1707">IF(S338="No_existen",5*$X$10,Y338*$X$10)</f>
        <v>0.1</v>
      </c>
      <c r="Y338" s="276">
        <f t="shared" ref="Y338:Y374" si="1708">ROUND(AVERAGEIF(Z338:Z340,"&gt;0"),0)</f>
        <v>2</v>
      </c>
      <c r="Z338" s="208">
        <f t="shared" si="1665"/>
        <v>2</v>
      </c>
      <c r="AA338" s="210" t="s">
        <v>319</v>
      </c>
      <c r="AB338" s="210"/>
      <c r="AC338" s="276">
        <f t="shared" ref="AC338" si="1709">IF(S338="No_existen",5*$AC$10,AD338*$AC$10)</f>
        <v>0.15</v>
      </c>
      <c r="AD338" s="276">
        <f t="shared" ref="AD338:AD398" si="1710">ROUND(AVERAGEIF(AE338:AE340,"&gt;0"),0)</f>
        <v>1</v>
      </c>
      <c r="AE338" s="208">
        <f t="shared" si="1666"/>
        <v>1</v>
      </c>
      <c r="AF338" s="210" t="s">
        <v>295</v>
      </c>
      <c r="AG338" s="210" t="s">
        <v>1579</v>
      </c>
      <c r="AH338" s="276">
        <f t="shared" ref="AH338" si="1711">IF(S338="No_existen",5*$AH$10,AI338*$AH$10)</f>
        <v>0.1</v>
      </c>
      <c r="AI338" s="276">
        <f t="shared" ref="AI338" si="1712">ROUND(AVERAGEIF(AJ338:AJ340,"&gt;0"),0)</f>
        <v>1</v>
      </c>
      <c r="AJ338" s="208">
        <f t="shared" si="1667"/>
        <v>1</v>
      </c>
      <c r="AK338" s="210" t="s">
        <v>292</v>
      </c>
      <c r="AL338" s="210" t="s">
        <v>307</v>
      </c>
      <c r="AM338" s="276">
        <f t="shared" ref="AM338" si="1713">IF(S338="No_existen",5*$AM$10,AN338*$AM$10)</f>
        <v>0.2</v>
      </c>
      <c r="AN338" s="276">
        <f t="shared" ref="AN338" si="1714">ROUND(AVERAGEIF(AO338:AO340,"&gt;0"),0)</f>
        <v>2</v>
      </c>
      <c r="AO338" s="208">
        <f t="shared" si="1680"/>
        <v>1</v>
      </c>
      <c r="AP338" s="210" t="s">
        <v>647</v>
      </c>
      <c r="AQ338" s="276">
        <f t="shared" ref="AQ338" si="1715">ROUND(AVERAGE(U338,Y338,AD338,AI338,AN338),0)</f>
        <v>2</v>
      </c>
      <c r="AR338" s="276" t="str">
        <f t="shared" ref="AR338" si="1716">IF(AQ338&lt;1.5,"FUERTE",IF(AND(AQ338&gt;=1.5,AQ338&lt;2.5),"ACEPTABLE",IF(AQ338&gt;=5,"INEXISTENTE","DÉBIL")))</f>
        <v>ACEPTABLE</v>
      </c>
      <c r="AS338" s="276">
        <f t="shared" ref="AS338" si="1717">IF(R338=0,0,ROUND((R338*AQ338),0))</f>
        <v>8</v>
      </c>
      <c r="AT338" s="278" t="str">
        <f t="shared" ref="AT338" si="1718">IF(AS338&gt;=36,"GRAVE", IF(AS338&lt;=10, "LEVE", "MODERADO"))</f>
        <v>LEVE</v>
      </c>
      <c r="AU338" s="308" t="s">
        <v>1583</v>
      </c>
      <c r="AV338" s="309">
        <v>0</v>
      </c>
      <c r="AW338" s="210" t="s">
        <v>89</v>
      </c>
      <c r="AX338" s="210"/>
      <c r="AY338" s="188"/>
      <c r="AZ338" s="182"/>
      <c r="BA338" s="183"/>
      <c r="BB338" s="183"/>
      <c r="BC338" s="183"/>
      <c r="BD338" s="183"/>
      <c r="BE338" s="183"/>
      <c r="BF338" s="183"/>
      <c r="BG338" s="183"/>
    </row>
    <row r="339" spans="1:59" ht="64.5" hidden="1" customHeight="1" x14ac:dyDescent="0.2">
      <c r="A339" s="284"/>
      <c r="B339" s="282"/>
      <c r="C339" s="285"/>
      <c r="D339" s="280"/>
      <c r="E339" s="285"/>
      <c r="F339" s="282"/>
      <c r="G339" s="210" t="s">
        <v>260</v>
      </c>
      <c r="H339" s="210" t="s">
        <v>37</v>
      </c>
      <c r="I339" s="187"/>
      <c r="J339" s="282"/>
      <c r="K339" s="308"/>
      <c r="L339" s="308"/>
      <c r="M339" s="308"/>
      <c r="N339" s="282"/>
      <c r="O339" s="276"/>
      <c r="P339" s="282"/>
      <c r="Q339" s="276"/>
      <c r="R339" s="276"/>
      <c r="S339" s="180" t="s">
        <v>314</v>
      </c>
      <c r="T339" s="181">
        <f t="shared" si="1664"/>
        <v>2</v>
      </c>
      <c r="U339" s="276"/>
      <c r="V339" s="276"/>
      <c r="W339" s="210" t="s">
        <v>1573</v>
      </c>
      <c r="X339" s="276"/>
      <c r="Y339" s="276"/>
      <c r="Z339" s="208">
        <f t="shared" si="1665"/>
        <v>1</v>
      </c>
      <c r="AA339" s="210" t="s">
        <v>320</v>
      </c>
      <c r="AB339" s="210"/>
      <c r="AC339" s="276"/>
      <c r="AD339" s="276"/>
      <c r="AE339" s="208">
        <f t="shared" si="1666"/>
        <v>1</v>
      </c>
      <c r="AF339" s="210" t="s">
        <v>295</v>
      </c>
      <c r="AG339" s="210" t="s">
        <v>1579</v>
      </c>
      <c r="AH339" s="276"/>
      <c r="AI339" s="276"/>
      <c r="AJ339" s="208">
        <f t="shared" si="1667"/>
        <v>1</v>
      </c>
      <c r="AK339" s="210" t="s">
        <v>292</v>
      </c>
      <c r="AL339" s="210" t="s">
        <v>307</v>
      </c>
      <c r="AM339" s="276"/>
      <c r="AN339" s="276"/>
      <c r="AO339" s="208">
        <f t="shared" si="1680"/>
        <v>4</v>
      </c>
      <c r="AP339" s="210" t="s">
        <v>648</v>
      </c>
      <c r="AQ339" s="276"/>
      <c r="AR339" s="276"/>
      <c r="AS339" s="276"/>
      <c r="AT339" s="278"/>
      <c r="AU339" s="308"/>
      <c r="AV339" s="308"/>
      <c r="AW339" s="210" t="s">
        <v>89</v>
      </c>
      <c r="AX339" s="210"/>
      <c r="AY339" s="188"/>
      <c r="AZ339" s="182"/>
      <c r="BA339" s="183"/>
      <c r="BB339" s="183"/>
      <c r="BC339" s="183"/>
      <c r="BD339" s="183"/>
      <c r="BE339" s="183"/>
      <c r="BF339" s="183"/>
      <c r="BG339" s="183"/>
    </row>
    <row r="340" spans="1:59" ht="64.5" hidden="1" customHeight="1" x14ac:dyDescent="0.2">
      <c r="A340" s="284"/>
      <c r="B340" s="282"/>
      <c r="C340" s="285"/>
      <c r="D340" s="280"/>
      <c r="E340" s="285"/>
      <c r="F340" s="282"/>
      <c r="G340" s="210" t="s">
        <v>260</v>
      </c>
      <c r="H340" s="210" t="s">
        <v>37</v>
      </c>
      <c r="I340" s="187"/>
      <c r="J340" s="282"/>
      <c r="K340" s="308"/>
      <c r="L340" s="308"/>
      <c r="M340" s="308"/>
      <c r="N340" s="282"/>
      <c r="O340" s="276"/>
      <c r="P340" s="282"/>
      <c r="Q340" s="276"/>
      <c r="R340" s="276"/>
      <c r="S340" s="180" t="s">
        <v>314</v>
      </c>
      <c r="T340" s="181">
        <f t="shared" si="1664"/>
        <v>2</v>
      </c>
      <c r="U340" s="276"/>
      <c r="V340" s="276"/>
      <c r="W340" s="210" t="s">
        <v>1574</v>
      </c>
      <c r="X340" s="276"/>
      <c r="Y340" s="276"/>
      <c r="Z340" s="208">
        <f t="shared" si="1665"/>
        <v>4</v>
      </c>
      <c r="AA340" s="210" t="s">
        <v>318</v>
      </c>
      <c r="AB340" s="210"/>
      <c r="AC340" s="276"/>
      <c r="AD340" s="276"/>
      <c r="AE340" s="208">
        <f t="shared" si="1666"/>
        <v>1</v>
      </c>
      <c r="AF340" s="210" t="s">
        <v>295</v>
      </c>
      <c r="AG340" s="210" t="s">
        <v>1579</v>
      </c>
      <c r="AH340" s="276"/>
      <c r="AI340" s="276"/>
      <c r="AJ340" s="208">
        <f t="shared" si="1667"/>
        <v>1</v>
      </c>
      <c r="AK340" s="210" t="s">
        <v>292</v>
      </c>
      <c r="AL340" s="210" t="s">
        <v>307</v>
      </c>
      <c r="AM340" s="276"/>
      <c r="AN340" s="276"/>
      <c r="AO340" s="208">
        <f t="shared" si="1680"/>
        <v>1</v>
      </c>
      <c r="AP340" s="210" t="s">
        <v>647</v>
      </c>
      <c r="AQ340" s="276"/>
      <c r="AR340" s="276"/>
      <c r="AS340" s="276"/>
      <c r="AT340" s="278"/>
      <c r="AU340" s="308"/>
      <c r="AV340" s="308"/>
      <c r="AW340" s="210" t="s">
        <v>89</v>
      </c>
      <c r="AX340" s="210"/>
      <c r="AY340" s="188"/>
      <c r="AZ340" s="182"/>
      <c r="BA340" s="183"/>
      <c r="BB340" s="183"/>
      <c r="BC340" s="183"/>
      <c r="BD340" s="183"/>
      <c r="BE340" s="183"/>
      <c r="BF340" s="183"/>
      <c r="BG340" s="183"/>
    </row>
    <row r="341" spans="1:59" ht="64.5" customHeight="1" x14ac:dyDescent="0.2">
      <c r="A341" s="284">
        <v>111</v>
      </c>
      <c r="B341" s="282" t="s">
        <v>159</v>
      </c>
      <c r="C341" s="285" t="str">
        <f>+VLOOKUP(B341,$A$691:$B$729,2,0)</f>
        <v>MARIA TERESA VELEZ ANGEL</v>
      </c>
      <c r="D341" s="280" t="s">
        <v>162</v>
      </c>
      <c r="E341" s="285" t="str">
        <f>IF(D341=$D$661,$E$661,IF(D341=$D$662,$E$662,IF(D341=$D$663,$E$663,IF(D341=$D$664,$E$664,IF(D341=$D$665,$E$665,IF(D341=$D$666,$E$666,IF(D341=$D$667,$E$667,IF(D341=$D$668,$E$668,IF(D341=$D$669,$E$669,IF(D341=$D$670,$E$670,IF(D341=VICERRECTORÍA_ACADÉMICA_,BE952,IF(D341=PLANEACIÓN_,BE954, IF(D341=IMPACTO,BE953,IF(D341=VICERRECTORÍA_ADMINISTRATIVA_FINANCIERA_,BE955,IF(D341=_VICERRECTORÍA_RESPONSABILIDAD_SOCIAL_Y_BIENESTAR_UNIVERSITARIO_,BE956," ")))))))))))))))</f>
        <v>Administrar y ejecutar los recursos de la institución generando en los procesos mayor eficiencia y eficacia para dar una respuesta oportuna a los servicios demandados en el cumplimiento de las funciones misionales.</v>
      </c>
      <c r="F341" s="282" t="s">
        <v>265</v>
      </c>
      <c r="G341" s="210" t="s">
        <v>260</v>
      </c>
      <c r="H341" s="210" t="s">
        <v>37</v>
      </c>
      <c r="I341" s="187" t="s">
        <v>1553</v>
      </c>
      <c r="J341" s="282" t="s">
        <v>105</v>
      </c>
      <c r="K341" s="282" t="s">
        <v>1558</v>
      </c>
      <c r="L341" s="282" t="s">
        <v>1565</v>
      </c>
      <c r="M341" s="282" t="s">
        <v>1566</v>
      </c>
      <c r="N341" s="282" t="s">
        <v>146</v>
      </c>
      <c r="O341" s="276">
        <f t="shared" ref="O341" si="1719">IF(N341="ALTA",5,IF(N341="MEDIO ALTA",4,IF(N341="MEDIA",3,IF(N341="MEDIO BAJA",2,IF(N341="BAJA",1,0)))))</f>
        <v>4</v>
      </c>
      <c r="P341" s="282" t="s">
        <v>208</v>
      </c>
      <c r="Q341" s="276">
        <f t="shared" ref="Q341" si="1720">IF(P341="ALTO",5,IF(P341="MEDIO-ALTO",4,IF(P341="MEDIO",3,IF(P341="MEDIO-BAJO",2,IF(P341="BAJO",1,0)))))</f>
        <v>2</v>
      </c>
      <c r="R341" s="276">
        <f t="shared" ref="R341" si="1721">Q341*O341</f>
        <v>8</v>
      </c>
      <c r="S341" s="180" t="s">
        <v>314</v>
      </c>
      <c r="T341" s="181">
        <f t="shared" si="1664"/>
        <v>2</v>
      </c>
      <c r="U341" s="276">
        <f t="shared" ref="U341:U401" si="1722">ROUND(AVERAGEIF(T341:T343,"&gt;0"),0)</f>
        <v>2</v>
      </c>
      <c r="V341" s="276">
        <f t="shared" ref="V341:V401" si="1723">U341*0.6</f>
        <v>1.2</v>
      </c>
      <c r="W341" s="210" t="s">
        <v>1575</v>
      </c>
      <c r="X341" s="276">
        <f t="shared" ref="X341" si="1724">IF(S341="No_existen",5*$X$10,Y341*$X$10)</f>
        <v>0.2</v>
      </c>
      <c r="Y341" s="276">
        <f t="shared" ref="Y341:Y377" si="1725">ROUND(AVERAGEIF(Z341:Z343,"&gt;0"),0)</f>
        <v>4</v>
      </c>
      <c r="Z341" s="208">
        <f t="shared" si="1665"/>
        <v>4</v>
      </c>
      <c r="AA341" s="210" t="s">
        <v>318</v>
      </c>
      <c r="AB341" s="210"/>
      <c r="AC341" s="276">
        <f t="shared" ref="AC341" si="1726">IF(S341="No_existen",5*$AC$10,AD341*$AC$10)</f>
        <v>0.15</v>
      </c>
      <c r="AD341" s="276">
        <f t="shared" ref="AD341:AD401" si="1727">ROUND(AVERAGEIF(AE341:AE343,"&gt;0"),0)</f>
        <v>1</v>
      </c>
      <c r="AE341" s="208">
        <f t="shared" si="1666"/>
        <v>1</v>
      </c>
      <c r="AF341" s="210" t="s">
        <v>295</v>
      </c>
      <c r="AG341" s="210" t="s">
        <v>1580</v>
      </c>
      <c r="AH341" s="276">
        <f t="shared" ref="AH341" si="1728">IF(S341="No_existen",5*$AH$10,AI341*$AH$10)</f>
        <v>0.1</v>
      </c>
      <c r="AI341" s="276">
        <f t="shared" ref="AI341" si="1729">ROUND(AVERAGEIF(AJ341:AJ343,"&gt;0"),0)</f>
        <v>1</v>
      </c>
      <c r="AJ341" s="208">
        <f t="shared" si="1667"/>
        <v>1</v>
      </c>
      <c r="AK341" s="210" t="s">
        <v>292</v>
      </c>
      <c r="AL341" s="210" t="s">
        <v>306</v>
      </c>
      <c r="AM341" s="276">
        <f t="shared" ref="AM341" si="1730">IF(S341="No_existen",5*$AM$10,AN341*$AM$10)</f>
        <v>0.1</v>
      </c>
      <c r="AN341" s="276">
        <f t="shared" ref="AN341" si="1731">ROUND(AVERAGEIF(AO341:AO343,"&gt;0"),0)</f>
        <v>1</v>
      </c>
      <c r="AO341" s="208">
        <f t="shared" si="1680"/>
        <v>1</v>
      </c>
      <c r="AP341" s="210" t="s">
        <v>647</v>
      </c>
      <c r="AQ341" s="276">
        <f t="shared" ref="AQ341" si="1732">ROUND(AVERAGE(U341,Y341,AD341,AI341,AN341),0)</f>
        <v>2</v>
      </c>
      <c r="AR341" s="276" t="str">
        <f t="shared" ref="AR341" si="1733">IF(AQ341&lt;1.5,"FUERTE",IF(AND(AQ341&gt;=1.5,AQ341&lt;2.5),"ACEPTABLE",IF(AQ341&gt;=5,"INEXISTENTE","DÉBIL")))</f>
        <v>ACEPTABLE</v>
      </c>
      <c r="AS341" s="276">
        <f t="shared" ref="AS341" si="1734">IF(R341=0,0,ROUND((R341*AQ341),0))</f>
        <v>16</v>
      </c>
      <c r="AT341" s="278" t="str">
        <f t="shared" ref="AT341" si="1735">IF(AS341&gt;=36,"GRAVE", IF(AS341&lt;=10, "LEVE", "MODERADO"))</f>
        <v>MODERADO</v>
      </c>
      <c r="AU341" s="280" t="s">
        <v>1584</v>
      </c>
      <c r="AV341" s="298">
        <v>0.1</v>
      </c>
      <c r="AW341" s="210" t="s">
        <v>93</v>
      </c>
      <c r="AX341" s="210" t="s">
        <v>1588</v>
      </c>
      <c r="AY341" s="188">
        <v>46022</v>
      </c>
      <c r="AZ341" s="182"/>
      <c r="BA341" s="183"/>
      <c r="BB341" s="183"/>
      <c r="BC341" s="183"/>
      <c r="BD341" s="183"/>
      <c r="BE341" s="183"/>
      <c r="BF341" s="183"/>
      <c r="BG341" s="183"/>
    </row>
    <row r="342" spans="1:59" ht="64.5" hidden="1" customHeight="1" x14ac:dyDescent="0.2">
      <c r="A342" s="284"/>
      <c r="B342" s="282"/>
      <c r="C342" s="285"/>
      <c r="D342" s="280"/>
      <c r="E342" s="285"/>
      <c r="F342" s="282"/>
      <c r="G342" s="210"/>
      <c r="H342" s="210"/>
      <c r="I342" s="187"/>
      <c r="J342" s="282"/>
      <c r="K342" s="282"/>
      <c r="L342" s="282"/>
      <c r="M342" s="282"/>
      <c r="N342" s="282"/>
      <c r="O342" s="276"/>
      <c r="P342" s="282"/>
      <c r="Q342" s="276"/>
      <c r="R342" s="276"/>
      <c r="S342" s="180"/>
      <c r="T342" s="181">
        <f t="shared" si="1664"/>
        <v>0</v>
      </c>
      <c r="U342" s="276"/>
      <c r="V342" s="276"/>
      <c r="W342" s="210"/>
      <c r="X342" s="276"/>
      <c r="Y342" s="276"/>
      <c r="Z342" s="208">
        <f t="shared" si="1665"/>
        <v>0</v>
      </c>
      <c r="AA342" s="210"/>
      <c r="AB342" s="210"/>
      <c r="AC342" s="276"/>
      <c r="AD342" s="276"/>
      <c r="AE342" s="208">
        <f t="shared" si="1666"/>
        <v>0</v>
      </c>
      <c r="AF342" s="210"/>
      <c r="AG342" s="210"/>
      <c r="AH342" s="276"/>
      <c r="AI342" s="276"/>
      <c r="AJ342" s="208">
        <f t="shared" si="1667"/>
        <v>0</v>
      </c>
      <c r="AK342" s="210"/>
      <c r="AL342" s="210"/>
      <c r="AM342" s="276"/>
      <c r="AN342" s="276"/>
      <c r="AO342" s="208">
        <f t="shared" si="1680"/>
        <v>0</v>
      </c>
      <c r="AP342" s="210"/>
      <c r="AQ342" s="276"/>
      <c r="AR342" s="276"/>
      <c r="AS342" s="276"/>
      <c r="AT342" s="278"/>
      <c r="AU342" s="280"/>
      <c r="AV342" s="280"/>
      <c r="AW342" s="210"/>
      <c r="AX342" s="210"/>
      <c r="AY342" s="188"/>
      <c r="AZ342" s="182"/>
      <c r="BA342" s="183"/>
      <c r="BB342" s="183"/>
      <c r="BC342" s="183"/>
      <c r="BD342" s="183"/>
      <c r="BE342" s="183"/>
      <c r="BF342" s="183"/>
      <c r="BG342" s="183"/>
    </row>
    <row r="343" spans="1:59" ht="64.5" hidden="1" customHeight="1" x14ac:dyDescent="0.2">
      <c r="A343" s="284"/>
      <c r="B343" s="282"/>
      <c r="C343" s="285"/>
      <c r="D343" s="280"/>
      <c r="E343" s="285"/>
      <c r="F343" s="282"/>
      <c r="G343" s="210"/>
      <c r="H343" s="210"/>
      <c r="I343" s="187"/>
      <c r="J343" s="282"/>
      <c r="K343" s="282"/>
      <c r="L343" s="282"/>
      <c r="M343" s="282"/>
      <c r="N343" s="282"/>
      <c r="O343" s="276"/>
      <c r="P343" s="282"/>
      <c r="Q343" s="276"/>
      <c r="R343" s="276"/>
      <c r="S343" s="180"/>
      <c r="T343" s="181">
        <f t="shared" si="1664"/>
        <v>0</v>
      </c>
      <c r="U343" s="276"/>
      <c r="V343" s="276"/>
      <c r="W343" s="210"/>
      <c r="X343" s="276"/>
      <c r="Y343" s="276"/>
      <c r="Z343" s="208">
        <f t="shared" si="1665"/>
        <v>0</v>
      </c>
      <c r="AA343" s="210"/>
      <c r="AB343" s="210"/>
      <c r="AC343" s="276"/>
      <c r="AD343" s="276"/>
      <c r="AE343" s="208">
        <f t="shared" si="1666"/>
        <v>0</v>
      </c>
      <c r="AF343" s="210"/>
      <c r="AG343" s="210"/>
      <c r="AH343" s="276"/>
      <c r="AI343" s="276"/>
      <c r="AJ343" s="208">
        <f t="shared" si="1667"/>
        <v>0</v>
      </c>
      <c r="AK343" s="210"/>
      <c r="AL343" s="210"/>
      <c r="AM343" s="276"/>
      <c r="AN343" s="276"/>
      <c r="AO343" s="208">
        <f t="shared" si="1680"/>
        <v>0</v>
      </c>
      <c r="AP343" s="210"/>
      <c r="AQ343" s="276"/>
      <c r="AR343" s="276"/>
      <c r="AS343" s="276"/>
      <c r="AT343" s="278"/>
      <c r="AU343" s="280"/>
      <c r="AV343" s="280"/>
      <c r="AW343" s="210"/>
      <c r="AX343" s="210"/>
      <c r="AY343" s="188"/>
      <c r="AZ343" s="182"/>
      <c r="BA343" s="183"/>
      <c r="BB343" s="183"/>
      <c r="BC343" s="183"/>
      <c r="BD343" s="183"/>
      <c r="BE343" s="183"/>
      <c r="BF343" s="183"/>
      <c r="BG343" s="183"/>
    </row>
    <row r="344" spans="1:59" ht="64.5" customHeight="1" x14ac:dyDescent="0.2">
      <c r="A344" s="284">
        <v>112</v>
      </c>
      <c r="B344" s="282" t="s">
        <v>159</v>
      </c>
      <c r="C344" s="285" t="str">
        <f>+VLOOKUP(B344,$A$691:$B$729,2,0)</f>
        <v>MARIA TERESA VELEZ ANGEL</v>
      </c>
      <c r="D344" s="280" t="s">
        <v>162</v>
      </c>
      <c r="E344" s="285" t="str">
        <f>IF(D344=$D$661,$E$661,IF(D344=$D$662,$E$662,IF(D344=$D$663,$E$663,IF(D344=$D$664,$E$664,IF(D344=$D$665,$E$665,IF(D344=$D$666,$E$666,IF(D344=$D$667,$E$667,IF(D344=$D$668,$E$668,IF(D344=$D$669,$E$669,IF(D344=$D$670,$E$670,IF(D344=VICERRECTORÍA_ACADÉMICA_,BE955,IF(D344=PLANEACIÓN_,BE957, IF(D344=IMPACTO,BE956,IF(D344=VICERRECTORÍA_ADMINISTRATIVA_FINANCIERA_,BE958,IF(D344=_VICERRECTORÍA_RESPONSABILIDAD_SOCIAL_Y_BIENESTAR_UNIVERSITARIO_,BE959," ")))))))))))))))</f>
        <v>Administrar y ejecutar los recursos de la institución generando en los procesos mayor eficiencia y eficacia para dar una respuesta oportuna a los servicios demandados en el cumplimiento de las funciones misionales.</v>
      </c>
      <c r="F344" s="282" t="s">
        <v>265</v>
      </c>
      <c r="G344" s="210" t="s">
        <v>260</v>
      </c>
      <c r="H344" s="210" t="s">
        <v>37</v>
      </c>
      <c r="I344" s="187" t="s">
        <v>1554</v>
      </c>
      <c r="J344" s="282" t="s">
        <v>105</v>
      </c>
      <c r="K344" s="282" t="s">
        <v>1559</v>
      </c>
      <c r="L344" s="282" t="s">
        <v>1567</v>
      </c>
      <c r="M344" s="282" t="s">
        <v>1568</v>
      </c>
      <c r="N344" s="282" t="s">
        <v>104</v>
      </c>
      <c r="O344" s="276">
        <f t="shared" ref="O344" si="1736">IF(N344="ALTA",5,IF(N344="MEDIO ALTA",4,IF(N344="MEDIA",3,IF(N344="MEDIO BAJA",2,IF(N344="BAJA",1,0)))))</f>
        <v>3</v>
      </c>
      <c r="P344" s="282" t="s">
        <v>209</v>
      </c>
      <c r="Q344" s="276">
        <f t="shared" ref="Q344" si="1737">IF(P344="ALTO",5,IF(P344="MEDIO-ALTO",4,IF(P344="MEDIO",3,IF(P344="MEDIO-BAJO",2,IF(P344="BAJO",1,0)))))</f>
        <v>4</v>
      </c>
      <c r="R344" s="276">
        <f t="shared" ref="R344" si="1738">Q344*O344</f>
        <v>12</v>
      </c>
      <c r="S344" s="180" t="s">
        <v>314</v>
      </c>
      <c r="T344" s="181">
        <f t="shared" si="1664"/>
        <v>2</v>
      </c>
      <c r="U344" s="276">
        <f t="shared" ref="U344:U404" si="1739">ROUND(AVERAGEIF(T344:T346,"&gt;0"),0)</f>
        <v>2</v>
      </c>
      <c r="V344" s="276">
        <f t="shared" ref="V344:V404" si="1740">U344*0.6</f>
        <v>1.2</v>
      </c>
      <c r="W344" s="210" t="s">
        <v>1576</v>
      </c>
      <c r="X344" s="276">
        <f t="shared" ref="X344" si="1741">IF(S344="No_existen",5*$X$10,Y344*$X$10)</f>
        <v>0.1</v>
      </c>
      <c r="Y344" s="276">
        <f t="shared" ref="Y344:Y380" si="1742">ROUND(AVERAGEIF(Z344:Z346,"&gt;0"),0)</f>
        <v>2</v>
      </c>
      <c r="Z344" s="208">
        <f t="shared" si="1665"/>
        <v>2</v>
      </c>
      <c r="AA344" s="210" t="s">
        <v>319</v>
      </c>
      <c r="AB344" s="210"/>
      <c r="AC344" s="276">
        <f t="shared" ref="AC344" si="1743">IF(S344="No_existen",5*$AC$10,AD344*$AC$10)</f>
        <v>0.15</v>
      </c>
      <c r="AD344" s="276">
        <f t="shared" ref="AD344:AD404" si="1744">ROUND(AVERAGEIF(AE344:AE346,"&gt;0"),0)</f>
        <v>1</v>
      </c>
      <c r="AE344" s="208">
        <f t="shared" si="1666"/>
        <v>1</v>
      </c>
      <c r="AF344" s="210" t="s">
        <v>295</v>
      </c>
      <c r="AG344" s="210" t="s">
        <v>1581</v>
      </c>
      <c r="AH344" s="276">
        <f t="shared" ref="AH344" si="1745">IF(S344="No_existen",5*$AH$10,AI344*$AH$10)</f>
        <v>0.1</v>
      </c>
      <c r="AI344" s="276">
        <f t="shared" ref="AI344" si="1746">ROUND(AVERAGEIF(AJ344:AJ346,"&gt;0"),0)</f>
        <v>1</v>
      </c>
      <c r="AJ344" s="208">
        <f t="shared" si="1667"/>
        <v>1</v>
      </c>
      <c r="AK344" s="210" t="s">
        <v>292</v>
      </c>
      <c r="AL344" s="210" t="s">
        <v>306</v>
      </c>
      <c r="AM344" s="276">
        <f t="shared" ref="AM344" si="1747">IF(S344="No_existen",5*$AM$10,AN344*$AM$10)</f>
        <v>0.1</v>
      </c>
      <c r="AN344" s="276">
        <f t="shared" ref="AN344" si="1748">ROUND(AVERAGEIF(AO344:AO346,"&gt;0"),0)</f>
        <v>1</v>
      </c>
      <c r="AO344" s="208">
        <f t="shared" si="1680"/>
        <v>1</v>
      </c>
      <c r="AP344" s="210" t="s">
        <v>647</v>
      </c>
      <c r="AQ344" s="276">
        <f t="shared" ref="AQ344" si="1749">ROUND(AVERAGE(U344,Y344,AD344,AI344,AN344),0)</f>
        <v>1</v>
      </c>
      <c r="AR344" s="276" t="str">
        <f t="shared" ref="AR344" si="1750">IF(AQ344&lt;1.5,"FUERTE",IF(AND(AQ344&gt;=1.5,AQ344&lt;2.5),"ACEPTABLE",IF(AQ344&gt;=5,"INEXISTENTE","DÉBIL")))</f>
        <v>FUERTE</v>
      </c>
      <c r="AS344" s="276">
        <f t="shared" ref="AS344" si="1751">IF(R344=0,0,ROUND((R344*AQ344),0))</f>
        <v>12</v>
      </c>
      <c r="AT344" s="278" t="str">
        <f t="shared" ref="AT344" si="1752">IF(AS344&gt;=36,"GRAVE", IF(AS344&lt;=10, "LEVE", "MODERADO"))</f>
        <v>MODERADO</v>
      </c>
      <c r="AU344" s="280" t="s">
        <v>1585</v>
      </c>
      <c r="AV344" s="280">
        <v>0</v>
      </c>
      <c r="AW344" s="210" t="s">
        <v>93</v>
      </c>
      <c r="AX344" s="210" t="s">
        <v>1589</v>
      </c>
      <c r="AY344" s="188">
        <v>46022</v>
      </c>
      <c r="AZ344" s="182"/>
      <c r="BA344" s="183"/>
      <c r="BB344" s="183"/>
      <c r="BC344" s="183"/>
      <c r="BD344" s="183"/>
      <c r="BE344" s="183"/>
      <c r="BF344" s="183"/>
      <c r="BG344" s="183"/>
    </row>
    <row r="345" spans="1:59" ht="64.5" hidden="1" customHeight="1" x14ac:dyDescent="0.2">
      <c r="A345" s="284"/>
      <c r="B345" s="282"/>
      <c r="C345" s="285"/>
      <c r="D345" s="280"/>
      <c r="E345" s="285"/>
      <c r="F345" s="282"/>
      <c r="G345" s="210"/>
      <c r="H345" s="210"/>
      <c r="I345" s="187"/>
      <c r="J345" s="282"/>
      <c r="K345" s="282"/>
      <c r="L345" s="282"/>
      <c r="M345" s="282"/>
      <c r="N345" s="282"/>
      <c r="O345" s="276"/>
      <c r="P345" s="282"/>
      <c r="Q345" s="276"/>
      <c r="R345" s="276"/>
      <c r="S345" s="180"/>
      <c r="T345" s="181">
        <f t="shared" si="1664"/>
        <v>0</v>
      </c>
      <c r="U345" s="276"/>
      <c r="V345" s="276"/>
      <c r="W345" s="210"/>
      <c r="X345" s="276"/>
      <c r="Y345" s="276"/>
      <c r="Z345" s="208">
        <f t="shared" si="1665"/>
        <v>0</v>
      </c>
      <c r="AA345" s="210"/>
      <c r="AB345" s="210"/>
      <c r="AC345" s="276"/>
      <c r="AD345" s="276"/>
      <c r="AE345" s="208">
        <f t="shared" si="1666"/>
        <v>0</v>
      </c>
      <c r="AF345" s="210"/>
      <c r="AG345" s="210"/>
      <c r="AH345" s="276"/>
      <c r="AI345" s="276"/>
      <c r="AJ345" s="208">
        <f t="shared" si="1667"/>
        <v>0</v>
      </c>
      <c r="AK345" s="210"/>
      <c r="AL345" s="210"/>
      <c r="AM345" s="276"/>
      <c r="AN345" s="276"/>
      <c r="AO345" s="208">
        <f t="shared" si="1680"/>
        <v>0</v>
      </c>
      <c r="AP345" s="210"/>
      <c r="AQ345" s="276"/>
      <c r="AR345" s="276"/>
      <c r="AS345" s="276"/>
      <c r="AT345" s="278"/>
      <c r="AU345" s="280"/>
      <c r="AV345" s="280"/>
      <c r="AW345" s="210"/>
      <c r="AX345" s="210"/>
      <c r="AY345" s="188"/>
      <c r="AZ345" s="182"/>
      <c r="BA345" s="183"/>
      <c r="BB345" s="183"/>
      <c r="BC345" s="183"/>
      <c r="BD345" s="183"/>
      <c r="BE345" s="183"/>
      <c r="BF345" s="183"/>
      <c r="BG345" s="183"/>
    </row>
    <row r="346" spans="1:59" ht="64.5" hidden="1" customHeight="1" x14ac:dyDescent="0.2">
      <c r="A346" s="284"/>
      <c r="B346" s="282"/>
      <c r="C346" s="285"/>
      <c r="D346" s="280"/>
      <c r="E346" s="285"/>
      <c r="F346" s="282"/>
      <c r="G346" s="210"/>
      <c r="H346" s="210"/>
      <c r="I346" s="187"/>
      <c r="J346" s="282"/>
      <c r="K346" s="282"/>
      <c r="L346" s="282"/>
      <c r="M346" s="282"/>
      <c r="N346" s="282"/>
      <c r="O346" s="276"/>
      <c r="P346" s="282"/>
      <c r="Q346" s="276"/>
      <c r="R346" s="276"/>
      <c r="S346" s="180"/>
      <c r="T346" s="181">
        <f t="shared" si="1664"/>
        <v>0</v>
      </c>
      <c r="U346" s="276"/>
      <c r="V346" s="276"/>
      <c r="W346" s="210"/>
      <c r="X346" s="276"/>
      <c r="Y346" s="276"/>
      <c r="Z346" s="208">
        <f t="shared" si="1665"/>
        <v>0</v>
      </c>
      <c r="AA346" s="210"/>
      <c r="AB346" s="210"/>
      <c r="AC346" s="276"/>
      <c r="AD346" s="276"/>
      <c r="AE346" s="208">
        <f t="shared" si="1666"/>
        <v>0</v>
      </c>
      <c r="AF346" s="210"/>
      <c r="AG346" s="210"/>
      <c r="AH346" s="276"/>
      <c r="AI346" s="276"/>
      <c r="AJ346" s="208">
        <f t="shared" si="1667"/>
        <v>0</v>
      </c>
      <c r="AK346" s="210"/>
      <c r="AL346" s="210"/>
      <c r="AM346" s="276"/>
      <c r="AN346" s="276"/>
      <c r="AO346" s="208">
        <f t="shared" si="1680"/>
        <v>0</v>
      </c>
      <c r="AP346" s="210"/>
      <c r="AQ346" s="276"/>
      <c r="AR346" s="276"/>
      <c r="AS346" s="276"/>
      <c r="AT346" s="278"/>
      <c r="AU346" s="280"/>
      <c r="AV346" s="280"/>
      <c r="AW346" s="210"/>
      <c r="AX346" s="210"/>
      <c r="AY346" s="188"/>
      <c r="AZ346" s="182"/>
      <c r="BA346" s="183"/>
      <c r="BB346" s="183"/>
      <c r="BC346" s="183"/>
      <c r="BD346" s="183"/>
      <c r="BE346" s="183"/>
      <c r="BF346" s="183"/>
      <c r="BG346" s="183"/>
    </row>
    <row r="347" spans="1:59" ht="64.5" customHeight="1" x14ac:dyDescent="0.2">
      <c r="A347" s="284">
        <v>113</v>
      </c>
      <c r="B347" s="282" t="s">
        <v>159</v>
      </c>
      <c r="C347" s="285" t="str">
        <f>+VLOOKUP(B347,$A$691:$B$729,2,0)</f>
        <v>MARIA TERESA VELEZ ANGEL</v>
      </c>
      <c r="D347" s="280" t="s">
        <v>162</v>
      </c>
      <c r="E347" s="285" t="str">
        <f>IF(D347=$D$661,$E$661,IF(D347=$D$662,$E$662,IF(D347=$D$663,$E$663,IF(D347=$D$664,$E$664,IF(D347=$D$665,$E$665,IF(D347=$D$666,$E$666,IF(D347=$D$667,$E$667,IF(D347=$D$668,$E$668,IF(D347=$D$669,$E$669,IF(D347=$D$670,$E$670,IF(D347=VICERRECTORÍA_ACADÉMICA_,BE958,IF(D347=PLANEACIÓN_,BE960, IF(D347=IMPACTO,BE959,IF(D347=VICERRECTORÍA_ADMINISTRATIVA_FINANCIERA_,BE961,IF(D347=_VICERRECTORÍA_RESPONSABILIDAD_SOCIAL_Y_BIENESTAR_UNIVERSITARIO_,BE962," ")))))))))))))))</f>
        <v>Administrar y ejecutar los recursos de la institución generando en los procesos mayor eficiencia y eficacia para dar una respuesta oportuna a los servicios demandados en el cumplimiento de las funciones misionales.</v>
      </c>
      <c r="F347" s="282" t="s">
        <v>265</v>
      </c>
      <c r="G347" s="210" t="s">
        <v>260</v>
      </c>
      <c r="H347" s="210" t="s">
        <v>37</v>
      </c>
      <c r="I347" s="187" t="s">
        <v>1555</v>
      </c>
      <c r="J347" s="282" t="s">
        <v>109</v>
      </c>
      <c r="K347" s="308" t="s">
        <v>1560</v>
      </c>
      <c r="L347" s="308" t="s">
        <v>1569</v>
      </c>
      <c r="M347" s="308" t="s">
        <v>1570</v>
      </c>
      <c r="N347" s="282" t="s">
        <v>146</v>
      </c>
      <c r="O347" s="276">
        <f t="shared" ref="O347" si="1753">IF(N347="ALTA",5,IF(N347="MEDIO ALTA",4,IF(N347="MEDIA",3,IF(N347="MEDIO BAJA",2,IF(N347="BAJA",1,0)))))</f>
        <v>4</v>
      </c>
      <c r="P347" s="282" t="s">
        <v>141</v>
      </c>
      <c r="Q347" s="276">
        <f t="shared" ref="Q347" si="1754">IF(P347="ALTO",5,IF(P347="MEDIO-ALTO",4,IF(P347="MEDIO",3,IF(P347="MEDIO-BAJO",2,IF(P347="BAJO",1,0)))))</f>
        <v>1</v>
      </c>
      <c r="R347" s="276">
        <f t="shared" ref="R347" si="1755">Q347*O347</f>
        <v>4</v>
      </c>
      <c r="S347" s="180" t="s">
        <v>315</v>
      </c>
      <c r="T347" s="181">
        <f t="shared" si="1664"/>
        <v>1</v>
      </c>
      <c r="U347" s="276">
        <f t="shared" ref="U347:U407" si="1756">ROUND(AVERAGEIF(T347:T349,"&gt;0"),0)</f>
        <v>1</v>
      </c>
      <c r="V347" s="276">
        <f t="shared" ref="V347:V407" si="1757">U347*0.6</f>
        <v>0.6</v>
      </c>
      <c r="W347" s="210" t="s">
        <v>1577</v>
      </c>
      <c r="X347" s="276">
        <f t="shared" ref="X347" si="1758">IF(S347="No_existen",5*$X$10,Y347*$X$10)</f>
        <v>0.2</v>
      </c>
      <c r="Y347" s="276">
        <f t="shared" ref="Y347:Y383" si="1759">ROUND(AVERAGEIF(Z347:Z349,"&gt;0"),0)</f>
        <v>4</v>
      </c>
      <c r="Z347" s="208">
        <f t="shared" si="1665"/>
        <v>4</v>
      </c>
      <c r="AA347" s="210" t="s">
        <v>318</v>
      </c>
      <c r="AB347" s="210"/>
      <c r="AC347" s="276">
        <f t="shared" ref="AC347" si="1760">IF(S347="No_existen",5*$AC$10,AD347*$AC$10)</f>
        <v>0.15</v>
      </c>
      <c r="AD347" s="276">
        <f t="shared" ref="AD347:AD407" si="1761">ROUND(AVERAGEIF(AE347:AE349,"&gt;0"),0)</f>
        <v>1</v>
      </c>
      <c r="AE347" s="208">
        <f t="shared" si="1666"/>
        <v>1</v>
      </c>
      <c r="AF347" s="210" t="s">
        <v>295</v>
      </c>
      <c r="AG347" s="210" t="s">
        <v>1582</v>
      </c>
      <c r="AH347" s="276">
        <f t="shared" ref="AH347" si="1762">IF(S347="No_existen",5*$AH$10,AI347*$AH$10)</f>
        <v>0.1</v>
      </c>
      <c r="AI347" s="276">
        <f t="shared" ref="AI347" si="1763">ROUND(AVERAGEIF(AJ347:AJ349,"&gt;0"),0)</f>
        <v>1</v>
      </c>
      <c r="AJ347" s="208">
        <f t="shared" si="1667"/>
        <v>1</v>
      </c>
      <c r="AK347" s="210" t="s">
        <v>292</v>
      </c>
      <c r="AL347" s="210" t="s">
        <v>307</v>
      </c>
      <c r="AM347" s="276">
        <f t="shared" ref="AM347" si="1764">IF(S347="No_existen",5*$AM$10,AN347*$AM$10)</f>
        <v>0.1</v>
      </c>
      <c r="AN347" s="276">
        <f t="shared" ref="AN347" si="1765">ROUND(AVERAGEIF(AO347:AO349,"&gt;0"),0)</f>
        <v>1</v>
      </c>
      <c r="AO347" s="208">
        <f t="shared" si="1680"/>
        <v>1</v>
      </c>
      <c r="AP347" s="210" t="s">
        <v>647</v>
      </c>
      <c r="AQ347" s="276">
        <f t="shared" ref="AQ347" si="1766">ROUND(AVERAGE(U347,Y347,AD347,AI347,AN347),0)</f>
        <v>2</v>
      </c>
      <c r="AR347" s="276" t="str">
        <f t="shared" ref="AR347" si="1767">IF(AQ347&lt;1.5,"FUERTE",IF(AND(AQ347&gt;=1.5,AQ347&lt;2.5),"ACEPTABLE",IF(AQ347&gt;=5,"INEXISTENTE","DÉBIL")))</f>
        <v>ACEPTABLE</v>
      </c>
      <c r="AS347" s="276">
        <f t="shared" ref="AS347" si="1768">IF(R347=0,0,ROUND((R347*AQ347),0))</f>
        <v>8</v>
      </c>
      <c r="AT347" s="278" t="str">
        <f t="shared" ref="AT347" si="1769">IF(AS347&gt;=36,"GRAVE", IF(AS347&lt;=10, "LEVE", "MODERADO"))</f>
        <v>LEVE</v>
      </c>
      <c r="AU347" s="280" t="s">
        <v>1586</v>
      </c>
      <c r="AV347" s="280">
        <v>0</v>
      </c>
      <c r="AW347" s="210" t="s">
        <v>89</v>
      </c>
      <c r="AX347" s="210"/>
      <c r="AY347" s="188"/>
      <c r="AZ347" s="182"/>
      <c r="BA347" s="183"/>
      <c r="BB347" s="183"/>
      <c r="BC347" s="183"/>
      <c r="BD347" s="183"/>
      <c r="BE347" s="183"/>
      <c r="BF347" s="183"/>
      <c r="BG347" s="183"/>
    </row>
    <row r="348" spans="1:59" ht="64.5" hidden="1" customHeight="1" x14ac:dyDescent="0.2">
      <c r="A348" s="284"/>
      <c r="B348" s="282"/>
      <c r="C348" s="285"/>
      <c r="D348" s="280"/>
      <c r="E348" s="285"/>
      <c r="F348" s="282"/>
      <c r="G348" s="210" t="s">
        <v>261</v>
      </c>
      <c r="H348" s="210" t="s">
        <v>41</v>
      </c>
      <c r="I348" s="187" t="s">
        <v>1556</v>
      </c>
      <c r="J348" s="282"/>
      <c r="K348" s="308"/>
      <c r="L348" s="308"/>
      <c r="M348" s="308"/>
      <c r="N348" s="282"/>
      <c r="O348" s="276"/>
      <c r="P348" s="282"/>
      <c r="Q348" s="276"/>
      <c r="R348" s="276"/>
      <c r="S348" s="180"/>
      <c r="T348" s="181">
        <f t="shared" si="1664"/>
        <v>0</v>
      </c>
      <c r="U348" s="276"/>
      <c r="V348" s="276"/>
      <c r="W348" s="210"/>
      <c r="X348" s="276"/>
      <c r="Y348" s="276"/>
      <c r="Z348" s="208">
        <f t="shared" si="1665"/>
        <v>0</v>
      </c>
      <c r="AA348" s="210"/>
      <c r="AB348" s="210"/>
      <c r="AC348" s="276"/>
      <c r="AD348" s="276"/>
      <c r="AE348" s="208">
        <f t="shared" si="1666"/>
        <v>0</v>
      </c>
      <c r="AF348" s="210"/>
      <c r="AG348" s="210"/>
      <c r="AH348" s="276"/>
      <c r="AI348" s="276"/>
      <c r="AJ348" s="208">
        <f t="shared" si="1667"/>
        <v>0</v>
      </c>
      <c r="AK348" s="210"/>
      <c r="AL348" s="210"/>
      <c r="AM348" s="276"/>
      <c r="AN348" s="276"/>
      <c r="AO348" s="208">
        <f t="shared" si="1680"/>
        <v>0</v>
      </c>
      <c r="AP348" s="210"/>
      <c r="AQ348" s="276"/>
      <c r="AR348" s="276"/>
      <c r="AS348" s="276"/>
      <c r="AT348" s="278"/>
      <c r="AU348" s="280"/>
      <c r="AV348" s="280"/>
      <c r="AW348" s="210" t="s">
        <v>89</v>
      </c>
      <c r="AX348" s="210"/>
      <c r="AY348" s="188"/>
      <c r="AZ348" s="182"/>
      <c r="BA348" s="183"/>
      <c r="BB348" s="183"/>
      <c r="BC348" s="183"/>
      <c r="BD348" s="183"/>
      <c r="BE348" s="183"/>
      <c r="BF348" s="183"/>
      <c r="BG348" s="183"/>
    </row>
    <row r="349" spans="1:59" ht="64.5" hidden="1" customHeight="1" x14ac:dyDescent="0.2">
      <c r="A349" s="284"/>
      <c r="B349" s="282"/>
      <c r="C349" s="285"/>
      <c r="D349" s="280"/>
      <c r="E349" s="285"/>
      <c r="F349" s="282"/>
      <c r="G349" s="210"/>
      <c r="H349" s="210"/>
      <c r="I349" s="187"/>
      <c r="J349" s="282"/>
      <c r="K349" s="308"/>
      <c r="L349" s="308"/>
      <c r="M349" s="308"/>
      <c r="N349" s="282"/>
      <c r="O349" s="276"/>
      <c r="P349" s="282"/>
      <c r="Q349" s="276"/>
      <c r="R349" s="276"/>
      <c r="S349" s="180"/>
      <c r="T349" s="181">
        <f t="shared" si="1664"/>
        <v>0</v>
      </c>
      <c r="U349" s="276"/>
      <c r="V349" s="276"/>
      <c r="W349" s="210"/>
      <c r="X349" s="276"/>
      <c r="Y349" s="276"/>
      <c r="Z349" s="208">
        <f t="shared" si="1665"/>
        <v>0</v>
      </c>
      <c r="AA349" s="210"/>
      <c r="AB349" s="210"/>
      <c r="AC349" s="276"/>
      <c r="AD349" s="276"/>
      <c r="AE349" s="208">
        <f t="shared" si="1666"/>
        <v>0</v>
      </c>
      <c r="AF349" s="210"/>
      <c r="AG349" s="210"/>
      <c r="AH349" s="276"/>
      <c r="AI349" s="276"/>
      <c r="AJ349" s="208">
        <f t="shared" si="1667"/>
        <v>0</v>
      </c>
      <c r="AK349" s="210"/>
      <c r="AL349" s="210"/>
      <c r="AM349" s="276"/>
      <c r="AN349" s="276"/>
      <c r="AO349" s="208">
        <f t="shared" si="1680"/>
        <v>0</v>
      </c>
      <c r="AP349" s="210"/>
      <c r="AQ349" s="276"/>
      <c r="AR349" s="276"/>
      <c r="AS349" s="276"/>
      <c r="AT349" s="278"/>
      <c r="AU349" s="280"/>
      <c r="AV349" s="280"/>
      <c r="AW349" s="210"/>
      <c r="AX349" s="210"/>
      <c r="AY349" s="188"/>
      <c r="AZ349" s="182"/>
      <c r="BA349" s="183"/>
      <c r="BB349" s="183"/>
      <c r="BC349" s="183"/>
      <c r="BD349" s="183"/>
      <c r="BE349" s="183"/>
      <c r="BF349" s="183"/>
      <c r="BG349" s="183"/>
    </row>
    <row r="350" spans="1:59" ht="117" customHeight="1" x14ac:dyDescent="0.2">
      <c r="A350" s="284">
        <v>114</v>
      </c>
      <c r="B350" s="282" t="s">
        <v>159</v>
      </c>
      <c r="C350" s="285" t="str">
        <f>+VLOOKUP(B350,$A$691:$B$729,2,0)</f>
        <v>MARIA TERESA VELEZ ANGEL</v>
      </c>
      <c r="D350" s="280" t="s">
        <v>162</v>
      </c>
      <c r="E350" s="285" t="str">
        <f>IF(D350=$D$661,$E$661,IF(D350=$D$662,$E$662,IF(D350=$D$663,$E$663,IF(D350=$D$664,$E$664,IF(D350=$D$665,$E$665,IF(D350=$D$666,$E$666,IF(D350=$D$667,$E$667,IF(D350=$D$668,$E$668,IF(D350=$D$669,$E$669,IF(D350=$D$670,$E$670,IF(D350=VICERRECTORÍA_ACADÉMICA_,BE961,IF(D350=PLANEACIÓN_,BE963, IF(D350=IMPACTO,BE962,IF(D350=VICERRECTORÍA_ADMINISTRATIVA_FINANCIERA_,BE964,IF(D350=_VICERRECTORÍA_RESPONSABILIDAD_SOCIAL_Y_BIENESTAR_UNIVERSITARIO_,BE965," ")))))))))))))))</f>
        <v>Administrar y ejecutar los recursos de la institución generando en los procesos mayor eficiencia y eficacia para dar una respuesta oportuna a los servicios demandados en el cumplimiento de las funciones misionales.</v>
      </c>
      <c r="F350" s="282" t="s">
        <v>265</v>
      </c>
      <c r="G350" s="210" t="s">
        <v>260</v>
      </c>
      <c r="H350" s="210" t="s">
        <v>37</v>
      </c>
      <c r="I350" s="187" t="s">
        <v>1557</v>
      </c>
      <c r="J350" s="282" t="s">
        <v>109</v>
      </c>
      <c r="K350" s="282" t="s">
        <v>1561</v>
      </c>
      <c r="L350" s="282" t="s">
        <v>1571</v>
      </c>
      <c r="M350" s="282" t="s">
        <v>1570</v>
      </c>
      <c r="N350" s="282" t="s">
        <v>145</v>
      </c>
      <c r="O350" s="276">
        <f t="shared" ref="O350" si="1770">IF(N350="ALTA",5,IF(N350="MEDIO ALTA",4,IF(N350="MEDIA",3,IF(N350="MEDIO BAJA",2,IF(N350="BAJA",1,0)))))</f>
        <v>5</v>
      </c>
      <c r="P350" s="282" t="s">
        <v>141</v>
      </c>
      <c r="Q350" s="276">
        <f t="shared" ref="Q350" si="1771">IF(P350="ALTO",5,IF(P350="MEDIO-ALTO",4,IF(P350="MEDIO",3,IF(P350="MEDIO-BAJO",2,IF(P350="BAJO",1,0)))))</f>
        <v>1</v>
      </c>
      <c r="R350" s="276">
        <f t="shared" ref="R350" si="1772">Q350*O350</f>
        <v>5</v>
      </c>
      <c r="S350" s="180" t="s">
        <v>314</v>
      </c>
      <c r="T350" s="181">
        <f t="shared" si="1664"/>
        <v>2</v>
      </c>
      <c r="U350" s="276">
        <f t="shared" ref="U350:U410" si="1773">ROUND(AVERAGEIF(T350:T352,"&gt;0"),0)</f>
        <v>2</v>
      </c>
      <c r="V350" s="276">
        <f t="shared" ref="V350:V410" si="1774">U350*0.6</f>
        <v>1.2</v>
      </c>
      <c r="W350" s="210" t="s">
        <v>1578</v>
      </c>
      <c r="X350" s="276">
        <f t="shared" ref="X350" si="1775">IF(S350="No_existen",5*$X$10,Y350*$X$10)</f>
        <v>0.2</v>
      </c>
      <c r="Y350" s="276">
        <f t="shared" ref="Y350:Y386" si="1776">ROUND(AVERAGEIF(Z350:Z352,"&gt;0"),0)</f>
        <v>4</v>
      </c>
      <c r="Z350" s="208">
        <f t="shared" si="1665"/>
        <v>4</v>
      </c>
      <c r="AA350" s="210" t="s">
        <v>318</v>
      </c>
      <c r="AB350" s="210"/>
      <c r="AC350" s="276">
        <f t="shared" ref="AC350" si="1777">IF(S350="No_existen",5*$AC$10,AD350*$AC$10)</f>
        <v>0.15</v>
      </c>
      <c r="AD350" s="276">
        <f t="shared" ref="AD350:AD410" si="1778">ROUND(AVERAGEIF(AE350:AE352,"&gt;0"),0)</f>
        <v>1</v>
      </c>
      <c r="AE350" s="208">
        <f t="shared" si="1666"/>
        <v>1</v>
      </c>
      <c r="AF350" s="210" t="s">
        <v>295</v>
      </c>
      <c r="AG350" s="210" t="s">
        <v>1582</v>
      </c>
      <c r="AH350" s="276">
        <f t="shared" ref="AH350" si="1779">IF(S350="No_existen",5*$AH$10,AI350*$AH$10)</f>
        <v>0.1</v>
      </c>
      <c r="AI350" s="276">
        <f t="shared" ref="AI350" si="1780">ROUND(AVERAGEIF(AJ350:AJ352,"&gt;0"),0)</f>
        <v>1</v>
      </c>
      <c r="AJ350" s="208">
        <f t="shared" si="1667"/>
        <v>1</v>
      </c>
      <c r="AK350" s="210" t="s">
        <v>292</v>
      </c>
      <c r="AL350" s="210" t="s">
        <v>307</v>
      </c>
      <c r="AM350" s="276">
        <f t="shared" ref="AM350" si="1781">IF(S350="No_existen",5*$AM$10,AN350*$AM$10)</f>
        <v>0.1</v>
      </c>
      <c r="AN350" s="276">
        <f t="shared" ref="AN350" si="1782">ROUND(AVERAGEIF(AO350:AO352,"&gt;0"),0)</f>
        <v>1</v>
      </c>
      <c r="AO350" s="208">
        <f t="shared" si="1680"/>
        <v>1</v>
      </c>
      <c r="AP350" s="210" t="s">
        <v>647</v>
      </c>
      <c r="AQ350" s="276">
        <f t="shared" ref="AQ350" si="1783">ROUND(AVERAGE(U350,Y350,AD350,AI350,AN350),0)</f>
        <v>2</v>
      </c>
      <c r="AR350" s="276" t="str">
        <f t="shared" ref="AR350" si="1784">IF(AQ350&lt;1.5,"FUERTE",IF(AND(AQ350&gt;=1.5,AQ350&lt;2.5),"ACEPTABLE",IF(AQ350&gt;=5,"INEXISTENTE","DÉBIL")))</f>
        <v>ACEPTABLE</v>
      </c>
      <c r="AS350" s="276">
        <f t="shared" ref="AS350" si="1785">IF(R350=0,0,ROUND((R350*AQ350),0))</f>
        <v>10</v>
      </c>
      <c r="AT350" s="278" t="str">
        <f t="shared" ref="AT350" si="1786">IF(AS350&gt;=36,"GRAVE", IF(AS350&lt;=10, "LEVE", "MODERADO"))</f>
        <v>LEVE</v>
      </c>
      <c r="AU350" s="280" t="s">
        <v>1587</v>
      </c>
      <c r="AV350" s="280">
        <v>0</v>
      </c>
      <c r="AW350" s="210" t="s">
        <v>89</v>
      </c>
      <c r="AX350" s="210"/>
      <c r="AY350" s="188"/>
      <c r="AZ350" s="182"/>
      <c r="BA350" s="183"/>
      <c r="BB350" s="183"/>
      <c r="BC350" s="183"/>
      <c r="BD350" s="183"/>
      <c r="BE350" s="183"/>
      <c r="BF350" s="183"/>
      <c r="BG350" s="183"/>
    </row>
    <row r="351" spans="1:59" ht="64.5" hidden="1" customHeight="1" x14ac:dyDescent="0.2">
      <c r="A351" s="284"/>
      <c r="B351" s="282"/>
      <c r="C351" s="285"/>
      <c r="D351" s="280"/>
      <c r="E351" s="285"/>
      <c r="F351" s="282"/>
      <c r="G351" s="210" t="s">
        <v>261</v>
      </c>
      <c r="H351" s="210" t="s">
        <v>41</v>
      </c>
      <c r="I351" s="187" t="s">
        <v>1556</v>
      </c>
      <c r="J351" s="282"/>
      <c r="K351" s="282"/>
      <c r="L351" s="282"/>
      <c r="M351" s="282"/>
      <c r="N351" s="282"/>
      <c r="O351" s="276"/>
      <c r="P351" s="282"/>
      <c r="Q351" s="276"/>
      <c r="R351" s="276"/>
      <c r="S351" s="180" t="s">
        <v>314</v>
      </c>
      <c r="T351" s="181">
        <f t="shared" si="1664"/>
        <v>2</v>
      </c>
      <c r="U351" s="276"/>
      <c r="V351" s="276"/>
      <c r="W351" s="210" t="s">
        <v>1577</v>
      </c>
      <c r="X351" s="276"/>
      <c r="Y351" s="276"/>
      <c r="Z351" s="208">
        <f t="shared" si="1665"/>
        <v>4</v>
      </c>
      <c r="AA351" s="210" t="s">
        <v>318</v>
      </c>
      <c r="AB351" s="210"/>
      <c r="AC351" s="276"/>
      <c r="AD351" s="276"/>
      <c r="AE351" s="208">
        <f t="shared" si="1666"/>
        <v>1</v>
      </c>
      <c r="AF351" s="210" t="s">
        <v>295</v>
      </c>
      <c r="AG351" s="210" t="s">
        <v>1582</v>
      </c>
      <c r="AH351" s="276"/>
      <c r="AI351" s="276"/>
      <c r="AJ351" s="208">
        <f t="shared" si="1667"/>
        <v>1</v>
      </c>
      <c r="AK351" s="210" t="s">
        <v>292</v>
      </c>
      <c r="AL351" s="210" t="s">
        <v>307</v>
      </c>
      <c r="AM351" s="276"/>
      <c r="AN351" s="276"/>
      <c r="AO351" s="208">
        <f t="shared" si="1680"/>
        <v>1</v>
      </c>
      <c r="AP351" s="210" t="s">
        <v>647</v>
      </c>
      <c r="AQ351" s="276"/>
      <c r="AR351" s="276"/>
      <c r="AS351" s="276"/>
      <c r="AT351" s="278"/>
      <c r="AU351" s="280"/>
      <c r="AV351" s="280"/>
      <c r="AW351" s="210" t="s">
        <v>89</v>
      </c>
      <c r="AX351" s="210"/>
      <c r="AY351" s="188"/>
      <c r="AZ351" s="182"/>
      <c r="BA351" s="183"/>
      <c r="BB351" s="183"/>
      <c r="BC351" s="183"/>
      <c r="BD351" s="183"/>
      <c r="BE351" s="183"/>
      <c r="BF351" s="183"/>
      <c r="BG351" s="183"/>
    </row>
    <row r="352" spans="1:59" ht="64.5" hidden="1" customHeight="1" x14ac:dyDescent="0.2">
      <c r="A352" s="284"/>
      <c r="B352" s="282"/>
      <c r="C352" s="285"/>
      <c r="D352" s="280"/>
      <c r="E352" s="285"/>
      <c r="F352" s="282"/>
      <c r="G352" s="210"/>
      <c r="H352" s="210"/>
      <c r="I352" s="187"/>
      <c r="J352" s="282"/>
      <c r="K352" s="282"/>
      <c r="L352" s="282"/>
      <c r="M352" s="282"/>
      <c r="N352" s="282"/>
      <c r="O352" s="276"/>
      <c r="P352" s="282"/>
      <c r="Q352" s="276"/>
      <c r="R352" s="276"/>
      <c r="S352" s="180"/>
      <c r="T352" s="181">
        <f t="shared" si="1664"/>
        <v>0</v>
      </c>
      <c r="U352" s="276"/>
      <c r="V352" s="276"/>
      <c r="W352" s="210"/>
      <c r="X352" s="276"/>
      <c r="Y352" s="276"/>
      <c r="Z352" s="208">
        <f t="shared" si="1665"/>
        <v>0</v>
      </c>
      <c r="AA352" s="210"/>
      <c r="AB352" s="210"/>
      <c r="AC352" s="276"/>
      <c r="AD352" s="276"/>
      <c r="AE352" s="208">
        <f t="shared" si="1666"/>
        <v>0</v>
      </c>
      <c r="AF352" s="210"/>
      <c r="AG352" s="210"/>
      <c r="AH352" s="276"/>
      <c r="AI352" s="276"/>
      <c r="AJ352" s="208">
        <f t="shared" si="1667"/>
        <v>0</v>
      </c>
      <c r="AK352" s="210"/>
      <c r="AL352" s="210"/>
      <c r="AM352" s="276"/>
      <c r="AN352" s="276"/>
      <c r="AO352" s="208">
        <f t="shared" si="1680"/>
        <v>0</v>
      </c>
      <c r="AP352" s="210"/>
      <c r="AQ352" s="276"/>
      <c r="AR352" s="276"/>
      <c r="AS352" s="276"/>
      <c r="AT352" s="278"/>
      <c r="AU352" s="280"/>
      <c r="AV352" s="280"/>
      <c r="AW352" s="210"/>
      <c r="AX352" s="210"/>
      <c r="AY352" s="188"/>
      <c r="AZ352" s="182"/>
      <c r="BA352" s="183"/>
      <c r="BB352" s="183"/>
      <c r="BC352" s="183"/>
      <c r="BD352" s="183"/>
      <c r="BE352" s="183"/>
      <c r="BF352" s="183"/>
      <c r="BG352" s="183"/>
    </row>
    <row r="353" spans="1:59" ht="64.5" hidden="1" customHeight="1" x14ac:dyDescent="0.2">
      <c r="A353" s="284">
        <v>115</v>
      </c>
      <c r="B353" s="282" t="s">
        <v>160</v>
      </c>
      <c r="C353" s="285" t="str">
        <f>+VLOOKUP(B353,$A$691:$B$729,2,0)</f>
        <v>FRANCISCO ANTORIO URIBE GOMEZ</v>
      </c>
      <c r="D353" s="280" t="s">
        <v>163</v>
      </c>
      <c r="E353" s="285" t="str">
        <f>IF(D353=$D$661,$E$661,IF(D353=$D$662,$E$662,IF(D353=$D$663,$E$663,IF(D353=$D$664,$E$664,IF(D353=$D$665,$E$665,IF(D353=$D$666,$E$666,IF(D353=$D$667,$E$667,IF(D353=$D$668,$E$668,IF(D353=$D$669,$E$669,IF(D353=$D$670,$E$670,IF(D353=VICERRECTORÍA_ACADÉMICA_,BE964,IF(D353=PLANEACIÓN_,BE966, IF(D353=IMPACTO,BE965,IF(D353=VICERRECTORÍA_ADMINISTRATIVA_FINANCIERA_,BE967,IF(D353=_VICERRECTORÍA_RESPONSABILIDAD_SOCIAL_Y_BIENESTAR_UNIVERSITARIO_,BE968," ")))))))))))))))</f>
        <v>Orientar el desarrollo de la Universidad mediante el direccionamiento estratégico y visión compartida de la comunidad universitaria, a fin de lograr los objetivos misionales.</v>
      </c>
      <c r="F353" s="282" t="s">
        <v>265</v>
      </c>
      <c r="G353" s="210" t="s">
        <v>260</v>
      </c>
      <c r="H353" s="210" t="s">
        <v>37</v>
      </c>
      <c r="I353" s="187" t="s">
        <v>1590</v>
      </c>
      <c r="J353" s="282" t="s">
        <v>111</v>
      </c>
      <c r="K353" s="323" t="s">
        <v>1608</v>
      </c>
      <c r="L353" s="323" t="s">
        <v>1609</v>
      </c>
      <c r="M353" s="323" t="s">
        <v>1610</v>
      </c>
      <c r="N353" s="282" t="s">
        <v>147</v>
      </c>
      <c r="O353" s="276">
        <f t="shared" ref="O353" si="1787">IF(N353="ALTA",5,IF(N353="MEDIO ALTA",4,IF(N353="MEDIA",3,IF(N353="MEDIO BAJA",2,IF(N353="BAJA",1,0)))))</f>
        <v>2</v>
      </c>
      <c r="P353" s="282" t="s">
        <v>209</v>
      </c>
      <c r="Q353" s="276">
        <f t="shared" ref="Q353" si="1788">IF(P353="ALTO",5,IF(P353="MEDIO-ALTO",4,IF(P353="MEDIO",3,IF(P353="MEDIO-BAJO",2,IF(P353="BAJO",1,0)))))</f>
        <v>4</v>
      </c>
      <c r="R353" s="276">
        <f t="shared" ref="R353" si="1789">Q353*O353</f>
        <v>8</v>
      </c>
      <c r="S353" s="180" t="s">
        <v>315</v>
      </c>
      <c r="T353" s="181">
        <f t="shared" si="1664"/>
        <v>1</v>
      </c>
      <c r="U353" s="276">
        <f t="shared" ref="U353:U413" si="1790">ROUND(AVERAGEIF(T353:T355,"&gt;0"),0)</f>
        <v>1</v>
      </c>
      <c r="V353" s="276">
        <f t="shared" ref="V353:V413" si="1791">U353*0.6</f>
        <v>0.6</v>
      </c>
      <c r="W353" s="215" t="s">
        <v>1632</v>
      </c>
      <c r="X353" s="276">
        <f t="shared" ref="X353" si="1792">IF(S353="No_existen",5*$X$10,Y353*$X$10)</f>
        <v>0.1</v>
      </c>
      <c r="Y353" s="276">
        <f t="shared" ref="Y353:Y389" si="1793">ROUND(AVERAGEIF(Z353:Z355,"&gt;0"),0)</f>
        <v>2</v>
      </c>
      <c r="Z353" s="208">
        <f t="shared" si="1665"/>
        <v>2</v>
      </c>
      <c r="AA353" s="210" t="s">
        <v>319</v>
      </c>
      <c r="AB353" s="210"/>
      <c r="AC353" s="276">
        <f t="shared" ref="AC353" si="1794">IF(S353="No_existen",5*$AC$10,AD353*$AC$10)</f>
        <v>0.15</v>
      </c>
      <c r="AD353" s="276">
        <f t="shared" ref="AD353:AD413" si="1795">ROUND(AVERAGEIF(AE353:AE355,"&gt;0"),0)</f>
        <v>1</v>
      </c>
      <c r="AE353" s="208">
        <f t="shared" si="1666"/>
        <v>1</v>
      </c>
      <c r="AF353" s="210" t="s">
        <v>295</v>
      </c>
      <c r="AG353" s="210" t="s">
        <v>1650</v>
      </c>
      <c r="AH353" s="276">
        <f t="shared" ref="AH353" si="1796">IF(S353="No_existen",5*$AH$10,AI353*$AH$10)</f>
        <v>0.1</v>
      </c>
      <c r="AI353" s="276">
        <f t="shared" ref="AI353" si="1797">ROUND(AVERAGEIF(AJ353:AJ355,"&gt;0"),0)</f>
        <v>1</v>
      </c>
      <c r="AJ353" s="208">
        <f t="shared" si="1667"/>
        <v>1</v>
      </c>
      <c r="AK353" s="210" t="s">
        <v>292</v>
      </c>
      <c r="AL353" s="210" t="s">
        <v>448</v>
      </c>
      <c r="AM353" s="276">
        <f t="shared" ref="AM353" si="1798">IF(S353="No_existen",5*$AM$10,AN353*$AM$10)</f>
        <v>0.1</v>
      </c>
      <c r="AN353" s="276">
        <f t="shared" ref="AN353" si="1799">ROUND(AVERAGEIF(AO353:AO355,"&gt;0"),0)</f>
        <v>1</v>
      </c>
      <c r="AO353" s="208">
        <f t="shared" si="1680"/>
        <v>1</v>
      </c>
      <c r="AP353" s="210" t="s">
        <v>647</v>
      </c>
      <c r="AQ353" s="276">
        <f t="shared" ref="AQ353" si="1800">ROUND(AVERAGE(U353,Y353,AD353,AI353,AN353),0)</f>
        <v>1</v>
      </c>
      <c r="AR353" s="276" t="str">
        <f t="shared" ref="AR353" si="1801">IF(AQ353&lt;1.5,"FUERTE",IF(AND(AQ353&gt;=1.5,AQ353&lt;2.5),"ACEPTABLE",IF(AQ353&gt;=5,"INEXISTENTE","DÉBIL")))</f>
        <v>FUERTE</v>
      </c>
      <c r="AS353" s="276">
        <f t="shared" ref="AS353" si="1802">IF(R353=0,0,ROUND((R353*AQ353),0))</f>
        <v>8</v>
      </c>
      <c r="AT353" s="278" t="str">
        <f t="shared" ref="AT353" si="1803">IF(AS353&gt;=36,"GRAVE", IF(AS353&lt;=10, "LEVE", "MODERADO"))</f>
        <v>LEVE</v>
      </c>
      <c r="AU353" s="310" t="s">
        <v>1658</v>
      </c>
      <c r="AV353" s="322">
        <v>0.98899999999999999</v>
      </c>
      <c r="AW353" s="210" t="s">
        <v>89</v>
      </c>
      <c r="AX353" s="210"/>
      <c r="AY353" s="188"/>
      <c r="AZ353" s="182"/>
      <c r="BA353" s="183"/>
      <c r="BB353" s="183"/>
      <c r="BC353" s="183"/>
      <c r="BD353" s="183"/>
      <c r="BE353" s="183"/>
      <c r="BF353" s="183"/>
      <c r="BG353" s="183"/>
    </row>
    <row r="354" spans="1:59" ht="64.5" hidden="1" customHeight="1" x14ac:dyDescent="0.2">
      <c r="A354" s="284"/>
      <c r="B354" s="282"/>
      <c r="C354" s="285"/>
      <c r="D354" s="280"/>
      <c r="E354" s="285"/>
      <c r="F354" s="282"/>
      <c r="G354" s="210" t="s">
        <v>260</v>
      </c>
      <c r="H354" s="210" t="s">
        <v>37</v>
      </c>
      <c r="I354" s="187" t="s">
        <v>1591</v>
      </c>
      <c r="J354" s="282"/>
      <c r="K354" s="324"/>
      <c r="L354" s="324"/>
      <c r="M354" s="324"/>
      <c r="N354" s="282"/>
      <c r="O354" s="276"/>
      <c r="P354" s="282"/>
      <c r="Q354" s="276"/>
      <c r="R354" s="276"/>
      <c r="S354" s="180" t="s">
        <v>315</v>
      </c>
      <c r="T354" s="181">
        <f t="shared" si="1664"/>
        <v>1</v>
      </c>
      <c r="U354" s="276"/>
      <c r="V354" s="276"/>
      <c r="W354" s="210" t="s">
        <v>1633</v>
      </c>
      <c r="X354" s="276"/>
      <c r="Y354" s="276"/>
      <c r="Z354" s="208">
        <f t="shared" si="1665"/>
        <v>1</v>
      </c>
      <c r="AA354" s="210" t="s">
        <v>320</v>
      </c>
      <c r="AB354" s="210" t="s">
        <v>1649</v>
      </c>
      <c r="AC354" s="276"/>
      <c r="AD354" s="276"/>
      <c r="AE354" s="208">
        <f t="shared" si="1666"/>
        <v>1</v>
      </c>
      <c r="AF354" s="210" t="s">
        <v>295</v>
      </c>
      <c r="AG354" s="210" t="s">
        <v>1650</v>
      </c>
      <c r="AH354" s="276"/>
      <c r="AI354" s="276"/>
      <c r="AJ354" s="208">
        <f t="shared" si="1667"/>
        <v>1</v>
      </c>
      <c r="AK354" s="210" t="s">
        <v>292</v>
      </c>
      <c r="AL354" s="210" t="s">
        <v>302</v>
      </c>
      <c r="AM354" s="276"/>
      <c r="AN354" s="276"/>
      <c r="AO354" s="208">
        <f t="shared" si="1680"/>
        <v>1</v>
      </c>
      <c r="AP354" s="210" t="s">
        <v>647</v>
      </c>
      <c r="AQ354" s="276"/>
      <c r="AR354" s="276"/>
      <c r="AS354" s="276"/>
      <c r="AT354" s="278"/>
      <c r="AU354" s="311"/>
      <c r="AV354" s="311"/>
      <c r="AW354" s="210" t="s">
        <v>89</v>
      </c>
      <c r="AX354" s="210"/>
      <c r="AY354" s="188"/>
      <c r="AZ354" s="182"/>
      <c r="BA354" s="183"/>
      <c r="BB354" s="183"/>
      <c r="BC354" s="183"/>
      <c r="BD354" s="183"/>
      <c r="BE354" s="183"/>
      <c r="BF354" s="183"/>
      <c r="BG354" s="183"/>
    </row>
    <row r="355" spans="1:59" ht="64.5" hidden="1" customHeight="1" x14ac:dyDescent="0.2">
      <c r="A355" s="284"/>
      <c r="B355" s="282"/>
      <c r="C355" s="285"/>
      <c r="D355" s="280"/>
      <c r="E355" s="285"/>
      <c r="F355" s="282"/>
      <c r="G355" s="210" t="s">
        <v>260</v>
      </c>
      <c r="H355" s="210" t="s">
        <v>37</v>
      </c>
      <c r="I355" s="180" t="s">
        <v>1592</v>
      </c>
      <c r="J355" s="282"/>
      <c r="K355" s="325"/>
      <c r="L355" s="325"/>
      <c r="M355" s="325"/>
      <c r="N355" s="282"/>
      <c r="O355" s="276"/>
      <c r="P355" s="282"/>
      <c r="Q355" s="276"/>
      <c r="R355" s="276"/>
      <c r="S355" s="180" t="s">
        <v>315</v>
      </c>
      <c r="T355" s="181">
        <f t="shared" si="1664"/>
        <v>1</v>
      </c>
      <c r="U355" s="276"/>
      <c r="V355" s="276"/>
      <c r="W355" s="210" t="s">
        <v>1634</v>
      </c>
      <c r="X355" s="276"/>
      <c r="Y355" s="276"/>
      <c r="Z355" s="208">
        <f t="shared" si="1665"/>
        <v>2</v>
      </c>
      <c r="AA355" s="210" t="s">
        <v>319</v>
      </c>
      <c r="AB355" s="210"/>
      <c r="AC355" s="276"/>
      <c r="AD355" s="276"/>
      <c r="AE355" s="208">
        <f t="shared" si="1666"/>
        <v>1</v>
      </c>
      <c r="AF355" s="210" t="s">
        <v>295</v>
      </c>
      <c r="AG355" s="210" t="s">
        <v>1651</v>
      </c>
      <c r="AH355" s="276"/>
      <c r="AI355" s="276"/>
      <c r="AJ355" s="208">
        <f t="shared" si="1667"/>
        <v>1</v>
      </c>
      <c r="AK355" s="210" t="s">
        <v>292</v>
      </c>
      <c r="AL355" s="210" t="s">
        <v>302</v>
      </c>
      <c r="AM355" s="276"/>
      <c r="AN355" s="276"/>
      <c r="AO355" s="208">
        <f t="shared" si="1680"/>
        <v>1</v>
      </c>
      <c r="AP355" s="210" t="s">
        <v>647</v>
      </c>
      <c r="AQ355" s="276"/>
      <c r="AR355" s="276"/>
      <c r="AS355" s="276"/>
      <c r="AT355" s="278"/>
      <c r="AU355" s="312"/>
      <c r="AV355" s="312"/>
      <c r="AW355" s="210" t="s">
        <v>89</v>
      </c>
      <c r="AX355" s="210"/>
      <c r="AY355" s="188"/>
      <c r="AZ355" s="182"/>
      <c r="BA355" s="183"/>
      <c r="BB355" s="183"/>
      <c r="BC355" s="183"/>
      <c r="BD355" s="183"/>
      <c r="BE355" s="183"/>
      <c r="BF355" s="183"/>
      <c r="BG355" s="183"/>
    </row>
    <row r="356" spans="1:59" ht="64.5" hidden="1" customHeight="1" x14ac:dyDescent="0.2">
      <c r="A356" s="284">
        <v>116</v>
      </c>
      <c r="B356" s="282" t="s">
        <v>160</v>
      </c>
      <c r="C356" s="285" t="str">
        <f>+VLOOKUP(B356,$A$691:$B$729,2,0)</f>
        <v>FRANCISCO ANTORIO URIBE GOMEZ</v>
      </c>
      <c r="D356" s="280" t="s">
        <v>163</v>
      </c>
      <c r="E356" s="285" t="str">
        <f>IF(D356=$D$661,$E$661,IF(D356=$D$662,$E$662,IF(D356=$D$663,$E$663,IF(D356=$D$664,$E$664,IF(D356=$D$665,$E$665,IF(D356=$D$666,$E$666,IF(D356=$D$667,$E$667,IF(D356=$D$668,$E$668,IF(D356=$D$669,$E$669,IF(D356=$D$670,$E$670,IF(D356=VICERRECTORÍA_ACADÉMICA_,BE967,IF(D356=PLANEACIÓN_,BE969, IF(D356=IMPACTO,BE968,IF(D356=VICERRECTORÍA_ADMINISTRATIVA_FINANCIERA_,BE970,IF(D356=_VICERRECTORÍA_RESPONSABILIDAD_SOCIAL_Y_BIENESTAR_UNIVERSITARIO_,BE971," ")))))))))))))))</f>
        <v>Orientar el desarrollo de la Universidad mediante el direccionamiento estratégico y visión compartida de la comunidad universitaria, a fin de lograr los objetivos misionales.</v>
      </c>
      <c r="F356" s="282" t="s">
        <v>264</v>
      </c>
      <c r="G356" s="210" t="s">
        <v>260</v>
      </c>
      <c r="H356" s="210" t="s">
        <v>37</v>
      </c>
      <c r="I356" s="210" t="s">
        <v>1593</v>
      </c>
      <c r="J356" s="282" t="s">
        <v>142</v>
      </c>
      <c r="K356" s="323" t="s">
        <v>1611</v>
      </c>
      <c r="L356" s="323" t="s">
        <v>1612</v>
      </c>
      <c r="M356" s="323" t="s">
        <v>1613</v>
      </c>
      <c r="N356" s="282" t="s">
        <v>146</v>
      </c>
      <c r="O356" s="276">
        <f t="shared" ref="O356" si="1804">IF(N356="ALTA",5,IF(N356="MEDIO ALTA",4,IF(N356="MEDIA",3,IF(N356="MEDIO BAJA",2,IF(N356="BAJA",1,0)))))</f>
        <v>4</v>
      </c>
      <c r="P356" s="282" t="s">
        <v>209</v>
      </c>
      <c r="Q356" s="276">
        <f t="shared" ref="Q356" si="1805">IF(P356="ALTO",5,IF(P356="MEDIO-ALTO",4,IF(P356="MEDIO",3,IF(P356="MEDIO-BAJO",2,IF(P356="BAJO",1,0)))))</f>
        <v>4</v>
      </c>
      <c r="R356" s="276">
        <f t="shared" ref="R356" si="1806">Q356*O356</f>
        <v>16</v>
      </c>
      <c r="S356" s="180" t="s">
        <v>315</v>
      </c>
      <c r="T356" s="181">
        <f t="shared" si="1664"/>
        <v>1</v>
      </c>
      <c r="U356" s="276">
        <f t="shared" ref="U356:U416" si="1807">ROUND(AVERAGEIF(T356:T358,"&gt;0"),0)</f>
        <v>1</v>
      </c>
      <c r="V356" s="276">
        <f t="shared" ref="V356:V416" si="1808">U356*0.6</f>
        <v>0.6</v>
      </c>
      <c r="W356" s="210" t="s">
        <v>1635</v>
      </c>
      <c r="X356" s="276">
        <f t="shared" ref="X356" si="1809">IF(S356="No_existen",5*$X$10,Y356*$X$10)</f>
        <v>0.1</v>
      </c>
      <c r="Y356" s="276">
        <f t="shared" ref="Y356:Y392" si="1810">ROUND(AVERAGEIF(Z356:Z358,"&gt;0"),0)</f>
        <v>2</v>
      </c>
      <c r="Z356" s="208">
        <f t="shared" si="1665"/>
        <v>2</v>
      </c>
      <c r="AA356" s="210" t="s">
        <v>319</v>
      </c>
      <c r="AB356" s="210"/>
      <c r="AC356" s="276">
        <f t="shared" ref="AC356" si="1811">IF(S356="No_existen",5*$AC$10,AD356*$AC$10)</f>
        <v>0.15</v>
      </c>
      <c r="AD356" s="276">
        <f t="shared" ref="AD356:AD416" si="1812">ROUND(AVERAGEIF(AE356:AE358,"&gt;0"),0)</f>
        <v>1</v>
      </c>
      <c r="AE356" s="208">
        <f t="shared" si="1666"/>
        <v>1</v>
      </c>
      <c r="AF356" s="210" t="s">
        <v>295</v>
      </c>
      <c r="AG356" s="210" t="s">
        <v>1544</v>
      </c>
      <c r="AH356" s="276">
        <f t="shared" ref="AH356" si="1813">IF(S356="No_existen",5*$AH$10,AI356*$AH$10)</f>
        <v>0.1</v>
      </c>
      <c r="AI356" s="276">
        <f t="shared" ref="AI356" si="1814">ROUND(AVERAGEIF(AJ356:AJ358,"&gt;0"),0)</f>
        <v>1</v>
      </c>
      <c r="AJ356" s="208">
        <f t="shared" si="1667"/>
        <v>1</v>
      </c>
      <c r="AK356" s="210" t="s">
        <v>292</v>
      </c>
      <c r="AL356" s="210" t="s">
        <v>303</v>
      </c>
      <c r="AM356" s="276">
        <f t="shared" ref="AM356" si="1815">IF(S356="No_existen",5*$AM$10,AN356*$AM$10)</f>
        <v>0.1</v>
      </c>
      <c r="AN356" s="276">
        <f t="shared" ref="AN356" si="1816">ROUND(AVERAGEIF(AO356:AO358,"&gt;0"),0)</f>
        <v>1</v>
      </c>
      <c r="AO356" s="208">
        <f t="shared" si="1680"/>
        <v>1</v>
      </c>
      <c r="AP356" s="210" t="s">
        <v>647</v>
      </c>
      <c r="AQ356" s="276">
        <f t="shared" ref="AQ356" si="1817">ROUND(AVERAGE(U356,Y356,AD356,AI356,AN356),0)</f>
        <v>1</v>
      </c>
      <c r="AR356" s="276" t="str">
        <f t="shared" ref="AR356" si="1818">IF(AQ356&lt;1.5,"FUERTE",IF(AND(AQ356&gt;=1.5,AQ356&lt;2.5),"ACEPTABLE",IF(AQ356&gt;=5,"INEXISTENTE","DÉBIL")))</f>
        <v>FUERTE</v>
      </c>
      <c r="AS356" s="276">
        <f t="shared" ref="AS356" si="1819">IF(R356=0,0,ROUND((R356*AQ356),0))</f>
        <v>16</v>
      </c>
      <c r="AT356" s="278" t="str">
        <f t="shared" ref="AT356" si="1820">IF(AS356&gt;=36,"GRAVE", IF(AS356&lt;=10, "LEVE", "MODERADO"))</f>
        <v>MODERADO</v>
      </c>
      <c r="AU356" s="319" t="s">
        <v>1659</v>
      </c>
      <c r="AV356" s="298">
        <v>0</v>
      </c>
      <c r="AW356" s="210" t="s">
        <v>90</v>
      </c>
      <c r="AX356" s="210" t="s">
        <v>1666</v>
      </c>
      <c r="AY356" s="188">
        <v>46003</v>
      </c>
      <c r="AZ356" s="182"/>
      <c r="BA356" s="183"/>
      <c r="BB356" s="183"/>
      <c r="BC356" s="183"/>
      <c r="BD356" s="183"/>
      <c r="BE356" s="183"/>
      <c r="BF356" s="183"/>
      <c r="BG356" s="183"/>
    </row>
    <row r="357" spans="1:59" ht="64.5" hidden="1" customHeight="1" x14ac:dyDescent="0.2">
      <c r="A357" s="284"/>
      <c r="B357" s="282"/>
      <c r="C357" s="285"/>
      <c r="D357" s="280"/>
      <c r="E357" s="285"/>
      <c r="F357" s="282"/>
      <c r="G357" s="210" t="s">
        <v>260</v>
      </c>
      <c r="H357" s="210" t="s">
        <v>37</v>
      </c>
      <c r="I357" s="210" t="s">
        <v>1594</v>
      </c>
      <c r="J357" s="282"/>
      <c r="K357" s="324"/>
      <c r="L357" s="324"/>
      <c r="M357" s="324"/>
      <c r="N357" s="282"/>
      <c r="O357" s="276"/>
      <c r="P357" s="282"/>
      <c r="Q357" s="276"/>
      <c r="R357" s="276"/>
      <c r="S357" s="180" t="s">
        <v>315</v>
      </c>
      <c r="T357" s="181">
        <f t="shared" si="1664"/>
        <v>1</v>
      </c>
      <c r="U357" s="276"/>
      <c r="V357" s="276"/>
      <c r="W357" s="210" t="s">
        <v>1636</v>
      </c>
      <c r="X357" s="276"/>
      <c r="Y357" s="276"/>
      <c r="Z357" s="208">
        <f t="shared" si="1665"/>
        <v>2</v>
      </c>
      <c r="AA357" s="210" t="s">
        <v>319</v>
      </c>
      <c r="AB357" s="210"/>
      <c r="AC357" s="276"/>
      <c r="AD357" s="276"/>
      <c r="AE357" s="208">
        <f t="shared" si="1666"/>
        <v>1</v>
      </c>
      <c r="AF357" s="210" t="s">
        <v>295</v>
      </c>
      <c r="AG357" s="210" t="s">
        <v>1651</v>
      </c>
      <c r="AH357" s="276"/>
      <c r="AI357" s="276"/>
      <c r="AJ357" s="208">
        <f t="shared" si="1667"/>
        <v>1</v>
      </c>
      <c r="AK357" s="210" t="s">
        <v>292</v>
      </c>
      <c r="AL357" s="210" t="s">
        <v>303</v>
      </c>
      <c r="AM357" s="276"/>
      <c r="AN357" s="276"/>
      <c r="AO357" s="208">
        <f t="shared" si="1680"/>
        <v>1</v>
      </c>
      <c r="AP357" s="210" t="s">
        <v>647</v>
      </c>
      <c r="AQ357" s="276"/>
      <c r="AR357" s="276"/>
      <c r="AS357" s="276"/>
      <c r="AT357" s="278"/>
      <c r="AU357" s="320"/>
      <c r="AV357" s="280"/>
      <c r="AW357" s="210" t="s">
        <v>90</v>
      </c>
      <c r="AX357" s="210" t="s">
        <v>1667</v>
      </c>
      <c r="AY357" s="188">
        <v>46003</v>
      </c>
      <c r="AZ357" s="182"/>
      <c r="BA357" s="183"/>
      <c r="BB357" s="183"/>
      <c r="BC357" s="183"/>
      <c r="BD357" s="183"/>
      <c r="BE357" s="183"/>
      <c r="BF357" s="183"/>
      <c r="BG357" s="183"/>
    </row>
    <row r="358" spans="1:59" ht="64.5" hidden="1" customHeight="1" x14ac:dyDescent="0.2">
      <c r="A358" s="284"/>
      <c r="B358" s="282"/>
      <c r="C358" s="285"/>
      <c r="D358" s="280"/>
      <c r="E358" s="285"/>
      <c r="F358" s="282"/>
      <c r="G358" s="210" t="s">
        <v>260</v>
      </c>
      <c r="H358" s="210" t="s">
        <v>37</v>
      </c>
      <c r="I358" s="210" t="s">
        <v>1595</v>
      </c>
      <c r="J358" s="282"/>
      <c r="K358" s="325"/>
      <c r="L358" s="325"/>
      <c r="M358" s="325"/>
      <c r="N358" s="282"/>
      <c r="O358" s="276"/>
      <c r="P358" s="282"/>
      <c r="Q358" s="276"/>
      <c r="R358" s="276"/>
      <c r="S358" s="180" t="s">
        <v>315</v>
      </c>
      <c r="T358" s="181">
        <f t="shared" si="1664"/>
        <v>1</v>
      </c>
      <c r="U358" s="276"/>
      <c r="V358" s="276"/>
      <c r="W358" s="210" t="s">
        <v>1637</v>
      </c>
      <c r="X358" s="276"/>
      <c r="Y358" s="276"/>
      <c r="Z358" s="208">
        <f t="shared" si="1665"/>
        <v>2</v>
      </c>
      <c r="AA358" s="210" t="s">
        <v>319</v>
      </c>
      <c r="AB358" s="210"/>
      <c r="AC358" s="276"/>
      <c r="AD358" s="276"/>
      <c r="AE358" s="208">
        <f t="shared" si="1666"/>
        <v>1</v>
      </c>
      <c r="AF358" s="210" t="s">
        <v>295</v>
      </c>
      <c r="AG358" s="210" t="s">
        <v>1652</v>
      </c>
      <c r="AH358" s="276"/>
      <c r="AI358" s="276"/>
      <c r="AJ358" s="208">
        <f t="shared" si="1667"/>
        <v>1</v>
      </c>
      <c r="AK358" s="210" t="s">
        <v>292</v>
      </c>
      <c r="AL358" s="210" t="s">
        <v>303</v>
      </c>
      <c r="AM358" s="276"/>
      <c r="AN358" s="276"/>
      <c r="AO358" s="208">
        <f t="shared" si="1680"/>
        <v>1</v>
      </c>
      <c r="AP358" s="210" t="s">
        <v>647</v>
      </c>
      <c r="AQ358" s="276"/>
      <c r="AR358" s="276"/>
      <c r="AS358" s="276"/>
      <c r="AT358" s="278"/>
      <c r="AU358" s="318"/>
      <c r="AV358" s="280"/>
      <c r="AW358" s="210"/>
      <c r="AX358" s="210"/>
      <c r="AY358" s="188"/>
      <c r="AZ358" s="182"/>
      <c r="BA358" s="183"/>
      <c r="BB358" s="183"/>
      <c r="BC358" s="183"/>
      <c r="BD358" s="183"/>
      <c r="BE358" s="183"/>
      <c r="BF358" s="183"/>
      <c r="BG358" s="183"/>
    </row>
    <row r="359" spans="1:59" ht="114.75" customHeight="1" x14ac:dyDescent="0.2">
      <c r="A359" s="284">
        <v>117</v>
      </c>
      <c r="B359" s="282" t="s">
        <v>160</v>
      </c>
      <c r="C359" s="285" t="str">
        <f>+VLOOKUP(B359,$A$691:$B$729,2,0)</f>
        <v>FRANCISCO ANTORIO URIBE GOMEZ</v>
      </c>
      <c r="D359" s="280" t="s">
        <v>162</v>
      </c>
      <c r="E359" s="285" t="str">
        <f>IF(D359=$D$661,$E$661,IF(D359=$D$662,$E$662,IF(D359=$D$663,$E$663,IF(D359=$D$664,$E$664,IF(D359=$D$665,$E$665,IF(D359=$D$666,$E$666,IF(D359=$D$667,$E$667,IF(D359=$D$668,$E$668,IF(D359=$D$669,$E$669,IF(D359=$D$670,$E$670,IF(D359=VICERRECTORÍA_ACADÉMICA_,BE970,IF(D359=PLANEACIÓN_,BE972, IF(D359=IMPACTO,BE971,IF(D359=VICERRECTORÍA_ADMINISTRATIVA_FINANCIERA_,BE973,IF(D359=_VICERRECTORÍA_RESPONSABILIDAD_SOCIAL_Y_BIENESTAR_UNIVERSITARIO_,BE974," ")))))))))))))))</f>
        <v>Administrar y ejecutar los recursos de la institución generando en los procesos mayor eficiencia y eficacia para dar una respuesta oportuna a los servicios demandados en el cumplimiento de las funciones misionales.</v>
      </c>
      <c r="F359" s="282" t="s">
        <v>265</v>
      </c>
      <c r="G359" s="210" t="s">
        <v>260</v>
      </c>
      <c r="H359" s="210" t="s">
        <v>112</v>
      </c>
      <c r="I359" s="210" t="s">
        <v>1596</v>
      </c>
      <c r="J359" s="282" t="s">
        <v>113</v>
      </c>
      <c r="K359" s="308" t="s">
        <v>1614</v>
      </c>
      <c r="L359" s="308" t="s">
        <v>1615</v>
      </c>
      <c r="M359" s="308" t="s">
        <v>1616</v>
      </c>
      <c r="N359" s="282" t="s">
        <v>147</v>
      </c>
      <c r="O359" s="276">
        <f t="shared" ref="O359" si="1821">IF(N359="ALTA",5,IF(N359="MEDIO ALTA",4,IF(N359="MEDIA",3,IF(N359="MEDIO BAJA",2,IF(N359="BAJA",1,0)))))</f>
        <v>2</v>
      </c>
      <c r="P359" s="282" t="s">
        <v>139</v>
      </c>
      <c r="Q359" s="276">
        <f t="shared" ref="Q359" si="1822">IF(P359="ALTO",5,IF(P359="MEDIO-ALTO",4,IF(P359="MEDIO",3,IF(P359="MEDIO-BAJO",2,IF(P359="BAJO",1,0)))))</f>
        <v>5</v>
      </c>
      <c r="R359" s="276">
        <f t="shared" ref="R359" si="1823">Q359*O359</f>
        <v>10</v>
      </c>
      <c r="S359" s="180" t="s">
        <v>315</v>
      </c>
      <c r="T359" s="181">
        <f t="shared" si="1664"/>
        <v>1</v>
      </c>
      <c r="U359" s="276">
        <f t="shared" ref="U359:U419" si="1824">ROUND(AVERAGEIF(T359:T361,"&gt;0"),0)</f>
        <v>1</v>
      </c>
      <c r="V359" s="276">
        <f t="shared" ref="V359:V419" si="1825">U359*0.6</f>
        <v>0.6</v>
      </c>
      <c r="W359" s="210" t="s">
        <v>1638</v>
      </c>
      <c r="X359" s="276">
        <f t="shared" ref="X359" si="1826">IF(S359="No_existen",5*$X$10,Y359*$X$10)</f>
        <v>0.15000000000000002</v>
      </c>
      <c r="Y359" s="276">
        <f t="shared" ref="Y359:Y395" si="1827">ROUND(AVERAGEIF(Z359:Z361,"&gt;0"),0)</f>
        <v>3</v>
      </c>
      <c r="Z359" s="208">
        <f t="shared" si="1665"/>
        <v>4</v>
      </c>
      <c r="AA359" s="210" t="s">
        <v>318</v>
      </c>
      <c r="AB359" s="210"/>
      <c r="AC359" s="276">
        <f t="shared" ref="AC359" si="1828">IF(S359="No_existen",5*$AC$10,AD359*$AC$10)</f>
        <v>0.15</v>
      </c>
      <c r="AD359" s="276">
        <f t="shared" ref="AD359:AD419" si="1829">ROUND(AVERAGEIF(AE359:AE361,"&gt;0"),0)</f>
        <v>1</v>
      </c>
      <c r="AE359" s="208">
        <f t="shared" si="1666"/>
        <v>1</v>
      </c>
      <c r="AF359" s="210" t="s">
        <v>295</v>
      </c>
      <c r="AG359" s="210" t="s">
        <v>1653</v>
      </c>
      <c r="AH359" s="276">
        <f t="shared" ref="AH359" si="1830">IF(S359="No_existen",5*$AH$10,AI359*$AH$10)</f>
        <v>0.1</v>
      </c>
      <c r="AI359" s="276">
        <f t="shared" ref="AI359" si="1831">ROUND(AVERAGEIF(AJ359:AJ361,"&gt;0"),0)</f>
        <v>1</v>
      </c>
      <c r="AJ359" s="208">
        <f t="shared" si="1667"/>
        <v>1</v>
      </c>
      <c r="AK359" s="210" t="s">
        <v>292</v>
      </c>
      <c r="AL359" s="210" t="s">
        <v>307</v>
      </c>
      <c r="AM359" s="276">
        <f t="shared" ref="AM359" si="1832">IF(S359="No_existen",5*$AM$10,AN359*$AM$10)</f>
        <v>0.4</v>
      </c>
      <c r="AN359" s="276">
        <f t="shared" ref="AN359" si="1833">ROUND(AVERAGEIF(AO359:AO361,"&gt;0"),0)</f>
        <v>4</v>
      </c>
      <c r="AO359" s="208">
        <f t="shared" si="1680"/>
        <v>4</v>
      </c>
      <c r="AP359" s="210" t="s">
        <v>648</v>
      </c>
      <c r="AQ359" s="276">
        <f t="shared" ref="AQ359" si="1834">ROUND(AVERAGE(U359,Y359,AD359,AI359,AN359),0)</f>
        <v>2</v>
      </c>
      <c r="AR359" s="276" t="str">
        <f t="shared" ref="AR359" si="1835">IF(AQ359&lt;1.5,"FUERTE",IF(AND(AQ359&gt;=1.5,AQ359&lt;2.5),"ACEPTABLE",IF(AQ359&gt;=5,"INEXISTENTE","DÉBIL")))</f>
        <v>ACEPTABLE</v>
      </c>
      <c r="AS359" s="276">
        <f t="shared" ref="AS359" si="1836">IF(R359=0,0,ROUND((R359*AQ359),0))</f>
        <v>20</v>
      </c>
      <c r="AT359" s="278" t="str">
        <f t="shared" ref="AT359" si="1837">IF(AS359&gt;=36,"GRAVE", IF(AS359&lt;=10, "LEVE", "MODERADO"))</f>
        <v>MODERADO</v>
      </c>
      <c r="AU359" s="308" t="s">
        <v>1660</v>
      </c>
      <c r="AV359" s="309">
        <v>0.95</v>
      </c>
      <c r="AW359" s="210" t="s">
        <v>92</v>
      </c>
      <c r="AX359" s="210" t="s">
        <v>1668</v>
      </c>
      <c r="AY359" s="188">
        <v>46006</v>
      </c>
      <c r="AZ359" s="182" t="s">
        <v>1669</v>
      </c>
      <c r="BA359" s="183"/>
      <c r="BB359" s="183"/>
      <c r="BC359" s="183"/>
      <c r="BD359" s="183"/>
      <c r="BE359" s="183"/>
      <c r="BF359" s="183"/>
      <c r="BG359" s="183"/>
    </row>
    <row r="360" spans="1:59" ht="64.5" hidden="1" customHeight="1" x14ac:dyDescent="0.2">
      <c r="A360" s="284"/>
      <c r="B360" s="282"/>
      <c r="C360" s="285"/>
      <c r="D360" s="280"/>
      <c r="E360" s="285"/>
      <c r="F360" s="282"/>
      <c r="G360" s="210"/>
      <c r="H360" s="210"/>
      <c r="I360" s="187"/>
      <c r="J360" s="282"/>
      <c r="K360" s="308"/>
      <c r="L360" s="308"/>
      <c r="M360" s="308"/>
      <c r="N360" s="282"/>
      <c r="O360" s="276"/>
      <c r="P360" s="282"/>
      <c r="Q360" s="276"/>
      <c r="R360" s="276"/>
      <c r="S360" s="180" t="s">
        <v>315</v>
      </c>
      <c r="T360" s="181">
        <f t="shared" si="1664"/>
        <v>1</v>
      </c>
      <c r="U360" s="276"/>
      <c r="V360" s="276"/>
      <c r="W360" s="210" t="s">
        <v>1639</v>
      </c>
      <c r="X360" s="276"/>
      <c r="Y360" s="276"/>
      <c r="Z360" s="208">
        <f t="shared" si="1665"/>
        <v>2</v>
      </c>
      <c r="AA360" s="210" t="s">
        <v>319</v>
      </c>
      <c r="AB360" s="210"/>
      <c r="AC360" s="276"/>
      <c r="AD360" s="276"/>
      <c r="AE360" s="208">
        <f t="shared" si="1666"/>
        <v>1</v>
      </c>
      <c r="AF360" s="210" t="s">
        <v>295</v>
      </c>
      <c r="AG360" s="210" t="s">
        <v>1544</v>
      </c>
      <c r="AH360" s="276"/>
      <c r="AI360" s="276"/>
      <c r="AJ360" s="208">
        <f t="shared" si="1667"/>
        <v>1</v>
      </c>
      <c r="AK360" s="210" t="s">
        <v>292</v>
      </c>
      <c r="AL360" s="210" t="s">
        <v>300</v>
      </c>
      <c r="AM360" s="276"/>
      <c r="AN360" s="276"/>
      <c r="AO360" s="208">
        <f t="shared" si="1680"/>
        <v>4</v>
      </c>
      <c r="AP360" s="210" t="s">
        <v>648</v>
      </c>
      <c r="AQ360" s="276"/>
      <c r="AR360" s="276"/>
      <c r="AS360" s="276"/>
      <c r="AT360" s="278"/>
      <c r="AU360" s="308"/>
      <c r="AV360" s="308"/>
      <c r="AW360" s="210"/>
      <c r="AX360" s="210"/>
      <c r="AY360" s="188"/>
      <c r="AZ360" s="182"/>
      <c r="BA360" s="183"/>
      <c r="BB360" s="183"/>
      <c r="BC360" s="183"/>
      <c r="BD360" s="183"/>
      <c r="BE360" s="183"/>
      <c r="BF360" s="183"/>
      <c r="BG360" s="183"/>
    </row>
    <row r="361" spans="1:59" ht="64.5" hidden="1" customHeight="1" x14ac:dyDescent="0.2">
      <c r="A361" s="284"/>
      <c r="B361" s="282"/>
      <c r="C361" s="285"/>
      <c r="D361" s="280"/>
      <c r="E361" s="285"/>
      <c r="F361" s="282"/>
      <c r="G361" s="210"/>
      <c r="H361" s="210"/>
      <c r="I361" s="187"/>
      <c r="J361" s="282"/>
      <c r="K361" s="308"/>
      <c r="L361" s="308"/>
      <c r="M361" s="308"/>
      <c r="N361" s="282"/>
      <c r="O361" s="276"/>
      <c r="P361" s="282"/>
      <c r="Q361" s="276"/>
      <c r="R361" s="276"/>
      <c r="S361" s="180"/>
      <c r="T361" s="181">
        <f t="shared" si="1664"/>
        <v>0</v>
      </c>
      <c r="U361" s="276"/>
      <c r="V361" s="276"/>
      <c r="W361" s="210"/>
      <c r="X361" s="276"/>
      <c r="Y361" s="276"/>
      <c r="Z361" s="208">
        <f t="shared" si="1665"/>
        <v>0</v>
      </c>
      <c r="AA361" s="210"/>
      <c r="AB361" s="210"/>
      <c r="AC361" s="276"/>
      <c r="AD361" s="276"/>
      <c r="AE361" s="208">
        <f t="shared" si="1666"/>
        <v>0</v>
      </c>
      <c r="AF361" s="210"/>
      <c r="AG361" s="210"/>
      <c r="AH361" s="276"/>
      <c r="AI361" s="276"/>
      <c r="AJ361" s="208">
        <f t="shared" si="1667"/>
        <v>0</v>
      </c>
      <c r="AK361" s="210"/>
      <c r="AL361" s="210"/>
      <c r="AM361" s="276"/>
      <c r="AN361" s="276"/>
      <c r="AO361" s="208">
        <f t="shared" si="1680"/>
        <v>0</v>
      </c>
      <c r="AP361" s="210"/>
      <c r="AQ361" s="276"/>
      <c r="AR361" s="276"/>
      <c r="AS361" s="276"/>
      <c r="AT361" s="278"/>
      <c r="AU361" s="308"/>
      <c r="AV361" s="308"/>
      <c r="AW361" s="210"/>
      <c r="AX361" s="210"/>
      <c r="AY361" s="188"/>
      <c r="AZ361" s="182"/>
      <c r="BA361" s="183"/>
      <c r="BB361" s="183"/>
      <c r="BC361" s="183"/>
      <c r="BD361" s="183"/>
      <c r="BE361" s="183"/>
      <c r="BF361" s="183"/>
      <c r="BG361" s="183"/>
    </row>
    <row r="362" spans="1:59" ht="117.75" customHeight="1" x14ac:dyDescent="0.2">
      <c r="A362" s="284">
        <v>118</v>
      </c>
      <c r="B362" s="282" t="s">
        <v>160</v>
      </c>
      <c r="C362" s="285" t="str">
        <f>+VLOOKUP(B362,$A$691:$B$729,2,0)</f>
        <v>FRANCISCO ANTORIO URIBE GOMEZ</v>
      </c>
      <c r="D362" s="280" t="s">
        <v>162</v>
      </c>
      <c r="E362" s="285" t="str">
        <f>IF(D362=$D$661,$E$661,IF(D362=$D$662,$E$662,IF(D362=$D$663,$E$663,IF(D362=$D$664,$E$664,IF(D362=$D$665,$E$665,IF(D362=$D$666,$E$666,IF(D362=$D$667,$E$667,IF(D362=$D$668,$E$668,IF(D362=$D$669,$E$669,IF(D362=$D$670,$E$670,IF(D362=VICERRECTORÍA_ACADÉMICA_,BE973,IF(D362=PLANEACIÓN_,BE975, IF(D362=IMPACTO,BE974,IF(D362=VICERRECTORÍA_ADMINISTRATIVA_FINANCIERA_,BE976,IF(D362=_VICERRECTORÍA_RESPONSABILIDAD_SOCIAL_Y_BIENESTAR_UNIVERSITARIO_,BE977," ")))))))))))))))</f>
        <v>Administrar y ejecutar los recursos de la institución generando en los procesos mayor eficiencia y eficacia para dar una respuesta oportuna a los servicios demandados en el cumplimiento de las funciones misionales.</v>
      </c>
      <c r="F362" s="282" t="s">
        <v>265</v>
      </c>
      <c r="G362" s="210" t="s">
        <v>260</v>
      </c>
      <c r="H362" s="210" t="s">
        <v>112</v>
      </c>
      <c r="I362" s="187" t="s">
        <v>1597</v>
      </c>
      <c r="J362" s="282" t="s">
        <v>113</v>
      </c>
      <c r="K362" s="282" t="s">
        <v>1617</v>
      </c>
      <c r="L362" s="282" t="s">
        <v>1618</v>
      </c>
      <c r="M362" s="282" t="s">
        <v>1619</v>
      </c>
      <c r="N362" s="282" t="s">
        <v>147</v>
      </c>
      <c r="O362" s="276">
        <f t="shared" ref="O362" si="1838">IF(N362="ALTA",5,IF(N362="MEDIO ALTA",4,IF(N362="MEDIA",3,IF(N362="MEDIO BAJA",2,IF(N362="BAJA",1,0)))))</f>
        <v>2</v>
      </c>
      <c r="P362" s="282" t="s">
        <v>140</v>
      </c>
      <c r="Q362" s="276">
        <f t="shared" ref="Q362" si="1839">IF(P362="ALTO",5,IF(P362="MEDIO-ALTO",4,IF(P362="MEDIO",3,IF(P362="MEDIO-BAJO",2,IF(P362="BAJO",1,0)))))</f>
        <v>3</v>
      </c>
      <c r="R362" s="276">
        <f t="shared" ref="R362" si="1840">Q362*O362</f>
        <v>6</v>
      </c>
      <c r="S362" s="180" t="s">
        <v>386</v>
      </c>
      <c r="T362" s="181">
        <f t="shared" si="1664"/>
        <v>4</v>
      </c>
      <c r="U362" s="276">
        <f t="shared" ref="U362:U422" si="1841">ROUND(AVERAGEIF(T362:T364,"&gt;0"),0)</f>
        <v>4</v>
      </c>
      <c r="V362" s="276">
        <f t="shared" ref="V362:V422" si="1842">U362*0.6</f>
        <v>2.4</v>
      </c>
      <c r="W362" s="210" t="s">
        <v>1640</v>
      </c>
      <c r="X362" s="276">
        <f t="shared" ref="X362" si="1843">IF(S362="No_existen",5*$X$10,Y362*$X$10)</f>
        <v>0.2</v>
      </c>
      <c r="Y362" s="276">
        <f t="shared" ref="Y362:Y398" si="1844">ROUND(AVERAGEIF(Z362:Z364,"&gt;0"),0)</f>
        <v>4</v>
      </c>
      <c r="Z362" s="208">
        <f t="shared" si="1665"/>
        <v>4</v>
      </c>
      <c r="AA362" s="210" t="s">
        <v>318</v>
      </c>
      <c r="AB362" s="210"/>
      <c r="AC362" s="276">
        <f t="shared" ref="AC362" si="1845">IF(S362="No_existen",5*$AC$10,AD362*$AC$10)</f>
        <v>0.15</v>
      </c>
      <c r="AD362" s="276">
        <f t="shared" ref="AD362:AD422" si="1846">ROUND(AVERAGEIF(AE362:AE364,"&gt;0"),0)</f>
        <v>1</v>
      </c>
      <c r="AE362" s="208">
        <f t="shared" si="1666"/>
        <v>1</v>
      </c>
      <c r="AF362" s="210" t="s">
        <v>295</v>
      </c>
      <c r="AG362" s="210" t="s">
        <v>1544</v>
      </c>
      <c r="AH362" s="276">
        <f t="shared" ref="AH362" si="1847">IF(S362="No_existen",5*$AH$10,AI362*$AH$10)</f>
        <v>0.1</v>
      </c>
      <c r="AI362" s="276">
        <f t="shared" ref="AI362" si="1848">ROUND(AVERAGEIF(AJ362:AJ364,"&gt;0"),0)</f>
        <v>1</v>
      </c>
      <c r="AJ362" s="208">
        <f t="shared" si="1667"/>
        <v>1</v>
      </c>
      <c r="AK362" s="210" t="s">
        <v>292</v>
      </c>
      <c r="AL362" s="210" t="s">
        <v>299</v>
      </c>
      <c r="AM362" s="276">
        <f t="shared" ref="AM362" si="1849">IF(S362="No_existen",5*$AM$10,AN362*$AM$10)</f>
        <v>0.1</v>
      </c>
      <c r="AN362" s="276">
        <f t="shared" ref="AN362" si="1850">ROUND(AVERAGEIF(AO362:AO364,"&gt;0"),0)</f>
        <v>1</v>
      </c>
      <c r="AO362" s="208">
        <f t="shared" si="1680"/>
        <v>1</v>
      </c>
      <c r="AP362" s="210" t="s">
        <v>647</v>
      </c>
      <c r="AQ362" s="276">
        <f t="shared" ref="AQ362" si="1851">ROUND(AVERAGE(U362,Y362,AD362,AI362,AN362),0)</f>
        <v>2</v>
      </c>
      <c r="AR362" s="276" t="str">
        <f t="shared" ref="AR362" si="1852">IF(AQ362&lt;1.5,"FUERTE",IF(AND(AQ362&gt;=1.5,AQ362&lt;2.5),"ACEPTABLE",IF(AQ362&gt;=5,"INEXISTENTE","DÉBIL")))</f>
        <v>ACEPTABLE</v>
      </c>
      <c r="AS362" s="276">
        <f t="shared" ref="AS362" si="1853">IF(R362=0,0,ROUND((R362*AQ362),0))</f>
        <v>12</v>
      </c>
      <c r="AT362" s="278" t="str">
        <f t="shared" ref="AT362" si="1854">IF(AS362&gt;=36,"GRAVE", IF(AS362&lt;=10, "LEVE", "MODERADO"))</f>
        <v>MODERADO</v>
      </c>
      <c r="AU362" s="280" t="s">
        <v>1661</v>
      </c>
      <c r="AV362" s="298">
        <v>1</v>
      </c>
      <c r="AW362" s="210" t="s">
        <v>90</v>
      </c>
      <c r="AX362" s="210" t="s">
        <v>1670</v>
      </c>
      <c r="AY362" s="188">
        <v>46006</v>
      </c>
      <c r="AZ362" s="182"/>
      <c r="BA362" s="183"/>
      <c r="BB362" s="183"/>
      <c r="BC362" s="183"/>
      <c r="BD362" s="183"/>
      <c r="BE362" s="183"/>
      <c r="BF362" s="183"/>
      <c r="BG362" s="183"/>
    </row>
    <row r="363" spans="1:59" ht="64.5" hidden="1" customHeight="1" x14ac:dyDescent="0.2">
      <c r="A363" s="284"/>
      <c r="B363" s="282"/>
      <c r="C363" s="285"/>
      <c r="D363" s="280"/>
      <c r="E363" s="285"/>
      <c r="F363" s="282"/>
      <c r="G363" s="210" t="s">
        <v>260</v>
      </c>
      <c r="H363" s="210" t="s">
        <v>34</v>
      </c>
      <c r="I363" s="187" t="s">
        <v>1598</v>
      </c>
      <c r="J363" s="282"/>
      <c r="K363" s="282"/>
      <c r="L363" s="282"/>
      <c r="M363" s="282"/>
      <c r="N363" s="282"/>
      <c r="O363" s="276"/>
      <c r="P363" s="282"/>
      <c r="Q363" s="276"/>
      <c r="R363" s="276"/>
      <c r="S363" s="180" t="s">
        <v>386</v>
      </c>
      <c r="T363" s="181">
        <f t="shared" si="1664"/>
        <v>4</v>
      </c>
      <c r="U363" s="276"/>
      <c r="V363" s="276"/>
      <c r="W363" s="210" t="s">
        <v>1641</v>
      </c>
      <c r="X363" s="276"/>
      <c r="Y363" s="276"/>
      <c r="Z363" s="208">
        <f t="shared" si="1665"/>
        <v>4</v>
      </c>
      <c r="AA363" s="210" t="s">
        <v>318</v>
      </c>
      <c r="AB363" s="210"/>
      <c r="AC363" s="276"/>
      <c r="AD363" s="276"/>
      <c r="AE363" s="208">
        <f t="shared" si="1666"/>
        <v>1</v>
      </c>
      <c r="AF363" s="210" t="s">
        <v>295</v>
      </c>
      <c r="AG363" s="210" t="s">
        <v>1544</v>
      </c>
      <c r="AH363" s="276"/>
      <c r="AI363" s="276"/>
      <c r="AJ363" s="208">
        <f t="shared" si="1667"/>
        <v>1</v>
      </c>
      <c r="AK363" s="210" t="s">
        <v>292</v>
      </c>
      <c r="AL363" s="210" t="s">
        <v>300</v>
      </c>
      <c r="AM363" s="276"/>
      <c r="AN363" s="276"/>
      <c r="AO363" s="208">
        <f t="shared" si="1680"/>
        <v>1</v>
      </c>
      <c r="AP363" s="210" t="s">
        <v>647</v>
      </c>
      <c r="AQ363" s="276"/>
      <c r="AR363" s="276"/>
      <c r="AS363" s="276"/>
      <c r="AT363" s="278"/>
      <c r="AU363" s="280"/>
      <c r="AV363" s="280"/>
      <c r="AW363" s="210"/>
      <c r="AX363" s="210"/>
      <c r="AY363" s="188"/>
      <c r="AZ363" s="182"/>
      <c r="BA363" s="183"/>
      <c r="BB363" s="183"/>
      <c r="BC363" s="183"/>
      <c r="BD363" s="183"/>
      <c r="BE363" s="183"/>
      <c r="BF363" s="183"/>
      <c r="BG363" s="183"/>
    </row>
    <row r="364" spans="1:59" ht="64.5" hidden="1" customHeight="1" x14ac:dyDescent="0.2">
      <c r="A364" s="284"/>
      <c r="B364" s="282"/>
      <c r="C364" s="285"/>
      <c r="D364" s="280"/>
      <c r="E364" s="285"/>
      <c r="F364" s="282"/>
      <c r="G364" s="210"/>
      <c r="H364" s="210"/>
      <c r="I364" s="187"/>
      <c r="J364" s="282"/>
      <c r="K364" s="282"/>
      <c r="L364" s="282"/>
      <c r="M364" s="282"/>
      <c r="N364" s="282"/>
      <c r="O364" s="276"/>
      <c r="P364" s="282"/>
      <c r="Q364" s="276"/>
      <c r="R364" s="276"/>
      <c r="S364" s="180"/>
      <c r="T364" s="181">
        <f t="shared" si="1664"/>
        <v>0</v>
      </c>
      <c r="U364" s="276"/>
      <c r="V364" s="276"/>
      <c r="W364" s="210"/>
      <c r="X364" s="276"/>
      <c r="Y364" s="276"/>
      <c r="Z364" s="208">
        <f t="shared" si="1665"/>
        <v>0</v>
      </c>
      <c r="AA364" s="210"/>
      <c r="AB364" s="210"/>
      <c r="AC364" s="276"/>
      <c r="AD364" s="276"/>
      <c r="AE364" s="208">
        <f t="shared" si="1666"/>
        <v>0</v>
      </c>
      <c r="AF364" s="210"/>
      <c r="AG364" s="210"/>
      <c r="AH364" s="276"/>
      <c r="AI364" s="276"/>
      <c r="AJ364" s="208">
        <f t="shared" si="1667"/>
        <v>0</v>
      </c>
      <c r="AK364" s="210"/>
      <c r="AL364" s="210"/>
      <c r="AM364" s="276"/>
      <c r="AN364" s="276"/>
      <c r="AO364" s="208">
        <f t="shared" si="1680"/>
        <v>0</v>
      </c>
      <c r="AP364" s="210"/>
      <c r="AQ364" s="276"/>
      <c r="AR364" s="276"/>
      <c r="AS364" s="276"/>
      <c r="AT364" s="278"/>
      <c r="AU364" s="280"/>
      <c r="AV364" s="280"/>
      <c r="AW364" s="210"/>
      <c r="AX364" s="210"/>
      <c r="AY364" s="188"/>
      <c r="AZ364" s="182"/>
      <c r="BA364" s="183"/>
      <c r="BB364" s="183"/>
      <c r="BC364" s="183"/>
      <c r="BD364" s="183"/>
      <c r="BE364" s="183"/>
      <c r="BF364" s="183"/>
      <c r="BG364" s="183"/>
    </row>
    <row r="365" spans="1:59" ht="64.5" hidden="1" customHeight="1" x14ac:dyDescent="0.2">
      <c r="A365" s="284">
        <v>119</v>
      </c>
      <c r="B365" s="282" t="s">
        <v>160</v>
      </c>
      <c r="C365" s="285" t="str">
        <f>+VLOOKUP(B365,$A$691:$B$729,2,0)</f>
        <v>FRANCISCO ANTORIO URIBE GOMEZ</v>
      </c>
      <c r="D365" s="280" t="s">
        <v>166</v>
      </c>
      <c r="E365" s="285" t="str">
        <f>IF(D365=$D$661,$E$661,IF(D365=$D$662,$E$662,IF(D365=$D$663,$E$663,IF(D365=$D$664,$E$664,IF(D365=$D$665,$E$665,IF(D365=$D$666,$E$666,IF(D365=$D$667,$E$667,IF(D365=$D$668,$E$668,IF(D365=$D$669,$E$669,IF(D365=$D$670,$E$670,IF(D365=VICERRECTORÍA_ACADÉMICA_,BE976,IF(D365=PLANEACIÓN_,BE978, IF(D365=IMPACTO,BE977,IF(D365=VICERRECTORÍA_ADMINISTRATIVA_FINANCIERA_,BE979,IF(D365=_VICERRECTORÍA_RESPONSABILIDAD_SOCIAL_Y_BIENESTAR_UNIVERSITARIO_,BE980,"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365" s="282" t="s">
        <v>264</v>
      </c>
      <c r="G365" s="210" t="s">
        <v>260</v>
      </c>
      <c r="H365" s="210"/>
      <c r="I365" s="187" t="s">
        <v>1599</v>
      </c>
      <c r="J365" s="282" t="s">
        <v>107</v>
      </c>
      <c r="K365" s="308" t="s">
        <v>1620</v>
      </c>
      <c r="L365" s="308" t="s">
        <v>1621</v>
      </c>
      <c r="M365" s="308" t="s">
        <v>1622</v>
      </c>
      <c r="N365" s="282" t="s">
        <v>127</v>
      </c>
      <c r="O365" s="276">
        <f t="shared" ref="O365" si="1855">IF(N365="ALTA",5,IF(N365="MEDIO ALTA",4,IF(N365="MEDIA",3,IF(N365="MEDIO BAJA",2,IF(N365="BAJA",1,0)))))</f>
        <v>1</v>
      </c>
      <c r="P365" s="282" t="s">
        <v>140</v>
      </c>
      <c r="Q365" s="276">
        <f t="shared" ref="Q365" si="1856">IF(P365="ALTO",5,IF(P365="MEDIO-ALTO",4,IF(P365="MEDIO",3,IF(P365="MEDIO-BAJO",2,IF(P365="BAJO",1,0)))))</f>
        <v>3</v>
      </c>
      <c r="R365" s="276">
        <f t="shared" ref="R365" si="1857">Q365*O365</f>
        <v>3</v>
      </c>
      <c r="S365" s="180" t="s">
        <v>314</v>
      </c>
      <c r="T365" s="181">
        <f t="shared" si="1664"/>
        <v>2</v>
      </c>
      <c r="U365" s="276">
        <f t="shared" ref="U365:U425" si="1858">ROUND(AVERAGEIF(T365:T367,"&gt;0"),0)</f>
        <v>2</v>
      </c>
      <c r="V365" s="276">
        <f t="shared" ref="V365:V425" si="1859">U365*0.6</f>
        <v>1.2</v>
      </c>
      <c r="W365" s="210" t="s">
        <v>1642</v>
      </c>
      <c r="X365" s="276">
        <f t="shared" ref="X365" si="1860">IF(S365="No_existen",5*$X$10,Y365*$X$10)</f>
        <v>0.1</v>
      </c>
      <c r="Y365" s="276">
        <f t="shared" ref="Y365:Y401" si="1861">ROUND(AVERAGEIF(Z365:Z367,"&gt;0"),0)</f>
        <v>2</v>
      </c>
      <c r="Z365" s="208">
        <f t="shared" si="1665"/>
        <v>2</v>
      </c>
      <c r="AA365" s="210" t="s">
        <v>319</v>
      </c>
      <c r="AB365" s="210"/>
      <c r="AC365" s="276">
        <f t="shared" ref="AC365" si="1862">IF(S365="No_existen",5*$AC$10,AD365*$AC$10)</f>
        <v>0.15</v>
      </c>
      <c r="AD365" s="276">
        <f t="shared" ref="AD365:AD425" si="1863">ROUND(AVERAGEIF(AE365:AE367,"&gt;0"),0)</f>
        <v>1</v>
      </c>
      <c r="AE365" s="208">
        <f t="shared" si="1666"/>
        <v>1</v>
      </c>
      <c r="AF365" s="210" t="s">
        <v>295</v>
      </c>
      <c r="AG365" s="210" t="s">
        <v>1654</v>
      </c>
      <c r="AH365" s="276">
        <f t="shared" ref="AH365" si="1864">IF(S365="No_existen",5*$AH$10,AI365*$AH$10)</f>
        <v>0.1</v>
      </c>
      <c r="AI365" s="276">
        <f t="shared" ref="AI365" si="1865">ROUND(AVERAGEIF(AJ365:AJ367,"&gt;0"),0)</f>
        <v>1</v>
      </c>
      <c r="AJ365" s="208">
        <f t="shared" si="1667"/>
        <v>1</v>
      </c>
      <c r="AK365" s="210" t="s">
        <v>292</v>
      </c>
      <c r="AL365" s="210" t="s">
        <v>448</v>
      </c>
      <c r="AM365" s="276">
        <f t="shared" ref="AM365" si="1866">IF(S365="No_existen",5*$AM$10,AN365*$AM$10)</f>
        <v>0.1</v>
      </c>
      <c r="AN365" s="276">
        <f t="shared" ref="AN365" si="1867">ROUND(AVERAGEIF(AO365:AO367,"&gt;0"),0)</f>
        <v>1</v>
      </c>
      <c r="AO365" s="208">
        <f t="shared" si="1680"/>
        <v>1</v>
      </c>
      <c r="AP365" s="210" t="s">
        <v>647</v>
      </c>
      <c r="AQ365" s="276">
        <f t="shared" ref="AQ365" si="1868">ROUND(AVERAGE(U365,Y365,AD365,AI365,AN365),0)</f>
        <v>1</v>
      </c>
      <c r="AR365" s="276" t="str">
        <f t="shared" ref="AR365" si="1869">IF(AQ365&lt;1.5,"FUERTE",IF(AND(AQ365&gt;=1.5,AQ365&lt;2.5),"ACEPTABLE",IF(AQ365&gt;=5,"INEXISTENTE","DÉBIL")))</f>
        <v>FUERTE</v>
      </c>
      <c r="AS365" s="276">
        <f t="shared" ref="AS365" si="1870">IF(R365=0,0,ROUND((R365*AQ365),0))</f>
        <v>3</v>
      </c>
      <c r="AT365" s="278" t="str">
        <f t="shared" ref="AT365" si="1871">IF(AS365&gt;=36,"GRAVE", IF(AS365&lt;=10, "LEVE", "MODERADO"))</f>
        <v>LEVE</v>
      </c>
      <c r="AU365" s="308" t="s">
        <v>1662</v>
      </c>
      <c r="AV365" s="309">
        <v>1</v>
      </c>
      <c r="AW365" s="210" t="s">
        <v>89</v>
      </c>
      <c r="AX365" s="210"/>
      <c r="AY365" s="188"/>
      <c r="AZ365" s="182"/>
      <c r="BA365" s="183"/>
      <c r="BB365" s="183"/>
      <c r="BC365" s="183"/>
      <c r="BD365" s="183"/>
      <c r="BE365" s="183"/>
      <c r="BF365" s="183"/>
      <c r="BG365" s="183"/>
    </row>
    <row r="366" spans="1:59" ht="64.5" hidden="1" customHeight="1" x14ac:dyDescent="0.2">
      <c r="A366" s="284"/>
      <c r="B366" s="282"/>
      <c r="C366" s="285"/>
      <c r="D366" s="280"/>
      <c r="E366" s="285"/>
      <c r="F366" s="282"/>
      <c r="G366" s="210"/>
      <c r="H366" s="210"/>
      <c r="I366" s="187"/>
      <c r="J366" s="282"/>
      <c r="K366" s="308"/>
      <c r="L366" s="308"/>
      <c r="M366" s="308"/>
      <c r="N366" s="282"/>
      <c r="O366" s="276"/>
      <c r="P366" s="282"/>
      <c r="Q366" s="276"/>
      <c r="R366" s="276"/>
      <c r="S366" s="180"/>
      <c r="T366" s="181">
        <f t="shared" si="1664"/>
        <v>0</v>
      </c>
      <c r="U366" s="276"/>
      <c r="V366" s="276"/>
      <c r="W366" s="210"/>
      <c r="X366" s="276"/>
      <c r="Y366" s="276"/>
      <c r="Z366" s="208">
        <f t="shared" si="1665"/>
        <v>0</v>
      </c>
      <c r="AA366" s="210"/>
      <c r="AB366" s="210"/>
      <c r="AC366" s="276"/>
      <c r="AD366" s="276"/>
      <c r="AE366" s="208">
        <f t="shared" si="1666"/>
        <v>0</v>
      </c>
      <c r="AF366" s="210"/>
      <c r="AG366" s="210"/>
      <c r="AH366" s="276"/>
      <c r="AI366" s="276"/>
      <c r="AJ366" s="208">
        <f t="shared" si="1667"/>
        <v>0</v>
      </c>
      <c r="AK366" s="210"/>
      <c r="AL366" s="210"/>
      <c r="AM366" s="276"/>
      <c r="AN366" s="276"/>
      <c r="AO366" s="208">
        <f t="shared" si="1680"/>
        <v>0</v>
      </c>
      <c r="AP366" s="210"/>
      <c r="AQ366" s="276"/>
      <c r="AR366" s="276"/>
      <c r="AS366" s="276"/>
      <c r="AT366" s="278"/>
      <c r="AU366" s="308"/>
      <c r="AV366" s="308"/>
      <c r="AW366" s="210"/>
      <c r="AX366" s="210"/>
      <c r="AY366" s="188"/>
      <c r="AZ366" s="182"/>
      <c r="BA366" s="183"/>
      <c r="BB366" s="183"/>
      <c r="BC366" s="183"/>
      <c r="BD366" s="183"/>
      <c r="BE366" s="183"/>
      <c r="BF366" s="183"/>
      <c r="BG366" s="183"/>
    </row>
    <row r="367" spans="1:59" ht="64.5" hidden="1" customHeight="1" x14ac:dyDescent="0.2">
      <c r="A367" s="284"/>
      <c r="B367" s="282"/>
      <c r="C367" s="285"/>
      <c r="D367" s="280"/>
      <c r="E367" s="285"/>
      <c r="F367" s="282"/>
      <c r="G367" s="210"/>
      <c r="H367" s="210"/>
      <c r="I367" s="187"/>
      <c r="J367" s="282"/>
      <c r="K367" s="308"/>
      <c r="L367" s="308"/>
      <c r="M367" s="308"/>
      <c r="N367" s="282"/>
      <c r="O367" s="276"/>
      <c r="P367" s="282"/>
      <c r="Q367" s="276"/>
      <c r="R367" s="276"/>
      <c r="S367" s="180"/>
      <c r="T367" s="181">
        <f t="shared" si="1664"/>
        <v>0</v>
      </c>
      <c r="U367" s="276"/>
      <c r="V367" s="276"/>
      <c r="W367" s="210"/>
      <c r="X367" s="276"/>
      <c r="Y367" s="276"/>
      <c r="Z367" s="208">
        <f t="shared" si="1665"/>
        <v>0</v>
      </c>
      <c r="AA367" s="210"/>
      <c r="AB367" s="210"/>
      <c r="AC367" s="276"/>
      <c r="AD367" s="276"/>
      <c r="AE367" s="208">
        <f t="shared" si="1666"/>
        <v>0</v>
      </c>
      <c r="AF367" s="210"/>
      <c r="AG367" s="210"/>
      <c r="AH367" s="276"/>
      <c r="AI367" s="276"/>
      <c r="AJ367" s="208">
        <f t="shared" si="1667"/>
        <v>0</v>
      </c>
      <c r="AK367" s="210"/>
      <c r="AL367" s="210"/>
      <c r="AM367" s="276"/>
      <c r="AN367" s="276"/>
      <c r="AO367" s="208">
        <f t="shared" si="1680"/>
        <v>0</v>
      </c>
      <c r="AP367" s="210"/>
      <c r="AQ367" s="276"/>
      <c r="AR367" s="276"/>
      <c r="AS367" s="276"/>
      <c r="AT367" s="278"/>
      <c r="AU367" s="308"/>
      <c r="AV367" s="308"/>
      <c r="AW367" s="210"/>
      <c r="AX367" s="210"/>
      <c r="AY367" s="188"/>
      <c r="AZ367" s="182"/>
      <c r="BA367" s="183"/>
      <c r="BB367" s="183"/>
      <c r="BC367" s="183"/>
      <c r="BD367" s="183"/>
      <c r="BE367" s="183"/>
      <c r="BF367" s="183"/>
      <c r="BG367" s="183"/>
    </row>
    <row r="368" spans="1:59" ht="64.5" customHeight="1" x14ac:dyDescent="0.2">
      <c r="A368" s="284">
        <v>120</v>
      </c>
      <c r="B368" s="282" t="s">
        <v>160</v>
      </c>
      <c r="C368" s="285" t="str">
        <f>+VLOOKUP(B368,$A$691:$B$729,2,0)</f>
        <v>FRANCISCO ANTORIO URIBE GOMEZ</v>
      </c>
      <c r="D368" s="280" t="s">
        <v>162</v>
      </c>
      <c r="E368" s="285" t="str">
        <f>IF(D368=$D$661,$E$661,IF(D368=$D$662,$E$662,IF(D368=$D$663,$E$663,IF(D368=$D$664,$E$664,IF(D368=$D$665,$E$665,IF(D368=$D$666,$E$666,IF(D368=$D$667,$E$667,IF(D368=$D$668,$E$668,IF(D368=$D$669,$E$669,IF(D368=$D$670,$E$670,IF(D368=VICERRECTORÍA_ACADÉMICA_,BE979,IF(D368=PLANEACIÓN_,BE981, IF(D368=IMPACTO,BE980,IF(D368=VICERRECTORÍA_ADMINISTRATIVA_FINANCIERA_,BE982,IF(D368=_VICERRECTORÍA_RESPONSABILIDAD_SOCIAL_Y_BIENESTAR_UNIVERSITARIO_,BE983," ")))))))))))))))</f>
        <v>Administrar y ejecutar los recursos de la institución generando en los procesos mayor eficiencia y eficacia para dar una respuesta oportuna a los servicios demandados en el cumplimiento de las funciones misionales.</v>
      </c>
      <c r="F368" s="282" t="s">
        <v>265</v>
      </c>
      <c r="G368" s="210" t="s">
        <v>260</v>
      </c>
      <c r="H368" s="210" t="s">
        <v>37</v>
      </c>
      <c r="I368" s="187" t="s">
        <v>1600</v>
      </c>
      <c r="J368" s="282" t="s">
        <v>107</v>
      </c>
      <c r="K368" s="310" t="s">
        <v>1623</v>
      </c>
      <c r="L368" s="310" t="s">
        <v>1624</v>
      </c>
      <c r="M368" s="310" t="s">
        <v>1625</v>
      </c>
      <c r="N368" s="282" t="s">
        <v>104</v>
      </c>
      <c r="O368" s="276">
        <f t="shared" ref="O368" si="1872">IF(N368="ALTA",5,IF(N368="MEDIO ALTA",4,IF(N368="MEDIA",3,IF(N368="MEDIO BAJA",2,IF(N368="BAJA",1,0)))))</f>
        <v>3</v>
      </c>
      <c r="P368" s="282" t="s">
        <v>209</v>
      </c>
      <c r="Q368" s="276">
        <f t="shared" ref="Q368" si="1873">IF(P368="ALTO",5,IF(P368="MEDIO-ALTO",4,IF(P368="MEDIO",3,IF(P368="MEDIO-BAJO",2,IF(P368="BAJO",1,0)))))</f>
        <v>4</v>
      </c>
      <c r="R368" s="276">
        <f t="shared" ref="R368" si="1874">Q368*O368</f>
        <v>12</v>
      </c>
      <c r="S368" s="180" t="s">
        <v>315</v>
      </c>
      <c r="T368" s="181">
        <f t="shared" si="1664"/>
        <v>1</v>
      </c>
      <c r="U368" s="276">
        <f t="shared" ref="U368:U428" si="1875">ROUND(AVERAGEIF(T368:T370,"&gt;0"),0)</f>
        <v>1</v>
      </c>
      <c r="V368" s="276">
        <f t="shared" ref="V368:V428" si="1876">U368*0.6</f>
        <v>0.6</v>
      </c>
      <c r="W368" s="247" t="s">
        <v>1643</v>
      </c>
      <c r="X368" s="276">
        <f t="shared" ref="X368" si="1877">IF(S368="No_existen",5*$X$10,Y368*$X$10)</f>
        <v>0.15000000000000002</v>
      </c>
      <c r="Y368" s="276">
        <f t="shared" ref="Y368:Y404" si="1878">ROUND(AVERAGEIF(Z368:Z370,"&gt;0"),0)</f>
        <v>3</v>
      </c>
      <c r="Z368" s="208">
        <f t="shared" si="1665"/>
        <v>4</v>
      </c>
      <c r="AA368" s="210" t="s">
        <v>318</v>
      </c>
      <c r="AB368" s="210"/>
      <c r="AC368" s="276">
        <f t="shared" ref="AC368" si="1879">IF(S368="No_existen",5*$AC$10,AD368*$AC$10)</f>
        <v>0.15</v>
      </c>
      <c r="AD368" s="276">
        <f t="shared" ref="AD368:AD428" si="1880">ROUND(AVERAGEIF(AE368:AE370,"&gt;0"),0)</f>
        <v>1</v>
      </c>
      <c r="AE368" s="208">
        <f t="shared" si="1666"/>
        <v>1</v>
      </c>
      <c r="AF368" s="210" t="s">
        <v>295</v>
      </c>
      <c r="AG368" s="210" t="s">
        <v>1655</v>
      </c>
      <c r="AH368" s="276">
        <f t="shared" ref="AH368" si="1881">IF(S368="No_existen",5*$AH$10,AI368*$AH$10)</f>
        <v>0.1</v>
      </c>
      <c r="AI368" s="276">
        <f t="shared" ref="AI368" si="1882">ROUND(AVERAGEIF(AJ368:AJ370,"&gt;0"),0)</f>
        <v>1</v>
      </c>
      <c r="AJ368" s="208">
        <f t="shared" si="1667"/>
        <v>1</v>
      </c>
      <c r="AK368" s="210" t="s">
        <v>292</v>
      </c>
      <c r="AL368" s="210" t="s">
        <v>307</v>
      </c>
      <c r="AM368" s="276">
        <f t="shared" ref="AM368" si="1883">IF(S368="No_existen",5*$AM$10,AN368*$AM$10)</f>
        <v>0.1</v>
      </c>
      <c r="AN368" s="276">
        <f t="shared" ref="AN368" si="1884">ROUND(AVERAGEIF(AO368:AO370,"&gt;0"),0)</f>
        <v>1</v>
      </c>
      <c r="AO368" s="208">
        <f t="shared" si="1680"/>
        <v>1</v>
      </c>
      <c r="AP368" s="210" t="s">
        <v>647</v>
      </c>
      <c r="AQ368" s="276">
        <f t="shared" ref="AQ368" si="1885">ROUND(AVERAGE(U368,Y368,AD368,AI368,AN368),0)</f>
        <v>1</v>
      </c>
      <c r="AR368" s="276" t="str">
        <f t="shared" ref="AR368" si="1886">IF(AQ368&lt;1.5,"FUERTE",IF(AND(AQ368&gt;=1.5,AQ368&lt;2.5),"ACEPTABLE",IF(AQ368&gt;=5,"INEXISTENTE","DÉBIL")))</f>
        <v>FUERTE</v>
      </c>
      <c r="AS368" s="276">
        <f t="shared" ref="AS368" si="1887">IF(R368=0,0,ROUND((R368*AQ368),0))</f>
        <v>12</v>
      </c>
      <c r="AT368" s="278" t="str">
        <f t="shared" ref="AT368" si="1888">IF(AS368&gt;=36,"GRAVE", IF(AS368&lt;=10, "LEVE", "MODERADO"))</f>
        <v>MODERADO</v>
      </c>
      <c r="AU368" s="310" t="s">
        <v>1663</v>
      </c>
      <c r="AV368" s="322">
        <v>0.8</v>
      </c>
      <c r="AW368" s="210" t="s">
        <v>90</v>
      </c>
      <c r="AX368" s="247" t="s">
        <v>1671</v>
      </c>
      <c r="AY368" s="245">
        <v>46003</v>
      </c>
      <c r="AZ368" s="182"/>
      <c r="BA368" s="183"/>
      <c r="BB368" s="183"/>
      <c r="BC368" s="183"/>
      <c r="BD368" s="183"/>
      <c r="BE368" s="183"/>
      <c r="BF368" s="183"/>
      <c r="BG368" s="183"/>
    </row>
    <row r="369" spans="1:59" ht="64.5" hidden="1" customHeight="1" x14ac:dyDescent="0.2">
      <c r="A369" s="284"/>
      <c r="B369" s="282"/>
      <c r="C369" s="285"/>
      <c r="D369" s="280"/>
      <c r="E369" s="285"/>
      <c r="F369" s="282"/>
      <c r="G369" s="210" t="s">
        <v>260</v>
      </c>
      <c r="H369" s="210" t="s">
        <v>34</v>
      </c>
      <c r="I369" s="187" t="s">
        <v>1601</v>
      </c>
      <c r="J369" s="282"/>
      <c r="K369" s="311"/>
      <c r="L369" s="311"/>
      <c r="M369" s="311"/>
      <c r="N369" s="282"/>
      <c r="O369" s="276"/>
      <c r="P369" s="282"/>
      <c r="Q369" s="276"/>
      <c r="R369" s="276"/>
      <c r="S369" s="180" t="s">
        <v>315</v>
      </c>
      <c r="T369" s="181">
        <f t="shared" si="1664"/>
        <v>1</v>
      </c>
      <c r="U369" s="276"/>
      <c r="V369" s="276"/>
      <c r="W369" s="215" t="s">
        <v>1644</v>
      </c>
      <c r="X369" s="276"/>
      <c r="Y369" s="276"/>
      <c r="Z369" s="208">
        <f t="shared" si="1665"/>
        <v>2</v>
      </c>
      <c r="AA369" s="210" t="s">
        <v>319</v>
      </c>
      <c r="AB369" s="210"/>
      <c r="AC369" s="276"/>
      <c r="AD369" s="276"/>
      <c r="AE369" s="208">
        <f t="shared" si="1666"/>
        <v>1</v>
      </c>
      <c r="AF369" s="210" t="s">
        <v>295</v>
      </c>
      <c r="AG369" s="210" t="s">
        <v>1655</v>
      </c>
      <c r="AH369" s="276"/>
      <c r="AI369" s="276"/>
      <c r="AJ369" s="208">
        <f t="shared" si="1667"/>
        <v>1</v>
      </c>
      <c r="AK369" s="210" t="s">
        <v>292</v>
      </c>
      <c r="AL369" s="210" t="s">
        <v>307</v>
      </c>
      <c r="AM369" s="276"/>
      <c r="AN369" s="276"/>
      <c r="AO369" s="208">
        <f t="shared" si="1680"/>
        <v>1</v>
      </c>
      <c r="AP369" s="210" t="s">
        <v>647</v>
      </c>
      <c r="AQ369" s="276"/>
      <c r="AR369" s="276"/>
      <c r="AS369" s="276"/>
      <c r="AT369" s="278"/>
      <c r="AU369" s="311"/>
      <c r="AV369" s="311"/>
      <c r="AW369" s="210" t="s">
        <v>90</v>
      </c>
      <c r="AX369" s="210" t="s">
        <v>1672</v>
      </c>
      <c r="AY369" s="245">
        <v>46003</v>
      </c>
      <c r="AZ369" s="182"/>
      <c r="BA369" s="183"/>
      <c r="BB369" s="183"/>
      <c r="BC369" s="183"/>
      <c r="BD369" s="183"/>
      <c r="BE369" s="183"/>
      <c r="BF369" s="183"/>
      <c r="BG369" s="183"/>
    </row>
    <row r="370" spans="1:59" ht="64.5" hidden="1" customHeight="1" x14ac:dyDescent="0.2">
      <c r="A370" s="284"/>
      <c r="B370" s="282"/>
      <c r="C370" s="285"/>
      <c r="D370" s="280"/>
      <c r="E370" s="285"/>
      <c r="F370" s="282"/>
      <c r="G370" s="210"/>
      <c r="H370" s="210"/>
      <c r="I370" s="187"/>
      <c r="J370" s="282"/>
      <c r="K370" s="312"/>
      <c r="L370" s="312"/>
      <c r="M370" s="312"/>
      <c r="N370" s="282"/>
      <c r="O370" s="276"/>
      <c r="P370" s="282"/>
      <c r="Q370" s="276"/>
      <c r="R370" s="276"/>
      <c r="S370" s="180"/>
      <c r="T370" s="181">
        <f t="shared" si="1664"/>
        <v>0</v>
      </c>
      <c r="U370" s="276"/>
      <c r="V370" s="276"/>
      <c r="W370" s="215"/>
      <c r="X370" s="276"/>
      <c r="Y370" s="276"/>
      <c r="Z370" s="208">
        <f t="shared" si="1665"/>
        <v>0</v>
      </c>
      <c r="AA370" s="210"/>
      <c r="AB370" s="210"/>
      <c r="AC370" s="276"/>
      <c r="AD370" s="276"/>
      <c r="AE370" s="208">
        <f t="shared" si="1666"/>
        <v>0</v>
      </c>
      <c r="AF370" s="210"/>
      <c r="AG370" s="210"/>
      <c r="AH370" s="276"/>
      <c r="AI370" s="276"/>
      <c r="AJ370" s="208">
        <f t="shared" si="1667"/>
        <v>0</v>
      </c>
      <c r="AK370" s="210"/>
      <c r="AL370" s="210"/>
      <c r="AM370" s="276"/>
      <c r="AN370" s="276"/>
      <c r="AO370" s="208">
        <f t="shared" si="1680"/>
        <v>0</v>
      </c>
      <c r="AP370" s="210"/>
      <c r="AQ370" s="276"/>
      <c r="AR370" s="276"/>
      <c r="AS370" s="276"/>
      <c r="AT370" s="278"/>
      <c r="AU370" s="312"/>
      <c r="AV370" s="312"/>
      <c r="AW370" s="210"/>
      <c r="AX370" s="210"/>
      <c r="AY370" s="188"/>
      <c r="AZ370" s="182"/>
      <c r="BA370" s="183"/>
      <c r="BB370" s="183"/>
      <c r="BC370" s="183"/>
      <c r="BD370" s="183"/>
      <c r="BE370" s="183"/>
      <c r="BF370" s="183"/>
      <c r="BG370" s="183"/>
    </row>
    <row r="371" spans="1:59" ht="124.5" customHeight="1" x14ac:dyDescent="0.2">
      <c r="A371" s="284">
        <v>121</v>
      </c>
      <c r="B371" s="282" t="s">
        <v>160</v>
      </c>
      <c r="C371" s="285" t="str">
        <f>+VLOOKUP(B371,$A$691:$B$729,2,0)</f>
        <v>FRANCISCO ANTORIO URIBE GOMEZ</v>
      </c>
      <c r="D371" s="280" t="s">
        <v>162</v>
      </c>
      <c r="E371" s="285" t="str">
        <f>IF(D371=$D$661,$E$661,IF(D371=$D$662,$E$662,IF(D371=$D$663,$E$663,IF(D371=$D$664,$E$664,IF(D371=$D$665,$E$665,IF(D371=$D$666,$E$666,IF(D371=$D$667,$E$667,IF(D371=$D$668,$E$668,IF(D371=$D$669,$E$669,IF(D371=$D$670,$E$670,IF(D371=VICERRECTORÍA_ACADÉMICA_,BE982,IF(D371=PLANEACIÓN_,BE984, IF(D371=IMPACTO,BE983,IF(D371=VICERRECTORÍA_ADMINISTRATIVA_FINANCIERA_,BE985,IF(D371=_VICERRECTORÍA_RESPONSABILIDAD_SOCIAL_Y_BIENESTAR_UNIVERSITARIO_,BE986," ")))))))))))))))</f>
        <v>Administrar y ejecutar los recursos de la institución generando en los procesos mayor eficiencia y eficacia para dar una respuesta oportuna a los servicios demandados en el cumplimiento de las funciones misionales.</v>
      </c>
      <c r="F371" s="282" t="s">
        <v>265</v>
      </c>
      <c r="G371" s="210" t="s">
        <v>260</v>
      </c>
      <c r="H371" s="210" t="s">
        <v>38</v>
      </c>
      <c r="I371" s="248" t="s">
        <v>1602</v>
      </c>
      <c r="J371" s="282" t="s">
        <v>111</v>
      </c>
      <c r="K371" s="323" t="s">
        <v>1626</v>
      </c>
      <c r="L371" s="282" t="s">
        <v>1627</v>
      </c>
      <c r="M371" s="282" t="s">
        <v>1628</v>
      </c>
      <c r="N371" s="282" t="s">
        <v>104</v>
      </c>
      <c r="O371" s="276">
        <f t="shared" ref="O371" si="1889">IF(N371="ALTA",5,IF(N371="MEDIO ALTA",4,IF(N371="MEDIA",3,IF(N371="MEDIO BAJA",2,IF(N371="BAJA",1,0)))))</f>
        <v>3</v>
      </c>
      <c r="P371" s="282" t="s">
        <v>140</v>
      </c>
      <c r="Q371" s="276">
        <f t="shared" ref="Q371" si="1890">IF(P371="ALTO",5,IF(P371="MEDIO-ALTO",4,IF(P371="MEDIO",3,IF(P371="MEDIO-BAJO",2,IF(P371="BAJO",1,0)))))</f>
        <v>3</v>
      </c>
      <c r="R371" s="276">
        <f t="shared" ref="R371" si="1891">Q371*O371</f>
        <v>9</v>
      </c>
      <c r="S371" s="180" t="s">
        <v>315</v>
      </c>
      <c r="T371" s="181">
        <f t="shared" si="1664"/>
        <v>1</v>
      </c>
      <c r="U371" s="276">
        <f t="shared" ref="U371" si="1892">ROUND(AVERAGEIF(T371:T373,"&gt;0"),0)</f>
        <v>1</v>
      </c>
      <c r="V371" s="276">
        <f t="shared" ref="V371" si="1893">U371*0.6</f>
        <v>0.6</v>
      </c>
      <c r="W371" s="210" t="s">
        <v>1645</v>
      </c>
      <c r="X371" s="276">
        <f t="shared" ref="X371" si="1894">IF(S371="No_existen",5*$X$10,Y371*$X$10)</f>
        <v>0.15000000000000002</v>
      </c>
      <c r="Y371" s="276">
        <f t="shared" ref="Y371" si="1895">ROUND(AVERAGEIF(Z371:Z373,"&gt;0"),0)</f>
        <v>3</v>
      </c>
      <c r="Z371" s="208">
        <f t="shared" si="1665"/>
        <v>2</v>
      </c>
      <c r="AA371" s="210" t="s">
        <v>319</v>
      </c>
      <c r="AB371" s="210"/>
      <c r="AC371" s="276">
        <f t="shared" ref="AC371" si="1896">IF(S371="No_existen",5*$AC$10,AD371*$AC$10)</f>
        <v>0.15</v>
      </c>
      <c r="AD371" s="276">
        <f t="shared" ref="AD371" si="1897">ROUND(AVERAGEIF(AE371:AE373,"&gt;0"),0)</f>
        <v>1</v>
      </c>
      <c r="AE371" s="208">
        <f t="shared" si="1666"/>
        <v>1</v>
      </c>
      <c r="AF371" s="210" t="s">
        <v>295</v>
      </c>
      <c r="AG371" s="210" t="s">
        <v>1656</v>
      </c>
      <c r="AH371" s="276">
        <f t="shared" ref="AH371" si="1898">IF(S371="No_existen",5*$AH$10,AI371*$AH$10)</f>
        <v>0.1</v>
      </c>
      <c r="AI371" s="276">
        <f t="shared" ref="AI371" si="1899">ROUND(AVERAGEIF(AJ371:AJ373,"&gt;0"),0)</f>
        <v>1</v>
      </c>
      <c r="AJ371" s="208">
        <f t="shared" si="1667"/>
        <v>1</v>
      </c>
      <c r="AK371" s="210" t="s">
        <v>292</v>
      </c>
      <c r="AL371" s="210" t="s">
        <v>307</v>
      </c>
      <c r="AM371" s="276">
        <f t="shared" ref="AM371" si="1900">IF(S371="No_existen",5*$AM$10,AN371*$AM$10)</f>
        <v>0.1</v>
      </c>
      <c r="AN371" s="276">
        <f t="shared" ref="AN371" si="1901">ROUND(AVERAGEIF(AO371:AO373,"&gt;0"),0)</f>
        <v>1</v>
      </c>
      <c r="AO371" s="208">
        <f t="shared" si="1680"/>
        <v>1</v>
      </c>
      <c r="AP371" s="210" t="s">
        <v>647</v>
      </c>
      <c r="AQ371" s="276">
        <f t="shared" ref="AQ371" si="1902">ROUND(AVERAGE(U371,Y371,AD371,AI371,AN371),0)</f>
        <v>1</v>
      </c>
      <c r="AR371" s="276" t="str">
        <f t="shared" ref="AR371" si="1903">IF(AQ371&lt;1.5,"FUERTE",IF(AND(AQ371&gt;=1.5,AQ371&lt;2.5),"ACEPTABLE",IF(AQ371&gt;=5,"INEXISTENTE","DÉBIL")))</f>
        <v>FUERTE</v>
      </c>
      <c r="AS371" s="276">
        <f t="shared" ref="AS371" si="1904">IF(R371=0,0,ROUND((R371*AQ371),0))</f>
        <v>9</v>
      </c>
      <c r="AT371" s="278" t="str">
        <f t="shared" ref="AT371" si="1905">IF(AS371&gt;=36,"GRAVE", IF(AS371&lt;=10, "LEVE", "MODERADO"))</f>
        <v>LEVE</v>
      </c>
      <c r="AU371" s="319" t="s">
        <v>1664</v>
      </c>
      <c r="AV371" s="321">
        <v>1</v>
      </c>
      <c r="AW371" s="210" t="s">
        <v>89</v>
      </c>
      <c r="AX371" s="210"/>
      <c r="AY371" s="188"/>
      <c r="AZ371" s="182"/>
      <c r="BA371" s="183"/>
      <c r="BB371" s="183"/>
      <c r="BC371" s="183"/>
      <c r="BD371" s="183"/>
      <c r="BE371" s="183"/>
      <c r="BF371" s="183"/>
      <c r="BG371" s="183"/>
    </row>
    <row r="372" spans="1:59" ht="64.5" hidden="1" customHeight="1" x14ac:dyDescent="0.2">
      <c r="A372" s="284"/>
      <c r="B372" s="282"/>
      <c r="C372" s="285"/>
      <c r="D372" s="280"/>
      <c r="E372" s="285"/>
      <c r="F372" s="282"/>
      <c r="G372" s="210" t="s">
        <v>260</v>
      </c>
      <c r="H372" s="210" t="s">
        <v>38</v>
      </c>
      <c r="I372" s="248" t="s">
        <v>1603</v>
      </c>
      <c r="J372" s="282"/>
      <c r="K372" s="324"/>
      <c r="L372" s="282"/>
      <c r="M372" s="282"/>
      <c r="N372" s="282"/>
      <c r="O372" s="276"/>
      <c r="P372" s="282"/>
      <c r="Q372" s="276"/>
      <c r="R372" s="276"/>
      <c r="S372" s="180" t="s">
        <v>315</v>
      </c>
      <c r="T372" s="181">
        <f t="shared" si="1664"/>
        <v>1</v>
      </c>
      <c r="U372" s="276"/>
      <c r="V372" s="276"/>
      <c r="W372" s="210" t="s">
        <v>1646</v>
      </c>
      <c r="X372" s="276"/>
      <c r="Y372" s="276"/>
      <c r="Z372" s="208">
        <f t="shared" si="1665"/>
        <v>4</v>
      </c>
      <c r="AA372" s="210" t="s">
        <v>318</v>
      </c>
      <c r="AB372" s="210"/>
      <c r="AC372" s="276"/>
      <c r="AD372" s="276"/>
      <c r="AE372" s="208">
        <f t="shared" si="1666"/>
        <v>1</v>
      </c>
      <c r="AF372" s="210" t="s">
        <v>295</v>
      </c>
      <c r="AG372" s="210" t="s">
        <v>1656</v>
      </c>
      <c r="AH372" s="276"/>
      <c r="AI372" s="276"/>
      <c r="AJ372" s="208">
        <f t="shared" si="1667"/>
        <v>1</v>
      </c>
      <c r="AK372" s="210" t="s">
        <v>292</v>
      </c>
      <c r="AL372" s="210" t="s">
        <v>307</v>
      </c>
      <c r="AM372" s="276"/>
      <c r="AN372" s="276"/>
      <c r="AO372" s="208">
        <f t="shared" si="1680"/>
        <v>1</v>
      </c>
      <c r="AP372" s="210" t="s">
        <v>647</v>
      </c>
      <c r="AQ372" s="276"/>
      <c r="AR372" s="276"/>
      <c r="AS372" s="276"/>
      <c r="AT372" s="278"/>
      <c r="AU372" s="320"/>
      <c r="AV372" s="320"/>
      <c r="AW372" s="210"/>
      <c r="AX372" s="210"/>
      <c r="AY372" s="188"/>
      <c r="AZ372" s="182"/>
      <c r="BA372" s="183"/>
      <c r="BB372" s="183"/>
      <c r="BC372" s="183"/>
      <c r="BD372" s="183"/>
      <c r="BE372" s="183"/>
      <c r="BF372" s="183"/>
      <c r="BG372" s="183"/>
    </row>
    <row r="373" spans="1:59" ht="64.5" hidden="1" customHeight="1" x14ac:dyDescent="0.2">
      <c r="A373" s="284"/>
      <c r="B373" s="282"/>
      <c r="C373" s="285"/>
      <c r="D373" s="280"/>
      <c r="E373" s="285"/>
      <c r="F373" s="282"/>
      <c r="G373" s="210" t="s">
        <v>261</v>
      </c>
      <c r="H373" s="210" t="s">
        <v>41</v>
      </c>
      <c r="I373" s="248" t="s">
        <v>1604</v>
      </c>
      <c r="J373" s="282"/>
      <c r="K373" s="325"/>
      <c r="L373" s="282"/>
      <c r="M373" s="282"/>
      <c r="N373" s="282"/>
      <c r="O373" s="276"/>
      <c r="P373" s="282"/>
      <c r="Q373" s="276"/>
      <c r="R373" s="276"/>
      <c r="S373" s="180" t="s">
        <v>315</v>
      </c>
      <c r="T373" s="181">
        <f t="shared" si="1664"/>
        <v>1</v>
      </c>
      <c r="U373" s="276"/>
      <c r="V373" s="276"/>
      <c r="W373" s="210" t="s">
        <v>1647</v>
      </c>
      <c r="X373" s="276"/>
      <c r="Y373" s="276"/>
      <c r="Z373" s="208">
        <f t="shared" si="1665"/>
        <v>4</v>
      </c>
      <c r="AA373" s="210" t="s">
        <v>318</v>
      </c>
      <c r="AB373" s="210"/>
      <c r="AC373" s="276"/>
      <c r="AD373" s="276"/>
      <c r="AE373" s="208">
        <f t="shared" si="1666"/>
        <v>1</v>
      </c>
      <c r="AF373" s="210" t="s">
        <v>295</v>
      </c>
      <c r="AG373" s="210" t="s">
        <v>1656</v>
      </c>
      <c r="AH373" s="276"/>
      <c r="AI373" s="276"/>
      <c r="AJ373" s="208">
        <f t="shared" si="1667"/>
        <v>1</v>
      </c>
      <c r="AK373" s="210" t="s">
        <v>292</v>
      </c>
      <c r="AL373" s="210" t="s">
        <v>307</v>
      </c>
      <c r="AM373" s="276"/>
      <c r="AN373" s="276"/>
      <c r="AO373" s="208">
        <f t="shared" si="1680"/>
        <v>1</v>
      </c>
      <c r="AP373" s="210" t="s">
        <v>647</v>
      </c>
      <c r="AQ373" s="276"/>
      <c r="AR373" s="276"/>
      <c r="AS373" s="276"/>
      <c r="AT373" s="278"/>
      <c r="AU373" s="318"/>
      <c r="AV373" s="318"/>
      <c r="AW373" s="210"/>
      <c r="AX373" s="210"/>
      <c r="AY373" s="188"/>
      <c r="AZ373" s="182"/>
      <c r="BA373" s="183"/>
      <c r="BB373" s="183"/>
      <c r="BC373" s="183"/>
      <c r="BD373" s="183"/>
      <c r="BE373" s="183"/>
      <c r="BF373" s="183"/>
      <c r="BG373" s="183"/>
    </row>
    <row r="374" spans="1:59" ht="64.5" hidden="1" customHeight="1" x14ac:dyDescent="0.2">
      <c r="A374" s="284">
        <v>122</v>
      </c>
      <c r="B374" s="282" t="s">
        <v>545</v>
      </c>
      <c r="C374" s="285" t="str">
        <f>+VLOOKUP(B374,$A$691:$B$729,2,0)</f>
        <v>FRANCISCO ANTONIO URIBE GÓMEZ</v>
      </c>
      <c r="D374" s="280" t="s">
        <v>437</v>
      </c>
      <c r="E374" s="285">
        <f>IF(D374=$D$661,$E$661,IF(D374=$D$662,$E$662,IF(D374=$D$663,$E$663,IF(D374=$D$664,$E$664,IF(D374=$D$665,$E$665,IF(D374=$D$666,$E$666,IF(D374=$D$667,$E$667,IF(D374=$D$668,$E$668,IF(D374=$D$669,$E$669,IF(D374=$D$670,$E$670,IF(D374=VICERRECTORÍA_ACADÉMICA_,BE985,IF(D374=PLANEACIÓN_,BE987, IF(D374=IMPACTO,BE986,IF(D374=VICERRECTORÍA_ADMINISTRATIVA_FINANCIERA_,BE988,IF(D374=_VICERRECTORÍA_RESPONSABILIDAD_SOCIAL_Y_BIENESTAR_UNIVERSITARIO_,BE989," ")))))))))))))))</f>
        <v>0</v>
      </c>
      <c r="F374" s="282" t="s">
        <v>264</v>
      </c>
      <c r="G374" s="210" t="s">
        <v>261</v>
      </c>
      <c r="H374" s="210" t="s">
        <v>39</v>
      </c>
      <c r="I374" s="187" t="s">
        <v>1605</v>
      </c>
      <c r="J374" s="282" t="s">
        <v>107</v>
      </c>
      <c r="K374" s="308" t="s">
        <v>1629</v>
      </c>
      <c r="L374" s="308" t="s">
        <v>1630</v>
      </c>
      <c r="M374" s="308" t="s">
        <v>1631</v>
      </c>
      <c r="N374" s="282" t="s">
        <v>147</v>
      </c>
      <c r="O374" s="276">
        <f t="shared" ref="O374" si="1906">IF(N374="ALTA",5,IF(N374="MEDIO ALTA",4,IF(N374="MEDIA",3,IF(N374="MEDIO BAJA",2,IF(N374="BAJA",1,0)))))</f>
        <v>2</v>
      </c>
      <c r="P374" s="282" t="s">
        <v>140</v>
      </c>
      <c r="Q374" s="276">
        <f t="shared" ref="Q374" si="1907">IF(P374="ALTO",5,IF(P374="MEDIO-ALTO",4,IF(P374="MEDIO",3,IF(P374="MEDIO-BAJO",2,IF(P374="BAJO",1,0)))))</f>
        <v>3</v>
      </c>
      <c r="R374" s="276">
        <f t="shared" ref="R374" si="1908">Q374*O374</f>
        <v>6</v>
      </c>
      <c r="S374" s="180" t="s">
        <v>315</v>
      </c>
      <c r="T374" s="181">
        <f t="shared" si="1664"/>
        <v>1</v>
      </c>
      <c r="U374" s="276">
        <f t="shared" si="1571"/>
        <v>1</v>
      </c>
      <c r="V374" s="276">
        <f t="shared" si="1572"/>
        <v>0.6</v>
      </c>
      <c r="W374" s="210" t="s">
        <v>1648</v>
      </c>
      <c r="X374" s="276">
        <f t="shared" ref="X374" si="1909">IF(S374="No_existen",5*$X$10,Y374*$X$10)</f>
        <v>0.2</v>
      </c>
      <c r="Y374" s="276">
        <f t="shared" si="1708"/>
        <v>4</v>
      </c>
      <c r="Z374" s="208">
        <f t="shared" si="1665"/>
        <v>4</v>
      </c>
      <c r="AA374" s="210" t="s">
        <v>318</v>
      </c>
      <c r="AB374" s="210"/>
      <c r="AC374" s="276">
        <f t="shared" ref="AC374" si="1910">IF(S374="No_existen",5*$AC$10,AD374*$AC$10)</f>
        <v>0.15</v>
      </c>
      <c r="AD374" s="276">
        <f t="shared" si="1575"/>
        <v>1</v>
      </c>
      <c r="AE374" s="208">
        <f t="shared" si="1666"/>
        <v>1</v>
      </c>
      <c r="AF374" s="210" t="s">
        <v>295</v>
      </c>
      <c r="AG374" s="210" t="s">
        <v>1657</v>
      </c>
      <c r="AH374" s="276">
        <f t="shared" ref="AH374" si="1911">IF(S374="No_existen",5*$AH$10,AI374*$AH$10)</f>
        <v>0.1</v>
      </c>
      <c r="AI374" s="276">
        <f t="shared" ref="AI374" si="1912">ROUND(AVERAGEIF(AJ374:AJ376,"&gt;0"),0)</f>
        <v>1</v>
      </c>
      <c r="AJ374" s="208">
        <f t="shared" si="1667"/>
        <v>1</v>
      </c>
      <c r="AK374" s="210" t="s">
        <v>292</v>
      </c>
      <c r="AL374" s="210" t="s">
        <v>448</v>
      </c>
      <c r="AM374" s="276">
        <f t="shared" ref="AM374" si="1913">IF(S374="No_existen",5*$AM$10,AN374*$AM$10)</f>
        <v>0.1</v>
      </c>
      <c r="AN374" s="276">
        <f t="shared" ref="AN374" si="1914">ROUND(AVERAGEIF(AO374:AO376,"&gt;0"),0)</f>
        <v>1</v>
      </c>
      <c r="AO374" s="208">
        <f t="shared" si="1680"/>
        <v>1</v>
      </c>
      <c r="AP374" s="210" t="s">
        <v>647</v>
      </c>
      <c r="AQ374" s="276">
        <f t="shared" ref="AQ374" si="1915">ROUND(AVERAGE(U374,Y374,AD374,AI374,AN374),0)</f>
        <v>2</v>
      </c>
      <c r="AR374" s="276" t="str">
        <f t="shared" ref="AR374" si="1916">IF(AQ374&lt;1.5,"FUERTE",IF(AND(AQ374&gt;=1.5,AQ374&lt;2.5),"ACEPTABLE",IF(AQ374&gt;=5,"INEXISTENTE","DÉBIL")))</f>
        <v>ACEPTABLE</v>
      </c>
      <c r="AS374" s="276">
        <f t="shared" ref="AS374" si="1917">IF(R374=0,0,ROUND((R374*AQ374),0))</f>
        <v>12</v>
      </c>
      <c r="AT374" s="278" t="str">
        <f t="shared" ref="AT374" si="1918">IF(AS374&gt;=36,"GRAVE", IF(AS374&lt;=10, "LEVE", "MODERADO"))</f>
        <v>MODERADO</v>
      </c>
      <c r="AU374" s="308" t="s">
        <v>1665</v>
      </c>
      <c r="AV374" s="309">
        <v>0.9</v>
      </c>
      <c r="AW374" s="210" t="s">
        <v>90</v>
      </c>
      <c r="AX374" s="210" t="s">
        <v>1673</v>
      </c>
      <c r="AY374" s="188">
        <v>46003</v>
      </c>
      <c r="AZ374" s="182"/>
      <c r="BA374" s="183"/>
      <c r="BB374" s="183"/>
      <c r="BC374" s="183"/>
      <c r="BD374" s="183"/>
      <c r="BE374" s="183"/>
      <c r="BF374" s="183"/>
      <c r="BG374" s="183"/>
    </row>
    <row r="375" spans="1:59" ht="64.5" hidden="1" customHeight="1" x14ac:dyDescent="0.2">
      <c r="A375" s="284"/>
      <c r="B375" s="282"/>
      <c r="C375" s="285"/>
      <c r="D375" s="280"/>
      <c r="E375" s="285"/>
      <c r="F375" s="282"/>
      <c r="G375" s="210" t="s">
        <v>261</v>
      </c>
      <c r="H375" s="210" t="s">
        <v>39</v>
      </c>
      <c r="I375" s="187" t="s">
        <v>1606</v>
      </c>
      <c r="J375" s="282"/>
      <c r="K375" s="308"/>
      <c r="L375" s="308"/>
      <c r="M375" s="308"/>
      <c r="N375" s="282"/>
      <c r="O375" s="276"/>
      <c r="P375" s="282"/>
      <c r="Q375" s="276"/>
      <c r="R375" s="276"/>
      <c r="S375" s="180"/>
      <c r="T375" s="181">
        <f t="shared" si="1664"/>
        <v>0</v>
      </c>
      <c r="U375" s="276"/>
      <c r="V375" s="276"/>
      <c r="W375" s="210"/>
      <c r="X375" s="276"/>
      <c r="Y375" s="276"/>
      <c r="Z375" s="208">
        <f t="shared" si="1665"/>
        <v>0</v>
      </c>
      <c r="AA375" s="210"/>
      <c r="AB375" s="210"/>
      <c r="AC375" s="276"/>
      <c r="AD375" s="276"/>
      <c r="AE375" s="208">
        <f t="shared" si="1666"/>
        <v>0</v>
      </c>
      <c r="AF375" s="210"/>
      <c r="AG375" s="210"/>
      <c r="AH375" s="276"/>
      <c r="AI375" s="276"/>
      <c r="AJ375" s="208">
        <f t="shared" si="1667"/>
        <v>0</v>
      </c>
      <c r="AK375" s="210"/>
      <c r="AL375" s="210"/>
      <c r="AM375" s="276"/>
      <c r="AN375" s="276"/>
      <c r="AO375" s="208">
        <f t="shared" si="1680"/>
        <v>0</v>
      </c>
      <c r="AP375" s="210"/>
      <c r="AQ375" s="276"/>
      <c r="AR375" s="276"/>
      <c r="AS375" s="276"/>
      <c r="AT375" s="278"/>
      <c r="AU375" s="308"/>
      <c r="AV375" s="308"/>
      <c r="AW375" s="210"/>
      <c r="AX375" s="210"/>
      <c r="AY375" s="188"/>
      <c r="AZ375" s="182"/>
      <c r="BA375" s="183"/>
      <c r="BB375" s="183"/>
      <c r="BC375" s="183"/>
      <c r="BD375" s="183"/>
      <c r="BE375" s="183"/>
      <c r="BF375" s="183"/>
      <c r="BG375" s="183"/>
    </row>
    <row r="376" spans="1:59" ht="64.5" hidden="1" customHeight="1" x14ac:dyDescent="0.2">
      <c r="A376" s="284"/>
      <c r="B376" s="282"/>
      <c r="C376" s="285"/>
      <c r="D376" s="280"/>
      <c r="E376" s="285"/>
      <c r="F376" s="282"/>
      <c r="G376" s="210" t="s">
        <v>261</v>
      </c>
      <c r="H376" s="210" t="s">
        <v>39</v>
      </c>
      <c r="I376" s="187" t="s">
        <v>1607</v>
      </c>
      <c r="J376" s="282"/>
      <c r="K376" s="308"/>
      <c r="L376" s="308"/>
      <c r="M376" s="308"/>
      <c r="N376" s="282"/>
      <c r="O376" s="276"/>
      <c r="P376" s="282"/>
      <c r="Q376" s="276"/>
      <c r="R376" s="276"/>
      <c r="S376" s="180"/>
      <c r="T376" s="181">
        <f t="shared" si="1664"/>
        <v>0</v>
      </c>
      <c r="U376" s="276"/>
      <c r="V376" s="276"/>
      <c r="W376" s="210"/>
      <c r="X376" s="276"/>
      <c r="Y376" s="276"/>
      <c r="Z376" s="208">
        <f t="shared" si="1665"/>
        <v>0</v>
      </c>
      <c r="AA376" s="210"/>
      <c r="AB376" s="210"/>
      <c r="AC376" s="276"/>
      <c r="AD376" s="276"/>
      <c r="AE376" s="208">
        <f t="shared" si="1666"/>
        <v>0</v>
      </c>
      <c r="AF376" s="210"/>
      <c r="AG376" s="210"/>
      <c r="AH376" s="276"/>
      <c r="AI376" s="276"/>
      <c r="AJ376" s="208">
        <f t="shared" si="1667"/>
        <v>0</v>
      </c>
      <c r="AK376" s="210"/>
      <c r="AL376" s="210"/>
      <c r="AM376" s="276"/>
      <c r="AN376" s="276"/>
      <c r="AO376" s="208">
        <f t="shared" si="1680"/>
        <v>0</v>
      </c>
      <c r="AP376" s="210"/>
      <c r="AQ376" s="276"/>
      <c r="AR376" s="276"/>
      <c r="AS376" s="276"/>
      <c r="AT376" s="278"/>
      <c r="AU376" s="308"/>
      <c r="AV376" s="308"/>
      <c r="AW376" s="210"/>
      <c r="AX376" s="210"/>
      <c r="AY376" s="188"/>
      <c r="AZ376" s="182"/>
      <c r="BA376" s="183"/>
      <c r="BB376" s="183"/>
      <c r="BC376" s="183"/>
      <c r="BD376" s="183"/>
      <c r="BE376" s="183"/>
      <c r="BF376" s="183"/>
      <c r="BG376" s="183"/>
    </row>
    <row r="377" spans="1:59" ht="64.5" customHeight="1" x14ac:dyDescent="0.2">
      <c r="A377" s="284">
        <v>123</v>
      </c>
      <c r="B377" s="282" t="s">
        <v>177</v>
      </c>
      <c r="C377" s="285" t="str">
        <f>+VLOOKUP(B377,$A$691:$B$729,2,0)</f>
        <v>MARIA TERESA VELEZ ANGEL</v>
      </c>
      <c r="D377" s="280" t="s">
        <v>162</v>
      </c>
      <c r="E377" s="285" t="str">
        <f>IF(D377=$D$661,$E$661,IF(D377=$D$662,$E$662,IF(D377=$D$663,$E$663,IF(D377=$D$664,$E$664,IF(D377=$D$665,$E$665,IF(D377=$D$666,$E$666,IF(D377=$D$667,$E$667,IF(D377=$D$668,$E$668,IF(D377=$D$669,$E$669,IF(D377=$D$670,$E$670,IF(D377=VICERRECTORÍA_ACADÉMICA_,BE988,IF(D377=PLANEACIÓN_,BE990, IF(D377=IMPACTO,BE989,IF(D377=VICERRECTORÍA_ADMINISTRATIVA_FINANCIERA_,BE991,IF(D377=_VICERRECTORÍA_RESPONSABILIDAD_SOCIAL_Y_BIENESTAR_UNIVERSITARIO_,BE992," ")))))))))))))))</f>
        <v>Administrar y ejecutar los recursos de la institución generando en los procesos mayor eficiencia y eficacia para dar una respuesta oportuna a los servicios demandados en el cumplimiento de las funciones misionales.</v>
      </c>
      <c r="F377" s="282" t="s">
        <v>264</v>
      </c>
      <c r="G377" s="210" t="s">
        <v>260</v>
      </c>
      <c r="H377" s="210" t="s">
        <v>34</v>
      </c>
      <c r="I377" s="187" t="s">
        <v>1674</v>
      </c>
      <c r="J377" s="282" t="s">
        <v>105</v>
      </c>
      <c r="K377" s="308" t="s">
        <v>1685</v>
      </c>
      <c r="L377" s="308" t="s">
        <v>1686</v>
      </c>
      <c r="M377" s="308" t="s">
        <v>1687</v>
      </c>
      <c r="N377" s="282" t="s">
        <v>127</v>
      </c>
      <c r="O377" s="276">
        <f t="shared" ref="O377" si="1919">IF(N377="ALTA",5,IF(N377="MEDIO ALTA",4,IF(N377="MEDIA",3,IF(N377="MEDIO BAJA",2,IF(N377="BAJA",1,0)))))</f>
        <v>1</v>
      </c>
      <c r="P377" s="282" t="s">
        <v>140</v>
      </c>
      <c r="Q377" s="276">
        <f t="shared" ref="Q377" si="1920">IF(P377="ALTO",5,IF(P377="MEDIO-ALTO",4,IF(P377="MEDIO",3,IF(P377="MEDIO-BAJO",2,IF(P377="BAJO",1,0)))))</f>
        <v>3</v>
      </c>
      <c r="R377" s="276">
        <f t="shared" ref="R377" si="1921">Q377*O377</f>
        <v>3</v>
      </c>
      <c r="S377" s="180" t="s">
        <v>315</v>
      </c>
      <c r="T377" s="181">
        <f t="shared" si="1664"/>
        <v>1</v>
      </c>
      <c r="U377" s="276">
        <f t="shared" si="1587"/>
        <v>1</v>
      </c>
      <c r="V377" s="276">
        <f t="shared" si="1588"/>
        <v>0.6</v>
      </c>
      <c r="W377" s="210" t="s">
        <v>1700</v>
      </c>
      <c r="X377" s="276">
        <f t="shared" ref="X377" si="1922">IF(S377="No_existen",5*$X$10,Y377*$X$10)</f>
        <v>0.05</v>
      </c>
      <c r="Y377" s="276">
        <f t="shared" si="1725"/>
        <v>1</v>
      </c>
      <c r="Z377" s="208">
        <f t="shared" si="1665"/>
        <v>1</v>
      </c>
      <c r="AA377" s="210" t="s">
        <v>320</v>
      </c>
      <c r="AB377" s="210" t="s">
        <v>1716</v>
      </c>
      <c r="AC377" s="276">
        <f t="shared" ref="AC377" si="1923">IF(S377="No_existen",5*$AC$10,AD377*$AC$10)</f>
        <v>0.15</v>
      </c>
      <c r="AD377" s="276">
        <f t="shared" si="1591"/>
        <v>1</v>
      </c>
      <c r="AE377" s="208">
        <f t="shared" si="1666"/>
        <v>1</v>
      </c>
      <c r="AF377" s="210" t="s">
        <v>295</v>
      </c>
      <c r="AG377" s="210" t="s">
        <v>1717</v>
      </c>
      <c r="AH377" s="276">
        <f t="shared" ref="AH377" si="1924">IF(S377="No_existen",5*$AH$10,AI377*$AH$10)</f>
        <v>0.1</v>
      </c>
      <c r="AI377" s="276">
        <f t="shared" ref="AI377" si="1925">ROUND(AVERAGEIF(AJ377:AJ379,"&gt;0"),0)</f>
        <v>1</v>
      </c>
      <c r="AJ377" s="208">
        <f t="shared" si="1667"/>
        <v>1</v>
      </c>
      <c r="AK377" s="210" t="s">
        <v>292</v>
      </c>
      <c r="AL377" s="210" t="s">
        <v>307</v>
      </c>
      <c r="AM377" s="276">
        <f t="shared" ref="AM377" si="1926">IF(S377="No_existen",5*$AM$10,AN377*$AM$10)</f>
        <v>0.2</v>
      </c>
      <c r="AN377" s="276">
        <f t="shared" ref="AN377" si="1927">ROUND(AVERAGEIF(AO377:AO379,"&gt;0"),0)</f>
        <v>2</v>
      </c>
      <c r="AO377" s="208">
        <f t="shared" si="1680"/>
        <v>4</v>
      </c>
      <c r="AP377" s="210" t="s">
        <v>648</v>
      </c>
      <c r="AQ377" s="276">
        <f t="shared" ref="AQ377" si="1928">ROUND(AVERAGE(U377,Y377,AD377,AI377,AN377),0)</f>
        <v>1</v>
      </c>
      <c r="AR377" s="276" t="str">
        <f t="shared" ref="AR377" si="1929">IF(AQ377&lt;1.5,"FUERTE",IF(AND(AQ377&gt;=1.5,AQ377&lt;2.5),"ACEPTABLE",IF(AQ377&gt;=5,"INEXISTENTE","DÉBIL")))</f>
        <v>FUERTE</v>
      </c>
      <c r="AS377" s="276">
        <f t="shared" ref="AS377" si="1930">IF(R377=0,0,ROUND((R377*AQ377),0))</f>
        <v>3</v>
      </c>
      <c r="AT377" s="278" t="str">
        <f t="shared" ref="AT377" si="1931">IF(AS377&gt;=36,"GRAVE", IF(AS377&lt;=10, "LEVE", "MODERADO"))</f>
        <v>LEVE</v>
      </c>
      <c r="AU377" s="308" t="s">
        <v>1727</v>
      </c>
      <c r="AV377" s="309">
        <v>0</v>
      </c>
      <c r="AW377" s="210" t="s">
        <v>89</v>
      </c>
      <c r="AX377" s="210"/>
      <c r="AY377" s="188"/>
      <c r="AZ377" s="182"/>
      <c r="BA377" s="183"/>
      <c r="BB377" s="183"/>
      <c r="BC377" s="183"/>
      <c r="BD377" s="183"/>
      <c r="BE377" s="183"/>
      <c r="BF377" s="183"/>
      <c r="BG377" s="183"/>
    </row>
    <row r="378" spans="1:59" ht="64.5" hidden="1" customHeight="1" x14ac:dyDescent="0.2">
      <c r="A378" s="284"/>
      <c r="B378" s="282"/>
      <c r="C378" s="285"/>
      <c r="D378" s="280"/>
      <c r="E378" s="285"/>
      <c r="F378" s="282"/>
      <c r="G378" s="210" t="s">
        <v>260</v>
      </c>
      <c r="H378" s="210" t="s">
        <v>35</v>
      </c>
      <c r="I378" s="187" t="s">
        <v>1675</v>
      </c>
      <c r="J378" s="282"/>
      <c r="K378" s="308"/>
      <c r="L378" s="308"/>
      <c r="M378" s="308"/>
      <c r="N378" s="282"/>
      <c r="O378" s="276"/>
      <c r="P378" s="282"/>
      <c r="Q378" s="276"/>
      <c r="R378" s="276"/>
      <c r="S378" s="180" t="s">
        <v>315</v>
      </c>
      <c r="T378" s="181">
        <f t="shared" si="1664"/>
        <v>1</v>
      </c>
      <c r="U378" s="276"/>
      <c r="V378" s="276"/>
      <c r="W378" s="210" t="s">
        <v>1701</v>
      </c>
      <c r="X378" s="276"/>
      <c r="Y378" s="276"/>
      <c r="Z378" s="208">
        <f t="shared" si="1665"/>
        <v>2</v>
      </c>
      <c r="AA378" s="210" t="s">
        <v>319</v>
      </c>
      <c r="AB378" s="210"/>
      <c r="AC378" s="276"/>
      <c r="AD378" s="276"/>
      <c r="AE378" s="208">
        <f t="shared" si="1666"/>
        <v>1</v>
      </c>
      <c r="AF378" s="210" t="s">
        <v>295</v>
      </c>
      <c r="AG378" s="210" t="s">
        <v>1718</v>
      </c>
      <c r="AH378" s="276"/>
      <c r="AI378" s="276"/>
      <c r="AJ378" s="208">
        <f t="shared" si="1667"/>
        <v>1</v>
      </c>
      <c r="AK378" s="210" t="s">
        <v>292</v>
      </c>
      <c r="AL378" s="210" t="s">
        <v>307</v>
      </c>
      <c r="AM378" s="276"/>
      <c r="AN378" s="276"/>
      <c r="AO378" s="208">
        <f t="shared" si="1680"/>
        <v>1</v>
      </c>
      <c r="AP378" s="210" t="s">
        <v>647</v>
      </c>
      <c r="AQ378" s="276"/>
      <c r="AR378" s="276"/>
      <c r="AS378" s="276"/>
      <c r="AT378" s="278"/>
      <c r="AU378" s="308"/>
      <c r="AV378" s="308"/>
      <c r="AW378" s="210" t="s">
        <v>89</v>
      </c>
      <c r="AX378" s="210"/>
      <c r="AY378" s="188"/>
      <c r="AZ378" s="182"/>
      <c r="BA378" s="183"/>
      <c r="BB378" s="183"/>
      <c r="BC378" s="183"/>
      <c r="BD378" s="183"/>
      <c r="BE378" s="183"/>
      <c r="BF378" s="183"/>
      <c r="BG378" s="183"/>
    </row>
    <row r="379" spans="1:59" ht="64.5" hidden="1" customHeight="1" x14ac:dyDescent="0.2">
      <c r="A379" s="284"/>
      <c r="B379" s="282"/>
      <c r="C379" s="285"/>
      <c r="D379" s="280"/>
      <c r="E379" s="285"/>
      <c r="F379" s="282"/>
      <c r="G379" s="210" t="s">
        <v>260</v>
      </c>
      <c r="H379" s="210" t="s">
        <v>38</v>
      </c>
      <c r="I379" s="187" t="s">
        <v>1676</v>
      </c>
      <c r="J379" s="282"/>
      <c r="K379" s="308"/>
      <c r="L379" s="308"/>
      <c r="M379" s="308"/>
      <c r="N379" s="282"/>
      <c r="O379" s="276"/>
      <c r="P379" s="282"/>
      <c r="Q379" s="276"/>
      <c r="R379" s="276"/>
      <c r="S379" s="180" t="s">
        <v>315</v>
      </c>
      <c r="T379" s="181">
        <f t="shared" si="1664"/>
        <v>1</v>
      </c>
      <c r="U379" s="276"/>
      <c r="V379" s="276"/>
      <c r="W379" s="210" t="s">
        <v>1702</v>
      </c>
      <c r="X379" s="276"/>
      <c r="Y379" s="276"/>
      <c r="Z379" s="208">
        <f t="shared" si="1665"/>
        <v>1</v>
      </c>
      <c r="AA379" s="210" t="s">
        <v>320</v>
      </c>
      <c r="AB379" s="210" t="s">
        <v>1715</v>
      </c>
      <c r="AC379" s="276"/>
      <c r="AD379" s="276"/>
      <c r="AE379" s="208">
        <f t="shared" si="1666"/>
        <v>1</v>
      </c>
      <c r="AF379" s="210" t="s">
        <v>295</v>
      </c>
      <c r="AG379" s="210" t="s">
        <v>1719</v>
      </c>
      <c r="AH379" s="276"/>
      <c r="AI379" s="276"/>
      <c r="AJ379" s="208">
        <f t="shared" si="1667"/>
        <v>1</v>
      </c>
      <c r="AK379" s="210" t="s">
        <v>292</v>
      </c>
      <c r="AL379" s="210" t="s">
        <v>307</v>
      </c>
      <c r="AM379" s="276"/>
      <c r="AN379" s="276"/>
      <c r="AO379" s="208">
        <f t="shared" si="1680"/>
        <v>1</v>
      </c>
      <c r="AP379" s="210" t="s">
        <v>647</v>
      </c>
      <c r="AQ379" s="276"/>
      <c r="AR379" s="276"/>
      <c r="AS379" s="276"/>
      <c r="AT379" s="278"/>
      <c r="AU379" s="308"/>
      <c r="AV379" s="308"/>
      <c r="AW379" s="210" t="s">
        <v>89</v>
      </c>
      <c r="AX379" s="210"/>
      <c r="AY379" s="188"/>
      <c r="AZ379" s="182"/>
      <c r="BA379" s="183"/>
      <c r="BB379" s="183"/>
      <c r="BC379" s="183"/>
      <c r="BD379" s="183"/>
      <c r="BE379" s="183"/>
      <c r="BF379" s="183"/>
      <c r="BG379" s="183"/>
    </row>
    <row r="380" spans="1:59" ht="64.5" customHeight="1" x14ac:dyDescent="0.2">
      <c r="A380" s="284">
        <v>124</v>
      </c>
      <c r="B380" s="282" t="s">
        <v>177</v>
      </c>
      <c r="C380" s="285" t="str">
        <f>+VLOOKUP(B380,$A$691:$B$729,2,0)</f>
        <v>MARIA TERESA VELEZ ANGEL</v>
      </c>
      <c r="D380" s="280" t="s">
        <v>162</v>
      </c>
      <c r="E380" s="285" t="str">
        <f>IF(D380=$D$661,$E$661,IF(D380=$D$662,$E$662,IF(D380=$D$663,$E$663,IF(D380=$D$664,$E$664,IF(D380=$D$665,$E$665,IF(D380=$D$666,$E$666,IF(D380=$D$667,$E$667,IF(D380=$D$668,$E$668,IF(D380=$D$669,$E$669,IF(D380=$D$670,$E$670,IF(D380=VICERRECTORÍA_ACADÉMICA_,BE991,IF(D380=PLANEACIÓN_,BE993, IF(D380=IMPACTO,BE992,IF(D380=VICERRECTORÍA_ADMINISTRATIVA_FINANCIERA_,BE994,IF(D380=_VICERRECTORÍA_RESPONSABILIDAD_SOCIAL_Y_BIENESTAR_UNIVERSITARIO_,BE995," ")))))))))))))))</f>
        <v>Administrar y ejecutar los recursos de la institución generando en los procesos mayor eficiencia y eficacia para dar una respuesta oportuna a los servicios demandados en el cumplimiento de las funciones misionales.</v>
      </c>
      <c r="F380" s="282" t="s">
        <v>264</v>
      </c>
      <c r="G380" s="210" t="s">
        <v>260</v>
      </c>
      <c r="H380" s="210" t="s">
        <v>34</v>
      </c>
      <c r="I380" s="187" t="s">
        <v>1677</v>
      </c>
      <c r="J380" s="282" t="s">
        <v>111</v>
      </c>
      <c r="K380" s="282" t="s">
        <v>1688</v>
      </c>
      <c r="L380" s="282" t="s">
        <v>1689</v>
      </c>
      <c r="M380" s="282" t="s">
        <v>1690</v>
      </c>
      <c r="N380" s="282" t="s">
        <v>127</v>
      </c>
      <c r="O380" s="276">
        <f t="shared" ref="O380" si="1932">IF(N380="ALTA",5,IF(N380="MEDIO ALTA",4,IF(N380="MEDIA",3,IF(N380="MEDIO BAJA",2,IF(N380="BAJA",1,0)))))</f>
        <v>1</v>
      </c>
      <c r="P380" s="282" t="s">
        <v>209</v>
      </c>
      <c r="Q380" s="276">
        <f t="shared" ref="Q380" si="1933">IF(P380="ALTO",5,IF(P380="MEDIO-ALTO",4,IF(P380="MEDIO",3,IF(P380="MEDIO-BAJO",2,IF(P380="BAJO",1,0)))))</f>
        <v>4</v>
      </c>
      <c r="R380" s="276">
        <f t="shared" ref="R380" si="1934">Q380*O380</f>
        <v>4</v>
      </c>
      <c r="S380" s="180" t="s">
        <v>315</v>
      </c>
      <c r="T380" s="181">
        <f t="shared" si="1664"/>
        <v>1</v>
      </c>
      <c r="U380" s="276">
        <f t="shared" si="1603"/>
        <v>1</v>
      </c>
      <c r="V380" s="276">
        <f t="shared" si="1604"/>
        <v>0.6</v>
      </c>
      <c r="W380" s="210" t="s">
        <v>1703</v>
      </c>
      <c r="X380" s="276">
        <f t="shared" ref="X380" si="1935">IF(S380="No_existen",5*$X$10,Y380*$X$10)</f>
        <v>0.1</v>
      </c>
      <c r="Y380" s="276">
        <f t="shared" si="1742"/>
        <v>2</v>
      </c>
      <c r="Z380" s="208">
        <f t="shared" si="1665"/>
        <v>2</v>
      </c>
      <c r="AA380" s="210" t="s">
        <v>319</v>
      </c>
      <c r="AB380" s="210"/>
      <c r="AC380" s="276">
        <f t="shared" ref="AC380" si="1936">IF(S380="No_existen",5*$AC$10,AD380*$AC$10)</f>
        <v>0.15</v>
      </c>
      <c r="AD380" s="276">
        <f t="shared" si="1607"/>
        <v>1</v>
      </c>
      <c r="AE380" s="208">
        <f t="shared" si="1666"/>
        <v>1</v>
      </c>
      <c r="AF380" s="210" t="s">
        <v>295</v>
      </c>
      <c r="AG380" s="210" t="s">
        <v>1720</v>
      </c>
      <c r="AH380" s="276">
        <f t="shared" ref="AH380" si="1937">IF(S380="No_existen",5*$AH$10,AI380*$AH$10)</f>
        <v>0.1</v>
      </c>
      <c r="AI380" s="276">
        <f t="shared" ref="AI380" si="1938">ROUND(AVERAGEIF(AJ380:AJ382,"&gt;0"),0)</f>
        <v>1</v>
      </c>
      <c r="AJ380" s="208">
        <f t="shared" si="1667"/>
        <v>1</v>
      </c>
      <c r="AK380" s="210" t="s">
        <v>292</v>
      </c>
      <c r="AL380" s="210" t="s">
        <v>307</v>
      </c>
      <c r="AM380" s="276">
        <f t="shared" ref="AM380" si="1939">IF(S380="No_existen",5*$AM$10,AN380*$AM$10)</f>
        <v>0.1</v>
      </c>
      <c r="AN380" s="276">
        <f t="shared" ref="AN380" si="1940">ROUND(AVERAGEIF(AO380:AO382,"&gt;0"),0)</f>
        <v>1</v>
      </c>
      <c r="AO380" s="208">
        <f t="shared" si="1680"/>
        <v>1</v>
      </c>
      <c r="AP380" s="210" t="s">
        <v>647</v>
      </c>
      <c r="AQ380" s="276">
        <f t="shared" ref="AQ380" si="1941">ROUND(AVERAGE(U380,Y380,AD380,AI380,AN380),0)</f>
        <v>1</v>
      </c>
      <c r="AR380" s="276" t="str">
        <f t="shared" ref="AR380" si="1942">IF(AQ380&lt;1.5,"FUERTE",IF(AND(AQ380&gt;=1.5,AQ380&lt;2.5),"ACEPTABLE",IF(AQ380&gt;=5,"INEXISTENTE","DÉBIL")))</f>
        <v>FUERTE</v>
      </c>
      <c r="AS380" s="276">
        <f t="shared" ref="AS380" si="1943">IF(R380=0,0,ROUND((R380*AQ380),0))</f>
        <v>4</v>
      </c>
      <c r="AT380" s="278" t="str">
        <f t="shared" ref="AT380" si="1944">IF(AS380&gt;=36,"GRAVE", IF(AS380&lt;=10, "LEVE", "MODERADO"))</f>
        <v>LEVE</v>
      </c>
      <c r="AU380" s="280" t="s">
        <v>1728</v>
      </c>
      <c r="AV380" s="298">
        <v>0</v>
      </c>
      <c r="AW380" s="210" t="s">
        <v>89</v>
      </c>
      <c r="AX380" s="210"/>
      <c r="AY380" s="188"/>
      <c r="AZ380" s="182"/>
      <c r="BA380" s="183"/>
      <c r="BB380" s="183"/>
      <c r="BC380" s="183"/>
      <c r="BD380" s="183"/>
      <c r="BE380" s="183"/>
      <c r="BF380" s="183"/>
      <c r="BG380" s="183"/>
    </row>
    <row r="381" spans="1:59" ht="64.5" hidden="1" customHeight="1" x14ac:dyDescent="0.2">
      <c r="A381" s="284"/>
      <c r="B381" s="282"/>
      <c r="C381" s="285"/>
      <c r="D381" s="280"/>
      <c r="E381" s="285"/>
      <c r="F381" s="282"/>
      <c r="G381" s="210" t="s">
        <v>261</v>
      </c>
      <c r="H381" s="210" t="s">
        <v>41</v>
      </c>
      <c r="I381" s="187" t="s">
        <v>1678</v>
      </c>
      <c r="J381" s="282"/>
      <c r="K381" s="282"/>
      <c r="L381" s="282"/>
      <c r="M381" s="282"/>
      <c r="N381" s="282"/>
      <c r="O381" s="276"/>
      <c r="P381" s="282"/>
      <c r="Q381" s="276"/>
      <c r="R381" s="276"/>
      <c r="S381" s="180" t="s">
        <v>315</v>
      </c>
      <c r="T381" s="181">
        <f t="shared" si="1664"/>
        <v>1</v>
      </c>
      <c r="U381" s="276"/>
      <c r="V381" s="276"/>
      <c r="W381" s="210" t="s">
        <v>1704</v>
      </c>
      <c r="X381" s="276"/>
      <c r="Y381" s="276"/>
      <c r="Z381" s="208">
        <f t="shared" si="1665"/>
        <v>4</v>
      </c>
      <c r="AA381" s="210" t="s">
        <v>318</v>
      </c>
      <c r="AB381" s="210"/>
      <c r="AC381" s="276"/>
      <c r="AD381" s="276"/>
      <c r="AE381" s="208">
        <f t="shared" si="1666"/>
        <v>1</v>
      </c>
      <c r="AF381" s="210" t="s">
        <v>295</v>
      </c>
      <c r="AG381" s="210" t="s">
        <v>1721</v>
      </c>
      <c r="AH381" s="276"/>
      <c r="AI381" s="276"/>
      <c r="AJ381" s="208">
        <f t="shared" si="1667"/>
        <v>1</v>
      </c>
      <c r="AK381" s="210" t="s">
        <v>292</v>
      </c>
      <c r="AL381" s="210" t="s">
        <v>307</v>
      </c>
      <c r="AM381" s="276"/>
      <c r="AN381" s="276"/>
      <c r="AO381" s="208">
        <f t="shared" si="1680"/>
        <v>1</v>
      </c>
      <c r="AP381" s="210" t="s">
        <v>647</v>
      </c>
      <c r="AQ381" s="276"/>
      <c r="AR381" s="276"/>
      <c r="AS381" s="276"/>
      <c r="AT381" s="278"/>
      <c r="AU381" s="280"/>
      <c r="AV381" s="280"/>
      <c r="AW381" s="210" t="s">
        <v>89</v>
      </c>
      <c r="AX381" s="210"/>
      <c r="AY381" s="188"/>
      <c r="AZ381" s="182"/>
      <c r="BA381" s="183"/>
      <c r="BB381" s="183"/>
      <c r="BC381" s="183"/>
      <c r="BD381" s="183"/>
      <c r="BE381" s="183"/>
      <c r="BF381" s="183"/>
      <c r="BG381" s="183"/>
    </row>
    <row r="382" spans="1:59" ht="64.5" hidden="1" customHeight="1" x14ac:dyDescent="0.2">
      <c r="A382" s="284"/>
      <c r="B382" s="282"/>
      <c r="C382" s="285"/>
      <c r="D382" s="280"/>
      <c r="E382" s="285"/>
      <c r="F382" s="282"/>
      <c r="G382" s="210"/>
      <c r="H382" s="210"/>
      <c r="I382" s="187"/>
      <c r="J382" s="282"/>
      <c r="K382" s="282"/>
      <c r="L382" s="282"/>
      <c r="M382" s="282"/>
      <c r="N382" s="282"/>
      <c r="O382" s="276"/>
      <c r="P382" s="282"/>
      <c r="Q382" s="276"/>
      <c r="R382" s="276"/>
      <c r="S382" s="180" t="s">
        <v>315</v>
      </c>
      <c r="T382" s="181">
        <f t="shared" si="1664"/>
        <v>1</v>
      </c>
      <c r="U382" s="276"/>
      <c r="V382" s="276"/>
      <c r="W382" s="210" t="s">
        <v>1705</v>
      </c>
      <c r="X382" s="276"/>
      <c r="Y382" s="276"/>
      <c r="Z382" s="208">
        <f t="shared" si="1665"/>
        <v>1</v>
      </c>
      <c r="AA382" s="210" t="s">
        <v>320</v>
      </c>
      <c r="AB382" s="210"/>
      <c r="AC382" s="276"/>
      <c r="AD382" s="276"/>
      <c r="AE382" s="208">
        <f t="shared" si="1666"/>
        <v>1</v>
      </c>
      <c r="AF382" s="210" t="s">
        <v>295</v>
      </c>
      <c r="AG382" s="210" t="s">
        <v>1722</v>
      </c>
      <c r="AH382" s="276"/>
      <c r="AI382" s="276"/>
      <c r="AJ382" s="208">
        <f t="shared" si="1667"/>
        <v>1</v>
      </c>
      <c r="AK382" s="210" t="s">
        <v>292</v>
      </c>
      <c r="AL382" s="210" t="s">
        <v>307</v>
      </c>
      <c r="AM382" s="276"/>
      <c r="AN382" s="276"/>
      <c r="AO382" s="208">
        <f t="shared" si="1680"/>
        <v>1</v>
      </c>
      <c r="AP382" s="210" t="s">
        <v>647</v>
      </c>
      <c r="AQ382" s="276"/>
      <c r="AR382" s="276"/>
      <c r="AS382" s="276"/>
      <c r="AT382" s="278"/>
      <c r="AU382" s="280"/>
      <c r="AV382" s="280"/>
      <c r="AW382" s="210" t="s">
        <v>89</v>
      </c>
      <c r="AX382" s="210"/>
      <c r="AY382" s="188"/>
      <c r="AZ382" s="182"/>
      <c r="BA382" s="183"/>
      <c r="BB382" s="183"/>
      <c r="BC382" s="183"/>
      <c r="BD382" s="183"/>
      <c r="BE382" s="183"/>
      <c r="BF382" s="183"/>
      <c r="BG382" s="183"/>
    </row>
    <row r="383" spans="1:59" ht="97.5" customHeight="1" x14ac:dyDescent="0.2">
      <c r="A383" s="284">
        <v>125</v>
      </c>
      <c r="B383" s="282" t="s">
        <v>177</v>
      </c>
      <c r="C383" s="285" t="str">
        <f>+VLOOKUP(B383,$A$691:$B$729,2,0)</f>
        <v>MARIA TERESA VELEZ ANGEL</v>
      </c>
      <c r="D383" s="280" t="s">
        <v>162</v>
      </c>
      <c r="E383" s="285" t="str">
        <f>IF(D383=$D$661,$E$661,IF(D383=$D$662,$E$662,IF(D383=$D$663,$E$663,IF(D383=$D$664,$E$664,IF(D383=$D$665,$E$665,IF(D383=$D$666,$E$666,IF(D383=$D$667,$E$667,IF(D383=$D$668,$E$668,IF(D383=$D$669,$E$669,IF(D383=$D$670,$E$670,IF(D383=VICERRECTORÍA_ACADÉMICA_,BE994,IF(D383=PLANEACIÓN_,BE996, IF(D383=IMPACTO,BE995,IF(D383=VICERRECTORÍA_ADMINISTRATIVA_FINANCIERA_,BE997,IF(D383=_VICERRECTORÍA_RESPONSABILIDAD_SOCIAL_Y_BIENESTAR_UNIVERSITARIO_,BE998," ")))))))))))))))</f>
        <v>Administrar y ejecutar los recursos de la institución generando en los procesos mayor eficiencia y eficacia para dar una respuesta oportuna a los servicios demandados en el cumplimiento de las funciones misionales.</v>
      </c>
      <c r="F383" s="282" t="s">
        <v>265</v>
      </c>
      <c r="G383" s="210" t="s">
        <v>260</v>
      </c>
      <c r="H383" s="210" t="s">
        <v>37</v>
      </c>
      <c r="I383" s="187" t="s">
        <v>1679</v>
      </c>
      <c r="J383" s="282" t="s">
        <v>111</v>
      </c>
      <c r="K383" s="282" t="s">
        <v>1691</v>
      </c>
      <c r="L383" s="282" t="s">
        <v>1692</v>
      </c>
      <c r="M383" s="282" t="s">
        <v>1693</v>
      </c>
      <c r="N383" s="282" t="s">
        <v>127</v>
      </c>
      <c r="O383" s="276">
        <f t="shared" ref="O383" si="1945">IF(N383="ALTA",5,IF(N383="MEDIO ALTA",4,IF(N383="MEDIA",3,IF(N383="MEDIO BAJA",2,IF(N383="BAJA",1,0)))))</f>
        <v>1</v>
      </c>
      <c r="P383" s="282" t="s">
        <v>209</v>
      </c>
      <c r="Q383" s="276">
        <f t="shared" ref="Q383" si="1946">IF(P383="ALTO",5,IF(P383="MEDIO-ALTO",4,IF(P383="MEDIO",3,IF(P383="MEDIO-BAJO",2,IF(P383="BAJO",1,0)))))</f>
        <v>4</v>
      </c>
      <c r="R383" s="276">
        <f t="shared" ref="R383" si="1947">Q383*O383</f>
        <v>4</v>
      </c>
      <c r="S383" s="180" t="s">
        <v>315</v>
      </c>
      <c r="T383" s="181">
        <f t="shared" si="1664"/>
        <v>1</v>
      </c>
      <c r="U383" s="276">
        <f t="shared" si="1619"/>
        <v>1</v>
      </c>
      <c r="V383" s="276">
        <f t="shared" si="1620"/>
        <v>0.6</v>
      </c>
      <c r="W383" s="210" t="s">
        <v>1706</v>
      </c>
      <c r="X383" s="276">
        <f t="shared" ref="X383" si="1948">IF(S383="No_existen",5*$X$10,Y383*$X$10)</f>
        <v>0.15000000000000002</v>
      </c>
      <c r="Y383" s="276">
        <f t="shared" si="1759"/>
        <v>3</v>
      </c>
      <c r="Z383" s="208">
        <f t="shared" si="1665"/>
        <v>1</v>
      </c>
      <c r="AA383" s="210" t="s">
        <v>320</v>
      </c>
      <c r="AB383" s="210" t="s">
        <v>1714</v>
      </c>
      <c r="AC383" s="276">
        <f t="shared" ref="AC383" si="1949">IF(S383="No_existen",5*$AC$10,AD383*$AC$10)</f>
        <v>0.15</v>
      </c>
      <c r="AD383" s="276">
        <f t="shared" si="1623"/>
        <v>1</v>
      </c>
      <c r="AE383" s="208">
        <f t="shared" si="1666"/>
        <v>1</v>
      </c>
      <c r="AF383" s="210" t="s">
        <v>295</v>
      </c>
      <c r="AG383" s="210" t="s">
        <v>1721</v>
      </c>
      <c r="AH383" s="276">
        <f t="shared" ref="AH383" si="1950">IF(S383="No_existen",5*$AH$10,AI383*$AH$10)</f>
        <v>0.30000000000000004</v>
      </c>
      <c r="AI383" s="276">
        <f t="shared" ref="AI383" si="1951">ROUND(AVERAGEIF(AJ383:AJ385,"&gt;0"),0)</f>
        <v>3</v>
      </c>
      <c r="AJ383" s="208">
        <f t="shared" si="1667"/>
        <v>1</v>
      </c>
      <c r="AK383" s="210" t="s">
        <v>292</v>
      </c>
      <c r="AL383" s="210" t="s">
        <v>303</v>
      </c>
      <c r="AM383" s="276">
        <f t="shared" ref="AM383" si="1952">IF(S383="No_existen",5*$AM$10,AN383*$AM$10)</f>
        <v>0.1</v>
      </c>
      <c r="AN383" s="276">
        <f t="shared" ref="AN383" si="1953">ROUND(AVERAGEIF(AO383:AO385,"&gt;0"),0)</f>
        <v>1</v>
      </c>
      <c r="AO383" s="208">
        <f t="shared" si="1680"/>
        <v>1</v>
      </c>
      <c r="AP383" s="210" t="s">
        <v>647</v>
      </c>
      <c r="AQ383" s="276">
        <f t="shared" ref="AQ383" si="1954">ROUND(AVERAGE(U383,Y383,AD383,AI383,AN383),0)</f>
        <v>2</v>
      </c>
      <c r="AR383" s="276" t="str">
        <f t="shared" ref="AR383" si="1955">IF(AQ383&lt;1.5,"FUERTE",IF(AND(AQ383&gt;=1.5,AQ383&lt;2.5),"ACEPTABLE",IF(AQ383&gt;=5,"INEXISTENTE","DÉBIL")))</f>
        <v>ACEPTABLE</v>
      </c>
      <c r="AS383" s="276">
        <f t="shared" ref="AS383" si="1956">IF(R383=0,0,ROUND((R383*AQ383),0))</f>
        <v>8</v>
      </c>
      <c r="AT383" s="278" t="str">
        <f t="shared" ref="AT383" si="1957">IF(AS383&gt;=36,"GRAVE", IF(AS383&lt;=10, "LEVE", "MODERADO"))</f>
        <v>LEVE</v>
      </c>
      <c r="AU383" s="280" t="s">
        <v>1729</v>
      </c>
      <c r="AV383" s="280">
        <v>0</v>
      </c>
      <c r="AW383" s="210" t="s">
        <v>89</v>
      </c>
      <c r="AX383" s="210"/>
      <c r="AY383" s="188"/>
      <c r="AZ383" s="182"/>
      <c r="BA383" s="183"/>
      <c r="BB383" s="183"/>
      <c r="BC383" s="183"/>
      <c r="BD383" s="183"/>
      <c r="BE383" s="183"/>
      <c r="BF383" s="183"/>
      <c r="BG383" s="183"/>
    </row>
    <row r="384" spans="1:59" ht="64.5" hidden="1" customHeight="1" x14ac:dyDescent="0.2">
      <c r="A384" s="284"/>
      <c r="B384" s="282"/>
      <c r="C384" s="285"/>
      <c r="D384" s="280"/>
      <c r="E384" s="285"/>
      <c r="F384" s="282"/>
      <c r="G384" s="210" t="s">
        <v>261</v>
      </c>
      <c r="H384" s="210" t="s">
        <v>41</v>
      </c>
      <c r="I384" s="187" t="s">
        <v>1680</v>
      </c>
      <c r="J384" s="282"/>
      <c r="K384" s="282"/>
      <c r="L384" s="282"/>
      <c r="M384" s="282"/>
      <c r="N384" s="282"/>
      <c r="O384" s="276"/>
      <c r="P384" s="282"/>
      <c r="Q384" s="276"/>
      <c r="R384" s="276"/>
      <c r="S384" s="180" t="s">
        <v>315</v>
      </c>
      <c r="T384" s="181">
        <f t="shared" si="1664"/>
        <v>1</v>
      </c>
      <c r="U384" s="276"/>
      <c r="V384" s="276"/>
      <c r="W384" s="210" t="s">
        <v>1707</v>
      </c>
      <c r="X384" s="276"/>
      <c r="Y384" s="276"/>
      <c r="Z384" s="208">
        <f t="shared" si="1665"/>
        <v>4</v>
      </c>
      <c r="AA384" s="210" t="s">
        <v>318</v>
      </c>
      <c r="AB384" s="210"/>
      <c r="AC384" s="276"/>
      <c r="AD384" s="276"/>
      <c r="AE384" s="208">
        <f t="shared" si="1666"/>
        <v>1</v>
      </c>
      <c r="AF384" s="210" t="s">
        <v>295</v>
      </c>
      <c r="AG384" s="210" t="s">
        <v>1721</v>
      </c>
      <c r="AH384" s="276"/>
      <c r="AI384" s="276"/>
      <c r="AJ384" s="208">
        <f t="shared" si="1667"/>
        <v>4</v>
      </c>
      <c r="AK384" s="210" t="s">
        <v>296</v>
      </c>
      <c r="AL384" s="210" t="s">
        <v>300</v>
      </c>
      <c r="AM384" s="276"/>
      <c r="AN384" s="276"/>
      <c r="AO384" s="208">
        <f t="shared" si="1680"/>
        <v>1</v>
      </c>
      <c r="AP384" s="210" t="s">
        <v>647</v>
      </c>
      <c r="AQ384" s="276"/>
      <c r="AR384" s="276"/>
      <c r="AS384" s="276"/>
      <c r="AT384" s="278"/>
      <c r="AU384" s="280"/>
      <c r="AV384" s="280"/>
      <c r="AW384" s="210" t="s">
        <v>89</v>
      </c>
      <c r="AX384" s="210"/>
      <c r="AY384" s="188"/>
      <c r="AZ384" s="182"/>
      <c r="BA384" s="183"/>
      <c r="BB384" s="183"/>
      <c r="BC384" s="183"/>
      <c r="BD384" s="183"/>
      <c r="BE384" s="183"/>
      <c r="BF384" s="183"/>
      <c r="BG384" s="183"/>
    </row>
    <row r="385" spans="1:59" ht="64.5" hidden="1" customHeight="1" x14ac:dyDescent="0.2">
      <c r="A385" s="284"/>
      <c r="B385" s="282"/>
      <c r="C385" s="285"/>
      <c r="D385" s="280"/>
      <c r="E385" s="285"/>
      <c r="F385" s="282"/>
      <c r="G385" s="210"/>
      <c r="H385" s="210"/>
      <c r="I385" s="187"/>
      <c r="J385" s="282"/>
      <c r="K385" s="282"/>
      <c r="L385" s="282"/>
      <c r="M385" s="282"/>
      <c r="N385" s="282"/>
      <c r="O385" s="276"/>
      <c r="P385" s="282"/>
      <c r="Q385" s="276"/>
      <c r="R385" s="276"/>
      <c r="S385" s="180"/>
      <c r="T385" s="181">
        <f t="shared" si="1664"/>
        <v>0</v>
      </c>
      <c r="U385" s="276"/>
      <c r="V385" s="276"/>
      <c r="W385" s="210"/>
      <c r="X385" s="276"/>
      <c r="Y385" s="276"/>
      <c r="Z385" s="208">
        <f t="shared" si="1665"/>
        <v>0</v>
      </c>
      <c r="AA385" s="210"/>
      <c r="AB385" s="210"/>
      <c r="AC385" s="276"/>
      <c r="AD385" s="276"/>
      <c r="AE385" s="208">
        <f t="shared" si="1666"/>
        <v>0</v>
      </c>
      <c r="AF385" s="210"/>
      <c r="AG385" s="210"/>
      <c r="AH385" s="276"/>
      <c r="AI385" s="276"/>
      <c r="AJ385" s="208">
        <f t="shared" si="1667"/>
        <v>0</v>
      </c>
      <c r="AK385" s="210"/>
      <c r="AL385" s="210"/>
      <c r="AM385" s="276"/>
      <c r="AN385" s="276"/>
      <c r="AO385" s="208">
        <f t="shared" si="1680"/>
        <v>0</v>
      </c>
      <c r="AP385" s="210"/>
      <c r="AQ385" s="276"/>
      <c r="AR385" s="276"/>
      <c r="AS385" s="276"/>
      <c r="AT385" s="278"/>
      <c r="AU385" s="280"/>
      <c r="AV385" s="280"/>
      <c r="AW385" s="210" t="s">
        <v>89</v>
      </c>
      <c r="AX385" s="210"/>
      <c r="AY385" s="188"/>
      <c r="AZ385" s="182"/>
      <c r="BA385" s="183"/>
      <c r="BB385" s="183"/>
      <c r="BC385" s="183"/>
      <c r="BD385" s="183"/>
      <c r="BE385" s="183"/>
      <c r="BF385" s="183"/>
      <c r="BG385" s="183"/>
    </row>
    <row r="386" spans="1:59" ht="92.25" customHeight="1" x14ac:dyDescent="0.2">
      <c r="A386" s="284">
        <v>126</v>
      </c>
      <c r="B386" s="282" t="s">
        <v>177</v>
      </c>
      <c r="C386" s="285" t="str">
        <f>+VLOOKUP(B386,$A$691:$B$729,2,0)</f>
        <v>MARIA TERESA VELEZ ANGEL</v>
      </c>
      <c r="D386" s="280" t="s">
        <v>162</v>
      </c>
      <c r="E386" s="285" t="str">
        <f>IF(D386=$D$661,$E$661,IF(D386=$D$662,$E$662,IF(D386=$D$663,$E$663,IF(D386=$D$664,$E$664,IF(D386=$D$665,$E$665,IF(D386=$D$666,$E$666,IF(D386=$D$667,$E$667,IF(D386=$D$668,$E$668,IF(D386=$D$669,$E$669,IF(D386=$D$670,$E$670,IF(D386=VICERRECTORÍA_ACADÉMICA_,BE997,IF(D386=PLANEACIÓN_,BE999, IF(D386=IMPACTO,BE998,IF(D386=VICERRECTORÍA_ADMINISTRATIVA_FINANCIERA_,BE1000,IF(D386=_VICERRECTORÍA_RESPONSABILIDAD_SOCIAL_Y_BIENESTAR_UNIVERSITARIO_,BE1001," ")))))))))))))))</f>
        <v>Administrar y ejecutar los recursos de la institución generando en los procesos mayor eficiencia y eficacia para dar una respuesta oportuna a los servicios demandados en el cumplimiento de las funciones misionales.</v>
      </c>
      <c r="F386" s="282" t="s">
        <v>265</v>
      </c>
      <c r="G386" s="210" t="s">
        <v>260</v>
      </c>
      <c r="H386" s="210" t="s">
        <v>37</v>
      </c>
      <c r="I386" s="187" t="s">
        <v>1681</v>
      </c>
      <c r="J386" s="282" t="s">
        <v>107</v>
      </c>
      <c r="K386" s="308" t="s">
        <v>1694</v>
      </c>
      <c r="L386" s="308" t="s">
        <v>1695</v>
      </c>
      <c r="M386" s="308" t="s">
        <v>1696</v>
      </c>
      <c r="N386" s="282" t="s">
        <v>127</v>
      </c>
      <c r="O386" s="276">
        <f t="shared" ref="O386" si="1958">IF(N386="ALTA",5,IF(N386="MEDIO ALTA",4,IF(N386="MEDIA",3,IF(N386="MEDIO BAJA",2,IF(N386="BAJA",1,0)))))</f>
        <v>1</v>
      </c>
      <c r="P386" s="282" t="s">
        <v>139</v>
      </c>
      <c r="Q386" s="276">
        <f t="shared" ref="Q386" si="1959">IF(P386="ALTO",5,IF(P386="MEDIO-ALTO",4,IF(P386="MEDIO",3,IF(P386="MEDIO-BAJO",2,IF(P386="BAJO",1,0)))))</f>
        <v>5</v>
      </c>
      <c r="R386" s="276">
        <f t="shared" ref="R386" si="1960">Q386*O386</f>
        <v>5</v>
      </c>
      <c r="S386" s="180" t="s">
        <v>315</v>
      </c>
      <c r="T386" s="181">
        <f t="shared" si="1664"/>
        <v>1</v>
      </c>
      <c r="U386" s="276">
        <f t="shared" si="1635"/>
        <v>1</v>
      </c>
      <c r="V386" s="276">
        <f t="shared" si="1636"/>
        <v>0.6</v>
      </c>
      <c r="W386" s="210" t="s">
        <v>1708</v>
      </c>
      <c r="X386" s="276">
        <f t="shared" ref="X386" si="1961">IF(S386="No_existen",5*$X$10,Y386*$X$10)</f>
        <v>0.2</v>
      </c>
      <c r="Y386" s="276">
        <f t="shared" si="1776"/>
        <v>4</v>
      </c>
      <c r="Z386" s="208">
        <f t="shared" si="1665"/>
        <v>4</v>
      </c>
      <c r="AA386" s="210" t="s">
        <v>318</v>
      </c>
      <c r="AB386" s="210"/>
      <c r="AC386" s="276">
        <f t="shared" ref="AC386" si="1962">IF(S386="No_existen",5*$AC$10,AD386*$AC$10)</f>
        <v>0.15</v>
      </c>
      <c r="AD386" s="276">
        <f t="shared" si="1639"/>
        <v>1</v>
      </c>
      <c r="AE386" s="208">
        <f t="shared" si="1666"/>
        <v>1</v>
      </c>
      <c r="AF386" s="210" t="s">
        <v>295</v>
      </c>
      <c r="AG386" s="210" t="s">
        <v>1723</v>
      </c>
      <c r="AH386" s="276">
        <f t="shared" ref="AH386" si="1963">IF(S386="No_existen",5*$AH$10,AI386*$AH$10)</f>
        <v>0.1</v>
      </c>
      <c r="AI386" s="276">
        <f t="shared" ref="AI386" si="1964">ROUND(AVERAGEIF(AJ386:AJ388,"&gt;0"),0)</f>
        <v>1</v>
      </c>
      <c r="AJ386" s="208">
        <f t="shared" si="1667"/>
        <v>1</v>
      </c>
      <c r="AK386" s="210" t="s">
        <v>292</v>
      </c>
      <c r="AL386" s="210" t="s">
        <v>299</v>
      </c>
      <c r="AM386" s="276">
        <f t="shared" ref="AM386" si="1965">IF(S386="No_existen",5*$AM$10,AN386*$AM$10)</f>
        <v>0.1</v>
      </c>
      <c r="AN386" s="276">
        <f t="shared" ref="AN386" si="1966">ROUND(AVERAGEIF(AO386:AO388,"&gt;0"),0)</f>
        <v>1</v>
      </c>
      <c r="AO386" s="208">
        <f t="shared" si="1680"/>
        <v>1</v>
      </c>
      <c r="AP386" s="210" t="s">
        <v>647</v>
      </c>
      <c r="AQ386" s="276">
        <f t="shared" ref="AQ386" si="1967">ROUND(AVERAGE(U386,Y386,AD386,AI386,AN386),0)</f>
        <v>2</v>
      </c>
      <c r="AR386" s="276" t="str">
        <f t="shared" ref="AR386" si="1968">IF(AQ386&lt;1.5,"FUERTE",IF(AND(AQ386&gt;=1.5,AQ386&lt;2.5),"ACEPTABLE",IF(AQ386&gt;=5,"INEXISTENTE","DÉBIL")))</f>
        <v>ACEPTABLE</v>
      </c>
      <c r="AS386" s="276">
        <f t="shared" ref="AS386" si="1969">IF(R386=0,0,ROUND((R386*AQ386),0))</f>
        <v>10</v>
      </c>
      <c r="AT386" s="278" t="str">
        <f t="shared" ref="AT386" si="1970">IF(AS386&gt;=36,"GRAVE", IF(AS386&lt;=10, "LEVE", "MODERADO"))</f>
        <v>LEVE</v>
      </c>
      <c r="AU386" s="280" t="s">
        <v>1730</v>
      </c>
      <c r="AV386" s="280" t="s">
        <v>1731</v>
      </c>
      <c r="AW386" s="210" t="s">
        <v>89</v>
      </c>
      <c r="AX386" s="210"/>
      <c r="AY386" s="188"/>
      <c r="AZ386" s="182"/>
      <c r="BA386" s="183"/>
      <c r="BB386" s="183"/>
      <c r="BC386" s="183"/>
      <c r="BD386" s="183"/>
      <c r="BE386" s="183"/>
      <c r="BF386" s="183"/>
      <c r="BG386" s="183"/>
    </row>
    <row r="387" spans="1:59" ht="64.5" hidden="1" customHeight="1" x14ac:dyDescent="0.2">
      <c r="A387" s="284"/>
      <c r="B387" s="282"/>
      <c r="C387" s="285"/>
      <c r="D387" s="280"/>
      <c r="E387" s="285"/>
      <c r="F387" s="282"/>
      <c r="G387" s="210" t="s">
        <v>260</v>
      </c>
      <c r="H387" s="210" t="s">
        <v>38</v>
      </c>
      <c r="I387" s="187" t="s">
        <v>1682</v>
      </c>
      <c r="J387" s="282"/>
      <c r="K387" s="308"/>
      <c r="L387" s="308"/>
      <c r="M387" s="308"/>
      <c r="N387" s="282"/>
      <c r="O387" s="276"/>
      <c r="P387" s="282"/>
      <c r="Q387" s="276"/>
      <c r="R387" s="276"/>
      <c r="S387" s="180" t="s">
        <v>315</v>
      </c>
      <c r="T387" s="181">
        <f t="shared" si="1664"/>
        <v>1</v>
      </c>
      <c r="U387" s="276"/>
      <c r="V387" s="276"/>
      <c r="W387" s="210" t="s">
        <v>1709</v>
      </c>
      <c r="X387" s="276"/>
      <c r="Y387" s="276"/>
      <c r="Z387" s="208">
        <f t="shared" si="1665"/>
        <v>4</v>
      </c>
      <c r="AA387" s="210" t="s">
        <v>318</v>
      </c>
      <c r="AB387" s="210"/>
      <c r="AC387" s="276"/>
      <c r="AD387" s="276"/>
      <c r="AE387" s="208">
        <f t="shared" si="1666"/>
        <v>1</v>
      </c>
      <c r="AF387" s="210" t="s">
        <v>295</v>
      </c>
      <c r="AG387" s="210" t="s">
        <v>1724</v>
      </c>
      <c r="AH387" s="276"/>
      <c r="AI387" s="276"/>
      <c r="AJ387" s="208">
        <f t="shared" si="1667"/>
        <v>1</v>
      </c>
      <c r="AK387" s="210" t="s">
        <v>292</v>
      </c>
      <c r="AL387" s="210" t="s">
        <v>303</v>
      </c>
      <c r="AM387" s="276"/>
      <c r="AN387" s="276"/>
      <c r="AO387" s="208">
        <f t="shared" si="1680"/>
        <v>1</v>
      </c>
      <c r="AP387" s="210" t="s">
        <v>647</v>
      </c>
      <c r="AQ387" s="276"/>
      <c r="AR387" s="276"/>
      <c r="AS387" s="276"/>
      <c r="AT387" s="278"/>
      <c r="AU387" s="280"/>
      <c r="AV387" s="280"/>
      <c r="AW387" s="210" t="s">
        <v>89</v>
      </c>
      <c r="AX387" s="210"/>
      <c r="AY387" s="188"/>
      <c r="AZ387" s="182"/>
      <c r="BA387" s="183"/>
      <c r="BB387" s="183"/>
      <c r="BC387" s="183"/>
      <c r="BD387" s="183"/>
      <c r="BE387" s="183"/>
      <c r="BF387" s="183"/>
      <c r="BG387" s="183"/>
    </row>
    <row r="388" spans="1:59" ht="64.5" hidden="1" customHeight="1" x14ac:dyDescent="0.2">
      <c r="A388" s="284"/>
      <c r="B388" s="282"/>
      <c r="C388" s="285"/>
      <c r="D388" s="280"/>
      <c r="E388" s="285"/>
      <c r="F388" s="282"/>
      <c r="G388" s="210"/>
      <c r="H388" s="210"/>
      <c r="I388" s="187"/>
      <c r="J388" s="282"/>
      <c r="K388" s="308"/>
      <c r="L388" s="308"/>
      <c r="M388" s="308"/>
      <c r="N388" s="282"/>
      <c r="O388" s="276"/>
      <c r="P388" s="282"/>
      <c r="Q388" s="276"/>
      <c r="R388" s="276"/>
      <c r="S388" s="180" t="s">
        <v>315</v>
      </c>
      <c r="T388" s="181">
        <f t="shared" si="1664"/>
        <v>1</v>
      </c>
      <c r="U388" s="276"/>
      <c r="V388" s="276"/>
      <c r="W388" s="210" t="s">
        <v>1710</v>
      </c>
      <c r="X388" s="276"/>
      <c r="Y388" s="276"/>
      <c r="Z388" s="208">
        <f t="shared" si="1665"/>
        <v>4</v>
      </c>
      <c r="AA388" s="210" t="s">
        <v>318</v>
      </c>
      <c r="AB388" s="210"/>
      <c r="AC388" s="276"/>
      <c r="AD388" s="276"/>
      <c r="AE388" s="208">
        <f t="shared" si="1666"/>
        <v>1</v>
      </c>
      <c r="AF388" s="210" t="s">
        <v>295</v>
      </c>
      <c r="AG388" s="210" t="s">
        <v>1721</v>
      </c>
      <c r="AH388" s="276"/>
      <c r="AI388" s="276"/>
      <c r="AJ388" s="208">
        <f t="shared" si="1667"/>
        <v>1</v>
      </c>
      <c r="AK388" s="210" t="s">
        <v>292</v>
      </c>
      <c r="AL388" s="210" t="s">
        <v>307</v>
      </c>
      <c r="AM388" s="276"/>
      <c r="AN388" s="276"/>
      <c r="AO388" s="208">
        <f t="shared" si="1680"/>
        <v>1</v>
      </c>
      <c r="AP388" s="210" t="s">
        <v>647</v>
      </c>
      <c r="AQ388" s="276"/>
      <c r="AR388" s="276"/>
      <c r="AS388" s="276"/>
      <c r="AT388" s="278"/>
      <c r="AU388" s="280"/>
      <c r="AV388" s="280"/>
      <c r="AW388" s="210" t="s">
        <v>89</v>
      </c>
      <c r="AX388" s="210"/>
      <c r="AY388" s="188"/>
      <c r="AZ388" s="182"/>
      <c r="BA388" s="183"/>
      <c r="BB388" s="183"/>
      <c r="BC388" s="183"/>
      <c r="BD388" s="183"/>
      <c r="BE388" s="183"/>
      <c r="BF388" s="183"/>
      <c r="BG388" s="183"/>
    </row>
    <row r="389" spans="1:59" ht="107.25" customHeight="1" x14ac:dyDescent="0.2">
      <c r="A389" s="284">
        <v>127</v>
      </c>
      <c r="B389" s="282" t="s">
        <v>177</v>
      </c>
      <c r="C389" s="285" t="str">
        <f>+VLOOKUP(B389,$A$691:$B$729,2,0)</f>
        <v>MARIA TERESA VELEZ ANGEL</v>
      </c>
      <c r="D389" s="280" t="s">
        <v>162</v>
      </c>
      <c r="E389" s="285" t="str">
        <f>IF(D389=$D$661,$E$661,IF(D389=$D$662,$E$662,IF(D389=$D$663,$E$663,IF(D389=$D$664,$E$664,IF(D389=$D$665,$E$665,IF(D389=$D$666,$E$666,IF(D389=$D$667,$E$667,IF(D389=$D$668,$E$668,IF(D389=$D$669,$E$669,IF(D389=$D$670,$E$670,IF(D389=VICERRECTORÍA_ACADÉMICA_,BE1000,IF(D389=PLANEACIÓN_,BE1002, IF(D389=IMPACTO,BE1001,IF(D389=VICERRECTORÍA_ADMINISTRATIVA_FINANCIERA_,BE1003,IF(D389=_VICERRECTORÍA_RESPONSABILIDAD_SOCIAL_Y_BIENESTAR_UNIVERSITARIO_,BE1004," ")))))))))))))))</f>
        <v>Administrar y ejecutar los recursos de la institución generando en los procesos mayor eficiencia y eficacia para dar una respuesta oportuna a los servicios demandados en el cumplimiento de las funciones misionales.</v>
      </c>
      <c r="F389" s="282" t="s">
        <v>265</v>
      </c>
      <c r="G389" s="210" t="s">
        <v>260</v>
      </c>
      <c r="H389" s="210" t="s">
        <v>37</v>
      </c>
      <c r="I389" s="187" t="s">
        <v>1683</v>
      </c>
      <c r="J389" s="282" t="s">
        <v>111</v>
      </c>
      <c r="K389" s="282" t="s">
        <v>1697</v>
      </c>
      <c r="L389" s="282" t="s">
        <v>1698</v>
      </c>
      <c r="M389" s="282" t="s">
        <v>1699</v>
      </c>
      <c r="N389" s="282" t="s">
        <v>104</v>
      </c>
      <c r="O389" s="276">
        <f t="shared" ref="O389" si="1971">IF(N389="ALTA",5,IF(N389="MEDIO ALTA",4,IF(N389="MEDIA",3,IF(N389="MEDIO BAJA",2,IF(N389="BAJA",1,0)))))</f>
        <v>3</v>
      </c>
      <c r="P389" s="282" t="s">
        <v>141</v>
      </c>
      <c r="Q389" s="276">
        <f t="shared" ref="Q389" si="1972">IF(P389="ALTO",5,IF(P389="MEDIO-ALTO",4,IF(P389="MEDIO",3,IF(P389="MEDIO-BAJO",2,IF(P389="BAJO",1,0)))))</f>
        <v>1</v>
      </c>
      <c r="R389" s="276">
        <f t="shared" ref="R389" si="1973">Q389*O389</f>
        <v>3</v>
      </c>
      <c r="S389" s="180" t="s">
        <v>315</v>
      </c>
      <c r="T389" s="181">
        <f t="shared" si="1664"/>
        <v>1</v>
      </c>
      <c r="U389" s="276">
        <f t="shared" si="1651"/>
        <v>1</v>
      </c>
      <c r="V389" s="276">
        <f t="shared" si="1652"/>
        <v>0.6</v>
      </c>
      <c r="W389" s="210" t="s">
        <v>1711</v>
      </c>
      <c r="X389" s="276">
        <f t="shared" ref="X389" si="1974">IF(S389="No_existen",5*$X$10,Y389*$X$10)</f>
        <v>0.2</v>
      </c>
      <c r="Y389" s="276">
        <f t="shared" si="1793"/>
        <v>4</v>
      </c>
      <c r="Z389" s="208">
        <f t="shared" si="1665"/>
        <v>4</v>
      </c>
      <c r="AA389" s="210" t="s">
        <v>318</v>
      </c>
      <c r="AB389" s="210"/>
      <c r="AC389" s="276">
        <f t="shared" ref="AC389" si="1975">IF(S389="No_existen",5*$AC$10,AD389*$AC$10)</f>
        <v>0.15</v>
      </c>
      <c r="AD389" s="276">
        <f t="shared" si="1655"/>
        <v>1</v>
      </c>
      <c r="AE389" s="208">
        <f t="shared" si="1666"/>
        <v>1</v>
      </c>
      <c r="AF389" s="210" t="s">
        <v>295</v>
      </c>
      <c r="AG389" s="210" t="s">
        <v>1721</v>
      </c>
      <c r="AH389" s="276">
        <f t="shared" ref="AH389" si="1976">IF(S389="No_existen",5*$AH$10,AI389*$AH$10)</f>
        <v>0.1</v>
      </c>
      <c r="AI389" s="276">
        <f t="shared" ref="AI389" si="1977">ROUND(AVERAGEIF(AJ389:AJ391,"&gt;0"),0)</f>
        <v>1</v>
      </c>
      <c r="AJ389" s="208">
        <f t="shared" si="1667"/>
        <v>1</v>
      </c>
      <c r="AK389" s="210" t="s">
        <v>292</v>
      </c>
      <c r="AL389" s="210" t="s">
        <v>307</v>
      </c>
      <c r="AM389" s="276">
        <f t="shared" ref="AM389" si="1978">IF(S389="No_existen",5*$AM$10,AN389*$AM$10)</f>
        <v>0.1</v>
      </c>
      <c r="AN389" s="276">
        <f t="shared" ref="AN389" si="1979">ROUND(AVERAGEIF(AO389:AO391,"&gt;0"),0)</f>
        <v>1</v>
      </c>
      <c r="AO389" s="208">
        <f t="shared" si="1680"/>
        <v>1</v>
      </c>
      <c r="AP389" s="210" t="s">
        <v>647</v>
      </c>
      <c r="AQ389" s="276">
        <f t="shared" ref="AQ389" si="1980">ROUND(AVERAGE(U389,Y389,AD389,AI389,AN389),0)</f>
        <v>2</v>
      </c>
      <c r="AR389" s="276" t="str">
        <f t="shared" ref="AR389" si="1981">IF(AQ389&lt;1.5,"FUERTE",IF(AND(AQ389&gt;=1.5,AQ389&lt;2.5),"ACEPTABLE",IF(AQ389&gt;=5,"INEXISTENTE","DÉBIL")))</f>
        <v>ACEPTABLE</v>
      </c>
      <c r="AS389" s="276">
        <f t="shared" ref="AS389" si="1982">IF(R389=0,0,ROUND((R389*AQ389),0))</f>
        <v>6</v>
      </c>
      <c r="AT389" s="278" t="str">
        <f t="shared" ref="AT389" si="1983">IF(AS389&gt;=36,"GRAVE", IF(AS389&lt;=10, "LEVE", "MODERADO"))</f>
        <v>LEVE</v>
      </c>
      <c r="AU389" s="280" t="s">
        <v>1732</v>
      </c>
      <c r="AV389" s="280">
        <v>4</v>
      </c>
      <c r="AW389" s="210" t="s">
        <v>89</v>
      </c>
      <c r="AX389" s="210"/>
      <c r="AY389" s="188"/>
      <c r="AZ389" s="182"/>
      <c r="BA389" s="183"/>
      <c r="BB389" s="183"/>
      <c r="BC389" s="183"/>
      <c r="BD389" s="183"/>
      <c r="BE389" s="183"/>
      <c r="BF389" s="183"/>
      <c r="BG389" s="183"/>
    </row>
    <row r="390" spans="1:59" ht="64.5" hidden="1" customHeight="1" x14ac:dyDescent="0.2">
      <c r="A390" s="284"/>
      <c r="B390" s="282"/>
      <c r="C390" s="285"/>
      <c r="D390" s="280"/>
      <c r="E390" s="285"/>
      <c r="F390" s="282"/>
      <c r="G390" s="210" t="s">
        <v>260</v>
      </c>
      <c r="H390" s="210" t="s">
        <v>37</v>
      </c>
      <c r="I390" s="187" t="s">
        <v>1684</v>
      </c>
      <c r="J390" s="282"/>
      <c r="K390" s="282"/>
      <c r="L390" s="282"/>
      <c r="M390" s="282"/>
      <c r="N390" s="282"/>
      <c r="O390" s="276"/>
      <c r="P390" s="282"/>
      <c r="Q390" s="276"/>
      <c r="R390" s="276"/>
      <c r="S390" s="180" t="s">
        <v>315</v>
      </c>
      <c r="T390" s="181">
        <f t="shared" si="1664"/>
        <v>1</v>
      </c>
      <c r="U390" s="276"/>
      <c r="V390" s="276"/>
      <c r="W390" s="210" t="s">
        <v>1712</v>
      </c>
      <c r="X390" s="276"/>
      <c r="Y390" s="276"/>
      <c r="Z390" s="208">
        <f t="shared" si="1665"/>
        <v>4</v>
      </c>
      <c r="AA390" s="210" t="s">
        <v>318</v>
      </c>
      <c r="AB390" s="210"/>
      <c r="AC390" s="276"/>
      <c r="AD390" s="276"/>
      <c r="AE390" s="208">
        <f t="shared" si="1666"/>
        <v>1</v>
      </c>
      <c r="AF390" s="210" t="s">
        <v>295</v>
      </c>
      <c r="AG390" s="210" t="s">
        <v>1725</v>
      </c>
      <c r="AH390" s="276"/>
      <c r="AI390" s="276"/>
      <c r="AJ390" s="208">
        <f t="shared" si="1667"/>
        <v>1</v>
      </c>
      <c r="AK390" s="210" t="s">
        <v>292</v>
      </c>
      <c r="AL390" s="210" t="s">
        <v>307</v>
      </c>
      <c r="AM390" s="276"/>
      <c r="AN390" s="276"/>
      <c r="AO390" s="208">
        <f t="shared" si="1680"/>
        <v>1</v>
      </c>
      <c r="AP390" s="210" t="s">
        <v>647</v>
      </c>
      <c r="AQ390" s="276"/>
      <c r="AR390" s="276"/>
      <c r="AS390" s="276"/>
      <c r="AT390" s="278"/>
      <c r="AU390" s="280"/>
      <c r="AV390" s="280"/>
      <c r="AW390" s="210" t="s">
        <v>89</v>
      </c>
      <c r="AX390" s="210"/>
      <c r="AY390" s="188"/>
      <c r="AZ390" s="182"/>
      <c r="BA390" s="183"/>
      <c r="BB390" s="183"/>
      <c r="BC390" s="183"/>
      <c r="BD390" s="183"/>
      <c r="BE390" s="183"/>
      <c r="BF390" s="183"/>
      <c r="BG390" s="183"/>
    </row>
    <row r="391" spans="1:59" ht="64.5" hidden="1" customHeight="1" x14ac:dyDescent="0.2">
      <c r="A391" s="284"/>
      <c r="B391" s="282"/>
      <c r="C391" s="285"/>
      <c r="D391" s="280"/>
      <c r="E391" s="285"/>
      <c r="F391" s="282"/>
      <c r="G391" s="210"/>
      <c r="H391" s="210"/>
      <c r="I391" s="187"/>
      <c r="J391" s="282"/>
      <c r="K391" s="282"/>
      <c r="L391" s="282"/>
      <c r="M391" s="282"/>
      <c r="N391" s="282"/>
      <c r="O391" s="276"/>
      <c r="P391" s="282"/>
      <c r="Q391" s="276"/>
      <c r="R391" s="276"/>
      <c r="S391" s="180" t="s">
        <v>315</v>
      </c>
      <c r="T391" s="181">
        <f t="shared" si="1664"/>
        <v>1</v>
      </c>
      <c r="U391" s="276"/>
      <c r="V391" s="276"/>
      <c r="W391" s="210" t="s">
        <v>1713</v>
      </c>
      <c r="X391" s="276"/>
      <c r="Y391" s="276"/>
      <c r="Z391" s="208">
        <f t="shared" si="1665"/>
        <v>4</v>
      </c>
      <c r="AA391" s="210" t="s">
        <v>318</v>
      </c>
      <c r="AB391" s="210"/>
      <c r="AC391" s="276"/>
      <c r="AD391" s="276"/>
      <c r="AE391" s="208">
        <f t="shared" si="1666"/>
        <v>1</v>
      </c>
      <c r="AF391" s="210" t="s">
        <v>295</v>
      </c>
      <c r="AG391" s="210" t="s">
        <v>1726</v>
      </c>
      <c r="AH391" s="276"/>
      <c r="AI391" s="276"/>
      <c r="AJ391" s="208">
        <f t="shared" si="1667"/>
        <v>1</v>
      </c>
      <c r="AK391" s="210" t="s">
        <v>292</v>
      </c>
      <c r="AL391" s="210" t="s">
        <v>307</v>
      </c>
      <c r="AM391" s="276"/>
      <c r="AN391" s="276"/>
      <c r="AO391" s="208">
        <f t="shared" si="1680"/>
        <v>1</v>
      </c>
      <c r="AP391" s="210" t="s">
        <v>647</v>
      </c>
      <c r="AQ391" s="276"/>
      <c r="AR391" s="276"/>
      <c r="AS391" s="276"/>
      <c r="AT391" s="278"/>
      <c r="AU391" s="280"/>
      <c r="AV391" s="280"/>
      <c r="AW391" s="210" t="s">
        <v>89</v>
      </c>
      <c r="AX391" s="210"/>
      <c r="AY391" s="188"/>
      <c r="AZ391" s="182"/>
      <c r="BA391" s="183"/>
      <c r="BB391" s="183"/>
      <c r="BC391" s="183"/>
      <c r="BD391" s="183"/>
      <c r="BE391" s="183"/>
      <c r="BF391" s="183"/>
      <c r="BG391" s="183"/>
    </row>
    <row r="392" spans="1:59" ht="64.5" hidden="1" customHeight="1" x14ac:dyDescent="0.2">
      <c r="A392" s="284">
        <v>128</v>
      </c>
      <c r="B392" s="282" t="s">
        <v>531</v>
      </c>
      <c r="C392" s="285" t="str">
        <f>+VLOOKUP(B392,$A$691:$B$729,2,0)</f>
        <v>FERNANDO NOREÑA JARAMILLO</v>
      </c>
      <c r="D392" s="280" t="s">
        <v>165</v>
      </c>
      <c r="E392" s="285" t="str">
        <f>IF(D392=$D$661,$E$661,IF(D392=$D$662,$E$662,IF(D392=$D$663,$E$663,IF(D392=$D$664,$E$664,IF(D392=$D$665,$E$665,IF(D392=$D$666,$E$666,IF(D392=$D$667,$E$667,IF(D392=$D$668,$E$668,IF(D392=$D$669,$E$669,IF(D392=$D$670,$E$670,IF(D392=VICERRECTORÍA_ACADÉMICA_,BE1003,IF(D392=PLANEACIÓN_,BE1005, IF(D392=IMPACTO,BE1004,IF(D392=VICERRECTORÍA_ADMINISTRATIVA_FINANCIERA_,BE1006,IF(D392=_VICERRECTORÍA_RESPONSABILIDAD_SOCIAL_Y_BIENESTAR_UNIVERSITARIO_,BE1007," ")))))))))))))))</f>
        <v>Ejercer la evaluación y control sobre el desarrollo del quehacer institucional, de forma preventiva y correctiva, vigilando el cumplimiento de las disposiciones establecidas por la Ley y la Universidad.</v>
      </c>
      <c r="F392" s="282" t="s">
        <v>265</v>
      </c>
      <c r="G392" s="210" t="s">
        <v>260</v>
      </c>
      <c r="H392" s="210" t="s">
        <v>34</v>
      </c>
      <c r="I392" s="187" t="s">
        <v>1733</v>
      </c>
      <c r="J392" s="282" t="s">
        <v>111</v>
      </c>
      <c r="K392" s="308" t="s">
        <v>1751</v>
      </c>
      <c r="L392" s="310" t="s">
        <v>1752</v>
      </c>
      <c r="M392" s="310" t="s">
        <v>1753</v>
      </c>
      <c r="N392" s="282" t="s">
        <v>145</v>
      </c>
      <c r="O392" s="276">
        <f t="shared" ref="O392" si="1984">IF(N392="ALTA",5,IF(N392="MEDIO ALTA",4,IF(N392="MEDIA",3,IF(N392="MEDIO BAJA",2,IF(N392="BAJA",1,0)))))</f>
        <v>5</v>
      </c>
      <c r="P392" s="282" t="s">
        <v>208</v>
      </c>
      <c r="Q392" s="276">
        <f t="shared" ref="Q392" si="1985">IF(P392="ALTO",5,IF(P392="MEDIO-ALTO",4,IF(P392="MEDIO",3,IF(P392="MEDIO-BAJO",2,IF(P392="BAJO",1,0)))))</f>
        <v>2</v>
      </c>
      <c r="R392" s="276">
        <f t="shared" ref="R392" si="1986">Q392*O392</f>
        <v>10</v>
      </c>
      <c r="S392" s="180" t="s">
        <v>315</v>
      </c>
      <c r="T392" s="181">
        <f t="shared" si="1664"/>
        <v>1</v>
      </c>
      <c r="U392" s="276">
        <f t="shared" si="1671"/>
        <v>1</v>
      </c>
      <c r="V392" s="276">
        <f t="shared" si="1672"/>
        <v>0.6</v>
      </c>
      <c r="W392" s="215" t="s">
        <v>1772</v>
      </c>
      <c r="X392" s="276">
        <f t="shared" ref="X392" si="1987">IF(S392="No_existen",5*$X$10,Y392*$X$10)</f>
        <v>0.15000000000000002</v>
      </c>
      <c r="Y392" s="276">
        <f t="shared" si="1810"/>
        <v>3</v>
      </c>
      <c r="Z392" s="208">
        <f t="shared" si="1665"/>
        <v>1</v>
      </c>
      <c r="AA392" s="210" t="s">
        <v>320</v>
      </c>
      <c r="AB392" s="210" t="s">
        <v>1789</v>
      </c>
      <c r="AC392" s="276">
        <f t="shared" ref="AC392" si="1988">IF(S392="No_existen",5*$AC$10,AD392*$AC$10)</f>
        <v>0.15</v>
      </c>
      <c r="AD392" s="276">
        <f t="shared" si="1675"/>
        <v>1</v>
      </c>
      <c r="AE392" s="208">
        <f t="shared" si="1666"/>
        <v>1</v>
      </c>
      <c r="AF392" s="210" t="s">
        <v>295</v>
      </c>
      <c r="AG392" s="210" t="s">
        <v>1790</v>
      </c>
      <c r="AH392" s="276">
        <f t="shared" ref="AH392" si="1989">IF(S392="No_existen",5*$AH$10,AI392*$AH$10)</f>
        <v>0.1</v>
      </c>
      <c r="AI392" s="276">
        <f t="shared" ref="AI392" si="1990">ROUND(AVERAGEIF(AJ392:AJ394,"&gt;0"),0)</f>
        <v>1</v>
      </c>
      <c r="AJ392" s="208">
        <f t="shared" si="1667"/>
        <v>1</v>
      </c>
      <c r="AK392" s="210" t="s">
        <v>292</v>
      </c>
      <c r="AL392" s="210" t="s">
        <v>306</v>
      </c>
      <c r="AM392" s="276">
        <f t="shared" ref="AM392" si="1991">IF(S392="No_existen",5*$AM$10,AN392*$AM$10)</f>
        <v>0.1</v>
      </c>
      <c r="AN392" s="276">
        <f t="shared" ref="AN392" si="1992">ROUND(AVERAGEIF(AO392:AO394,"&gt;0"),0)</f>
        <v>1</v>
      </c>
      <c r="AO392" s="208">
        <f t="shared" si="1680"/>
        <v>1</v>
      </c>
      <c r="AP392" s="210" t="s">
        <v>647</v>
      </c>
      <c r="AQ392" s="276">
        <f t="shared" ref="AQ392" si="1993">ROUND(AVERAGE(U392,Y392,AD392,AI392,AN392),0)</f>
        <v>1</v>
      </c>
      <c r="AR392" s="276" t="str">
        <f t="shared" ref="AR392" si="1994">IF(AQ392&lt;1.5,"FUERTE",IF(AND(AQ392&gt;=1.5,AQ392&lt;2.5),"ACEPTABLE",IF(AQ392&gt;=5,"INEXISTENTE","DÉBIL")))</f>
        <v>FUERTE</v>
      </c>
      <c r="AS392" s="276">
        <f t="shared" ref="AS392" si="1995">IF(R392=0,0,ROUND((R392*AQ392),0))</f>
        <v>10</v>
      </c>
      <c r="AT392" s="278" t="str">
        <f t="shared" ref="AT392" si="1996">IF(AS392&gt;=36,"GRAVE", IF(AS392&lt;=10, "LEVE", "MODERADO"))</f>
        <v>LEVE</v>
      </c>
      <c r="AU392" s="308" t="s">
        <v>1804</v>
      </c>
      <c r="AV392" s="309" t="s">
        <v>1805</v>
      </c>
      <c r="AW392" s="210" t="s">
        <v>89</v>
      </c>
      <c r="AX392" s="210"/>
      <c r="AY392" s="188"/>
      <c r="AZ392" s="182"/>
      <c r="BA392" s="183"/>
      <c r="BB392" s="183"/>
      <c r="BC392" s="183"/>
      <c r="BD392" s="183"/>
      <c r="BE392" s="183"/>
      <c r="BF392" s="183"/>
      <c r="BG392" s="183"/>
    </row>
    <row r="393" spans="1:59" ht="64.5" hidden="1" customHeight="1" x14ac:dyDescent="0.2">
      <c r="A393" s="284"/>
      <c r="B393" s="282"/>
      <c r="C393" s="285"/>
      <c r="D393" s="280"/>
      <c r="E393" s="285"/>
      <c r="F393" s="282"/>
      <c r="G393" s="210" t="s">
        <v>260</v>
      </c>
      <c r="H393" s="210" t="s">
        <v>37</v>
      </c>
      <c r="I393" s="187" t="s">
        <v>1734</v>
      </c>
      <c r="J393" s="282"/>
      <c r="K393" s="308"/>
      <c r="L393" s="311"/>
      <c r="M393" s="311"/>
      <c r="N393" s="282"/>
      <c r="O393" s="276"/>
      <c r="P393" s="282"/>
      <c r="Q393" s="276"/>
      <c r="R393" s="276"/>
      <c r="S393" s="180" t="s">
        <v>315</v>
      </c>
      <c r="T393" s="181">
        <f t="shared" si="1664"/>
        <v>1</v>
      </c>
      <c r="U393" s="276"/>
      <c r="V393" s="276"/>
      <c r="W393" s="210" t="s">
        <v>1773</v>
      </c>
      <c r="X393" s="276"/>
      <c r="Y393" s="276"/>
      <c r="Z393" s="208">
        <f t="shared" si="1665"/>
        <v>4</v>
      </c>
      <c r="AA393" s="210" t="s">
        <v>318</v>
      </c>
      <c r="AB393" s="210"/>
      <c r="AC393" s="276"/>
      <c r="AD393" s="276"/>
      <c r="AE393" s="208">
        <f t="shared" si="1666"/>
        <v>1</v>
      </c>
      <c r="AF393" s="210" t="s">
        <v>295</v>
      </c>
      <c r="AG393" s="215" t="s">
        <v>1791</v>
      </c>
      <c r="AH393" s="276"/>
      <c r="AI393" s="276"/>
      <c r="AJ393" s="208">
        <f t="shared" si="1667"/>
        <v>1</v>
      </c>
      <c r="AK393" s="210" t="s">
        <v>292</v>
      </c>
      <c r="AL393" s="210" t="s">
        <v>302</v>
      </c>
      <c r="AM393" s="276"/>
      <c r="AN393" s="276"/>
      <c r="AO393" s="208">
        <f t="shared" si="1680"/>
        <v>1</v>
      </c>
      <c r="AP393" s="210" t="s">
        <v>647</v>
      </c>
      <c r="AQ393" s="276"/>
      <c r="AR393" s="276"/>
      <c r="AS393" s="276"/>
      <c r="AT393" s="278"/>
      <c r="AU393" s="308"/>
      <c r="AV393" s="308"/>
      <c r="AW393" s="210" t="s">
        <v>89</v>
      </c>
      <c r="AX393" s="210"/>
      <c r="AY393" s="188"/>
      <c r="AZ393" s="182"/>
      <c r="BA393" s="183"/>
      <c r="BB393" s="183"/>
      <c r="BC393" s="183"/>
      <c r="BD393" s="183"/>
      <c r="BE393" s="183"/>
      <c r="BF393" s="183"/>
      <c r="BG393" s="183"/>
    </row>
    <row r="394" spans="1:59" ht="64.5" hidden="1" customHeight="1" x14ac:dyDescent="0.2">
      <c r="A394" s="284"/>
      <c r="B394" s="282"/>
      <c r="C394" s="285"/>
      <c r="D394" s="280"/>
      <c r="E394" s="285"/>
      <c r="F394" s="282"/>
      <c r="G394" s="210"/>
      <c r="H394" s="210"/>
      <c r="I394" s="187"/>
      <c r="J394" s="282"/>
      <c r="K394" s="308"/>
      <c r="L394" s="312"/>
      <c r="M394" s="312"/>
      <c r="N394" s="282"/>
      <c r="O394" s="276"/>
      <c r="P394" s="282"/>
      <c r="Q394" s="276"/>
      <c r="R394" s="276"/>
      <c r="S394" s="180"/>
      <c r="T394" s="181">
        <f t="shared" si="1664"/>
        <v>0</v>
      </c>
      <c r="U394" s="276"/>
      <c r="V394" s="276"/>
      <c r="W394" s="210"/>
      <c r="X394" s="276"/>
      <c r="Y394" s="276"/>
      <c r="Z394" s="208">
        <f t="shared" si="1665"/>
        <v>0</v>
      </c>
      <c r="AA394" s="210"/>
      <c r="AB394" s="210"/>
      <c r="AC394" s="276"/>
      <c r="AD394" s="276"/>
      <c r="AE394" s="208">
        <f t="shared" si="1666"/>
        <v>0</v>
      </c>
      <c r="AF394" s="210"/>
      <c r="AG394" s="210"/>
      <c r="AH394" s="276"/>
      <c r="AI394" s="276"/>
      <c r="AJ394" s="208">
        <f t="shared" si="1667"/>
        <v>0</v>
      </c>
      <c r="AK394" s="210"/>
      <c r="AL394" s="210"/>
      <c r="AM394" s="276"/>
      <c r="AN394" s="276"/>
      <c r="AO394" s="208">
        <f t="shared" si="1680"/>
        <v>0</v>
      </c>
      <c r="AP394" s="210"/>
      <c r="AQ394" s="276"/>
      <c r="AR394" s="276"/>
      <c r="AS394" s="276"/>
      <c r="AT394" s="278"/>
      <c r="AU394" s="308"/>
      <c r="AV394" s="308"/>
      <c r="AW394" s="210"/>
      <c r="AX394" s="210"/>
      <c r="AY394" s="188"/>
      <c r="AZ394" s="182"/>
      <c r="BA394" s="183"/>
      <c r="BB394" s="183"/>
      <c r="BC394" s="183"/>
      <c r="BD394" s="183"/>
      <c r="BE394" s="183"/>
      <c r="BF394" s="183"/>
      <c r="BG394" s="183"/>
    </row>
    <row r="395" spans="1:59" ht="64.5" hidden="1" customHeight="1" x14ac:dyDescent="0.2">
      <c r="A395" s="284">
        <v>129</v>
      </c>
      <c r="B395" s="282" t="s">
        <v>531</v>
      </c>
      <c r="C395" s="285" t="str">
        <f>+VLOOKUP(B395,$A$691:$B$729,2,0)</f>
        <v>FERNANDO NOREÑA JARAMILLO</v>
      </c>
      <c r="D395" s="280" t="s">
        <v>163</v>
      </c>
      <c r="E395" s="285" t="str">
        <f>IF(D395=$D$661,$E$661,IF(D395=$D$662,$E$662,IF(D395=$D$663,$E$663,IF(D395=$D$664,$E$664,IF(D395=$D$665,$E$665,IF(D395=$D$666,$E$666,IF(D395=$D$667,$E$667,IF(D395=$D$668,$E$668,IF(D395=$D$669,$E$669,IF(D395=$D$670,$E$670,IF(D395=VICERRECTORÍA_ACADÉMICA_,BE1006,IF(D395=PLANEACIÓN_,BE1008, IF(D395=IMPACTO,BE1007,IF(D395=VICERRECTORÍA_ADMINISTRATIVA_FINANCIERA_,BE1009,IF(D395=_VICERRECTORÍA_RESPONSABILIDAD_SOCIAL_Y_BIENESTAR_UNIVERSITARIO_,BE1010," ")))))))))))))))</f>
        <v>Orientar el desarrollo de la Universidad mediante el direccionamiento estratégico y visión compartida de la comunidad universitaria, a fin de lograr los objetivos misionales.</v>
      </c>
      <c r="F395" s="282" t="s">
        <v>265</v>
      </c>
      <c r="G395" s="210" t="s">
        <v>260</v>
      </c>
      <c r="H395" s="210" t="s">
        <v>35</v>
      </c>
      <c r="I395" s="180" t="s">
        <v>1735</v>
      </c>
      <c r="J395" s="282" t="s">
        <v>109</v>
      </c>
      <c r="K395" s="280" t="s">
        <v>1754</v>
      </c>
      <c r="L395" s="280" t="s">
        <v>1755</v>
      </c>
      <c r="M395" s="282" t="s">
        <v>1756</v>
      </c>
      <c r="N395" s="282" t="s">
        <v>145</v>
      </c>
      <c r="O395" s="276">
        <f t="shared" ref="O395" si="1997">IF(N395="ALTA",5,IF(N395="MEDIO ALTA",4,IF(N395="MEDIA",3,IF(N395="MEDIO BAJA",2,IF(N395="BAJA",1,0)))))</f>
        <v>5</v>
      </c>
      <c r="P395" s="282" t="s">
        <v>208</v>
      </c>
      <c r="Q395" s="276">
        <f t="shared" ref="Q395" si="1998">IF(P395="ALTO",5,IF(P395="MEDIO-ALTO",4,IF(P395="MEDIO",3,IF(P395="MEDIO-BAJO",2,IF(P395="BAJO",1,0)))))</f>
        <v>2</v>
      </c>
      <c r="R395" s="276">
        <f t="shared" ref="R395" si="1999">Q395*O395</f>
        <v>10</v>
      </c>
      <c r="S395" s="180" t="s">
        <v>315</v>
      </c>
      <c r="T395" s="181">
        <f t="shared" ref="T395:T458" si="2000">IF(S395=$S$665,1,IF(S395=$S$661,5,IF(S395=$S$662,4,IF(S395=$S$663,3,IF(S395=$S$664,2,0)))))</f>
        <v>1</v>
      </c>
      <c r="U395" s="276">
        <f t="shared" si="1688"/>
        <v>2</v>
      </c>
      <c r="V395" s="276">
        <f t="shared" si="1689"/>
        <v>1.2</v>
      </c>
      <c r="W395" s="210" t="s">
        <v>1774</v>
      </c>
      <c r="X395" s="276">
        <f t="shared" ref="X395" si="2001">IF(S395="No_existen",5*$X$10,Y395*$X$10)</f>
        <v>0.15000000000000002</v>
      </c>
      <c r="Y395" s="276">
        <f t="shared" si="1827"/>
        <v>3</v>
      </c>
      <c r="Z395" s="208">
        <f t="shared" ref="Z395:Z458" si="2002">IF(AA395=$AA$663,1,IF(AA395=$AA$662,2,IF(AA395=$AA$661,4,IF(S395="No_existen",5,0))))</f>
        <v>4</v>
      </c>
      <c r="AA395" s="210" t="s">
        <v>318</v>
      </c>
      <c r="AB395" s="210"/>
      <c r="AC395" s="276">
        <f t="shared" ref="AC395" si="2003">IF(S395="No_existen",5*$AC$10,AD395*$AC$10)</f>
        <v>0.15</v>
      </c>
      <c r="AD395" s="276">
        <f t="shared" si="1693"/>
        <v>1</v>
      </c>
      <c r="AE395" s="208">
        <f t="shared" ref="AE395:AE458" si="2004">IF(AF395=$AK$662,1,IF(AF395=$AK$661,4,IF(S395="No_existen",5,0)))</f>
        <v>1</v>
      </c>
      <c r="AF395" s="210" t="s">
        <v>295</v>
      </c>
      <c r="AG395" s="210" t="s">
        <v>1792</v>
      </c>
      <c r="AH395" s="276">
        <f t="shared" ref="AH395" si="2005">IF(S395="No_existen",5*$AH$10,AI395*$AH$10)</f>
        <v>0.1</v>
      </c>
      <c r="AI395" s="276">
        <f t="shared" ref="AI395" si="2006">ROUND(AVERAGEIF(AJ395:AJ397,"&gt;0"),0)</f>
        <v>1</v>
      </c>
      <c r="AJ395" s="208">
        <f t="shared" ref="AJ395:AJ458" si="2007">IF(AK395=$AP$661,1,IF(AK395=$AP$662,4,IF(S395="No_existen",5,0)))</f>
        <v>1</v>
      </c>
      <c r="AK395" s="210" t="s">
        <v>292</v>
      </c>
      <c r="AL395" s="210" t="s">
        <v>299</v>
      </c>
      <c r="AM395" s="276">
        <f t="shared" ref="AM395" si="2008">IF(S395="No_existen",5*$AM$10,AN395*$AM$10)</f>
        <v>0.1</v>
      </c>
      <c r="AN395" s="276">
        <f t="shared" ref="AN395" si="2009">ROUND(AVERAGEIF(AO395:AO397,"&gt;0"),0)</f>
        <v>1</v>
      </c>
      <c r="AO395" s="208">
        <f t="shared" si="1680"/>
        <v>1</v>
      </c>
      <c r="AP395" s="210" t="s">
        <v>647</v>
      </c>
      <c r="AQ395" s="276">
        <f t="shared" ref="AQ395" si="2010">ROUND(AVERAGE(U395,Y395,AD395,AI395,AN395),0)</f>
        <v>2</v>
      </c>
      <c r="AR395" s="276" t="str">
        <f t="shared" ref="AR395" si="2011">IF(AQ395&lt;1.5,"FUERTE",IF(AND(AQ395&gt;=1.5,AQ395&lt;2.5),"ACEPTABLE",IF(AQ395&gt;=5,"INEXISTENTE","DÉBIL")))</f>
        <v>ACEPTABLE</v>
      </c>
      <c r="AS395" s="276">
        <f t="shared" ref="AS395" si="2012">IF(R395=0,0,ROUND((R395*AQ395),0))</f>
        <v>20</v>
      </c>
      <c r="AT395" s="278" t="str">
        <f t="shared" ref="AT395" si="2013">IF(AS395&gt;=36,"GRAVE", IF(AS395&lt;=10, "LEVE", "MODERADO"))</f>
        <v>MODERADO</v>
      </c>
      <c r="AU395" s="280" t="s">
        <v>1806</v>
      </c>
      <c r="AV395" s="298" t="s">
        <v>1807</v>
      </c>
      <c r="AW395" s="210" t="s">
        <v>90</v>
      </c>
      <c r="AX395" s="210" t="s">
        <v>1815</v>
      </c>
      <c r="AY395" s="244">
        <v>45976</v>
      </c>
      <c r="AZ395" s="182"/>
      <c r="BA395" s="183"/>
      <c r="BB395" s="183"/>
      <c r="BC395" s="183"/>
      <c r="BD395" s="183"/>
      <c r="BE395" s="183"/>
      <c r="BF395" s="183"/>
      <c r="BG395" s="183"/>
    </row>
    <row r="396" spans="1:59" ht="64.5" hidden="1" customHeight="1" x14ac:dyDescent="0.2">
      <c r="A396" s="284"/>
      <c r="B396" s="282"/>
      <c r="C396" s="285"/>
      <c r="D396" s="280"/>
      <c r="E396" s="285"/>
      <c r="F396" s="282"/>
      <c r="G396" s="210" t="s">
        <v>260</v>
      </c>
      <c r="H396" s="210" t="s">
        <v>34</v>
      </c>
      <c r="I396" s="180" t="s">
        <v>1736</v>
      </c>
      <c r="J396" s="282"/>
      <c r="K396" s="280"/>
      <c r="L396" s="280"/>
      <c r="M396" s="282"/>
      <c r="N396" s="282"/>
      <c r="O396" s="276"/>
      <c r="P396" s="282"/>
      <c r="Q396" s="276"/>
      <c r="R396" s="276"/>
      <c r="S396" s="180" t="s">
        <v>315</v>
      </c>
      <c r="T396" s="181">
        <f t="shared" si="2000"/>
        <v>1</v>
      </c>
      <c r="U396" s="276"/>
      <c r="V396" s="276"/>
      <c r="W396" s="210" t="s">
        <v>1775</v>
      </c>
      <c r="X396" s="276"/>
      <c r="Y396" s="276"/>
      <c r="Z396" s="208">
        <f t="shared" si="2002"/>
        <v>2</v>
      </c>
      <c r="AA396" s="210" t="s">
        <v>319</v>
      </c>
      <c r="AB396" s="210"/>
      <c r="AC396" s="276"/>
      <c r="AD396" s="276"/>
      <c r="AE396" s="208">
        <f t="shared" si="2004"/>
        <v>1</v>
      </c>
      <c r="AF396" s="210" t="s">
        <v>295</v>
      </c>
      <c r="AG396" s="210" t="s">
        <v>1792</v>
      </c>
      <c r="AH396" s="276"/>
      <c r="AI396" s="276"/>
      <c r="AJ396" s="208">
        <f t="shared" si="2007"/>
        <v>1</v>
      </c>
      <c r="AK396" s="210" t="s">
        <v>292</v>
      </c>
      <c r="AL396" s="210" t="s">
        <v>299</v>
      </c>
      <c r="AM396" s="276"/>
      <c r="AN396" s="276"/>
      <c r="AO396" s="208">
        <f t="shared" ref="AO396:AO459" si="2014">IF(AP396="Preventivo",1,IF(AP396="Detectivo",4, IF(S396="No_existen",5,0)))</f>
        <v>1</v>
      </c>
      <c r="AP396" s="210" t="s">
        <v>647</v>
      </c>
      <c r="AQ396" s="276"/>
      <c r="AR396" s="276"/>
      <c r="AS396" s="276"/>
      <c r="AT396" s="278"/>
      <c r="AU396" s="280"/>
      <c r="AV396" s="280"/>
      <c r="AW396" s="210" t="s">
        <v>90</v>
      </c>
      <c r="AX396" s="210" t="s">
        <v>1816</v>
      </c>
      <c r="AY396" s="244">
        <v>45976</v>
      </c>
      <c r="AZ396" s="182"/>
      <c r="BA396" s="183"/>
      <c r="BB396" s="183"/>
      <c r="BC396" s="183"/>
      <c r="BD396" s="183"/>
      <c r="BE396" s="183"/>
      <c r="BF396" s="183"/>
      <c r="BG396" s="183"/>
    </row>
    <row r="397" spans="1:59" ht="64.5" hidden="1" customHeight="1" x14ac:dyDescent="0.2">
      <c r="A397" s="284"/>
      <c r="B397" s="282"/>
      <c r="C397" s="285"/>
      <c r="D397" s="280"/>
      <c r="E397" s="285"/>
      <c r="F397" s="282"/>
      <c r="G397" s="210" t="s">
        <v>260</v>
      </c>
      <c r="H397" s="210" t="s">
        <v>37</v>
      </c>
      <c r="I397" s="180" t="s">
        <v>1737</v>
      </c>
      <c r="J397" s="282"/>
      <c r="K397" s="280"/>
      <c r="L397" s="280"/>
      <c r="M397" s="282"/>
      <c r="N397" s="282"/>
      <c r="O397" s="276"/>
      <c r="P397" s="282"/>
      <c r="Q397" s="276"/>
      <c r="R397" s="276"/>
      <c r="S397" s="180" t="s">
        <v>386</v>
      </c>
      <c r="T397" s="181">
        <f t="shared" si="2000"/>
        <v>4</v>
      </c>
      <c r="U397" s="276"/>
      <c r="V397" s="276"/>
      <c r="W397" s="210" t="s">
        <v>1776</v>
      </c>
      <c r="X397" s="276"/>
      <c r="Y397" s="276"/>
      <c r="Z397" s="208">
        <f t="shared" si="2002"/>
        <v>4</v>
      </c>
      <c r="AA397" s="210" t="s">
        <v>318</v>
      </c>
      <c r="AB397" s="210"/>
      <c r="AC397" s="276"/>
      <c r="AD397" s="276"/>
      <c r="AE397" s="208">
        <f t="shared" si="2004"/>
        <v>1</v>
      </c>
      <c r="AF397" s="210" t="s">
        <v>295</v>
      </c>
      <c r="AG397" s="210" t="s">
        <v>1793</v>
      </c>
      <c r="AH397" s="276"/>
      <c r="AI397" s="276"/>
      <c r="AJ397" s="208">
        <f t="shared" si="2007"/>
        <v>1</v>
      </c>
      <c r="AK397" s="210" t="s">
        <v>292</v>
      </c>
      <c r="AL397" s="210" t="s">
        <v>299</v>
      </c>
      <c r="AM397" s="276"/>
      <c r="AN397" s="276"/>
      <c r="AO397" s="208">
        <f t="shared" si="2014"/>
        <v>1</v>
      </c>
      <c r="AP397" s="210" t="s">
        <v>647</v>
      </c>
      <c r="AQ397" s="276"/>
      <c r="AR397" s="276"/>
      <c r="AS397" s="276"/>
      <c r="AT397" s="278"/>
      <c r="AU397" s="280"/>
      <c r="AV397" s="280"/>
      <c r="AW397" s="210" t="s">
        <v>90</v>
      </c>
      <c r="AX397" s="210" t="s">
        <v>1817</v>
      </c>
      <c r="AY397" s="188">
        <v>46022</v>
      </c>
      <c r="AZ397" s="182"/>
      <c r="BA397" s="183"/>
      <c r="BB397" s="183"/>
      <c r="BC397" s="183"/>
      <c r="BD397" s="183"/>
      <c r="BE397" s="183"/>
      <c r="BF397" s="183"/>
      <c r="BG397" s="183"/>
    </row>
    <row r="398" spans="1:59" ht="64.5" hidden="1" customHeight="1" x14ac:dyDescent="0.2">
      <c r="A398" s="284">
        <v>130</v>
      </c>
      <c r="B398" s="282" t="s">
        <v>531</v>
      </c>
      <c r="C398" s="285" t="str">
        <f>+VLOOKUP(B398,$A$691:$B$729,2,0)</f>
        <v>FERNANDO NOREÑA JARAMILLO</v>
      </c>
      <c r="D398" s="280" t="s">
        <v>167</v>
      </c>
      <c r="E398" s="285" t="str">
        <f>IF(D398=$D$661,$E$661,IF(D398=$D$662,$E$662,IF(D398=$D$663,$E$663,IF(D398=$D$664,$E$664,IF(D398=$D$665,$E$665,IF(D398=$D$666,$E$666,IF(D398=$D$667,$E$667,IF(D398=$D$668,$E$668,IF(D398=$D$669,$E$669,IF(D398=$D$670,$E$670,IF(D398=VICERRECTORÍA_ACADÉMICA_,BE1009,IF(D398=PLANEACIÓN_,BE1011, IF(D398=IMPACTO,BE1010,IF(D398=VICERRECTORÍA_ADMINISTRATIVA_FINANCIERA_,BE1012,IF(D398=_VICERRECTORÍA_RESPONSABILIDAD_SOCIAL_Y_BIENESTAR_UNIVERSITARIO_,BE1013," ")))))))))))))))</f>
        <v>Promover y facilitar la interacción con la sociedad contribuyendo a la satisfacción de sus demandas, mediante servicios especializados, programas de educación continuada y de proyección social.</v>
      </c>
      <c r="F398" s="282" t="s">
        <v>265</v>
      </c>
      <c r="G398" s="210" t="s">
        <v>260</v>
      </c>
      <c r="H398" s="210" t="s">
        <v>37</v>
      </c>
      <c r="I398" s="210" t="s">
        <v>1738</v>
      </c>
      <c r="J398" s="282" t="s">
        <v>105</v>
      </c>
      <c r="K398" s="282" t="s">
        <v>1757</v>
      </c>
      <c r="L398" s="323" t="s">
        <v>1758</v>
      </c>
      <c r="M398" s="323" t="s">
        <v>1759</v>
      </c>
      <c r="N398" s="282" t="s">
        <v>104</v>
      </c>
      <c r="O398" s="276">
        <f t="shared" ref="O398" si="2015">IF(N398="ALTA",5,IF(N398="MEDIO ALTA",4,IF(N398="MEDIA",3,IF(N398="MEDIO BAJA",2,IF(N398="BAJA",1,0)))))</f>
        <v>3</v>
      </c>
      <c r="P398" s="282" t="s">
        <v>141</v>
      </c>
      <c r="Q398" s="276">
        <f t="shared" ref="Q398" si="2016">IF(P398="ALTO",5,IF(P398="MEDIO-ALTO",4,IF(P398="MEDIO",3,IF(P398="MEDIO-BAJO",2,IF(P398="BAJO",1,0)))))</f>
        <v>1</v>
      </c>
      <c r="R398" s="276">
        <f t="shared" ref="R398" si="2017">Q398*O398</f>
        <v>3</v>
      </c>
      <c r="S398" s="180" t="s">
        <v>315</v>
      </c>
      <c r="T398" s="181">
        <f t="shared" si="2000"/>
        <v>1</v>
      </c>
      <c r="U398" s="276">
        <f t="shared" si="1705"/>
        <v>1</v>
      </c>
      <c r="V398" s="276">
        <f t="shared" si="1706"/>
        <v>0.6</v>
      </c>
      <c r="W398" s="210" t="s">
        <v>1777</v>
      </c>
      <c r="X398" s="276">
        <f t="shared" ref="X398" si="2018">IF(S398="No_existen",5*$X$10,Y398*$X$10)</f>
        <v>0.2</v>
      </c>
      <c r="Y398" s="276">
        <f t="shared" si="1844"/>
        <v>4</v>
      </c>
      <c r="Z398" s="208">
        <f t="shared" si="2002"/>
        <v>4</v>
      </c>
      <c r="AA398" s="210" t="s">
        <v>318</v>
      </c>
      <c r="AB398" s="210"/>
      <c r="AC398" s="276">
        <f t="shared" ref="AC398" si="2019">IF(S398="No_existen",5*$AC$10,AD398*$AC$10)</f>
        <v>0.15</v>
      </c>
      <c r="AD398" s="276">
        <f t="shared" si="1710"/>
        <v>1</v>
      </c>
      <c r="AE398" s="208">
        <f t="shared" si="2004"/>
        <v>1</v>
      </c>
      <c r="AF398" s="210" t="s">
        <v>295</v>
      </c>
      <c r="AG398" s="210" t="s">
        <v>1794</v>
      </c>
      <c r="AH398" s="276">
        <f t="shared" ref="AH398" si="2020">IF(S398="No_existen",5*$AH$10,AI398*$AH$10)</f>
        <v>0.1</v>
      </c>
      <c r="AI398" s="276">
        <f t="shared" ref="AI398" si="2021">ROUND(AVERAGEIF(AJ398:AJ400,"&gt;0"),0)</f>
        <v>1</v>
      </c>
      <c r="AJ398" s="208">
        <f t="shared" si="2007"/>
        <v>1</v>
      </c>
      <c r="AK398" s="210" t="s">
        <v>292</v>
      </c>
      <c r="AL398" s="210" t="s">
        <v>306</v>
      </c>
      <c r="AM398" s="276">
        <f t="shared" ref="AM398" si="2022">IF(S398="No_existen",5*$AM$10,AN398*$AM$10)</f>
        <v>0.30000000000000004</v>
      </c>
      <c r="AN398" s="276">
        <f t="shared" ref="AN398" si="2023">ROUND(AVERAGEIF(AO398:AO400,"&gt;0"),0)</f>
        <v>3</v>
      </c>
      <c r="AO398" s="208">
        <f t="shared" si="2014"/>
        <v>4</v>
      </c>
      <c r="AP398" s="210" t="s">
        <v>648</v>
      </c>
      <c r="AQ398" s="276">
        <f t="shared" ref="AQ398" si="2024">ROUND(AVERAGE(U398,Y398,AD398,AI398,AN398),0)</f>
        <v>2</v>
      </c>
      <c r="AR398" s="276" t="str">
        <f t="shared" ref="AR398" si="2025">IF(AQ398&lt;1.5,"FUERTE",IF(AND(AQ398&gt;=1.5,AQ398&lt;2.5),"ACEPTABLE",IF(AQ398&gt;=5,"INEXISTENTE","DÉBIL")))</f>
        <v>ACEPTABLE</v>
      </c>
      <c r="AS398" s="276">
        <f t="shared" ref="AS398" si="2026">IF(R398=0,0,ROUND((R398*AQ398),0))</f>
        <v>6</v>
      </c>
      <c r="AT398" s="278" t="str">
        <f t="shared" ref="AT398" si="2027">IF(AS398&gt;=36,"GRAVE", IF(AS398&lt;=10, "LEVE", "MODERADO"))</f>
        <v>LEVE</v>
      </c>
      <c r="AU398" s="280" t="s">
        <v>1808</v>
      </c>
      <c r="AV398" s="298" t="s">
        <v>1809</v>
      </c>
      <c r="AW398" s="210" t="s">
        <v>89</v>
      </c>
      <c r="AX398" s="210"/>
      <c r="AY398" s="188"/>
      <c r="AZ398" s="182"/>
      <c r="BA398" s="183"/>
      <c r="BB398" s="183"/>
      <c r="BC398" s="183"/>
      <c r="BD398" s="183"/>
      <c r="BE398" s="183"/>
      <c r="BF398" s="183"/>
      <c r="BG398" s="183"/>
    </row>
    <row r="399" spans="1:59" ht="64.5" hidden="1" customHeight="1" x14ac:dyDescent="0.2">
      <c r="A399" s="284"/>
      <c r="B399" s="282"/>
      <c r="C399" s="285"/>
      <c r="D399" s="280"/>
      <c r="E399" s="285"/>
      <c r="F399" s="282"/>
      <c r="G399" s="210" t="s">
        <v>260</v>
      </c>
      <c r="H399" s="210" t="s">
        <v>34</v>
      </c>
      <c r="I399" s="210" t="s">
        <v>1739</v>
      </c>
      <c r="J399" s="282"/>
      <c r="K399" s="282"/>
      <c r="L399" s="324"/>
      <c r="M399" s="324"/>
      <c r="N399" s="282"/>
      <c r="O399" s="276"/>
      <c r="P399" s="282"/>
      <c r="Q399" s="276"/>
      <c r="R399" s="276"/>
      <c r="S399" s="180" t="s">
        <v>315</v>
      </c>
      <c r="T399" s="181">
        <f t="shared" si="2000"/>
        <v>1</v>
      </c>
      <c r="U399" s="276"/>
      <c r="V399" s="276"/>
      <c r="W399" s="210" t="s">
        <v>1778</v>
      </c>
      <c r="X399" s="276"/>
      <c r="Y399" s="276"/>
      <c r="Z399" s="208">
        <f t="shared" si="2002"/>
        <v>4</v>
      </c>
      <c r="AA399" s="210" t="s">
        <v>318</v>
      </c>
      <c r="AB399" s="210"/>
      <c r="AC399" s="276"/>
      <c r="AD399" s="276"/>
      <c r="AE399" s="208">
        <f t="shared" si="2004"/>
        <v>1</v>
      </c>
      <c r="AF399" s="210" t="s">
        <v>295</v>
      </c>
      <c r="AG399" s="210" t="s">
        <v>1795</v>
      </c>
      <c r="AH399" s="276"/>
      <c r="AI399" s="276"/>
      <c r="AJ399" s="208">
        <f t="shared" si="2007"/>
        <v>1</v>
      </c>
      <c r="AK399" s="210" t="s">
        <v>292</v>
      </c>
      <c r="AL399" s="210" t="s">
        <v>305</v>
      </c>
      <c r="AM399" s="276"/>
      <c r="AN399" s="276"/>
      <c r="AO399" s="208">
        <f t="shared" si="2014"/>
        <v>1</v>
      </c>
      <c r="AP399" s="210" t="s">
        <v>647</v>
      </c>
      <c r="AQ399" s="276"/>
      <c r="AR399" s="276"/>
      <c r="AS399" s="276"/>
      <c r="AT399" s="278"/>
      <c r="AU399" s="280"/>
      <c r="AV399" s="280"/>
      <c r="AW399" s="210" t="s">
        <v>89</v>
      </c>
      <c r="AX399" s="210"/>
      <c r="AY399" s="188"/>
      <c r="AZ399" s="182"/>
      <c r="BA399" s="183"/>
      <c r="BB399" s="183"/>
      <c r="BC399" s="183"/>
      <c r="BD399" s="183"/>
      <c r="BE399" s="183"/>
      <c r="BF399" s="183"/>
      <c r="BG399" s="183"/>
    </row>
    <row r="400" spans="1:59" ht="64.5" hidden="1" customHeight="1" x14ac:dyDescent="0.2">
      <c r="A400" s="284"/>
      <c r="B400" s="282"/>
      <c r="C400" s="285"/>
      <c r="D400" s="280"/>
      <c r="E400" s="285"/>
      <c r="F400" s="282"/>
      <c r="G400" s="210" t="s">
        <v>261</v>
      </c>
      <c r="H400" s="210" t="s">
        <v>41</v>
      </c>
      <c r="I400" s="210" t="s">
        <v>1740</v>
      </c>
      <c r="J400" s="282"/>
      <c r="K400" s="282"/>
      <c r="L400" s="325"/>
      <c r="M400" s="325"/>
      <c r="N400" s="282"/>
      <c r="O400" s="276"/>
      <c r="P400" s="282"/>
      <c r="Q400" s="276"/>
      <c r="R400" s="276"/>
      <c r="S400" s="180"/>
      <c r="T400" s="181">
        <f t="shared" si="2000"/>
        <v>0</v>
      </c>
      <c r="U400" s="276"/>
      <c r="V400" s="276"/>
      <c r="W400" s="210"/>
      <c r="X400" s="276"/>
      <c r="Y400" s="276"/>
      <c r="Z400" s="208">
        <f t="shared" si="2002"/>
        <v>0</v>
      </c>
      <c r="AA400" s="210"/>
      <c r="AB400" s="210"/>
      <c r="AC400" s="276"/>
      <c r="AD400" s="276"/>
      <c r="AE400" s="208">
        <f t="shared" si="2004"/>
        <v>0</v>
      </c>
      <c r="AF400" s="210"/>
      <c r="AG400" s="210"/>
      <c r="AH400" s="276"/>
      <c r="AI400" s="276"/>
      <c r="AJ400" s="208">
        <f t="shared" si="2007"/>
        <v>0</v>
      </c>
      <c r="AK400" s="210"/>
      <c r="AL400" s="210"/>
      <c r="AM400" s="276"/>
      <c r="AN400" s="276"/>
      <c r="AO400" s="208">
        <f t="shared" si="2014"/>
        <v>0</v>
      </c>
      <c r="AP400" s="210"/>
      <c r="AQ400" s="276"/>
      <c r="AR400" s="276"/>
      <c r="AS400" s="276"/>
      <c r="AT400" s="278"/>
      <c r="AU400" s="280"/>
      <c r="AV400" s="280"/>
      <c r="AW400" s="210"/>
      <c r="AX400" s="210"/>
      <c r="AY400" s="188"/>
      <c r="AZ400" s="182"/>
      <c r="BA400" s="183"/>
      <c r="BB400" s="183"/>
      <c r="BC400" s="183"/>
      <c r="BD400" s="183"/>
      <c r="BE400" s="183"/>
      <c r="BF400" s="183"/>
      <c r="BG400" s="183"/>
    </row>
    <row r="401" spans="1:59" ht="64.5" hidden="1" customHeight="1" x14ac:dyDescent="0.2">
      <c r="A401" s="284">
        <v>131</v>
      </c>
      <c r="B401" s="282" t="s">
        <v>531</v>
      </c>
      <c r="C401" s="285" t="str">
        <f>+VLOOKUP(B401,$A$691:$B$729,2,0)</f>
        <v>FERNANDO NOREÑA JARAMILLO</v>
      </c>
      <c r="D401" s="280" t="s">
        <v>166</v>
      </c>
      <c r="E401" s="285" t="str">
        <f>IF(D401=$D$661,$E$661,IF(D401=$D$662,$E$662,IF(D401=$D$663,$E$663,IF(D401=$D$664,$E$664,IF(D401=$D$665,$E$665,IF(D401=$D$666,$E$666,IF(D401=$D$667,$E$667,IF(D401=$D$668,$E$668,IF(D401=$D$669,$E$669,IF(D401=$D$670,$E$670,IF(D401=VICERRECTORÍA_ACADÉMICA_,BE1012,IF(D401=PLANEACIÓN_,BE1014, IF(D401=IMPACTO,BE1013,IF(D401=VICERRECTORÍA_ADMINISTRATIVA_FINANCIERA_,BE1015,IF(D401=_VICERRECTORÍA_RESPONSABILIDAD_SOCIAL_Y_BIENESTAR_UNIVERSITARIO_,BE1016,"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1" s="282" t="s">
        <v>264</v>
      </c>
      <c r="G401" s="210" t="s">
        <v>260</v>
      </c>
      <c r="H401" s="210" t="s">
        <v>34</v>
      </c>
      <c r="I401" s="248" t="s">
        <v>1741</v>
      </c>
      <c r="J401" s="282" t="s">
        <v>142</v>
      </c>
      <c r="K401" s="308" t="s">
        <v>1760</v>
      </c>
      <c r="L401" s="308" t="s">
        <v>1761</v>
      </c>
      <c r="M401" s="308" t="s">
        <v>1762</v>
      </c>
      <c r="N401" s="282" t="s">
        <v>127</v>
      </c>
      <c r="O401" s="276">
        <f t="shared" ref="O401" si="2028">IF(N401="ALTA",5,IF(N401="MEDIO ALTA",4,IF(N401="MEDIA",3,IF(N401="MEDIO BAJA",2,IF(N401="BAJA",1,0)))))</f>
        <v>1</v>
      </c>
      <c r="P401" s="282" t="s">
        <v>209</v>
      </c>
      <c r="Q401" s="276">
        <f t="shared" ref="Q401" si="2029">IF(P401="ALTO",5,IF(P401="MEDIO-ALTO",4,IF(P401="MEDIO",3,IF(P401="MEDIO-BAJO",2,IF(P401="BAJO",1,0)))))</f>
        <v>4</v>
      </c>
      <c r="R401" s="276">
        <f t="shared" ref="R401" si="2030">Q401*O401</f>
        <v>4</v>
      </c>
      <c r="S401" s="180" t="s">
        <v>315</v>
      </c>
      <c r="T401" s="181">
        <f t="shared" si="2000"/>
        <v>1</v>
      </c>
      <c r="U401" s="276">
        <f t="shared" si="1722"/>
        <v>1</v>
      </c>
      <c r="V401" s="276">
        <f t="shared" si="1723"/>
        <v>0.6</v>
      </c>
      <c r="W401" s="210" t="s">
        <v>1779</v>
      </c>
      <c r="X401" s="276">
        <f t="shared" ref="X401" si="2031">IF(S401="No_existen",5*$X$10,Y401*$X$10)</f>
        <v>0.2</v>
      </c>
      <c r="Y401" s="276">
        <f t="shared" si="1861"/>
        <v>4</v>
      </c>
      <c r="Z401" s="208">
        <f t="shared" si="2002"/>
        <v>4</v>
      </c>
      <c r="AA401" s="210" t="s">
        <v>318</v>
      </c>
      <c r="AB401" s="210"/>
      <c r="AC401" s="276">
        <f t="shared" ref="AC401" si="2032">IF(S401="No_existen",5*$AC$10,AD401*$AC$10)</f>
        <v>0.15</v>
      </c>
      <c r="AD401" s="276">
        <f t="shared" si="1727"/>
        <v>1</v>
      </c>
      <c r="AE401" s="208">
        <f t="shared" si="2004"/>
        <v>1</v>
      </c>
      <c r="AF401" s="210" t="s">
        <v>295</v>
      </c>
      <c r="AG401" s="210" t="s">
        <v>1796</v>
      </c>
      <c r="AH401" s="276">
        <f t="shared" ref="AH401" si="2033">IF(S401="No_existen",5*$AH$10,AI401*$AH$10)</f>
        <v>0.1</v>
      </c>
      <c r="AI401" s="276">
        <f t="shared" ref="AI401" si="2034">ROUND(AVERAGEIF(AJ401:AJ403,"&gt;0"),0)</f>
        <v>1</v>
      </c>
      <c r="AJ401" s="208">
        <f t="shared" si="2007"/>
        <v>1</v>
      </c>
      <c r="AK401" s="210" t="s">
        <v>292</v>
      </c>
      <c r="AL401" s="210" t="s">
        <v>299</v>
      </c>
      <c r="AM401" s="276">
        <f t="shared" ref="AM401" si="2035">IF(S401="No_existen",5*$AM$10,AN401*$AM$10)</f>
        <v>0.1</v>
      </c>
      <c r="AN401" s="276">
        <f t="shared" ref="AN401" si="2036">ROUND(AVERAGEIF(AO401:AO403,"&gt;0"),0)</f>
        <v>1</v>
      </c>
      <c r="AO401" s="208">
        <f t="shared" si="2014"/>
        <v>1</v>
      </c>
      <c r="AP401" s="210" t="s">
        <v>647</v>
      </c>
      <c r="AQ401" s="276">
        <f t="shared" ref="AQ401" si="2037">ROUND(AVERAGE(U401,Y401,AD401,AI401,AN401),0)</f>
        <v>2</v>
      </c>
      <c r="AR401" s="276" t="str">
        <f t="shared" ref="AR401" si="2038">IF(AQ401&lt;1.5,"FUERTE",IF(AND(AQ401&gt;=1.5,AQ401&lt;2.5),"ACEPTABLE",IF(AQ401&gt;=5,"INEXISTENTE","DÉBIL")))</f>
        <v>ACEPTABLE</v>
      </c>
      <c r="AS401" s="276">
        <f t="shared" ref="AS401" si="2039">IF(R401=0,0,ROUND((R401*AQ401),0))</f>
        <v>8</v>
      </c>
      <c r="AT401" s="278" t="str">
        <f t="shared" ref="AT401" si="2040">IF(AS401&gt;=36,"GRAVE", IF(AS401&lt;=10, "LEVE", "MODERADO"))</f>
        <v>LEVE</v>
      </c>
      <c r="AU401" s="308" t="s">
        <v>1810</v>
      </c>
      <c r="AV401" s="309">
        <v>0</v>
      </c>
      <c r="AW401" s="210" t="s">
        <v>89</v>
      </c>
      <c r="AX401" s="210"/>
      <c r="AY401" s="188"/>
      <c r="AZ401" s="182"/>
      <c r="BA401" s="183"/>
      <c r="BB401" s="183"/>
      <c r="BC401" s="183"/>
      <c r="BD401" s="183"/>
      <c r="BE401" s="183"/>
      <c r="BF401" s="183"/>
      <c r="BG401" s="183"/>
    </row>
    <row r="402" spans="1:59" ht="64.5" hidden="1" customHeight="1" x14ac:dyDescent="0.2">
      <c r="A402" s="284"/>
      <c r="B402" s="282"/>
      <c r="C402" s="285"/>
      <c r="D402" s="280"/>
      <c r="E402" s="285"/>
      <c r="F402" s="282"/>
      <c r="G402" s="210"/>
      <c r="H402" s="210"/>
      <c r="I402" s="187"/>
      <c r="J402" s="282"/>
      <c r="K402" s="308"/>
      <c r="L402" s="308"/>
      <c r="M402" s="308"/>
      <c r="N402" s="282"/>
      <c r="O402" s="276"/>
      <c r="P402" s="282"/>
      <c r="Q402" s="276"/>
      <c r="R402" s="276"/>
      <c r="S402" s="180"/>
      <c r="T402" s="181">
        <f t="shared" si="2000"/>
        <v>0</v>
      </c>
      <c r="U402" s="276"/>
      <c r="V402" s="276"/>
      <c r="W402" s="210"/>
      <c r="X402" s="276"/>
      <c r="Y402" s="276"/>
      <c r="Z402" s="208">
        <f t="shared" si="2002"/>
        <v>0</v>
      </c>
      <c r="AA402" s="210"/>
      <c r="AB402" s="210"/>
      <c r="AC402" s="276"/>
      <c r="AD402" s="276"/>
      <c r="AE402" s="208">
        <f t="shared" si="2004"/>
        <v>0</v>
      </c>
      <c r="AF402" s="210"/>
      <c r="AG402" s="210"/>
      <c r="AH402" s="276"/>
      <c r="AI402" s="276"/>
      <c r="AJ402" s="208">
        <f t="shared" si="2007"/>
        <v>0</v>
      </c>
      <c r="AK402" s="210"/>
      <c r="AL402" s="210"/>
      <c r="AM402" s="276"/>
      <c r="AN402" s="276"/>
      <c r="AO402" s="208">
        <f t="shared" si="2014"/>
        <v>0</v>
      </c>
      <c r="AP402" s="210"/>
      <c r="AQ402" s="276"/>
      <c r="AR402" s="276"/>
      <c r="AS402" s="276"/>
      <c r="AT402" s="278"/>
      <c r="AU402" s="308"/>
      <c r="AV402" s="308"/>
      <c r="AW402" s="210"/>
      <c r="AX402" s="210"/>
      <c r="AY402" s="188"/>
      <c r="AZ402" s="182"/>
      <c r="BA402" s="183"/>
      <c r="BB402" s="183"/>
      <c r="BC402" s="183"/>
      <c r="BD402" s="183"/>
      <c r="BE402" s="183"/>
      <c r="BF402" s="183"/>
      <c r="BG402" s="183"/>
    </row>
    <row r="403" spans="1:59" ht="64.5" hidden="1" customHeight="1" x14ac:dyDescent="0.2">
      <c r="A403" s="284"/>
      <c r="B403" s="282"/>
      <c r="C403" s="285"/>
      <c r="D403" s="280"/>
      <c r="E403" s="285"/>
      <c r="F403" s="282"/>
      <c r="G403" s="210"/>
      <c r="H403" s="210"/>
      <c r="I403" s="187"/>
      <c r="J403" s="282"/>
      <c r="K403" s="308"/>
      <c r="L403" s="308"/>
      <c r="M403" s="308"/>
      <c r="N403" s="282"/>
      <c r="O403" s="276"/>
      <c r="P403" s="282"/>
      <c r="Q403" s="276"/>
      <c r="R403" s="276"/>
      <c r="S403" s="180"/>
      <c r="T403" s="181">
        <f t="shared" si="2000"/>
        <v>0</v>
      </c>
      <c r="U403" s="276"/>
      <c r="V403" s="276"/>
      <c r="W403" s="210"/>
      <c r="X403" s="276"/>
      <c r="Y403" s="276"/>
      <c r="Z403" s="208">
        <f t="shared" si="2002"/>
        <v>0</v>
      </c>
      <c r="AA403" s="210"/>
      <c r="AB403" s="210"/>
      <c r="AC403" s="276"/>
      <c r="AD403" s="276"/>
      <c r="AE403" s="208">
        <f t="shared" si="2004"/>
        <v>0</v>
      </c>
      <c r="AF403" s="210"/>
      <c r="AG403" s="210"/>
      <c r="AH403" s="276"/>
      <c r="AI403" s="276"/>
      <c r="AJ403" s="208">
        <f t="shared" si="2007"/>
        <v>0</v>
      </c>
      <c r="AK403" s="210"/>
      <c r="AL403" s="210"/>
      <c r="AM403" s="276"/>
      <c r="AN403" s="276"/>
      <c r="AO403" s="208">
        <f t="shared" si="2014"/>
        <v>0</v>
      </c>
      <c r="AP403" s="210"/>
      <c r="AQ403" s="276"/>
      <c r="AR403" s="276"/>
      <c r="AS403" s="276"/>
      <c r="AT403" s="278"/>
      <c r="AU403" s="308"/>
      <c r="AV403" s="308"/>
      <c r="AW403" s="210"/>
      <c r="AX403" s="210"/>
      <c r="AY403" s="188"/>
      <c r="AZ403" s="182"/>
      <c r="BA403" s="183"/>
      <c r="BB403" s="183"/>
      <c r="BC403" s="183"/>
      <c r="BD403" s="183"/>
      <c r="BE403" s="183"/>
      <c r="BF403" s="183"/>
      <c r="BG403" s="183"/>
    </row>
    <row r="404" spans="1:59" ht="64.5" hidden="1" customHeight="1" x14ac:dyDescent="0.2">
      <c r="A404" s="284">
        <v>132</v>
      </c>
      <c r="B404" s="282" t="s">
        <v>531</v>
      </c>
      <c r="C404" s="285" t="str">
        <f>+VLOOKUP(B404,$A$691:$B$729,2,0)</f>
        <v>FERNANDO NOREÑA JARAMILLO</v>
      </c>
      <c r="D404" s="280" t="s">
        <v>166</v>
      </c>
      <c r="E404" s="285" t="str">
        <f>IF(D404=$D$661,$E$661,IF(D404=$D$662,$E$662,IF(D404=$D$663,$E$663,IF(D404=$D$664,$E$664,IF(D404=$D$665,$E$665,IF(D404=$D$666,$E$666,IF(D404=$D$667,$E$667,IF(D404=$D$668,$E$668,IF(D404=$D$669,$E$669,IF(D404=$D$670,$E$670,IF(D404=VICERRECTORÍA_ACADÉMICA_,BE1015,IF(D404=PLANEACIÓN_,BE1017, IF(D404=IMPACTO,BE1016,IF(D404=VICERRECTORÍA_ADMINISTRATIVA_FINANCIERA_,BE1018,IF(D404=_VICERRECTORÍA_RESPONSABILIDAD_SOCIAL_Y_BIENESTAR_UNIVERSITARIO_,BE1019,"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4" s="282" t="s">
        <v>265</v>
      </c>
      <c r="G404" s="210" t="s">
        <v>260</v>
      </c>
      <c r="H404" s="210" t="s">
        <v>35</v>
      </c>
      <c r="I404" s="187" t="s">
        <v>1742</v>
      </c>
      <c r="J404" s="282" t="s">
        <v>113</v>
      </c>
      <c r="K404" s="282" t="s">
        <v>1763</v>
      </c>
      <c r="L404" s="282" t="s">
        <v>1764</v>
      </c>
      <c r="M404" s="282" t="s">
        <v>1765</v>
      </c>
      <c r="N404" s="282" t="s">
        <v>127</v>
      </c>
      <c r="O404" s="276">
        <f t="shared" ref="O404" si="2041">IF(N404="ALTA",5,IF(N404="MEDIO ALTA",4,IF(N404="MEDIA",3,IF(N404="MEDIO BAJA",2,IF(N404="BAJA",1,0)))))</f>
        <v>1</v>
      </c>
      <c r="P404" s="282" t="s">
        <v>140</v>
      </c>
      <c r="Q404" s="276">
        <f t="shared" ref="Q404" si="2042">IF(P404="ALTO",5,IF(P404="MEDIO-ALTO",4,IF(P404="MEDIO",3,IF(P404="MEDIO-BAJO",2,IF(P404="BAJO",1,0)))))</f>
        <v>3</v>
      </c>
      <c r="R404" s="276">
        <f t="shared" ref="R404" si="2043">Q404*O404</f>
        <v>3</v>
      </c>
      <c r="S404" s="180" t="s">
        <v>315</v>
      </c>
      <c r="T404" s="181">
        <f t="shared" si="2000"/>
        <v>1</v>
      </c>
      <c r="U404" s="276">
        <f t="shared" si="1739"/>
        <v>1</v>
      </c>
      <c r="V404" s="276">
        <f t="shared" si="1740"/>
        <v>0.6</v>
      </c>
      <c r="W404" s="210" t="s">
        <v>1780</v>
      </c>
      <c r="X404" s="276">
        <f t="shared" ref="X404" si="2044">IF(S404="No_existen",5*$X$10,Y404*$X$10)</f>
        <v>0.15000000000000002</v>
      </c>
      <c r="Y404" s="276">
        <f t="shared" si="1878"/>
        <v>3</v>
      </c>
      <c r="Z404" s="208">
        <f t="shared" si="2002"/>
        <v>4</v>
      </c>
      <c r="AA404" s="210" t="s">
        <v>318</v>
      </c>
      <c r="AB404" s="210"/>
      <c r="AC404" s="276">
        <f t="shared" ref="AC404" si="2045">IF(S404="No_existen",5*$AC$10,AD404*$AC$10)</f>
        <v>0.15</v>
      </c>
      <c r="AD404" s="276">
        <f t="shared" si="1744"/>
        <v>1</v>
      </c>
      <c r="AE404" s="208">
        <f t="shared" si="2004"/>
        <v>1</v>
      </c>
      <c r="AF404" s="210" t="s">
        <v>295</v>
      </c>
      <c r="AG404" s="210" t="s">
        <v>1796</v>
      </c>
      <c r="AH404" s="276">
        <f t="shared" ref="AH404" si="2046">IF(S404="No_existen",5*$AH$10,AI404*$AH$10)</f>
        <v>0.1</v>
      </c>
      <c r="AI404" s="276">
        <f t="shared" ref="AI404" si="2047">ROUND(AVERAGEIF(AJ404:AJ406,"&gt;0"),0)</f>
        <v>1</v>
      </c>
      <c r="AJ404" s="208">
        <f t="shared" si="2007"/>
        <v>1</v>
      </c>
      <c r="AK404" s="210" t="s">
        <v>292</v>
      </c>
      <c r="AL404" s="210" t="s">
        <v>301</v>
      </c>
      <c r="AM404" s="276">
        <f t="shared" ref="AM404" si="2048">IF(S404="No_existen",5*$AM$10,AN404*$AM$10)</f>
        <v>0.1</v>
      </c>
      <c r="AN404" s="276">
        <f t="shared" ref="AN404" si="2049">ROUND(AVERAGEIF(AO404:AO406,"&gt;0"),0)</f>
        <v>1</v>
      </c>
      <c r="AO404" s="208">
        <f t="shared" si="2014"/>
        <v>1</v>
      </c>
      <c r="AP404" s="210" t="s">
        <v>647</v>
      </c>
      <c r="AQ404" s="276">
        <f t="shared" ref="AQ404" si="2050">ROUND(AVERAGE(U404,Y404,AD404,AI404,AN404),0)</f>
        <v>1</v>
      </c>
      <c r="AR404" s="276" t="str">
        <f t="shared" ref="AR404" si="2051">IF(AQ404&lt;1.5,"FUERTE",IF(AND(AQ404&gt;=1.5,AQ404&lt;2.5),"ACEPTABLE",IF(AQ404&gt;=5,"INEXISTENTE","DÉBIL")))</f>
        <v>FUERTE</v>
      </c>
      <c r="AS404" s="276">
        <f t="shared" ref="AS404" si="2052">IF(R404=0,0,ROUND((R404*AQ404),0))</f>
        <v>3</v>
      </c>
      <c r="AT404" s="278" t="str">
        <f t="shared" ref="AT404" si="2053">IF(AS404&gt;=36,"GRAVE", IF(AS404&lt;=10, "LEVE", "MODERADO"))</f>
        <v>LEVE</v>
      </c>
      <c r="AU404" s="280" t="s">
        <v>1811</v>
      </c>
      <c r="AV404" s="298">
        <v>0</v>
      </c>
      <c r="AW404" s="210" t="s">
        <v>89</v>
      </c>
      <c r="AX404" s="210"/>
      <c r="AY404" s="188"/>
      <c r="AZ404" s="182"/>
      <c r="BA404" s="183"/>
      <c r="BB404" s="183"/>
      <c r="BC404" s="183"/>
      <c r="BD404" s="183"/>
      <c r="BE404" s="183"/>
      <c r="BF404" s="183"/>
      <c r="BG404" s="183"/>
    </row>
    <row r="405" spans="1:59" ht="64.5" hidden="1" customHeight="1" x14ac:dyDescent="0.2">
      <c r="A405" s="284"/>
      <c r="B405" s="282"/>
      <c r="C405" s="285"/>
      <c r="D405" s="280"/>
      <c r="E405" s="285"/>
      <c r="F405" s="282"/>
      <c r="G405" s="210" t="s">
        <v>261</v>
      </c>
      <c r="H405" s="210" t="s">
        <v>225</v>
      </c>
      <c r="I405" s="187" t="s">
        <v>1743</v>
      </c>
      <c r="J405" s="282"/>
      <c r="K405" s="282"/>
      <c r="L405" s="282"/>
      <c r="M405" s="282"/>
      <c r="N405" s="282"/>
      <c r="O405" s="276"/>
      <c r="P405" s="282"/>
      <c r="Q405" s="276"/>
      <c r="R405" s="276"/>
      <c r="S405" s="180" t="s">
        <v>315</v>
      </c>
      <c r="T405" s="181">
        <f t="shared" si="2000"/>
        <v>1</v>
      </c>
      <c r="U405" s="276"/>
      <c r="V405" s="276"/>
      <c r="W405" s="210" t="s">
        <v>1781</v>
      </c>
      <c r="X405" s="276"/>
      <c r="Y405" s="276"/>
      <c r="Z405" s="208">
        <f t="shared" si="2002"/>
        <v>1</v>
      </c>
      <c r="AA405" s="210" t="s">
        <v>320</v>
      </c>
      <c r="AB405" s="210" t="s">
        <v>1788</v>
      </c>
      <c r="AC405" s="276"/>
      <c r="AD405" s="276"/>
      <c r="AE405" s="208">
        <f t="shared" si="2004"/>
        <v>1</v>
      </c>
      <c r="AF405" s="210" t="s">
        <v>295</v>
      </c>
      <c r="AG405" s="210" t="s">
        <v>1797</v>
      </c>
      <c r="AH405" s="276"/>
      <c r="AI405" s="276"/>
      <c r="AJ405" s="208">
        <f t="shared" si="2007"/>
        <v>1</v>
      </c>
      <c r="AK405" s="210" t="s">
        <v>292</v>
      </c>
      <c r="AL405" s="210" t="s">
        <v>306</v>
      </c>
      <c r="AM405" s="276"/>
      <c r="AN405" s="276"/>
      <c r="AO405" s="208">
        <f t="shared" si="2014"/>
        <v>1</v>
      </c>
      <c r="AP405" s="210" t="s">
        <v>647</v>
      </c>
      <c r="AQ405" s="276"/>
      <c r="AR405" s="276"/>
      <c r="AS405" s="276"/>
      <c r="AT405" s="278"/>
      <c r="AU405" s="280"/>
      <c r="AV405" s="280"/>
      <c r="AW405" s="210" t="s">
        <v>89</v>
      </c>
      <c r="AX405" s="210"/>
      <c r="AY405" s="188"/>
      <c r="AZ405" s="182"/>
      <c r="BA405" s="183"/>
      <c r="BB405" s="183"/>
      <c r="BC405" s="183"/>
      <c r="BD405" s="183"/>
      <c r="BE405" s="183"/>
      <c r="BF405" s="183"/>
      <c r="BG405" s="183"/>
    </row>
    <row r="406" spans="1:59" ht="64.5" hidden="1" customHeight="1" x14ac:dyDescent="0.2">
      <c r="A406" s="284"/>
      <c r="B406" s="282"/>
      <c r="C406" s="285"/>
      <c r="D406" s="280"/>
      <c r="E406" s="285"/>
      <c r="F406" s="282"/>
      <c r="G406" s="210" t="s">
        <v>261</v>
      </c>
      <c r="H406" s="210" t="s">
        <v>518</v>
      </c>
      <c r="I406" s="187" t="s">
        <v>1744</v>
      </c>
      <c r="J406" s="282"/>
      <c r="K406" s="282"/>
      <c r="L406" s="282"/>
      <c r="M406" s="282"/>
      <c r="N406" s="282"/>
      <c r="O406" s="276"/>
      <c r="P406" s="282"/>
      <c r="Q406" s="276"/>
      <c r="R406" s="276"/>
      <c r="S406" s="180" t="s">
        <v>315</v>
      </c>
      <c r="T406" s="181">
        <f t="shared" si="2000"/>
        <v>1</v>
      </c>
      <c r="U406" s="276"/>
      <c r="V406" s="276"/>
      <c r="W406" s="210" t="s">
        <v>1782</v>
      </c>
      <c r="X406" s="276"/>
      <c r="Y406" s="276"/>
      <c r="Z406" s="208">
        <f t="shared" si="2002"/>
        <v>4</v>
      </c>
      <c r="AA406" s="210" t="s">
        <v>318</v>
      </c>
      <c r="AB406" s="210"/>
      <c r="AC406" s="276"/>
      <c r="AD406" s="276"/>
      <c r="AE406" s="208">
        <f t="shared" si="2004"/>
        <v>1</v>
      </c>
      <c r="AF406" s="210" t="s">
        <v>295</v>
      </c>
      <c r="AG406" s="210" t="s">
        <v>1798</v>
      </c>
      <c r="AH406" s="276"/>
      <c r="AI406" s="276"/>
      <c r="AJ406" s="208">
        <f t="shared" si="2007"/>
        <v>1</v>
      </c>
      <c r="AK406" s="210" t="s">
        <v>292</v>
      </c>
      <c r="AL406" s="210" t="s">
        <v>306</v>
      </c>
      <c r="AM406" s="276"/>
      <c r="AN406" s="276"/>
      <c r="AO406" s="208">
        <f t="shared" si="2014"/>
        <v>1</v>
      </c>
      <c r="AP406" s="210" t="s">
        <v>647</v>
      </c>
      <c r="AQ406" s="276"/>
      <c r="AR406" s="276"/>
      <c r="AS406" s="276"/>
      <c r="AT406" s="278"/>
      <c r="AU406" s="280"/>
      <c r="AV406" s="280"/>
      <c r="AW406" s="210" t="s">
        <v>89</v>
      </c>
      <c r="AX406" s="210"/>
      <c r="AY406" s="188"/>
      <c r="AZ406" s="182"/>
      <c r="BA406" s="183"/>
      <c r="BB406" s="183"/>
      <c r="BC406" s="183"/>
      <c r="BD406" s="183"/>
      <c r="BE406" s="183"/>
      <c r="BF406" s="183"/>
      <c r="BG406" s="183"/>
    </row>
    <row r="407" spans="1:59" ht="64.5" hidden="1" customHeight="1" x14ac:dyDescent="0.2">
      <c r="A407" s="284">
        <v>133</v>
      </c>
      <c r="B407" s="282" t="s">
        <v>531</v>
      </c>
      <c r="C407" s="285" t="str">
        <f>+VLOOKUP(B407,$A$691:$B$729,2,0)</f>
        <v>FERNANDO NOREÑA JARAMILLO</v>
      </c>
      <c r="D407" s="280" t="s">
        <v>167</v>
      </c>
      <c r="E407" s="285" t="str">
        <f>IF(D407=$D$661,$E$661,IF(D407=$D$662,$E$662,IF(D407=$D$663,$E$663,IF(D407=$D$664,$E$664,IF(D407=$D$665,$E$665,IF(D407=$D$666,$E$666,IF(D407=$D$667,$E$667,IF(D407=$D$668,$E$668,IF(D407=$D$669,$E$669,IF(D407=$D$670,$E$670,IF(D407=VICERRECTORÍA_ACADÉMICA_,BE1018,IF(D407=PLANEACIÓN_,BE1020, IF(D407=IMPACTO,BE1019,IF(D407=VICERRECTORÍA_ADMINISTRATIVA_FINANCIERA_,BE1021,IF(D407=_VICERRECTORÍA_RESPONSABILIDAD_SOCIAL_Y_BIENESTAR_UNIVERSITARIO_,BE1022," ")))))))))))))))</f>
        <v>Promover y facilitar la interacción con la sociedad contribuyendo a la satisfacción de sus demandas, mediante servicios especializados, programas de educación continuada y de proyección social.</v>
      </c>
      <c r="F407" s="282" t="s">
        <v>265</v>
      </c>
      <c r="G407" s="210" t="s">
        <v>260</v>
      </c>
      <c r="H407" s="210" t="s">
        <v>38</v>
      </c>
      <c r="I407" s="187" t="s">
        <v>1745</v>
      </c>
      <c r="J407" s="282" t="s">
        <v>114</v>
      </c>
      <c r="K407" s="282" t="s">
        <v>1766</v>
      </c>
      <c r="L407" s="282" t="s">
        <v>1767</v>
      </c>
      <c r="M407" s="282" t="s">
        <v>1768</v>
      </c>
      <c r="N407" s="282" t="s">
        <v>127</v>
      </c>
      <c r="O407" s="276">
        <f t="shared" ref="O407" si="2054">IF(N407="ALTA",5,IF(N407="MEDIO ALTA",4,IF(N407="MEDIA",3,IF(N407="MEDIO BAJA",2,IF(N407="BAJA",1,0)))))</f>
        <v>1</v>
      </c>
      <c r="P407" s="282" t="s">
        <v>139</v>
      </c>
      <c r="Q407" s="276">
        <f t="shared" ref="Q407" si="2055">IF(P407="ALTO",5,IF(P407="MEDIO-ALTO",4,IF(P407="MEDIO",3,IF(P407="MEDIO-BAJO",2,IF(P407="BAJO",1,0)))))</f>
        <v>5</v>
      </c>
      <c r="R407" s="276">
        <f t="shared" ref="R407" si="2056">Q407*O407</f>
        <v>5</v>
      </c>
      <c r="S407" s="180" t="s">
        <v>315</v>
      </c>
      <c r="T407" s="181">
        <f t="shared" si="2000"/>
        <v>1</v>
      </c>
      <c r="U407" s="276">
        <f t="shared" si="1756"/>
        <v>2</v>
      </c>
      <c r="V407" s="276">
        <f t="shared" si="1757"/>
        <v>1.2</v>
      </c>
      <c r="W407" s="210" t="s">
        <v>1783</v>
      </c>
      <c r="X407" s="276">
        <f t="shared" ref="X407" si="2057">IF(S407="No_existen",5*$X$10,Y407*$X$10)</f>
        <v>0.2</v>
      </c>
      <c r="Y407" s="276">
        <f t="shared" ref="Y407" si="2058">ROUND(AVERAGEIF(Z407:Z409,"&gt;0"),0)</f>
        <v>4</v>
      </c>
      <c r="Z407" s="208">
        <f t="shared" si="2002"/>
        <v>4</v>
      </c>
      <c r="AA407" s="210" t="s">
        <v>318</v>
      </c>
      <c r="AB407" s="210"/>
      <c r="AC407" s="276">
        <f t="shared" ref="AC407" si="2059">IF(S407="No_existen",5*$AC$10,AD407*$AC$10)</f>
        <v>0.15</v>
      </c>
      <c r="AD407" s="276">
        <f t="shared" si="1761"/>
        <v>1</v>
      </c>
      <c r="AE407" s="208">
        <f t="shared" si="2004"/>
        <v>1</v>
      </c>
      <c r="AF407" s="210" t="s">
        <v>295</v>
      </c>
      <c r="AG407" s="210" t="s">
        <v>1799</v>
      </c>
      <c r="AH407" s="276">
        <f t="shared" ref="AH407" si="2060">IF(S407="No_existen",5*$AH$10,AI407*$AH$10)</f>
        <v>0.1</v>
      </c>
      <c r="AI407" s="276">
        <f t="shared" ref="AI407" si="2061">ROUND(AVERAGEIF(AJ407:AJ409,"&gt;0"),0)</f>
        <v>1</v>
      </c>
      <c r="AJ407" s="208">
        <f t="shared" si="2007"/>
        <v>1</v>
      </c>
      <c r="AK407" s="210" t="s">
        <v>292</v>
      </c>
      <c r="AL407" s="210" t="s">
        <v>303</v>
      </c>
      <c r="AM407" s="276">
        <f t="shared" ref="AM407" si="2062">IF(S407="No_existen",5*$AM$10,AN407*$AM$10)</f>
        <v>0.2</v>
      </c>
      <c r="AN407" s="276">
        <f t="shared" ref="AN407" si="2063">ROUND(AVERAGEIF(AO407:AO409,"&gt;0"),0)</f>
        <v>2</v>
      </c>
      <c r="AO407" s="208">
        <f t="shared" si="2014"/>
        <v>1</v>
      </c>
      <c r="AP407" s="210" t="s">
        <v>647</v>
      </c>
      <c r="AQ407" s="276">
        <f t="shared" ref="AQ407" si="2064">ROUND(AVERAGE(U407,Y407,AD407,AI407,AN407),0)</f>
        <v>2</v>
      </c>
      <c r="AR407" s="276" t="str">
        <f t="shared" ref="AR407" si="2065">IF(AQ407&lt;1.5,"FUERTE",IF(AND(AQ407&gt;=1.5,AQ407&lt;2.5),"ACEPTABLE",IF(AQ407&gt;=5,"INEXISTENTE","DÉBIL")))</f>
        <v>ACEPTABLE</v>
      </c>
      <c r="AS407" s="276">
        <f t="shared" ref="AS407" si="2066">IF(R407=0,0,ROUND((R407*AQ407),0))</f>
        <v>10</v>
      </c>
      <c r="AT407" s="278" t="str">
        <f t="shared" ref="AT407" si="2067">IF(AS407&gt;=36,"GRAVE", IF(AS407&lt;=10, "LEVE", "MODERADO"))</f>
        <v>LEVE</v>
      </c>
      <c r="AU407" s="280" t="s">
        <v>1812</v>
      </c>
      <c r="AV407" s="280">
        <v>0</v>
      </c>
      <c r="AW407" s="210" t="s">
        <v>89</v>
      </c>
      <c r="AX407" s="210"/>
      <c r="AY407" s="188"/>
      <c r="AZ407" s="182"/>
      <c r="BA407" s="183"/>
      <c r="BB407" s="183"/>
      <c r="BC407" s="183"/>
      <c r="BD407" s="183"/>
      <c r="BE407" s="183"/>
      <c r="BF407" s="183"/>
      <c r="BG407" s="183"/>
    </row>
    <row r="408" spans="1:59" ht="64.5" hidden="1" customHeight="1" x14ac:dyDescent="0.2">
      <c r="A408" s="284"/>
      <c r="B408" s="282"/>
      <c r="C408" s="285"/>
      <c r="D408" s="280"/>
      <c r="E408" s="285"/>
      <c r="F408" s="282"/>
      <c r="G408" s="210" t="s">
        <v>261</v>
      </c>
      <c r="H408" s="210" t="s">
        <v>39</v>
      </c>
      <c r="I408" s="187" t="s">
        <v>1746</v>
      </c>
      <c r="J408" s="282"/>
      <c r="K408" s="282"/>
      <c r="L408" s="282"/>
      <c r="M408" s="282"/>
      <c r="N408" s="282"/>
      <c r="O408" s="276"/>
      <c r="P408" s="282"/>
      <c r="Q408" s="276"/>
      <c r="R408" s="276"/>
      <c r="S408" s="180" t="s">
        <v>315</v>
      </c>
      <c r="T408" s="181">
        <f t="shared" si="2000"/>
        <v>1</v>
      </c>
      <c r="U408" s="276"/>
      <c r="V408" s="276"/>
      <c r="W408" s="210" t="s">
        <v>1784</v>
      </c>
      <c r="X408" s="276"/>
      <c r="Y408" s="276"/>
      <c r="Z408" s="208">
        <f t="shared" si="2002"/>
        <v>4</v>
      </c>
      <c r="AA408" s="210" t="s">
        <v>318</v>
      </c>
      <c r="AB408" s="210"/>
      <c r="AC408" s="276"/>
      <c r="AD408" s="276"/>
      <c r="AE408" s="208">
        <f t="shared" si="2004"/>
        <v>1</v>
      </c>
      <c r="AF408" s="210" t="s">
        <v>295</v>
      </c>
      <c r="AG408" s="210" t="s">
        <v>1800</v>
      </c>
      <c r="AH408" s="276"/>
      <c r="AI408" s="276"/>
      <c r="AJ408" s="208">
        <f t="shared" si="2007"/>
        <v>1</v>
      </c>
      <c r="AK408" s="210" t="s">
        <v>292</v>
      </c>
      <c r="AL408" s="210" t="s">
        <v>302</v>
      </c>
      <c r="AM408" s="276"/>
      <c r="AN408" s="276"/>
      <c r="AO408" s="208">
        <f t="shared" si="2014"/>
        <v>1</v>
      </c>
      <c r="AP408" s="210" t="s">
        <v>647</v>
      </c>
      <c r="AQ408" s="276"/>
      <c r="AR408" s="276"/>
      <c r="AS408" s="276"/>
      <c r="AT408" s="278"/>
      <c r="AU408" s="280"/>
      <c r="AV408" s="280"/>
      <c r="AW408" s="210" t="s">
        <v>89</v>
      </c>
      <c r="AX408" s="210"/>
      <c r="AY408" s="188"/>
      <c r="AZ408" s="182"/>
      <c r="BA408" s="183"/>
      <c r="BB408" s="183"/>
      <c r="BC408" s="183"/>
      <c r="BD408" s="183"/>
      <c r="BE408" s="183"/>
      <c r="BF408" s="183"/>
      <c r="BG408" s="183"/>
    </row>
    <row r="409" spans="1:59" ht="64.5" hidden="1" customHeight="1" x14ac:dyDescent="0.2">
      <c r="A409" s="284"/>
      <c r="B409" s="282"/>
      <c r="C409" s="285"/>
      <c r="D409" s="280"/>
      <c r="E409" s="285"/>
      <c r="F409" s="282"/>
      <c r="G409" s="210" t="s">
        <v>261</v>
      </c>
      <c r="H409" s="210" t="s">
        <v>518</v>
      </c>
      <c r="I409" s="187" t="s">
        <v>1747</v>
      </c>
      <c r="J409" s="282"/>
      <c r="K409" s="282"/>
      <c r="L409" s="282"/>
      <c r="M409" s="282"/>
      <c r="N409" s="282"/>
      <c r="O409" s="276"/>
      <c r="P409" s="282"/>
      <c r="Q409" s="276"/>
      <c r="R409" s="276"/>
      <c r="S409" s="180" t="s">
        <v>386</v>
      </c>
      <c r="T409" s="181">
        <f t="shared" si="2000"/>
        <v>4</v>
      </c>
      <c r="U409" s="276"/>
      <c r="V409" s="276"/>
      <c r="W409" s="210" t="s">
        <v>1785</v>
      </c>
      <c r="X409" s="276"/>
      <c r="Y409" s="276"/>
      <c r="Z409" s="208">
        <f t="shared" si="2002"/>
        <v>4</v>
      </c>
      <c r="AA409" s="210" t="s">
        <v>318</v>
      </c>
      <c r="AB409" s="210"/>
      <c r="AC409" s="276"/>
      <c r="AD409" s="276"/>
      <c r="AE409" s="208">
        <f t="shared" si="2004"/>
        <v>1</v>
      </c>
      <c r="AF409" s="210" t="s">
        <v>295</v>
      </c>
      <c r="AG409" s="210" t="s">
        <v>1801</v>
      </c>
      <c r="AH409" s="276"/>
      <c r="AI409" s="276"/>
      <c r="AJ409" s="208">
        <f t="shared" si="2007"/>
        <v>1</v>
      </c>
      <c r="AK409" s="210" t="s">
        <v>292</v>
      </c>
      <c r="AL409" s="210" t="s">
        <v>307</v>
      </c>
      <c r="AM409" s="276"/>
      <c r="AN409" s="276"/>
      <c r="AO409" s="208">
        <f t="shared" si="2014"/>
        <v>4</v>
      </c>
      <c r="AP409" s="210" t="s">
        <v>648</v>
      </c>
      <c r="AQ409" s="276"/>
      <c r="AR409" s="276"/>
      <c r="AS409" s="276"/>
      <c r="AT409" s="278"/>
      <c r="AU409" s="280"/>
      <c r="AV409" s="280"/>
      <c r="AW409" s="210" t="s">
        <v>89</v>
      </c>
      <c r="AX409" s="210"/>
      <c r="AY409" s="188"/>
      <c r="AZ409" s="182"/>
      <c r="BA409" s="183"/>
      <c r="BB409" s="183"/>
      <c r="BC409" s="183"/>
      <c r="BD409" s="183"/>
      <c r="BE409" s="183"/>
      <c r="BF409" s="183"/>
      <c r="BG409" s="183"/>
    </row>
    <row r="410" spans="1:59" ht="64.5" hidden="1" customHeight="1" x14ac:dyDescent="0.2">
      <c r="A410" s="284">
        <v>134</v>
      </c>
      <c r="B410" s="282" t="s">
        <v>548</v>
      </c>
      <c r="C410" s="285" t="str">
        <f>+VLOOKUP(B410,$A$691:$B$729,2,0)</f>
        <v>FERNANDO NOREÑA JARAMILLO</v>
      </c>
      <c r="D410" s="280" t="s">
        <v>439</v>
      </c>
      <c r="E410" s="285" t="e">
        <f>IF(D410=$D$661,$E$661,IF(D410=$D$662,$E$662,IF(D410=$D$663,$E$663,IF(D410=$D$664,$E$664,IF(D410=$D$665,$E$665,IF(D410=$D$666,$E$666,IF(D410=$D$667,$E$667,IF(D410=$D$668,$E$668,IF(D410=$D$669,$E$669,IF(D410=$D$670,$E$670,IF(D410=VICERRECTORÍA_ACADÉMICA_,BE1021,IF(D410=PLANEACIÓN_,BE1023, IF(D410=IMPACTO,BE1022,IF(D410=VICERRECTORÍA_ADMINISTRATIVA_FINANCIERA_,BE1024,IF(D410=_VICERRECTORÍA_RESPONSABILIDAD_SOCIAL_Y_BIENESTAR_UNIVERSITARIO_,BE1025," ")))))))))))))))</f>
        <v>#VALUE!</v>
      </c>
      <c r="F410" s="282" t="s">
        <v>264</v>
      </c>
      <c r="G410" s="210" t="s">
        <v>260</v>
      </c>
      <c r="H410" s="210" t="s">
        <v>37</v>
      </c>
      <c r="I410" s="249" t="s">
        <v>1748</v>
      </c>
      <c r="J410" s="282" t="s">
        <v>107</v>
      </c>
      <c r="K410" s="325" t="s">
        <v>1769</v>
      </c>
      <c r="L410" s="325" t="s">
        <v>1770</v>
      </c>
      <c r="M410" s="325" t="s">
        <v>1771</v>
      </c>
      <c r="N410" s="282" t="s">
        <v>127</v>
      </c>
      <c r="O410" s="276">
        <f t="shared" ref="O410" si="2068">IF(N410="ALTA",5,IF(N410="MEDIO ALTA",4,IF(N410="MEDIA",3,IF(N410="MEDIO BAJA",2,IF(N410="BAJA",1,0)))))</f>
        <v>1</v>
      </c>
      <c r="P410" s="282" t="s">
        <v>140</v>
      </c>
      <c r="Q410" s="276">
        <f t="shared" ref="Q410" si="2069">IF(P410="ALTO",5,IF(P410="MEDIO-ALTO",4,IF(P410="MEDIO",3,IF(P410="MEDIO-BAJO",2,IF(P410="BAJO",1,0)))))</f>
        <v>3</v>
      </c>
      <c r="R410" s="276">
        <f t="shared" ref="R410" si="2070">Q410*O410</f>
        <v>3</v>
      </c>
      <c r="S410" s="180" t="s">
        <v>315</v>
      </c>
      <c r="T410" s="181">
        <f t="shared" si="2000"/>
        <v>1</v>
      </c>
      <c r="U410" s="276">
        <f t="shared" si="1773"/>
        <v>1</v>
      </c>
      <c r="V410" s="276">
        <f t="shared" si="1774"/>
        <v>0.6</v>
      </c>
      <c r="W410" s="215" t="s">
        <v>1786</v>
      </c>
      <c r="X410" s="276">
        <f t="shared" ref="X410" si="2071">IF(S410="No_existen",5*$X$10,Y410*$X$10)</f>
        <v>0.1</v>
      </c>
      <c r="Y410" s="276">
        <f t="shared" ref="Y410:Y446" si="2072">ROUND(AVERAGEIF(Z410:Z412,"&gt;0"),0)</f>
        <v>2</v>
      </c>
      <c r="Z410" s="208">
        <f t="shared" si="2002"/>
        <v>2</v>
      </c>
      <c r="AA410" s="210" t="s">
        <v>319</v>
      </c>
      <c r="AB410" s="210"/>
      <c r="AC410" s="276">
        <f t="shared" ref="AC410" si="2073">IF(S410="No_existen",5*$AC$10,AD410*$AC$10)</f>
        <v>0.15</v>
      </c>
      <c r="AD410" s="276">
        <f t="shared" si="1778"/>
        <v>1</v>
      </c>
      <c r="AE410" s="208">
        <f t="shared" si="2004"/>
        <v>1</v>
      </c>
      <c r="AF410" s="210" t="s">
        <v>295</v>
      </c>
      <c r="AG410" s="215" t="s">
        <v>1802</v>
      </c>
      <c r="AH410" s="276">
        <f t="shared" ref="AH410" si="2074">IF(S410="No_existen",5*$AH$10,AI410*$AH$10)</f>
        <v>0.1</v>
      </c>
      <c r="AI410" s="276">
        <f t="shared" ref="AI410" si="2075">ROUND(AVERAGEIF(AJ410:AJ412,"&gt;0"),0)</f>
        <v>1</v>
      </c>
      <c r="AJ410" s="208">
        <f t="shared" si="2007"/>
        <v>1</v>
      </c>
      <c r="AK410" s="210" t="s">
        <v>292</v>
      </c>
      <c r="AL410" s="210" t="s">
        <v>301</v>
      </c>
      <c r="AM410" s="276">
        <f t="shared" ref="AM410" si="2076">IF(S410="No_existen",5*$AM$10,AN410*$AM$10)</f>
        <v>0.4</v>
      </c>
      <c r="AN410" s="276">
        <f t="shared" ref="AN410" si="2077">ROUND(AVERAGEIF(AO410:AO412,"&gt;0"),0)</f>
        <v>4</v>
      </c>
      <c r="AO410" s="208">
        <f t="shared" si="2014"/>
        <v>4</v>
      </c>
      <c r="AP410" s="210" t="s">
        <v>648</v>
      </c>
      <c r="AQ410" s="276">
        <f t="shared" ref="AQ410" si="2078">ROUND(AVERAGE(U410,Y410,AD410,AI410,AN410),0)</f>
        <v>2</v>
      </c>
      <c r="AR410" s="276" t="str">
        <f t="shared" ref="AR410" si="2079">IF(AQ410&lt;1.5,"FUERTE",IF(AND(AQ410&gt;=1.5,AQ410&lt;2.5),"ACEPTABLE",IF(AQ410&gt;=5,"INEXISTENTE","DÉBIL")))</f>
        <v>ACEPTABLE</v>
      </c>
      <c r="AS410" s="276">
        <f t="shared" ref="AS410" si="2080">IF(R410=0,0,ROUND((R410*AQ410),0))</f>
        <v>6</v>
      </c>
      <c r="AT410" s="278" t="str">
        <f t="shared" ref="AT410" si="2081">IF(AS410&gt;=36,"GRAVE", IF(AS410&lt;=10, "LEVE", "MODERADO"))</f>
        <v>LEVE</v>
      </c>
      <c r="AU410" s="318" t="s">
        <v>1813</v>
      </c>
      <c r="AV410" s="318" t="s">
        <v>1814</v>
      </c>
      <c r="AW410" s="210" t="s">
        <v>89</v>
      </c>
      <c r="AX410" s="210"/>
      <c r="AY410" s="188"/>
      <c r="AZ410" s="182"/>
      <c r="BA410" s="183"/>
      <c r="BB410" s="183"/>
      <c r="BC410" s="183"/>
      <c r="BD410" s="183"/>
      <c r="BE410" s="183"/>
      <c r="BF410" s="183"/>
      <c r="BG410" s="183"/>
    </row>
    <row r="411" spans="1:59" ht="64.5" hidden="1" customHeight="1" x14ac:dyDescent="0.2">
      <c r="A411" s="284"/>
      <c r="B411" s="282"/>
      <c r="C411" s="285"/>
      <c r="D411" s="280"/>
      <c r="E411" s="285"/>
      <c r="F411" s="282"/>
      <c r="G411" s="210" t="s">
        <v>261</v>
      </c>
      <c r="H411" s="210" t="s">
        <v>41</v>
      </c>
      <c r="I411" s="180" t="s">
        <v>1749</v>
      </c>
      <c r="J411" s="282"/>
      <c r="K411" s="282"/>
      <c r="L411" s="282"/>
      <c r="M411" s="282"/>
      <c r="N411" s="282"/>
      <c r="O411" s="276"/>
      <c r="P411" s="282"/>
      <c r="Q411" s="276"/>
      <c r="R411" s="276"/>
      <c r="S411" s="180" t="s">
        <v>315</v>
      </c>
      <c r="T411" s="181">
        <f t="shared" si="2000"/>
        <v>1</v>
      </c>
      <c r="U411" s="276"/>
      <c r="V411" s="276"/>
      <c r="W411" s="210" t="s">
        <v>1787</v>
      </c>
      <c r="X411" s="276"/>
      <c r="Y411" s="276"/>
      <c r="Z411" s="208">
        <f t="shared" si="2002"/>
        <v>2</v>
      </c>
      <c r="AA411" s="210" t="s">
        <v>319</v>
      </c>
      <c r="AB411" s="210"/>
      <c r="AC411" s="276"/>
      <c r="AD411" s="276"/>
      <c r="AE411" s="208">
        <f t="shared" si="2004"/>
        <v>1</v>
      </c>
      <c r="AF411" s="210" t="s">
        <v>295</v>
      </c>
      <c r="AG411" s="210" t="s">
        <v>1803</v>
      </c>
      <c r="AH411" s="276"/>
      <c r="AI411" s="276"/>
      <c r="AJ411" s="208">
        <f t="shared" si="2007"/>
        <v>1</v>
      </c>
      <c r="AK411" s="210" t="s">
        <v>292</v>
      </c>
      <c r="AL411" s="210" t="s">
        <v>301</v>
      </c>
      <c r="AM411" s="276"/>
      <c r="AN411" s="276"/>
      <c r="AO411" s="208">
        <f t="shared" si="2014"/>
        <v>4</v>
      </c>
      <c r="AP411" s="210" t="s">
        <v>648</v>
      </c>
      <c r="AQ411" s="276"/>
      <c r="AR411" s="276"/>
      <c r="AS411" s="276"/>
      <c r="AT411" s="278"/>
      <c r="AU411" s="280"/>
      <c r="AV411" s="280"/>
      <c r="AW411" s="210" t="s">
        <v>89</v>
      </c>
      <c r="AX411" s="210"/>
      <c r="AY411" s="188"/>
      <c r="AZ411" s="182"/>
      <c r="BA411" s="183"/>
      <c r="BB411" s="183"/>
      <c r="BC411" s="183"/>
      <c r="BD411" s="183"/>
      <c r="BE411" s="183"/>
      <c r="BF411" s="183"/>
      <c r="BG411" s="183"/>
    </row>
    <row r="412" spans="1:59" ht="64.5" hidden="1" customHeight="1" x14ac:dyDescent="0.2">
      <c r="A412" s="284"/>
      <c r="B412" s="282"/>
      <c r="C412" s="285"/>
      <c r="D412" s="280"/>
      <c r="E412" s="285"/>
      <c r="F412" s="282"/>
      <c r="G412" s="210" t="s">
        <v>261</v>
      </c>
      <c r="H412" s="210" t="s">
        <v>262</v>
      </c>
      <c r="I412" s="180" t="s">
        <v>1750</v>
      </c>
      <c r="J412" s="282"/>
      <c r="K412" s="282"/>
      <c r="L412" s="282"/>
      <c r="M412" s="282"/>
      <c r="N412" s="282"/>
      <c r="O412" s="276"/>
      <c r="P412" s="282"/>
      <c r="Q412" s="276"/>
      <c r="R412" s="276"/>
      <c r="S412" s="180"/>
      <c r="T412" s="181">
        <f t="shared" si="2000"/>
        <v>0</v>
      </c>
      <c r="U412" s="276"/>
      <c r="V412" s="276"/>
      <c r="W412" s="210"/>
      <c r="X412" s="276"/>
      <c r="Y412" s="276"/>
      <c r="Z412" s="208">
        <f t="shared" si="2002"/>
        <v>0</v>
      </c>
      <c r="AA412" s="210"/>
      <c r="AB412" s="210"/>
      <c r="AC412" s="276"/>
      <c r="AD412" s="276"/>
      <c r="AE412" s="208">
        <f t="shared" si="2004"/>
        <v>0</v>
      </c>
      <c r="AF412" s="210"/>
      <c r="AG412" s="210"/>
      <c r="AH412" s="276"/>
      <c r="AI412" s="276"/>
      <c r="AJ412" s="208">
        <f t="shared" si="2007"/>
        <v>0</v>
      </c>
      <c r="AK412" s="210"/>
      <c r="AL412" s="210"/>
      <c r="AM412" s="276"/>
      <c r="AN412" s="276"/>
      <c r="AO412" s="208">
        <f t="shared" si="2014"/>
        <v>0</v>
      </c>
      <c r="AP412" s="210"/>
      <c r="AQ412" s="276"/>
      <c r="AR412" s="276"/>
      <c r="AS412" s="276"/>
      <c r="AT412" s="278"/>
      <c r="AU412" s="280"/>
      <c r="AV412" s="280"/>
      <c r="AW412" s="210"/>
      <c r="AX412" s="210"/>
      <c r="AY412" s="188"/>
      <c r="AZ412" s="182"/>
      <c r="BA412" s="183"/>
      <c r="BB412" s="183"/>
      <c r="BC412" s="183"/>
      <c r="BD412" s="183"/>
      <c r="BE412" s="183"/>
      <c r="BF412" s="183"/>
      <c r="BG412" s="183"/>
    </row>
    <row r="413" spans="1:59" ht="64.5" hidden="1" customHeight="1" x14ac:dyDescent="0.2">
      <c r="A413" s="284">
        <v>135</v>
      </c>
      <c r="B413" s="282" t="s">
        <v>178</v>
      </c>
      <c r="C413" s="285" t="str">
        <f>+VLOOKUP(B413,$A$691:$B$729,2,0)</f>
        <v>WILSON ARENAS VALENCIA</v>
      </c>
      <c r="D413" s="280" t="s">
        <v>150</v>
      </c>
      <c r="E413" s="285" t="str">
        <f>IF(D413=$D$661,$E$661,IF(D413=$D$662,$E$662,IF(D413=$D$663,$E$663,IF(D413=$D$664,$E$664,IF(D413=$D$665,$E$665,IF(D413=$D$666,$E$666,IF(D413=$D$667,$E$667,IF(D413=$D$668,$E$668,IF(D413=$D$669,$E$669,IF(D413=$D$670,$E$670,IF(D413=VICERRECTORÍA_ACADÉMICA_,BE1024,IF(D413=PLANEACIÓN_,BE1026, IF(D413=IMPACTO,BE1025,IF(D413=VICERRECTORÍA_ADMINISTRATIVA_FINANCIERA_,BE1027,IF(D413=_VICERRECTORÍA_RESPONSABILIDAD_SOCIAL_Y_BIENESTAR_UNIVERSITARIO_,BE1028," ")))))))))))))))</f>
        <v>Promover la calidad educativa de la Institución, mediante la administración de los programas de formación que ofrece la universidad en sus diferentes niveles, con el fin de permitir al egresado desempeñarse con idoneidad, ética y compromiso social.</v>
      </c>
      <c r="F413" s="282" t="s">
        <v>265</v>
      </c>
      <c r="G413" s="210" t="s">
        <v>261</v>
      </c>
      <c r="H413" s="210" t="s">
        <v>41</v>
      </c>
      <c r="I413" s="226" t="s">
        <v>1818</v>
      </c>
      <c r="J413" s="282" t="s">
        <v>105</v>
      </c>
      <c r="K413" s="358" t="s">
        <v>1833</v>
      </c>
      <c r="L413" s="308" t="s">
        <v>1834</v>
      </c>
      <c r="M413" s="308" t="s">
        <v>1835</v>
      </c>
      <c r="N413" s="282" t="s">
        <v>127</v>
      </c>
      <c r="O413" s="276">
        <f t="shared" ref="O413" si="2082">IF(N413="ALTA",5,IF(N413="MEDIO ALTA",4,IF(N413="MEDIA",3,IF(N413="MEDIO BAJA",2,IF(N413="BAJA",1,0)))))</f>
        <v>1</v>
      </c>
      <c r="P413" s="282" t="s">
        <v>139</v>
      </c>
      <c r="Q413" s="276">
        <f t="shared" ref="Q413" si="2083">IF(P413="ALTO",5,IF(P413="MEDIO-ALTO",4,IF(P413="MEDIO",3,IF(P413="MEDIO-BAJO",2,IF(P413="BAJO",1,0)))))</f>
        <v>5</v>
      </c>
      <c r="R413" s="276">
        <f t="shared" ref="R413" si="2084">Q413*O413</f>
        <v>5</v>
      </c>
      <c r="S413" s="180" t="s">
        <v>315</v>
      </c>
      <c r="T413" s="181">
        <f t="shared" si="2000"/>
        <v>1</v>
      </c>
      <c r="U413" s="276">
        <f t="shared" si="1790"/>
        <v>1</v>
      </c>
      <c r="V413" s="276">
        <f t="shared" si="1791"/>
        <v>0.6</v>
      </c>
      <c r="W413" s="180" t="s">
        <v>1850</v>
      </c>
      <c r="X413" s="276">
        <f t="shared" ref="X413" si="2085">IF(S413="No_existen",5*$X$10,Y413*$X$10)</f>
        <v>0.15000000000000002</v>
      </c>
      <c r="Y413" s="276">
        <f t="shared" ref="Y413:Y449" si="2086">ROUND(AVERAGEIF(Z413:Z415,"&gt;0"),0)</f>
        <v>3</v>
      </c>
      <c r="Z413" s="208">
        <f t="shared" si="2002"/>
        <v>2</v>
      </c>
      <c r="AA413" s="210" t="s">
        <v>319</v>
      </c>
      <c r="AB413" s="210"/>
      <c r="AC413" s="276">
        <f t="shared" ref="AC413" si="2087">IF(S413="No_existen",5*$AC$10,AD413*$AC$10)</f>
        <v>0.15</v>
      </c>
      <c r="AD413" s="276">
        <f t="shared" si="1795"/>
        <v>1</v>
      </c>
      <c r="AE413" s="208">
        <f t="shared" si="2004"/>
        <v>1</v>
      </c>
      <c r="AF413" s="210" t="s">
        <v>295</v>
      </c>
      <c r="AG413" s="210" t="s">
        <v>1864</v>
      </c>
      <c r="AH413" s="276">
        <f t="shared" ref="AH413" si="2088">IF(S413="No_existen",5*$AH$10,AI413*$AH$10)</f>
        <v>0.1</v>
      </c>
      <c r="AI413" s="276">
        <f t="shared" ref="AI413" si="2089">ROUND(AVERAGEIF(AJ413:AJ415,"&gt;0"),0)</f>
        <v>1</v>
      </c>
      <c r="AJ413" s="208">
        <f t="shared" si="2007"/>
        <v>1</v>
      </c>
      <c r="AK413" s="210" t="s">
        <v>292</v>
      </c>
      <c r="AL413" s="210" t="s">
        <v>306</v>
      </c>
      <c r="AM413" s="276">
        <f t="shared" ref="AM413" si="2090">IF(S413="No_existen",5*$AM$10,AN413*$AM$10)</f>
        <v>0.1</v>
      </c>
      <c r="AN413" s="276">
        <f t="shared" ref="AN413" si="2091">ROUND(AVERAGEIF(AO413:AO415,"&gt;0"),0)</f>
        <v>1</v>
      </c>
      <c r="AO413" s="208">
        <f t="shared" si="2014"/>
        <v>1</v>
      </c>
      <c r="AP413" s="210" t="s">
        <v>647</v>
      </c>
      <c r="AQ413" s="276">
        <f t="shared" ref="AQ413" si="2092">ROUND(AVERAGE(U413,Y413,AD413,AI413,AN413),0)</f>
        <v>1</v>
      </c>
      <c r="AR413" s="276" t="str">
        <f t="shared" ref="AR413" si="2093">IF(AQ413&lt;1.5,"FUERTE",IF(AND(AQ413&gt;=1.5,AQ413&lt;2.5),"ACEPTABLE",IF(AQ413&gt;=5,"INEXISTENTE","DÉBIL")))</f>
        <v>FUERTE</v>
      </c>
      <c r="AS413" s="276">
        <f t="shared" ref="AS413" si="2094">IF(R413=0,0,ROUND((R413*AQ413),0))</f>
        <v>5</v>
      </c>
      <c r="AT413" s="278" t="str">
        <f t="shared" ref="AT413" si="2095">IF(AS413&gt;=36,"GRAVE", IF(AS413&lt;=10, "LEVE", "MODERADO"))</f>
        <v>LEVE</v>
      </c>
      <c r="AU413" s="316" t="s">
        <v>1872</v>
      </c>
      <c r="AV413" s="317">
        <v>0</v>
      </c>
      <c r="AW413" s="210" t="s">
        <v>89</v>
      </c>
      <c r="AX413" s="210"/>
      <c r="AY413" s="188"/>
      <c r="AZ413" s="182"/>
      <c r="BA413" s="183"/>
      <c r="BB413" s="183"/>
      <c r="BC413" s="183"/>
      <c r="BD413" s="183"/>
      <c r="BE413" s="183"/>
      <c r="BF413" s="183"/>
      <c r="BG413" s="183"/>
    </row>
    <row r="414" spans="1:59" ht="64.5" hidden="1" customHeight="1" x14ac:dyDescent="0.2">
      <c r="A414" s="284"/>
      <c r="B414" s="282"/>
      <c r="C414" s="285"/>
      <c r="D414" s="280"/>
      <c r="E414" s="285"/>
      <c r="F414" s="282"/>
      <c r="G414" s="210" t="s">
        <v>260</v>
      </c>
      <c r="H414" s="210" t="s">
        <v>35</v>
      </c>
      <c r="I414" s="226" t="s">
        <v>1819</v>
      </c>
      <c r="J414" s="282"/>
      <c r="K414" s="358"/>
      <c r="L414" s="308"/>
      <c r="M414" s="308"/>
      <c r="N414" s="282"/>
      <c r="O414" s="276"/>
      <c r="P414" s="282"/>
      <c r="Q414" s="276"/>
      <c r="R414" s="276"/>
      <c r="S414" s="180" t="s">
        <v>315</v>
      </c>
      <c r="T414" s="181">
        <f t="shared" si="2000"/>
        <v>1</v>
      </c>
      <c r="U414" s="276"/>
      <c r="V414" s="276"/>
      <c r="W414" s="180" t="s">
        <v>1851</v>
      </c>
      <c r="X414" s="276"/>
      <c r="Y414" s="276"/>
      <c r="Z414" s="208">
        <f t="shared" si="2002"/>
        <v>4</v>
      </c>
      <c r="AA414" s="210" t="s">
        <v>318</v>
      </c>
      <c r="AB414" s="210"/>
      <c r="AC414" s="276"/>
      <c r="AD414" s="276"/>
      <c r="AE414" s="208">
        <f t="shared" si="2004"/>
        <v>1</v>
      </c>
      <c r="AF414" s="210" t="s">
        <v>295</v>
      </c>
      <c r="AG414" s="210" t="s">
        <v>1865</v>
      </c>
      <c r="AH414" s="276"/>
      <c r="AI414" s="276"/>
      <c r="AJ414" s="208">
        <f t="shared" si="2007"/>
        <v>1</v>
      </c>
      <c r="AK414" s="210" t="s">
        <v>292</v>
      </c>
      <c r="AL414" s="210" t="s">
        <v>299</v>
      </c>
      <c r="AM414" s="276"/>
      <c r="AN414" s="276"/>
      <c r="AO414" s="208">
        <f t="shared" si="2014"/>
        <v>1</v>
      </c>
      <c r="AP414" s="210" t="s">
        <v>647</v>
      </c>
      <c r="AQ414" s="276"/>
      <c r="AR414" s="276"/>
      <c r="AS414" s="276"/>
      <c r="AT414" s="278"/>
      <c r="AU414" s="316"/>
      <c r="AV414" s="317"/>
      <c r="AW414" s="210" t="s">
        <v>89</v>
      </c>
      <c r="AX414" s="210"/>
      <c r="AY414" s="188"/>
      <c r="AZ414" s="182"/>
      <c r="BA414" s="183"/>
      <c r="BB414" s="183"/>
      <c r="BC414" s="183"/>
      <c r="BD414" s="183"/>
      <c r="BE414" s="183"/>
      <c r="BF414" s="183"/>
      <c r="BG414" s="183"/>
    </row>
    <row r="415" spans="1:59" ht="64.5" hidden="1" customHeight="1" x14ac:dyDescent="0.2">
      <c r="A415" s="284"/>
      <c r="B415" s="282"/>
      <c r="C415" s="285"/>
      <c r="D415" s="280"/>
      <c r="E415" s="285"/>
      <c r="F415" s="282"/>
      <c r="G415" s="210" t="s">
        <v>260</v>
      </c>
      <c r="H415" s="210" t="s">
        <v>35</v>
      </c>
      <c r="I415" s="180" t="s">
        <v>1820</v>
      </c>
      <c r="J415" s="282"/>
      <c r="K415" s="358"/>
      <c r="L415" s="308"/>
      <c r="M415" s="308"/>
      <c r="N415" s="282"/>
      <c r="O415" s="276"/>
      <c r="P415" s="282"/>
      <c r="Q415" s="276"/>
      <c r="R415" s="276"/>
      <c r="S415" s="180" t="s">
        <v>315</v>
      </c>
      <c r="T415" s="181">
        <f t="shared" si="2000"/>
        <v>1</v>
      </c>
      <c r="U415" s="276"/>
      <c r="V415" s="276"/>
      <c r="W415" s="180" t="s">
        <v>1852</v>
      </c>
      <c r="X415" s="276"/>
      <c r="Y415" s="276"/>
      <c r="Z415" s="208">
        <f t="shared" si="2002"/>
        <v>4</v>
      </c>
      <c r="AA415" s="210" t="s">
        <v>318</v>
      </c>
      <c r="AB415" s="210"/>
      <c r="AC415" s="276"/>
      <c r="AD415" s="276"/>
      <c r="AE415" s="208">
        <f t="shared" si="2004"/>
        <v>1</v>
      </c>
      <c r="AF415" s="210" t="s">
        <v>295</v>
      </c>
      <c r="AG415" s="210" t="s">
        <v>1865</v>
      </c>
      <c r="AH415" s="276"/>
      <c r="AI415" s="276"/>
      <c r="AJ415" s="208">
        <f t="shared" si="2007"/>
        <v>1</v>
      </c>
      <c r="AK415" s="210" t="s">
        <v>292</v>
      </c>
      <c r="AL415" s="210" t="s">
        <v>303</v>
      </c>
      <c r="AM415" s="276"/>
      <c r="AN415" s="276"/>
      <c r="AO415" s="208">
        <f t="shared" si="2014"/>
        <v>1</v>
      </c>
      <c r="AP415" s="210" t="s">
        <v>647</v>
      </c>
      <c r="AQ415" s="276"/>
      <c r="AR415" s="276"/>
      <c r="AS415" s="276"/>
      <c r="AT415" s="278"/>
      <c r="AU415" s="316"/>
      <c r="AV415" s="317"/>
      <c r="AW415" s="210" t="s">
        <v>89</v>
      </c>
      <c r="AX415" s="210"/>
      <c r="AY415" s="188"/>
      <c r="AZ415" s="182"/>
      <c r="BA415" s="183"/>
      <c r="BB415" s="183"/>
      <c r="BC415" s="183"/>
      <c r="BD415" s="183"/>
      <c r="BE415" s="183"/>
      <c r="BF415" s="183"/>
      <c r="BG415" s="183"/>
    </row>
    <row r="416" spans="1:59" ht="64.5" hidden="1" customHeight="1" x14ac:dyDescent="0.2">
      <c r="A416" s="284">
        <v>136</v>
      </c>
      <c r="B416" s="282" t="s">
        <v>178</v>
      </c>
      <c r="C416" s="285" t="str">
        <f>+VLOOKUP(B416,$A$691:$B$729,2,0)</f>
        <v>WILSON ARENAS VALENCIA</v>
      </c>
      <c r="D416" s="280" t="s">
        <v>152</v>
      </c>
      <c r="E416" s="285" t="str">
        <f>IF(D416=$D$661,$E$661,IF(D416=$D$662,$E$662,IF(D416=$D$663,$E$663,IF(D416=$D$664,$E$664,IF(D416=$D$665,$E$665,IF(D416=$D$666,$E$666,IF(D416=$D$667,$E$667,IF(D416=$D$668,$E$668,IF(D416=$D$669,$E$669,IF(D416=$D$670,$E$670,IF(D416=VICERRECTORÍA_ACADÉMICA_,BE1027,IF(D416=PLANEACIÓN_,BE1029, IF(D416=IMPACTO,BE1028,IF(D416=VICERRECTORÍA_ADMINISTRATIVA_FINANCIERA_,BE1030,IF(D416=_VICERRECTORÍA_RESPONSABILIDAD_SOCIAL_Y_BIENESTAR_UNIVERSITARIO_,BE1031,"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6" s="282" t="s">
        <v>265</v>
      </c>
      <c r="G416" s="210" t="s">
        <v>261</v>
      </c>
      <c r="H416" s="210" t="s">
        <v>39</v>
      </c>
      <c r="I416" s="180" t="s">
        <v>1821</v>
      </c>
      <c r="J416" s="282" t="s">
        <v>107</v>
      </c>
      <c r="K416" s="356" t="s">
        <v>1836</v>
      </c>
      <c r="L416" s="282" t="s">
        <v>1837</v>
      </c>
      <c r="M416" s="282" t="s">
        <v>1838</v>
      </c>
      <c r="N416" s="282" t="s">
        <v>104</v>
      </c>
      <c r="O416" s="276">
        <f t="shared" ref="O416" si="2096">IF(N416="ALTA",5,IF(N416="MEDIO ALTA",4,IF(N416="MEDIA",3,IF(N416="MEDIO BAJA",2,IF(N416="BAJA",1,0)))))</f>
        <v>3</v>
      </c>
      <c r="P416" s="282" t="s">
        <v>209</v>
      </c>
      <c r="Q416" s="276">
        <f t="shared" ref="Q416" si="2097">IF(P416="ALTO",5,IF(P416="MEDIO-ALTO",4,IF(P416="MEDIO",3,IF(P416="MEDIO-BAJO",2,IF(P416="BAJO",1,0)))))</f>
        <v>4</v>
      </c>
      <c r="R416" s="276">
        <f t="shared" ref="R416" si="2098">Q416*O416</f>
        <v>12</v>
      </c>
      <c r="S416" s="180" t="s">
        <v>315</v>
      </c>
      <c r="T416" s="181">
        <f t="shared" si="2000"/>
        <v>1</v>
      </c>
      <c r="U416" s="276">
        <f t="shared" si="1807"/>
        <v>1</v>
      </c>
      <c r="V416" s="276">
        <f t="shared" si="1808"/>
        <v>0.6</v>
      </c>
      <c r="W416" s="180" t="s">
        <v>1853</v>
      </c>
      <c r="X416" s="276">
        <f t="shared" ref="X416" si="2099">IF(S416="No_existen",5*$X$10,Y416*$X$10)</f>
        <v>0.15000000000000002</v>
      </c>
      <c r="Y416" s="276">
        <f t="shared" ref="Y416:Y452" si="2100">ROUND(AVERAGEIF(Z416:Z418,"&gt;0"),0)</f>
        <v>3</v>
      </c>
      <c r="Z416" s="208">
        <f t="shared" si="2002"/>
        <v>2</v>
      </c>
      <c r="AA416" s="210" t="s">
        <v>319</v>
      </c>
      <c r="AB416" s="210"/>
      <c r="AC416" s="276">
        <f t="shared" ref="AC416" si="2101">IF(S416="No_existen",5*$AC$10,AD416*$AC$10)</f>
        <v>0.15</v>
      </c>
      <c r="AD416" s="276">
        <f t="shared" si="1812"/>
        <v>1</v>
      </c>
      <c r="AE416" s="208">
        <f t="shared" si="2004"/>
        <v>1</v>
      </c>
      <c r="AF416" s="210" t="s">
        <v>295</v>
      </c>
      <c r="AG416" s="210" t="s">
        <v>1866</v>
      </c>
      <c r="AH416" s="276">
        <f t="shared" ref="AH416" si="2102">IF(S416="No_existen",5*$AH$10,AI416*$AH$10)</f>
        <v>0.1</v>
      </c>
      <c r="AI416" s="276">
        <f t="shared" ref="AI416" si="2103">ROUND(AVERAGEIF(AJ416:AJ418,"&gt;0"),0)</f>
        <v>1</v>
      </c>
      <c r="AJ416" s="208">
        <f t="shared" si="2007"/>
        <v>1</v>
      </c>
      <c r="AK416" s="210" t="s">
        <v>292</v>
      </c>
      <c r="AL416" s="210" t="s">
        <v>300</v>
      </c>
      <c r="AM416" s="276">
        <f t="shared" ref="AM416" si="2104">IF(S416="No_existen",5*$AM$10,AN416*$AM$10)</f>
        <v>0.30000000000000004</v>
      </c>
      <c r="AN416" s="276">
        <f t="shared" ref="AN416" si="2105">ROUND(AVERAGEIF(AO416:AO418,"&gt;0"),0)</f>
        <v>3</v>
      </c>
      <c r="AO416" s="208">
        <f t="shared" si="2014"/>
        <v>4</v>
      </c>
      <c r="AP416" s="210" t="s">
        <v>648</v>
      </c>
      <c r="AQ416" s="276">
        <f t="shared" ref="AQ416" si="2106">ROUND(AVERAGE(U416,Y416,AD416,AI416,AN416),0)</f>
        <v>2</v>
      </c>
      <c r="AR416" s="276" t="str">
        <f t="shared" ref="AR416" si="2107">IF(AQ416&lt;1.5,"FUERTE",IF(AND(AQ416&gt;=1.5,AQ416&lt;2.5),"ACEPTABLE",IF(AQ416&gt;=5,"INEXISTENTE","DÉBIL")))</f>
        <v>ACEPTABLE</v>
      </c>
      <c r="AS416" s="276">
        <f t="shared" ref="AS416" si="2108">IF(R416=0,0,ROUND((R416*AQ416),0))</f>
        <v>24</v>
      </c>
      <c r="AT416" s="278" t="str">
        <f t="shared" ref="AT416" si="2109">IF(AS416&gt;=36,"GRAVE", IF(AS416&lt;=10, "LEVE", "MODERADO"))</f>
        <v>MODERADO</v>
      </c>
      <c r="AU416" s="313" t="s">
        <v>1873</v>
      </c>
      <c r="AV416" s="315">
        <v>24</v>
      </c>
      <c r="AW416" s="210" t="s">
        <v>92</v>
      </c>
      <c r="AX416" s="227" t="s">
        <v>1884</v>
      </c>
      <c r="AY416" s="228">
        <v>46022</v>
      </c>
      <c r="AZ416" s="182" t="s">
        <v>1889</v>
      </c>
      <c r="BA416" s="183"/>
      <c r="BB416" s="183"/>
      <c r="BC416" s="183"/>
      <c r="BD416" s="183"/>
      <c r="BE416" s="183"/>
      <c r="BF416" s="183"/>
      <c r="BG416" s="183"/>
    </row>
    <row r="417" spans="1:59" ht="64.5" hidden="1" customHeight="1" x14ac:dyDescent="0.2">
      <c r="A417" s="284"/>
      <c r="B417" s="282"/>
      <c r="C417" s="285"/>
      <c r="D417" s="280"/>
      <c r="E417" s="285"/>
      <c r="F417" s="282"/>
      <c r="G417" s="210" t="s">
        <v>260</v>
      </c>
      <c r="H417" s="210" t="s">
        <v>226</v>
      </c>
      <c r="I417" s="187" t="s">
        <v>1822</v>
      </c>
      <c r="J417" s="282"/>
      <c r="K417" s="356"/>
      <c r="L417" s="282"/>
      <c r="M417" s="282"/>
      <c r="N417" s="282"/>
      <c r="O417" s="276"/>
      <c r="P417" s="282"/>
      <c r="Q417" s="276"/>
      <c r="R417" s="276"/>
      <c r="S417" s="180" t="s">
        <v>315</v>
      </c>
      <c r="T417" s="181">
        <f t="shared" si="2000"/>
        <v>1</v>
      </c>
      <c r="U417" s="276"/>
      <c r="V417" s="276"/>
      <c r="W417" s="187" t="s">
        <v>1854</v>
      </c>
      <c r="X417" s="276"/>
      <c r="Y417" s="276"/>
      <c r="Z417" s="208">
        <f t="shared" si="2002"/>
        <v>4</v>
      </c>
      <c r="AA417" s="210" t="s">
        <v>318</v>
      </c>
      <c r="AB417" s="210"/>
      <c r="AC417" s="276"/>
      <c r="AD417" s="276"/>
      <c r="AE417" s="208">
        <f t="shared" si="2004"/>
        <v>1</v>
      </c>
      <c r="AF417" s="210" t="s">
        <v>295</v>
      </c>
      <c r="AG417" s="212" t="s">
        <v>1867</v>
      </c>
      <c r="AH417" s="276"/>
      <c r="AI417" s="276"/>
      <c r="AJ417" s="208">
        <f t="shared" si="2007"/>
        <v>1</v>
      </c>
      <c r="AK417" s="210" t="s">
        <v>292</v>
      </c>
      <c r="AL417" s="210" t="s">
        <v>303</v>
      </c>
      <c r="AM417" s="276"/>
      <c r="AN417" s="276"/>
      <c r="AO417" s="208">
        <f t="shared" si="2014"/>
        <v>1</v>
      </c>
      <c r="AP417" s="210" t="s">
        <v>647</v>
      </c>
      <c r="AQ417" s="276"/>
      <c r="AR417" s="276"/>
      <c r="AS417" s="276"/>
      <c r="AT417" s="278"/>
      <c r="AU417" s="313"/>
      <c r="AV417" s="315"/>
      <c r="AW417" s="210" t="s">
        <v>90</v>
      </c>
      <c r="AX417" s="227" t="s">
        <v>1885</v>
      </c>
      <c r="AY417" s="229">
        <v>46022</v>
      </c>
      <c r="AZ417" s="182"/>
      <c r="BA417" s="183"/>
      <c r="BB417" s="183"/>
      <c r="BC417" s="183"/>
      <c r="BD417" s="183"/>
      <c r="BE417" s="183"/>
      <c r="BF417" s="183"/>
      <c r="BG417" s="183"/>
    </row>
    <row r="418" spans="1:59" ht="64.5" hidden="1" customHeight="1" x14ac:dyDescent="0.2">
      <c r="A418" s="284"/>
      <c r="B418" s="282"/>
      <c r="C418" s="285"/>
      <c r="D418" s="280"/>
      <c r="E418" s="285"/>
      <c r="F418" s="282"/>
      <c r="G418" s="210" t="s">
        <v>260</v>
      </c>
      <c r="H418" s="210" t="s">
        <v>37</v>
      </c>
      <c r="I418" s="180" t="s">
        <v>1823</v>
      </c>
      <c r="J418" s="282"/>
      <c r="K418" s="356"/>
      <c r="L418" s="282"/>
      <c r="M418" s="282"/>
      <c r="N418" s="282"/>
      <c r="O418" s="276"/>
      <c r="P418" s="282"/>
      <c r="Q418" s="276"/>
      <c r="R418" s="276"/>
      <c r="S418" s="180" t="s">
        <v>315</v>
      </c>
      <c r="T418" s="181">
        <f t="shared" si="2000"/>
        <v>1</v>
      </c>
      <c r="U418" s="276"/>
      <c r="V418" s="276"/>
      <c r="W418" s="180" t="s">
        <v>1855</v>
      </c>
      <c r="X418" s="276"/>
      <c r="Y418" s="276"/>
      <c r="Z418" s="208">
        <f t="shared" si="2002"/>
        <v>2</v>
      </c>
      <c r="AA418" s="210" t="s">
        <v>319</v>
      </c>
      <c r="AB418" s="210"/>
      <c r="AC418" s="276"/>
      <c r="AD418" s="276"/>
      <c r="AE418" s="208">
        <f t="shared" si="2004"/>
        <v>1</v>
      </c>
      <c r="AF418" s="210" t="s">
        <v>295</v>
      </c>
      <c r="AG418" s="210" t="s">
        <v>1866</v>
      </c>
      <c r="AH418" s="276"/>
      <c r="AI418" s="276"/>
      <c r="AJ418" s="208">
        <f t="shared" si="2007"/>
        <v>1</v>
      </c>
      <c r="AK418" s="210" t="s">
        <v>292</v>
      </c>
      <c r="AL418" s="210" t="s">
        <v>300</v>
      </c>
      <c r="AM418" s="276"/>
      <c r="AN418" s="276"/>
      <c r="AO418" s="208">
        <f t="shared" si="2014"/>
        <v>4</v>
      </c>
      <c r="AP418" s="210" t="s">
        <v>648</v>
      </c>
      <c r="AQ418" s="276"/>
      <c r="AR418" s="276"/>
      <c r="AS418" s="276"/>
      <c r="AT418" s="278"/>
      <c r="AU418" s="313"/>
      <c r="AV418" s="315"/>
      <c r="AW418" s="210" t="s">
        <v>90</v>
      </c>
      <c r="AX418" s="227" t="s">
        <v>1886</v>
      </c>
      <c r="AY418" s="228">
        <v>46022</v>
      </c>
      <c r="AZ418" s="182"/>
      <c r="BA418" s="183"/>
      <c r="BB418" s="183"/>
      <c r="BC418" s="183"/>
      <c r="BD418" s="183"/>
      <c r="BE418" s="183"/>
      <c r="BF418" s="183"/>
      <c r="BG418" s="183"/>
    </row>
    <row r="419" spans="1:59" ht="64.5" hidden="1" customHeight="1" x14ac:dyDescent="0.2">
      <c r="A419" s="284">
        <v>137</v>
      </c>
      <c r="B419" s="282" t="s">
        <v>178</v>
      </c>
      <c r="C419" s="285" t="str">
        <f>+VLOOKUP(B419,$A$691:$B$729,2,0)</f>
        <v>WILSON ARENAS VALENCIA</v>
      </c>
      <c r="D419" s="280" t="s">
        <v>152</v>
      </c>
      <c r="E419" s="285" t="str">
        <f>IF(D419=$D$661,$E$661,IF(D419=$D$662,$E$662,IF(D419=$D$663,$E$663,IF(D419=$D$664,$E$664,IF(D419=$D$665,$E$665,IF(D419=$D$666,$E$666,IF(D419=$D$667,$E$667,IF(D419=$D$668,$E$668,IF(D419=$D$669,$E$669,IF(D419=$D$670,$E$670,IF(D419=VICERRECTORÍA_ACADÉMICA_,BE1030,IF(D419=PLANEACIÓN_,BE1032, IF(D419=IMPACTO,BE1031,IF(D419=VICERRECTORÍA_ADMINISTRATIVA_FINANCIERA_,BE1033,IF(D419=_VICERRECTORÍA_RESPONSABILIDAD_SOCIAL_Y_BIENESTAR_UNIVERSITARIO_,BE1034,"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9" s="282" t="s">
        <v>265</v>
      </c>
      <c r="G419" s="210" t="s">
        <v>260</v>
      </c>
      <c r="H419" s="210" t="s">
        <v>37</v>
      </c>
      <c r="I419" s="180" t="s">
        <v>1824</v>
      </c>
      <c r="J419" s="282" t="s">
        <v>108</v>
      </c>
      <c r="K419" s="357" t="s">
        <v>1839</v>
      </c>
      <c r="L419" s="282" t="s">
        <v>1840</v>
      </c>
      <c r="M419" s="282" t="s">
        <v>1841</v>
      </c>
      <c r="N419" s="282" t="s">
        <v>147</v>
      </c>
      <c r="O419" s="276">
        <f t="shared" ref="O419" si="2110">IF(N419="ALTA",5,IF(N419="MEDIO ALTA",4,IF(N419="MEDIA",3,IF(N419="MEDIO BAJA",2,IF(N419="BAJA",1,0)))))</f>
        <v>2</v>
      </c>
      <c r="P419" s="282" t="s">
        <v>209</v>
      </c>
      <c r="Q419" s="276">
        <f t="shared" ref="Q419" si="2111">IF(P419="ALTO",5,IF(P419="MEDIO-ALTO",4,IF(P419="MEDIO",3,IF(P419="MEDIO-BAJO",2,IF(P419="BAJO",1,0)))))</f>
        <v>4</v>
      </c>
      <c r="R419" s="276">
        <f t="shared" ref="R419" si="2112">Q419*O419</f>
        <v>8</v>
      </c>
      <c r="S419" s="180" t="s">
        <v>315</v>
      </c>
      <c r="T419" s="181">
        <f t="shared" si="2000"/>
        <v>1</v>
      </c>
      <c r="U419" s="276">
        <f t="shared" si="1824"/>
        <v>1</v>
      </c>
      <c r="V419" s="276">
        <f t="shared" si="1825"/>
        <v>0.6</v>
      </c>
      <c r="W419" s="180" t="s">
        <v>1853</v>
      </c>
      <c r="X419" s="276">
        <f t="shared" ref="X419" si="2113">IF(S419="No_existen",5*$X$10,Y419*$X$10)</f>
        <v>0.1</v>
      </c>
      <c r="Y419" s="276">
        <f t="shared" ref="Y419:Y455" si="2114">ROUND(AVERAGEIF(Z419:Z421,"&gt;0"),0)</f>
        <v>2</v>
      </c>
      <c r="Z419" s="208">
        <f t="shared" si="2002"/>
        <v>2</v>
      </c>
      <c r="AA419" s="210" t="s">
        <v>319</v>
      </c>
      <c r="AB419" s="210"/>
      <c r="AC419" s="276">
        <f t="shared" ref="AC419" si="2115">IF(S419="No_existen",5*$AC$10,AD419*$AC$10)</f>
        <v>0.15</v>
      </c>
      <c r="AD419" s="276">
        <f t="shared" si="1829"/>
        <v>1</v>
      </c>
      <c r="AE419" s="208">
        <f t="shared" si="2004"/>
        <v>1</v>
      </c>
      <c r="AF419" s="210" t="s">
        <v>295</v>
      </c>
      <c r="AG419" s="210" t="s">
        <v>1866</v>
      </c>
      <c r="AH419" s="276">
        <f t="shared" ref="AH419" si="2116">IF(S419="No_existen",5*$AH$10,AI419*$AH$10)</f>
        <v>0.1</v>
      </c>
      <c r="AI419" s="276">
        <f t="shared" ref="AI419" si="2117">ROUND(AVERAGEIF(AJ419:AJ421,"&gt;0"),0)</f>
        <v>1</v>
      </c>
      <c r="AJ419" s="208">
        <f t="shared" si="2007"/>
        <v>1</v>
      </c>
      <c r="AK419" s="210" t="s">
        <v>292</v>
      </c>
      <c r="AL419" s="210" t="s">
        <v>301</v>
      </c>
      <c r="AM419" s="276">
        <f t="shared" ref="AM419" si="2118">IF(S419="No_existen",5*$AM$10,AN419*$AM$10)</f>
        <v>0.4</v>
      </c>
      <c r="AN419" s="276">
        <f t="shared" ref="AN419" si="2119">ROUND(AVERAGEIF(AO419:AO421,"&gt;0"),0)</f>
        <v>4</v>
      </c>
      <c r="AO419" s="208">
        <f t="shared" si="2014"/>
        <v>4</v>
      </c>
      <c r="AP419" s="210" t="s">
        <v>648</v>
      </c>
      <c r="AQ419" s="276">
        <f t="shared" ref="AQ419" si="2120">ROUND(AVERAGE(U419,Y419,AD419,AI419,AN419),0)</f>
        <v>2</v>
      </c>
      <c r="AR419" s="276" t="str">
        <f t="shared" ref="AR419" si="2121">IF(AQ419&lt;1.5,"FUERTE",IF(AND(AQ419&gt;=1.5,AQ419&lt;2.5),"ACEPTABLE",IF(AQ419&gt;=5,"INEXISTENTE","DÉBIL")))</f>
        <v>ACEPTABLE</v>
      </c>
      <c r="AS419" s="276">
        <f t="shared" ref="AS419" si="2122">IF(R419=0,0,ROUND((R419*AQ419),0))</f>
        <v>16</v>
      </c>
      <c r="AT419" s="278" t="str">
        <f t="shared" ref="AT419" si="2123">IF(AS419&gt;=36,"GRAVE", IF(AS419&lt;=10, "LEVE", "MODERADO"))</f>
        <v>MODERADO</v>
      </c>
      <c r="AU419" s="313" t="s">
        <v>1874</v>
      </c>
      <c r="AV419" s="315">
        <v>16</v>
      </c>
      <c r="AW419" s="210" t="s">
        <v>90</v>
      </c>
      <c r="AX419" s="227" t="s">
        <v>1887</v>
      </c>
      <c r="AY419" s="228">
        <v>46022</v>
      </c>
      <c r="AZ419" s="182"/>
      <c r="BA419" s="183"/>
      <c r="BB419" s="183"/>
      <c r="BC419" s="183"/>
      <c r="BD419" s="183"/>
      <c r="BE419" s="183"/>
      <c r="BF419" s="183"/>
      <c r="BG419" s="183"/>
    </row>
    <row r="420" spans="1:59" ht="64.5" hidden="1" customHeight="1" x14ac:dyDescent="0.2">
      <c r="A420" s="284"/>
      <c r="B420" s="282"/>
      <c r="C420" s="285"/>
      <c r="D420" s="280"/>
      <c r="E420" s="285"/>
      <c r="F420" s="282"/>
      <c r="G420" s="210" t="s">
        <v>261</v>
      </c>
      <c r="H420" s="210" t="s">
        <v>39</v>
      </c>
      <c r="I420" s="180" t="s">
        <v>1825</v>
      </c>
      <c r="J420" s="282"/>
      <c r="K420" s="357"/>
      <c r="L420" s="282"/>
      <c r="M420" s="282"/>
      <c r="N420" s="282"/>
      <c r="O420" s="276"/>
      <c r="P420" s="282"/>
      <c r="Q420" s="276"/>
      <c r="R420" s="276"/>
      <c r="S420" s="180" t="s">
        <v>315</v>
      </c>
      <c r="T420" s="181">
        <f t="shared" si="2000"/>
        <v>1</v>
      </c>
      <c r="U420" s="276"/>
      <c r="V420" s="276"/>
      <c r="W420" s="180" t="s">
        <v>1856</v>
      </c>
      <c r="X420" s="276"/>
      <c r="Y420" s="276"/>
      <c r="Z420" s="208">
        <f t="shared" si="2002"/>
        <v>2</v>
      </c>
      <c r="AA420" s="210" t="s">
        <v>319</v>
      </c>
      <c r="AB420" s="210"/>
      <c r="AC420" s="276"/>
      <c r="AD420" s="276"/>
      <c r="AE420" s="208">
        <f t="shared" si="2004"/>
        <v>1</v>
      </c>
      <c r="AF420" s="210" t="s">
        <v>295</v>
      </c>
      <c r="AG420" s="210" t="s">
        <v>1868</v>
      </c>
      <c r="AH420" s="276"/>
      <c r="AI420" s="276"/>
      <c r="AJ420" s="208">
        <f t="shared" si="2007"/>
        <v>1</v>
      </c>
      <c r="AK420" s="210" t="s">
        <v>292</v>
      </c>
      <c r="AL420" s="210" t="s">
        <v>301</v>
      </c>
      <c r="AM420" s="276"/>
      <c r="AN420" s="276"/>
      <c r="AO420" s="208">
        <f t="shared" si="2014"/>
        <v>4</v>
      </c>
      <c r="AP420" s="210" t="s">
        <v>648</v>
      </c>
      <c r="AQ420" s="276"/>
      <c r="AR420" s="276"/>
      <c r="AS420" s="276"/>
      <c r="AT420" s="278"/>
      <c r="AU420" s="313"/>
      <c r="AV420" s="315"/>
      <c r="AW420" s="210" t="s">
        <v>93</v>
      </c>
      <c r="AX420" s="227" t="s">
        <v>1888</v>
      </c>
      <c r="AY420" s="228">
        <v>46022</v>
      </c>
      <c r="AZ420" s="182"/>
      <c r="BA420" s="183"/>
      <c r="BB420" s="183"/>
      <c r="BC420" s="183"/>
      <c r="BD420" s="183"/>
      <c r="BE420" s="183"/>
      <c r="BF420" s="183"/>
      <c r="BG420" s="183"/>
    </row>
    <row r="421" spans="1:59" ht="64.5" hidden="1" customHeight="1" x14ac:dyDescent="0.2">
      <c r="A421" s="284"/>
      <c r="B421" s="282"/>
      <c r="C421" s="285"/>
      <c r="D421" s="280"/>
      <c r="E421" s="285"/>
      <c r="F421" s="282"/>
      <c r="G421" s="210"/>
      <c r="H421" s="210"/>
      <c r="I421" s="226"/>
      <c r="J421" s="282"/>
      <c r="K421" s="357"/>
      <c r="L421" s="282"/>
      <c r="M421" s="282"/>
      <c r="N421" s="282"/>
      <c r="O421" s="276"/>
      <c r="P421" s="282"/>
      <c r="Q421" s="276"/>
      <c r="R421" s="276"/>
      <c r="S421" s="180"/>
      <c r="T421" s="181">
        <f t="shared" si="2000"/>
        <v>0</v>
      </c>
      <c r="U421" s="276"/>
      <c r="V421" s="276"/>
      <c r="W421" s="230"/>
      <c r="X421" s="276"/>
      <c r="Y421" s="276"/>
      <c r="Z421" s="208">
        <f t="shared" si="2002"/>
        <v>0</v>
      </c>
      <c r="AA421" s="210"/>
      <c r="AB421" s="210"/>
      <c r="AC421" s="276"/>
      <c r="AD421" s="276"/>
      <c r="AE421" s="208">
        <f t="shared" si="2004"/>
        <v>0</v>
      </c>
      <c r="AF421" s="210"/>
      <c r="AG421" s="231"/>
      <c r="AH421" s="276"/>
      <c r="AI421" s="276"/>
      <c r="AJ421" s="208">
        <f t="shared" si="2007"/>
        <v>0</v>
      </c>
      <c r="AK421" s="210"/>
      <c r="AL421" s="210"/>
      <c r="AM421" s="276"/>
      <c r="AN421" s="276"/>
      <c r="AO421" s="208">
        <f t="shared" si="2014"/>
        <v>0</v>
      </c>
      <c r="AP421" s="210"/>
      <c r="AQ421" s="276"/>
      <c r="AR421" s="276"/>
      <c r="AS421" s="276"/>
      <c r="AT421" s="278"/>
      <c r="AU421" s="313"/>
      <c r="AV421" s="315"/>
      <c r="AW421" s="210"/>
      <c r="AX421" s="210"/>
      <c r="AY421" s="188"/>
      <c r="AZ421" s="182"/>
      <c r="BA421" s="183"/>
      <c r="BB421" s="183"/>
      <c r="BC421" s="183"/>
      <c r="BD421" s="183"/>
      <c r="BE421" s="183"/>
      <c r="BF421" s="183"/>
      <c r="BG421" s="183"/>
    </row>
    <row r="422" spans="1:59" ht="64.5" hidden="1" customHeight="1" x14ac:dyDescent="0.2">
      <c r="A422" s="284">
        <v>138</v>
      </c>
      <c r="B422" s="282" t="s">
        <v>178</v>
      </c>
      <c r="C422" s="285" t="str">
        <f>+VLOOKUP(B422,$A$691:$B$729,2,0)</f>
        <v>WILSON ARENAS VALENCIA</v>
      </c>
      <c r="D422" s="280" t="s">
        <v>163</v>
      </c>
      <c r="E422" s="285" t="str">
        <f>IF(D422=$D$661,$E$661,IF(D422=$D$662,$E$662,IF(D422=$D$663,$E$663,IF(D422=$D$664,$E$664,IF(D422=$D$665,$E$665,IF(D422=$D$666,$E$666,IF(D422=$D$667,$E$667,IF(D422=$D$668,$E$668,IF(D422=$D$669,$E$669,IF(D422=$D$670,$E$670,IF(D422=VICERRECTORÍA_ACADÉMICA_,BE1033,IF(D422=PLANEACIÓN_,BE1035, IF(D422=IMPACTO,BE1034,IF(D422=VICERRECTORÍA_ADMINISTRATIVA_FINANCIERA_,BE1036,IF(D422=_VICERRECTORÍA_RESPONSABILIDAD_SOCIAL_Y_BIENESTAR_UNIVERSITARIO_,BE1037," ")))))))))))))))</f>
        <v>Orientar el desarrollo de la Universidad mediante el direccionamiento estratégico y visión compartida de la comunidad universitaria, a fin de lograr los objetivos misionales.</v>
      </c>
      <c r="F422" s="282" t="s">
        <v>264</v>
      </c>
      <c r="G422" s="210" t="s">
        <v>260</v>
      </c>
      <c r="H422" s="210" t="s">
        <v>37</v>
      </c>
      <c r="I422" s="180" t="s">
        <v>1826</v>
      </c>
      <c r="J422" s="282" t="s">
        <v>107</v>
      </c>
      <c r="K422" s="357" t="s">
        <v>1842</v>
      </c>
      <c r="L422" s="323" t="s">
        <v>1843</v>
      </c>
      <c r="M422" s="323" t="s">
        <v>1844</v>
      </c>
      <c r="N422" s="282" t="s">
        <v>147</v>
      </c>
      <c r="O422" s="276">
        <f t="shared" ref="O422" si="2124">IF(N422="ALTA",5,IF(N422="MEDIO ALTA",4,IF(N422="MEDIA",3,IF(N422="MEDIO BAJA",2,IF(N422="BAJA",1,0)))))</f>
        <v>2</v>
      </c>
      <c r="P422" s="282" t="s">
        <v>140</v>
      </c>
      <c r="Q422" s="276">
        <f t="shared" ref="Q422" si="2125">IF(P422="ALTO",5,IF(P422="MEDIO-ALTO",4,IF(P422="MEDIO",3,IF(P422="MEDIO-BAJO",2,IF(P422="BAJO",1,0)))))</f>
        <v>3</v>
      </c>
      <c r="R422" s="276">
        <f t="shared" ref="R422" si="2126">Q422*O422</f>
        <v>6</v>
      </c>
      <c r="S422" s="180" t="s">
        <v>315</v>
      </c>
      <c r="T422" s="181">
        <f t="shared" si="2000"/>
        <v>1</v>
      </c>
      <c r="U422" s="276">
        <f t="shared" si="1841"/>
        <v>1</v>
      </c>
      <c r="V422" s="276">
        <f t="shared" si="1842"/>
        <v>0.6</v>
      </c>
      <c r="W422" s="210" t="s">
        <v>1857</v>
      </c>
      <c r="X422" s="276">
        <f t="shared" ref="X422" si="2127">IF(S422="No_existen",5*$X$10,Y422*$X$10)</f>
        <v>0.2</v>
      </c>
      <c r="Y422" s="276">
        <f t="shared" ref="Y422:Y458" si="2128">ROUND(AVERAGEIF(Z422:Z424,"&gt;0"),0)</f>
        <v>4</v>
      </c>
      <c r="Z422" s="208">
        <f t="shared" si="2002"/>
        <v>4</v>
      </c>
      <c r="AA422" s="210" t="s">
        <v>318</v>
      </c>
      <c r="AB422" s="210"/>
      <c r="AC422" s="276">
        <f t="shared" ref="AC422" si="2129">IF(S422="No_existen",5*$AC$10,AD422*$AC$10)</f>
        <v>0.15</v>
      </c>
      <c r="AD422" s="276">
        <f t="shared" si="1846"/>
        <v>1</v>
      </c>
      <c r="AE422" s="208">
        <f t="shared" si="2004"/>
        <v>1</v>
      </c>
      <c r="AF422" s="210" t="s">
        <v>295</v>
      </c>
      <c r="AG422" s="210" t="s">
        <v>1869</v>
      </c>
      <c r="AH422" s="276">
        <f t="shared" ref="AH422" si="2130">IF(S422="No_existen",5*$AH$10,AI422*$AH$10)</f>
        <v>0.1</v>
      </c>
      <c r="AI422" s="276">
        <f t="shared" ref="AI422" si="2131">ROUND(AVERAGEIF(AJ422:AJ424,"&gt;0"),0)</f>
        <v>1</v>
      </c>
      <c r="AJ422" s="208">
        <f t="shared" si="2007"/>
        <v>1</v>
      </c>
      <c r="AK422" s="210" t="s">
        <v>292</v>
      </c>
      <c r="AL422" s="210" t="s">
        <v>299</v>
      </c>
      <c r="AM422" s="276">
        <f t="shared" ref="AM422" si="2132">IF(S422="No_existen",5*$AM$10,AN422*$AM$10)</f>
        <v>0.1</v>
      </c>
      <c r="AN422" s="276">
        <f t="shared" ref="AN422" si="2133">ROUND(AVERAGEIF(AO422:AO424,"&gt;0"),0)</f>
        <v>1</v>
      </c>
      <c r="AO422" s="208">
        <f t="shared" si="2014"/>
        <v>1</v>
      </c>
      <c r="AP422" s="210" t="s">
        <v>647</v>
      </c>
      <c r="AQ422" s="276">
        <f t="shared" ref="AQ422" si="2134">ROUND(AVERAGE(U422,Y422,AD422,AI422,AN422),0)</f>
        <v>2</v>
      </c>
      <c r="AR422" s="276" t="str">
        <f t="shared" ref="AR422" si="2135">IF(AQ422&lt;1.5,"FUERTE",IF(AND(AQ422&gt;=1.5,AQ422&lt;2.5),"ACEPTABLE",IF(AQ422&gt;=5,"INEXISTENTE","DÉBIL")))</f>
        <v>ACEPTABLE</v>
      </c>
      <c r="AS422" s="276">
        <f t="shared" ref="AS422" si="2136">IF(R422=0,0,ROUND((R422*AQ422),0))</f>
        <v>12</v>
      </c>
      <c r="AT422" s="278" t="str">
        <f t="shared" ref="AT422" si="2137">IF(AS422&gt;=36,"GRAVE", IF(AS422&lt;=10, "LEVE", "MODERADO"))</f>
        <v>MODERADO</v>
      </c>
      <c r="AU422" s="313" t="s">
        <v>1875</v>
      </c>
      <c r="AV422" s="315" t="s">
        <v>1876</v>
      </c>
      <c r="AW422" s="210" t="s">
        <v>92</v>
      </c>
      <c r="AX422" s="232" t="s">
        <v>1882</v>
      </c>
      <c r="AY422" s="233">
        <v>46006</v>
      </c>
      <c r="AZ422" s="234" t="s">
        <v>1883</v>
      </c>
      <c r="BA422" s="183"/>
      <c r="BB422" s="183"/>
      <c r="BC422" s="183"/>
      <c r="BD422" s="183"/>
      <c r="BE422" s="183"/>
      <c r="BF422" s="183"/>
      <c r="BG422" s="183"/>
    </row>
    <row r="423" spans="1:59" ht="64.5" hidden="1" customHeight="1" x14ac:dyDescent="0.2">
      <c r="A423" s="284"/>
      <c r="B423" s="282"/>
      <c r="C423" s="285"/>
      <c r="D423" s="280"/>
      <c r="E423" s="285"/>
      <c r="F423" s="282"/>
      <c r="G423" s="210" t="s">
        <v>260</v>
      </c>
      <c r="H423" s="210" t="s">
        <v>34</v>
      </c>
      <c r="I423" s="180" t="s">
        <v>1827</v>
      </c>
      <c r="J423" s="282"/>
      <c r="K423" s="357"/>
      <c r="L423" s="324"/>
      <c r="M423" s="324"/>
      <c r="N423" s="282"/>
      <c r="O423" s="276"/>
      <c r="P423" s="282"/>
      <c r="Q423" s="276"/>
      <c r="R423" s="276"/>
      <c r="S423" s="180" t="s">
        <v>315</v>
      </c>
      <c r="T423" s="181">
        <f t="shared" si="2000"/>
        <v>1</v>
      </c>
      <c r="U423" s="276"/>
      <c r="V423" s="276"/>
      <c r="W423" s="210" t="s">
        <v>1858</v>
      </c>
      <c r="X423" s="276"/>
      <c r="Y423" s="276"/>
      <c r="Z423" s="208">
        <f t="shared" si="2002"/>
        <v>4</v>
      </c>
      <c r="AA423" s="210" t="s">
        <v>318</v>
      </c>
      <c r="AB423" s="210"/>
      <c r="AC423" s="276"/>
      <c r="AD423" s="276"/>
      <c r="AE423" s="208">
        <f t="shared" si="2004"/>
        <v>1</v>
      </c>
      <c r="AF423" s="210" t="s">
        <v>295</v>
      </c>
      <c r="AG423" s="210" t="s">
        <v>1869</v>
      </c>
      <c r="AH423" s="276"/>
      <c r="AI423" s="276"/>
      <c r="AJ423" s="208">
        <f t="shared" si="2007"/>
        <v>1</v>
      </c>
      <c r="AK423" s="210" t="s">
        <v>292</v>
      </c>
      <c r="AL423" s="210" t="s">
        <v>299</v>
      </c>
      <c r="AM423" s="276"/>
      <c r="AN423" s="276"/>
      <c r="AO423" s="208">
        <f t="shared" si="2014"/>
        <v>1</v>
      </c>
      <c r="AP423" s="210" t="s">
        <v>647</v>
      </c>
      <c r="AQ423" s="276"/>
      <c r="AR423" s="276"/>
      <c r="AS423" s="276"/>
      <c r="AT423" s="278"/>
      <c r="AU423" s="313"/>
      <c r="AV423" s="315"/>
      <c r="AW423" s="210" t="s">
        <v>92</v>
      </c>
      <c r="AX423" s="232" t="s">
        <v>1882</v>
      </c>
      <c r="AY423" s="233">
        <v>46006</v>
      </c>
      <c r="AZ423" s="234" t="s">
        <v>1883</v>
      </c>
      <c r="BA423" s="183"/>
      <c r="BB423" s="183"/>
      <c r="BC423" s="183"/>
      <c r="BD423" s="183"/>
      <c r="BE423" s="183"/>
      <c r="BF423" s="183"/>
      <c r="BG423" s="183"/>
    </row>
    <row r="424" spans="1:59" ht="64.5" hidden="1" customHeight="1" x14ac:dyDescent="0.2">
      <c r="A424" s="284"/>
      <c r="B424" s="282"/>
      <c r="C424" s="285"/>
      <c r="D424" s="280"/>
      <c r="E424" s="285"/>
      <c r="F424" s="282"/>
      <c r="G424" s="210"/>
      <c r="H424" s="210"/>
      <c r="I424" s="180"/>
      <c r="J424" s="282"/>
      <c r="K424" s="357"/>
      <c r="L424" s="325"/>
      <c r="M424" s="325"/>
      <c r="N424" s="282"/>
      <c r="O424" s="276"/>
      <c r="P424" s="282"/>
      <c r="Q424" s="276"/>
      <c r="R424" s="276"/>
      <c r="S424" s="180"/>
      <c r="T424" s="181">
        <f t="shared" si="2000"/>
        <v>0</v>
      </c>
      <c r="U424" s="276"/>
      <c r="V424" s="276"/>
      <c r="W424" s="230"/>
      <c r="X424" s="276"/>
      <c r="Y424" s="276"/>
      <c r="Z424" s="208">
        <f t="shared" si="2002"/>
        <v>0</v>
      </c>
      <c r="AA424" s="210"/>
      <c r="AB424" s="210"/>
      <c r="AC424" s="276"/>
      <c r="AD424" s="276"/>
      <c r="AE424" s="208">
        <f t="shared" si="2004"/>
        <v>0</v>
      </c>
      <c r="AF424" s="210"/>
      <c r="AG424" s="231"/>
      <c r="AH424" s="276"/>
      <c r="AI424" s="276"/>
      <c r="AJ424" s="208">
        <f t="shared" si="2007"/>
        <v>0</v>
      </c>
      <c r="AK424" s="210"/>
      <c r="AL424" s="210"/>
      <c r="AM424" s="276"/>
      <c r="AN424" s="276"/>
      <c r="AO424" s="208">
        <f t="shared" si="2014"/>
        <v>0</v>
      </c>
      <c r="AP424" s="210"/>
      <c r="AQ424" s="276"/>
      <c r="AR424" s="276"/>
      <c r="AS424" s="276"/>
      <c r="AT424" s="278"/>
      <c r="AU424" s="313"/>
      <c r="AV424" s="315"/>
      <c r="AW424" s="210"/>
      <c r="AX424" s="210"/>
      <c r="AY424" s="188"/>
      <c r="AZ424" s="182"/>
      <c r="BA424" s="183"/>
      <c r="BB424" s="183"/>
      <c r="BC424" s="183"/>
      <c r="BD424" s="183"/>
      <c r="BE424" s="183"/>
      <c r="BF424" s="183"/>
      <c r="BG424" s="183"/>
    </row>
    <row r="425" spans="1:59" ht="64.5" hidden="1" customHeight="1" x14ac:dyDescent="0.2">
      <c r="A425" s="284">
        <v>139</v>
      </c>
      <c r="B425" s="282" t="s">
        <v>178</v>
      </c>
      <c r="C425" s="285" t="str">
        <f>+VLOOKUP(B425,$A$691:$B$729,2,0)</f>
        <v>WILSON ARENAS VALENCIA</v>
      </c>
      <c r="D425" s="280" t="s">
        <v>150</v>
      </c>
      <c r="E425" s="285" t="str">
        <f>IF(D425=$D$661,$E$661,IF(D425=$D$662,$E$662,IF(D425=$D$663,$E$663,IF(D425=$D$664,$E$664,IF(D425=$D$665,$E$665,IF(D425=$D$666,$E$666,IF(D425=$D$667,$E$667,IF(D425=$D$668,$E$668,IF(D425=$D$669,$E$669,IF(D425=$D$670,$E$670,IF(D425=VICERRECTORÍA_ACADÉMICA_,BE1036,IF(D425=PLANEACIÓN_,BE1038, IF(D425=IMPACTO,BE1037,IF(D425=VICERRECTORÍA_ADMINISTRATIVA_FINANCIERA_,BE1039,IF(D425=_VICERRECTORÍA_RESPONSABILIDAD_SOCIAL_Y_BIENESTAR_UNIVERSITARIO_,BE1040," ")))))))))))))))</f>
        <v>Promover la calidad educativa de la Institución, mediante la administración de los programas de formación que ofrece la universidad en sus diferentes niveles, con el fin de permitir al egresado desempeñarse con idoneidad, ética y compromiso social.</v>
      </c>
      <c r="F425" s="282" t="s">
        <v>265</v>
      </c>
      <c r="G425" s="210" t="s">
        <v>260</v>
      </c>
      <c r="H425" s="210" t="s">
        <v>34</v>
      </c>
      <c r="I425" s="212" t="s">
        <v>1828</v>
      </c>
      <c r="J425" s="282" t="s">
        <v>107</v>
      </c>
      <c r="K425" s="308" t="s">
        <v>1845</v>
      </c>
      <c r="L425" s="308" t="s">
        <v>689</v>
      </c>
      <c r="M425" s="308" t="s">
        <v>1846</v>
      </c>
      <c r="N425" s="282" t="s">
        <v>127</v>
      </c>
      <c r="O425" s="276">
        <f t="shared" ref="O425" si="2138">IF(N425="ALTA",5,IF(N425="MEDIO ALTA",4,IF(N425="MEDIA",3,IF(N425="MEDIO BAJA",2,IF(N425="BAJA",1,0)))))</f>
        <v>1</v>
      </c>
      <c r="P425" s="282" t="s">
        <v>209</v>
      </c>
      <c r="Q425" s="276">
        <f t="shared" ref="Q425" si="2139">IF(P425="ALTO",5,IF(P425="MEDIO-ALTO",4,IF(P425="MEDIO",3,IF(P425="MEDIO-BAJO",2,IF(P425="BAJO",1,0)))))</f>
        <v>4</v>
      </c>
      <c r="R425" s="276">
        <f t="shared" ref="R425" si="2140">Q425*O425</f>
        <v>4</v>
      </c>
      <c r="S425" s="180" t="s">
        <v>315</v>
      </c>
      <c r="T425" s="181">
        <f t="shared" si="2000"/>
        <v>1</v>
      </c>
      <c r="U425" s="276">
        <f t="shared" si="1858"/>
        <v>1</v>
      </c>
      <c r="V425" s="276">
        <f t="shared" si="1859"/>
        <v>0.6</v>
      </c>
      <c r="W425" s="210" t="s">
        <v>1859</v>
      </c>
      <c r="X425" s="276">
        <f t="shared" ref="X425" si="2141">IF(S425="No_existen",5*$X$10,Y425*$X$10)</f>
        <v>0.2</v>
      </c>
      <c r="Y425" s="276">
        <f t="shared" ref="Y425:Y461" si="2142">ROUND(AVERAGEIF(Z425:Z427,"&gt;0"),0)</f>
        <v>4</v>
      </c>
      <c r="Z425" s="208">
        <f t="shared" si="2002"/>
        <v>4</v>
      </c>
      <c r="AA425" s="210" t="s">
        <v>318</v>
      </c>
      <c r="AB425" s="210"/>
      <c r="AC425" s="276">
        <f t="shared" ref="AC425" si="2143">IF(S425="No_existen",5*$AC$10,AD425*$AC$10)</f>
        <v>0.15</v>
      </c>
      <c r="AD425" s="276">
        <f t="shared" si="1863"/>
        <v>1</v>
      </c>
      <c r="AE425" s="208">
        <f t="shared" si="2004"/>
        <v>1</v>
      </c>
      <c r="AF425" s="210" t="s">
        <v>295</v>
      </c>
      <c r="AG425" s="210" t="s">
        <v>1870</v>
      </c>
      <c r="AH425" s="276">
        <f t="shared" ref="AH425" si="2144">IF(S425="No_existen",5*$AH$10,AI425*$AH$10)</f>
        <v>0.1</v>
      </c>
      <c r="AI425" s="276">
        <f t="shared" ref="AI425" si="2145">ROUND(AVERAGEIF(AJ425:AJ427,"&gt;0"),0)</f>
        <v>1</v>
      </c>
      <c r="AJ425" s="208">
        <f t="shared" si="2007"/>
        <v>1</v>
      </c>
      <c r="AK425" s="210" t="s">
        <v>292</v>
      </c>
      <c r="AL425" s="210" t="s">
        <v>303</v>
      </c>
      <c r="AM425" s="276">
        <f t="shared" ref="AM425" si="2146">IF(S425="No_existen",5*$AM$10,AN425*$AM$10)</f>
        <v>0.1</v>
      </c>
      <c r="AN425" s="276">
        <f t="shared" ref="AN425" si="2147">ROUND(AVERAGEIF(AO425:AO427,"&gt;0"),0)</f>
        <v>1</v>
      </c>
      <c r="AO425" s="208">
        <f t="shared" si="2014"/>
        <v>1</v>
      </c>
      <c r="AP425" s="210" t="s">
        <v>647</v>
      </c>
      <c r="AQ425" s="276">
        <f t="shared" ref="AQ425" si="2148">ROUND(AVERAGE(U425,Y425,AD425,AI425,AN425),0)</f>
        <v>2</v>
      </c>
      <c r="AR425" s="276" t="str">
        <f t="shared" ref="AR425" si="2149">IF(AQ425&lt;1.5,"FUERTE",IF(AND(AQ425&gt;=1.5,AQ425&lt;2.5),"ACEPTABLE",IF(AQ425&gt;=5,"INEXISTENTE","DÉBIL")))</f>
        <v>ACEPTABLE</v>
      </c>
      <c r="AS425" s="276">
        <f t="shared" ref="AS425" si="2150">IF(R425=0,0,ROUND((R425*AQ425),0))</f>
        <v>8</v>
      </c>
      <c r="AT425" s="278" t="str">
        <f t="shared" ref="AT425" si="2151">IF(AS425&gt;=36,"GRAVE", IF(AS425&lt;=10, "LEVE", "MODERADO"))</f>
        <v>LEVE</v>
      </c>
      <c r="AU425" s="313" t="s">
        <v>1877</v>
      </c>
      <c r="AV425" s="314">
        <v>0</v>
      </c>
      <c r="AW425" s="210" t="s">
        <v>89</v>
      </c>
      <c r="AX425" s="210"/>
      <c r="AY425" s="188"/>
      <c r="AZ425" s="182"/>
      <c r="BA425" s="183"/>
      <c r="BB425" s="183"/>
      <c r="BC425" s="183"/>
      <c r="BD425" s="183"/>
      <c r="BE425" s="183"/>
      <c r="BF425" s="183"/>
      <c r="BG425" s="183"/>
    </row>
    <row r="426" spans="1:59" ht="64.5" hidden="1" customHeight="1" x14ac:dyDescent="0.2">
      <c r="A426" s="284"/>
      <c r="B426" s="282"/>
      <c r="C426" s="285"/>
      <c r="D426" s="280"/>
      <c r="E426" s="285"/>
      <c r="F426" s="282"/>
      <c r="G426" s="210" t="s">
        <v>260</v>
      </c>
      <c r="H426" s="210" t="s">
        <v>37</v>
      </c>
      <c r="I426" s="212" t="s">
        <v>1829</v>
      </c>
      <c r="J426" s="282"/>
      <c r="K426" s="308"/>
      <c r="L426" s="308"/>
      <c r="M426" s="308"/>
      <c r="N426" s="282"/>
      <c r="O426" s="276"/>
      <c r="P426" s="282"/>
      <c r="Q426" s="276"/>
      <c r="R426" s="276"/>
      <c r="S426" s="180" t="s">
        <v>315</v>
      </c>
      <c r="T426" s="181">
        <f t="shared" si="2000"/>
        <v>1</v>
      </c>
      <c r="U426" s="276"/>
      <c r="V426" s="276"/>
      <c r="W426" s="210" t="s">
        <v>1860</v>
      </c>
      <c r="X426" s="276"/>
      <c r="Y426" s="276"/>
      <c r="Z426" s="208">
        <f t="shared" si="2002"/>
        <v>4</v>
      </c>
      <c r="AA426" s="210" t="s">
        <v>318</v>
      </c>
      <c r="AB426" s="210"/>
      <c r="AC426" s="276"/>
      <c r="AD426" s="276"/>
      <c r="AE426" s="208">
        <f t="shared" si="2004"/>
        <v>1</v>
      </c>
      <c r="AF426" s="210" t="s">
        <v>295</v>
      </c>
      <c r="AG426" s="210" t="s">
        <v>1870</v>
      </c>
      <c r="AH426" s="276"/>
      <c r="AI426" s="276"/>
      <c r="AJ426" s="208">
        <f t="shared" si="2007"/>
        <v>1</v>
      </c>
      <c r="AK426" s="210" t="s">
        <v>292</v>
      </c>
      <c r="AL426" s="210" t="s">
        <v>307</v>
      </c>
      <c r="AM426" s="276"/>
      <c r="AN426" s="276"/>
      <c r="AO426" s="208">
        <f t="shared" si="2014"/>
        <v>1</v>
      </c>
      <c r="AP426" s="210" t="s">
        <v>647</v>
      </c>
      <c r="AQ426" s="276"/>
      <c r="AR426" s="276"/>
      <c r="AS426" s="276"/>
      <c r="AT426" s="278"/>
      <c r="AU426" s="313"/>
      <c r="AV426" s="314"/>
      <c r="AW426" s="210" t="s">
        <v>89</v>
      </c>
      <c r="AX426" s="210"/>
      <c r="AY426" s="188"/>
      <c r="AZ426" s="182"/>
      <c r="BA426" s="183"/>
      <c r="BB426" s="183"/>
      <c r="BC426" s="183"/>
      <c r="BD426" s="183"/>
      <c r="BE426" s="183"/>
      <c r="BF426" s="183"/>
      <c r="BG426" s="183"/>
    </row>
    <row r="427" spans="1:59" ht="64.5" hidden="1" customHeight="1" x14ac:dyDescent="0.2">
      <c r="A427" s="284"/>
      <c r="B427" s="282"/>
      <c r="C427" s="285"/>
      <c r="D427" s="280"/>
      <c r="E427" s="285"/>
      <c r="F427" s="282"/>
      <c r="G427" s="210"/>
      <c r="H427" s="210"/>
      <c r="I427" s="210"/>
      <c r="J427" s="282"/>
      <c r="K427" s="308"/>
      <c r="L427" s="308"/>
      <c r="M427" s="308"/>
      <c r="N427" s="282"/>
      <c r="O427" s="276"/>
      <c r="P427" s="282"/>
      <c r="Q427" s="276"/>
      <c r="R427" s="276"/>
      <c r="S427" s="180" t="s">
        <v>315</v>
      </c>
      <c r="T427" s="181">
        <f t="shared" si="2000"/>
        <v>1</v>
      </c>
      <c r="U427" s="276"/>
      <c r="V427" s="276"/>
      <c r="W427" s="210" t="s">
        <v>1861</v>
      </c>
      <c r="X427" s="276"/>
      <c r="Y427" s="276"/>
      <c r="Z427" s="208">
        <f t="shared" si="2002"/>
        <v>4</v>
      </c>
      <c r="AA427" s="210" t="s">
        <v>318</v>
      </c>
      <c r="AB427" s="210"/>
      <c r="AC427" s="276"/>
      <c r="AD427" s="276"/>
      <c r="AE427" s="208">
        <f t="shared" si="2004"/>
        <v>1</v>
      </c>
      <c r="AF427" s="210" t="s">
        <v>295</v>
      </c>
      <c r="AG427" s="210" t="s">
        <v>1870</v>
      </c>
      <c r="AH427" s="276"/>
      <c r="AI427" s="276"/>
      <c r="AJ427" s="208">
        <f t="shared" si="2007"/>
        <v>1</v>
      </c>
      <c r="AK427" s="210" t="s">
        <v>292</v>
      </c>
      <c r="AL427" s="210" t="s">
        <v>307</v>
      </c>
      <c r="AM427" s="276"/>
      <c r="AN427" s="276"/>
      <c r="AO427" s="208">
        <f t="shared" si="2014"/>
        <v>1</v>
      </c>
      <c r="AP427" s="210" t="s">
        <v>647</v>
      </c>
      <c r="AQ427" s="276"/>
      <c r="AR427" s="276"/>
      <c r="AS427" s="276"/>
      <c r="AT427" s="278"/>
      <c r="AU427" s="313"/>
      <c r="AV427" s="314"/>
      <c r="AW427" s="210" t="s">
        <v>89</v>
      </c>
      <c r="AX427" s="210"/>
      <c r="AY427" s="188"/>
      <c r="AZ427" s="182"/>
      <c r="BA427" s="183"/>
      <c r="BB427" s="183"/>
      <c r="BC427" s="183"/>
      <c r="BD427" s="183"/>
      <c r="BE427" s="183"/>
      <c r="BF427" s="183"/>
      <c r="BG427" s="183"/>
    </row>
    <row r="428" spans="1:59" ht="64.5" hidden="1" customHeight="1" x14ac:dyDescent="0.2">
      <c r="A428" s="284">
        <v>140</v>
      </c>
      <c r="B428" s="282" t="s">
        <v>178</v>
      </c>
      <c r="C428" s="285" t="str">
        <f>+VLOOKUP(B428,$A$691:$B$729,2,0)</f>
        <v>WILSON ARENAS VALENCIA</v>
      </c>
      <c r="D428" s="280" t="s">
        <v>150</v>
      </c>
      <c r="E428" s="285" t="str">
        <f>IF(D428=$D$661,$E$661,IF(D428=$D$662,$E$662,IF(D428=$D$663,$E$663,IF(D428=$D$664,$E$664,IF(D428=$D$665,$E$665,IF(D428=$D$666,$E$666,IF(D428=$D$667,$E$667,IF(D428=$D$668,$E$668,IF(D428=$D$669,$E$669,IF(D428=$D$670,$E$670,IF(D428=VICERRECTORÍA_ACADÉMICA_,BE1039,IF(D428=PLANEACIÓN_,BE1041, IF(D428=IMPACTO,BE1040,IF(D428=VICERRECTORÍA_ADMINISTRATIVA_FINANCIERA_,BE1042,IF(D428=_VICERRECTORÍA_RESPONSABILIDAD_SOCIAL_Y_BIENESTAR_UNIVERSITARIO_,BE1043," ")))))))))))))))</f>
        <v>Promover la calidad educativa de la Institución, mediante la administración de los programas de formación que ofrece la universidad en sus diferentes niveles, con el fin de permitir al egresado desempeñarse con idoneidad, ética y compromiso social.</v>
      </c>
      <c r="F428" s="282" t="s">
        <v>265</v>
      </c>
      <c r="G428" s="210" t="s">
        <v>260</v>
      </c>
      <c r="H428" s="210" t="s">
        <v>37</v>
      </c>
      <c r="I428" s="210" t="s">
        <v>1830</v>
      </c>
      <c r="J428" s="282" t="s">
        <v>107</v>
      </c>
      <c r="K428" s="282" t="s">
        <v>1847</v>
      </c>
      <c r="L428" s="282" t="s">
        <v>1848</v>
      </c>
      <c r="M428" s="282" t="s">
        <v>1849</v>
      </c>
      <c r="N428" s="282" t="s">
        <v>147</v>
      </c>
      <c r="O428" s="276">
        <f t="shared" ref="O428" si="2152">IF(N428="ALTA",5,IF(N428="MEDIO ALTA",4,IF(N428="MEDIA",3,IF(N428="MEDIO BAJA",2,IF(N428="BAJA",1,0)))))</f>
        <v>2</v>
      </c>
      <c r="P428" s="282" t="s">
        <v>139</v>
      </c>
      <c r="Q428" s="276">
        <f t="shared" ref="Q428" si="2153">IF(P428="ALTO",5,IF(P428="MEDIO-ALTO",4,IF(P428="MEDIO",3,IF(P428="MEDIO-BAJO",2,IF(P428="BAJO",1,0)))))</f>
        <v>5</v>
      </c>
      <c r="R428" s="276">
        <f t="shared" ref="R428" si="2154">Q428*O428</f>
        <v>10</v>
      </c>
      <c r="S428" s="180" t="s">
        <v>315</v>
      </c>
      <c r="T428" s="181">
        <f t="shared" si="2000"/>
        <v>1</v>
      </c>
      <c r="U428" s="276">
        <f t="shared" si="1875"/>
        <v>2</v>
      </c>
      <c r="V428" s="276">
        <f t="shared" si="1876"/>
        <v>1.2</v>
      </c>
      <c r="W428" s="210" t="s">
        <v>1862</v>
      </c>
      <c r="X428" s="276">
        <f t="shared" ref="X428" si="2155">IF(S428="No_existen",5*$X$10,Y428*$X$10)</f>
        <v>0.2</v>
      </c>
      <c r="Y428" s="276">
        <f t="shared" ref="Y428:Y464" si="2156">ROUND(AVERAGEIF(Z428:Z430,"&gt;0"),0)</f>
        <v>4</v>
      </c>
      <c r="Z428" s="208">
        <f t="shared" si="2002"/>
        <v>4</v>
      </c>
      <c r="AA428" s="210" t="s">
        <v>318</v>
      </c>
      <c r="AB428" s="210"/>
      <c r="AC428" s="276">
        <f t="shared" ref="AC428" si="2157">IF(S428="No_existen",5*$AC$10,AD428*$AC$10)</f>
        <v>0.3</v>
      </c>
      <c r="AD428" s="276">
        <f t="shared" si="1880"/>
        <v>2</v>
      </c>
      <c r="AE428" s="208">
        <f t="shared" si="2004"/>
        <v>1</v>
      </c>
      <c r="AF428" s="210" t="s">
        <v>295</v>
      </c>
      <c r="AG428" s="210" t="s">
        <v>1871</v>
      </c>
      <c r="AH428" s="276">
        <f t="shared" ref="AH428" si="2158">IF(S428="No_existen",5*$AH$10,AI428*$AH$10)</f>
        <v>0.2</v>
      </c>
      <c r="AI428" s="276">
        <f t="shared" ref="AI428" si="2159">ROUND(AVERAGEIF(AJ428:AJ430,"&gt;0"),0)</f>
        <v>2</v>
      </c>
      <c r="AJ428" s="208">
        <f t="shared" si="2007"/>
        <v>1</v>
      </c>
      <c r="AK428" s="210" t="s">
        <v>292</v>
      </c>
      <c r="AL428" s="210" t="s">
        <v>305</v>
      </c>
      <c r="AM428" s="276">
        <f t="shared" ref="AM428" si="2160">IF(S428="No_existen",5*$AM$10,AN428*$AM$10)</f>
        <v>0.30000000000000004</v>
      </c>
      <c r="AN428" s="276">
        <f t="shared" ref="AN428" si="2161">ROUND(AVERAGEIF(AO428:AO430,"&gt;0"),0)</f>
        <v>3</v>
      </c>
      <c r="AO428" s="208">
        <f t="shared" si="2014"/>
        <v>1</v>
      </c>
      <c r="AP428" s="210" t="s">
        <v>647</v>
      </c>
      <c r="AQ428" s="276">
        <f t="shared" ref="AQ428" si="2162">ROUND(AVERAGE(U428,Y428,AD428,AI428,AN428),0)</f>
        <v>3</v>
      </c>
      <c r="AR428" s="276" t="str">
        <f t="shared" ref="AR428" si="2163">IF(AQ428&lt;1.5,"FUERTE",IF(AND(AQ428&gt;=1.5,AQ428&lt;2.5),"ACEPTABLE",IF(AQ428&gt;=5,"INEXISTENTE","DÉBIL")))</f>
        <v>DÉBIL</v>
      </c>
      <c r="AS428" s="276">
        <f t="shared" ref="AS428" si="2164">IF(R428=0,0,ROUND((R428*AQ428),0))</f>
        <v>30</v>
      </c>
      <c r="AT428" s="278" t="str">
        <f t="shared" ref="AT428" si="2165">IF(AS428&gt;=36,"GRAVE", IF(AS428&lt;=10, "LEVE", "MODERADO"))</f>
        <v>MODERADO</v>
      </c>
      <c r="AU428" s="313" t="s">
        <v>1878</v>
      </c>
      <c r="AV428" s="314" t="s">
        <v>1879</v>
      </c>
      <c r="AW428" s="210" t="s">
        <v>90</v>
      </c>
      <c r="AX428" s="210" t="s">
        <v>1880</v>
      </c>
      <c r="AY428" s="244">
        <v>45984</v>
      </c>
      <c r="AZ428" s="182"/>
      <c r="BA428" s="183"/>
      <c r="BB428" s="183"/>
      <c r="BC428" s="183"/>
      <c r="BD428" s="183"/>
      <c r="BE428" s="183"/>
      <c r="BF428" s="183"/>
      <c r="BG428" s="183"/>
    </row>
    <row r="429" spans="1:59" ht="64.5" hidden="1" customHeight="1" x14ac:dyDescent="0.2">
      <c r="A429" s="284"/>
      <c r="B429" s="282"/>
      <c r="C429" s="285"/>
      <c r="D429" s="280"/>
      <c r="E429" s="285"/>
      <c r="F429" s="282"/>
      <c r="G429" s="210" t="s">
        <v>260</v>
      </c>
      <c r="H429" s="210" t="s">
        <v>37</v>
      </c>
      <c r="I429" s="210" t="s">
        <v>1831</v>
      </c>
      <c r="J429" s="282"/>
      <c r="K429" s="282"/>
      <c r="L429" s="282"/>
      <c r="M429" s="282"/>
      <c r="N429" s="282"/>
      <c r="O429" s="276"/>
      <c r="P429" s="282"/>
      <c r="Q429" s="276"/>
      <c r="R429" s="276"/>
      <c r="S429" s="180" t="s">
        <v>315</v>
      </c>
      <c r="T429" s="181">
        <f t="shared" si="2000"/>
        <v>1</v>
      </c>
      <c r="U429" s="276"/>
      <c r="V429" s="276"/>
      <c r="W429" s="210" t="s">
        <v>1863</v>
      </c>
      <c r="X429" s="276"/>
      <c r="Y429" s="276"/>
      <c r="Z429" s="208">
        <f t="shared" si="2002"/>
        <v>4</v>
      </c>
      <c r="AA429" s="210" t="s">
        <v>318</v>
      </c>
      <c r="AB429" s="210"/>
      <c r="AC429" s="276"/>
      <c r="AD429" s="276"/>
      <c r="AE429" s="208">
        <f t="shared" si="2004"/>
        <v>1</v>
      </c>
      <c r="AF429" s="210" t="s">
        <v>295</v>
      </c>
      <c r="AG429" s="210" t="s">
        <v>1871</v>
      </c>
      <c r="AH429" s="276"/>
      <c r="AI429" s="276"/>
      <c r="AJ429" s="208">
        <f t="shared" si="2007"/>
        <v>1</v>
      </c>
      <c r="AK429" s="210" t="s">
        <v>292</v>
      </c>
      <c r="AL429" s="210" t="s">
        <v>305</v>
      </c>
      <c r="AM429" s="276"/>
      <c r="AN429" s="276"/>
      <c r="AO429" s="208">
        <f t="shared" si="2014"/>
        <v>4</v>
      </c>
      <c r="AP429" s="210" t="s">
        <v>648</v>
      </c>
      <c r="AQ429" s="276"/>
      <c r="AR429" s="276"/>
      <c r="AS429" s="276"/>
      <c r="AT429" s="278"/>
      <c r="AU429" s="313"/>
      <c r="AV429" s="314"/>
      <c r="AW429" s="210" t="s">
        <v>90</v>
      </c>
      <c r="AX429" s="210" t="s">
        <v>1881</v>
      </c>
      <c r="AY429" s="244">
        <v>45984</v>
      </c>
      <c r="AZ429" s="182"/>
      <c r="BA429" s="183"/>
      <c r="BB429" s="183"/>
      <c r="BC429" s="183"/>
      <c r="BD429" s="183"/>
      <c r="BE429" s="183"/>
      <c r="BF429" s="183"/>
      <c r="BG429" s="183"/>
    </row>
    <row r="430" spans="1:59" ht="64.5" hidden="1" customHeight="1" x14ac:dyDescent="0.2">
      <c r="A430" s="284"/>
      <c r="B430" s="282"/>
      <c r="C430" s="285"/>
      <c r="D430" s="280"/>
      <c r="E430" s="285"/>
      <c r="F430" s="282"/>
      <c r="G430" s="210" t="s">
        <v>260</v>
      </c>
      <c r="H430" s="210" t="s">
        <v>37</v>
      </c>
      <c r="I430" s="210" t="s">
        <v>1832</v>
      </c>
      <c r="J430" s="282"/>
      <c r="K430" s="282"/>
      <c r="L430" s="282"/>
      <c r="M430" s="282"/>
      <c r="N430" s="282"/>
      <c r="O430" s="276"/>
      <c r="P430" s="282"/>
      <c r="Q430" s="276"/>
      <c r="R430" s="276"/>
      <c r="S430" s="180" t="s">
        <v>277</v>
      </c>
      <c r="T430" s="181">
        <f t="shared" si="2000"/>
        <v>5</v>
      </c>
      <c r="U430" s="276"/>
      <c r="V430" s="276"/>
      <c r="W430" s="210"/>
      <c r="X430" s="276"/>
      <c r="Y430" s="276"/>
      <c r="Z430" s="208">
        <f t="shared" si="2002"/>
        <v>5</v>
      </c>
      <c r="AA430" s="210"/>
      <c r="AB430" s="210"/>
      <c r="AC430" s="276"/>
      <c r="AD430" s="276"/>
      <c r="AE430" s="208">
        <f t="shared" si="2004"/>
        <v>5</v>
      </c>
      <c r="AF430" s="210"/>
      <c r="AG430" s="210"/>
      <c r="AH430" s="276"/>
      <c r="AI430" s="276"/>
      <c r="AJ430" s="208">
        <f t="shared" si="2007"/>
        <v>5</v>
      </c>
      <c r="AK430" s="210"/>
      <c r="AL430" s="210"/>
      <c r="AM430" s="276"/>
      <c r="AN430" s="276"/>
      <c r="AO430" s="208">
        <f t="shared" si="2014"/>
        <v>5</v>
      </c>
      <c r="AP430" s="210"/>
      <c r="AQ430" s="276"/>
      <c r="AR430" s="276"/>
      <c r="AS430" s="276"/>
      <c r="AT430" s="278"/>
      <c r="AU430" s="313"/>
      <c r="AV430" s="314"/>
      <c r="AW430" s="210"/>
      <c r="AX430" s="210"/>
      <c r="AY430" s="188"/>
      <c r="AZ430" s="182"/>
      <c r="BA430" s="183"/>
      <c r="BB430" s="183"/>
      <c r="BC430" s="183"/>
      <c r="BD430" s="183"/>
      <c r="BE430" s="183"/>
      <c r="BF430" s="183"/>
      <c r="BG430" s="183"/>
    </row>
    <row r="431" spans="1:59" ht="64.5" hidden="1" customHeight="1" x14ac:dyDescent="0.2">
      <c r="A431" s="284">
        <v>141</v>
      </c>
      <c r="B431" s="282" t="s">
        <v>537</v>
      </c>
      <c r="C431" s="285" t="str">
        <f>+VLOOKUP(B431,$A$691:$B$729,2,0)</f>
        <v>MARTHA LEONOR MARULANDA ANGEL</v>
      </c>
      <c r="D431" s="280" t="s">
        <v>164</v>
      </c>
      <c r="E431" s="285" t="str">
        <f>IF(D431=$D$661,$E$661,IF(D431=$D$662,$E$662,IF(D431=$D$663,$E$663,IF(D431=$D$664,$E$664,IF(D431=$D$665,$E$665,IF(D431=$D$666,$E$666,IF(D431=$D$667,$E$667,IF(D431=$D$668,$E$668,IF(D431=$D$669,$E$669,IF(D431=$D$670,$E$670,IF(D431=VICERRECTORÍA_ACADÉMICA_,BE1042,IF(D431=PLANEACIÓN_,BE1044, IF(D431=IMPACTO,BE1043,IF(D431=VICERRECTORÍA_ADMINISTRATIVA_FINANCIERA_,BE1045,IF(D431=_VICERRECTORÍA_RESPONSABILIDAD_SOCIAL_Y_BIENESTAR_UNIVERSITARIO_,BE1046,"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31" s="282" t="s">
        <v>264</v>
      </c>
      <c r="G431" s="210" t="s">
        <v>261</v>
      </c>
      <c r="H431" s="210" t="s">
        <v>262</v>
      </c>
      <c r="I431" s="210" t="s">
        <v>1890</v>
      </c>
      <c r="J431" s="282" t="s">
        <v>107</v>
      </c>
      <c r="K431" s="308" t="s">
        <v>1898</v>
      </c>
      <c r="L431" s="308" t="s">
        <v>1899</v>
      </c>
      <c r="M431" s="308" t="s">
        <v>1900</v>
      </c>
      <c r="N431" s="282" t="s">
        <v>127</v>
      </c>
      <c r="O431" s="276">
        <f t="shared" ref="O431" si="2166">IF(N431="ALTA",5,IF(N431="MEDIO ALTA",4,IF(N431="MEDIA",3,IF(N431="MEDIO BAJA",2,IF(N431="BAJA",1,0)))))</f>
        <v>1</v>
      </c>
      <c r="P431" s="282" t="s">
        <v>140</v>
      </c>
      <c r="Q431" s="276">
        <f t="shared" ref="Q431" si="2167">IF(P431="ALTO",5,IF(P431="MEDIO-ALTO",4,IF(P431="MEDIO",3,IF(P431="MEDIO-BAJO",2,IF(P431="BAJO",1,0)))))</f>
        <v>3</v>
      </c>
      <c r="R431" s="276">
        <f t="shared" ref="R431" si="2168">Q431*O431</f>
        <v>3</v>
      </c>
      <c r="S431" s="180" t="s">
        <v>315</v>
      </c>
      <c r="T431" s="181">
        <f t="shared" si="2000"/>
        <v>1</v>
      </c>
      <c r="U431" s="276">
        <f t="shared" ref="U431" si="2169">ROUND(AVERAGEIF(T431:T433,"&gt;0"),0)</f>
        <v>1</v>
      </c>
      <c r="V431" s="276">
        <f t="shared" ref="V431" si="2170">U431*0.6</f>
        <v>0.6</v>
      </c>
      <c r="W431" s="210" t="s">
        <v>1909</v>
      </c>
      <c r="X431" s="276">
        <f t="shared" ref="X431" si="2171">IF(S431="No_existen",5*$X$10,Y431*$X$10)</f>
        <v>0.2</v>
      </c>
      <c r="Y431" s="276">
        <f t="shared" ref="Y431:Y467" si="2172">ROUND(AVERAGEIF(Z431:Z433,"&gt;0"),0)</f>
        <v>4</v>
      </c>
      <c r="Z431" s="208">
        <f t="shared" si="2002"/>
        <v>4</v>
      </c>
      <c r="AA431" s="210" t="s">
        <v>318</v>
      </c>
      <c r="AB431" s="210"/>
      <c r="AC431" s="276">
        <f t="shared" ref="AC431" si="2173">IF(S431="No_existen",5*$AC$10,AD431*$AC$10)</f>
        <v>0.15</v>
      </c>
      <c r="AD431" s="276">
        <f t="shared" ref="AD431" si="2174">ROUND(AVERAGEIF(AE431:AE433,"&gt;0"),0)</f>
        <v>1</v>
      </c>
      <c r="AE431" s="208">
        <f t="shared" si="2004"/>
        <v>1</v>
      </c>
      <c r="AF431" s="210" t="s">
        <v>295</v>
      </c>
      <c r="AG431" s="210" t="s">
        <v>1919</v>
      </c>
      <c r="AH431" s="276">
        <f t="shared" ref="AH431" si="2175">IF(S431="No_existen",5*$AH$10,AI431*$AH$10)</f>
        <v>0.1</v>
      </c>
      <c r="AI431" s="276">
        <f t="shared" ref="AI431" si="2176">ROUND(AVERAGEIF(AJ431:AJ433,"&gt;0"),0)</f>
        <v>1</v>
      </c>
      <c r="AJ431" s="208">
        <f t="shared" si="2007"/>
        <v>1</v>
      </c>
      <c r="AK431" s="210" t="s">
        <v>292</v>
      </c>
      <c r="AL431" s="210" t="s">
        <v>303</v>
      </c>
      <c r="AM431" s="276">
        <f t="shared" ref="AM431" si="2177">IF(S431="No_existen",5*$AM$10,AN431*$AM$10)</f>
        <v>0.1</v>
      </c>
      <c r="AN431" s="276">
        <f t="shared" ref="AN431" si="2178">ROUND(AVERAGEIF(AO431:AO433,"&gt;0"),0)</f>
        <v>1</v>
      </c>
      <c r="AO431" s="208">
        <f t="shared" si="2014"/>
        <v>1</v>
      </c>
      <c r="AP431" s="210" t="s">
        <v>647</v>
      </c>
      <c r="AQ431" s="276">
        <f t="shared" ref="AQ431" si="2179">ROUND(AVERAGE(U431,Y431,AD431,AI431,AN431),0)</f>
        <v>2</v>
      </c>
      <c r="AR431" s="276" t="str">
        <f t="shared" ref="AR431" si="2180">IF(AQ431&lt;1.5,"FUERTE",IF(AND(AQ431&gt;=1.5,AQ431&lt;2.5),"ACEPTABLE",IF(AQ431&gt;=5,"INEXISTENTE","DÉBIL")))</f>
        <v>ACEPTABLE</v>
      </c>
      <c r="AS431" s="276">
        <f t="shared" ref="AS431" si="2181">IF(R431=0,0,ROUND((R431*AQ431),0))</f>
        <v>6</v>
      </c>
      <c r="AT431" s="278" t="str">
        <f t="shared" ref="AT431" si="2182">IF(AS431&gt;=36,"GRAVE", IF(AS431&lt;=10, "LEVE", "MODERADO"))</f>
        <v>LEVE</v>
      </c>
      <c r="AU431" s="308" t="s">
        <v>1925</v>
      </c>
      <c r="AV431" s="309">
        <v>0.01</v>
      </c>
      <c r="AW431" s="210" t="s">
        <v>89</v>
      </c>
      <c r="AX431" s="210"/>
      <c r="AY431" s="188"/>
      <c r="AZ431" s="182"/>
      <c r="BA431" s="183"/>
      <c r="BB431" s="183"/>
      <c r="BC431" s="183"/>
      <c r="BD431" s="183"/>
      <c r="BE431" s="183"/>
      <c r="BF431" s="183"/>
      <c r="BG431" s="183"/>
    </row>
    <row r="432" spans="1:59" ht="64.5" hidden="1" customHeight="1" x14ac:dyDescent="0.2">
      <c r="A432" s="284"/>
      <c r="B432" s="282"/>
      <c r="C432" s="285"/>
      <c r="D432" s="280"/>
      <c r="E432" s="285"/>
      <c r="F432" s="282"/>
      <c r="G432" s="210" t="s">
        <v>261</v>
      </c>
      <c r="H432" s="210" t="s">
        <v>41</v>
      </c>
      <c r="I432" s="210" t="s">
        <v>1891</v>
      </c>
      <c r="J432" s="282"/>
      <c r="K432" s="308"/>
      <c r="L432" s="308"/>
      <c r="M432" s="308"/>
      <c r="N432" s="282"/>
      <c r="O432" s="276"/>
      <c r="P432" s="282"/>
      <c r="Q432" s="276"/>
      <c r="R432" s="276"/>
      <c r="S432" s="180" t="s">
        <v>315</v>
      </c>
      <c r="T432" s="181">
        <f t="shared" si="2000"/>
        <v>1</v>
      </c>
      <c r="U432" s="276"/>
      <c r="V432" s="276"/>
      <c r="W432" s="210" t="s">
        <v>1910</v>
      </c>
      <c r="X432" s="276"/>
      <c r="Y432" s="276"/>
      <c r="Z432" s="208">
        <f t="shared" si="2002"/>
        <v>4</v>
      </c>
      <c r="AA432" s="210" t="s">
        <v>318</v>
      </c>
      <c r="AB432" s="210"/>
      <c r="AC432" s="276"/>
      <c r="AD432" s="276"/>
      <c r="AE432" s="208">
        <f t="shared" si="2004"/>
        <v>1</v>
      </c>
      <c r="AF432" s="210" t="s">
        <v>295</v>
      </c>
      <c r="AG432" s="210" t="s">
        <v>1919</v>
      </c>
      <c r="AH432" s="276"/>
      <c r="AI432" s="276"/>
      <c r="AJ432" s="208">
        <f t="shared" si="2007"/>
        <v>1</v>
      </c>
      <c r="AK432" s="210" t="s">
        <v>292</v>
      </c>
      <c r="AL432" s="210" t="s">
        <v>303</v>
      </c>
      <c r="AM432" s="276"/>
      <c r="AN432" s="276"/>
      <c r="AO432" s="208">
        <f t="shared" si="2014"/>
        <v>1</v>
      </c>
      <c r="AP432" s="210" t="s">
        <v>647</v>
      </c>
      <c r="AQ432" s="276"/>
      <c r="AR432" s="276"/>
      <c r="AS432" s="276"/>
      <c r="AT432" s="278"/>
      <c r="AU432" s="308"/>
      <c r="AV432" s="308"/>
      <c r="AW432" s="210" t="s">
        <v>89</v>
      </c>
      <c r="AX432" s="210"/>
      <c r="AY432" s="188"/>
      <c r="AZ432" s="182"/>
      <c r="BA432" s="183"/>
      <c r="BB432" s="183"/>
      <c r="BC432" s="183"/>
      <c r="BD432" s="183"/>
      <c r="BE432" s="183"/>
      <c r="BF432" s="183"/>
      <c r="BG432" s="183"/>
    </row>
    <row r="433" spans="1:59" ht="64.5" hidden="1" customHeight="1" x14ac:dyDescent="0.2">
      <c r="A433" s="284"/>
      <c r="B433" s="282"/>
      <c r="C433" s="285"/>
      <c r="D433" s="280"/>
      <c r="E433" s="285"/>
      <c r="F433" s="282"/>
      <c r="G433" s="210" t="s">
        <v>260</v>
      </c>
      <c r="H433" s="210" t="s">
        <v>36</v>
      </c>
      <c r="I433" s="210" t="s">
        <v>1892</v>
      </c>
      <c r="J433" s="282"/>
      <c r="K433" s="308"/>
      <c r="L433" s="308"/>
      <c r="M433" s="308"/>
      <c r="N433" s="282"/>
      <c r="O433" s="276"/>
      <c r="P433" s="282"/>
      <c r="Q433" s="276"/>
      <c r="R433" s="276"/>
      <c r="S433" s="180" t="s">
        <v>315</v>
      </c>
      <c r="T433" s="181">
        <f t="shared" si="2000"/>
        <v>1</v>
      </c>
      <c r="U433" s="276"/>
      <c r="V433" s="276"/>
      <c r="W433" s="210" t="s">
        <v>1911</v>
      </c>
      <c r="X433" s="276"/>
      <c r="Y433" s="276"/>
      <c r="Z433" s="208">
        <f t="shared" si="2002"/>
        <v>4</v>
      </c>
      <c r="AA433" s="210" t="s">
        <v>318</v>
      </c>
      <c r="AB433" s="210"/>
      <c r="AC433" s="276"/>
      <c r="AD433" s="276"/>
      <c r="AE433" s="208">
        <f t="shared" si="2004"/>
        <v>1</v>
      </c>
      <c r="AF433" s="210" t="s">
        <v>295</v>
      </c>
      <c r="AG433" s="210" t="s">
        <v>1919</v>
      </c>
      <c r="AH433" s="276"/>
      <c r="AI433" s="276"/>
      <c r="AJ433" s="208">
        <f t="shared" si="2007"/>
        <v>1</v>
      </c>
      <c r="AK433" s="210" t="s">
        <v>292</v>
      </c>
      <c r="AL433" s="210" t="s">
        <v>299</v>
      </c>
      <c r="AM433" s="276"/>
      <c r="AN433" s="276"/>
      <c r="AO433" s="208">
        <f t="shared" si="2014"/>
        <v>1</v>
      </c>
      <c r="AP433" s="210" t="s">
        <v>647</v>
      </c>
      <c r="AQ433" s="276"/>
      <c r="AR433" s="276"/>
      <c r="AS433" s="276"/>
      <c r="AT433" s="278"/>
      <c r="AU433" s="308"/>
      <c r="AV433" s="308"/>
      <c r="AW433" s="210" t="s">
        <v>89</v>
      </c>
      <c r="AX433" s="210"/>
      <c r="AY433" s="188"/>
      <c r="AZ433" s="182"/>
      <c r="BA433" s="183"/>
      <c r="BB433" s="183"/>
      <c r="BC433" s="183"/>
      <c r="BD433" s="183"/>
      <c r="BE433" s="183"/>
      <c r="BF433" s="183"/>
      <c r="BG433" s="183"/>
    </row>
    <row r="434" spans="1:59" ht="64.5" hidden="1" customHeight="1" x14ac:dyDescent="0.2">
      <c r="A434" s="284">
        <v>142</v>
      </c>
      <c r="B434" s="282" t="s">
        <v>537</v>
      </c>
      <c r="C434" s="285" t="str">
        <f>+VLOOKUP(B434,$A$691:$B$729,2,0)</f>
        <v>MARTHA LEONOR MARULANDA ANGEL</v>
      </c>
      <c r="D434" s="280" t="s">
        <v>167</v>
      </c>
      <c r="E434" s="285" t="str">
        <f>IF(D434=$D$661,$E$661,IF(D434=$D$662,$E$662,IF(D434=$D$663,$E$663,IF(D434=$D$664,$E$664,IF(D434=$D$665,$E$665,IF(D434=$D$666,$E$666,IF(D434=$D$667,$E$667,IF(D434=$D$668,$E$668,IF(D434=$D$669,$E$669,IF(D434=$D$670,$E$670,IF(D434=VICERRECTORÍA_ACADÉMICA_,BE1045,IF(D434=PLANEACIÓN_,BE1047, IF(D434=IMPACTO,BE1046,IF(D434=VICERRECTORÍA_ADMINISTRATIVA_FINANCIERA_,BE1048,IF(D434=_VICERRECTORÍA_RESPONSABILIDAD_SOCIAL_Y_BIENESTAR_UNIVERSITARIO_,BE1049," ")))))))))))))))</f>
        <v>Promover y facilitar la interacción con la sociedad contribuyendo a la satisfacción de sus demandas, mediante servicios especializados, programas de educación continuada y de proyección social.</v>
      </c>
      <c r="F434" s="282" t="s">
        <v>265</v>
      </c>
      <c r="G434" s="210" t="s">
        <v>260</v>
      </c>
      <c r="H434" s="210" t="s">
        <v>36</v>
      </c>
      <c r="I434" s="187" t="s">
        <v>1893</v>
      </c>
      <c r="J434" s="282" t="s">
        <v>109</v>
      </c>
      <c r="K434" s="323" t="s">
        <v>1901</v>
      </c>
      <c r="L434" s="323" t="s">
        <v>1901</v>
      </c>
      <c r="M434" s="323" t="s">
        <v>1902</v>
      </c>
      <c r="N434" s="282" t="s">
        <v>127</v>
      </c>
      <c r="O434" s="276">
        <f t="shared" ref="O434" si="2183">IF(N434="ALTA",5,IF(N434="MEDIO ALTA",4,IF(N434="MEDIA",3,IF(N434="MEDIO BAJA",2,IF(N434="BAJA",1,0)))))</f>
        <v>1</v>
      </c>
      <c r="P434" s="282" t="s">
        <v>141</v>
      </c>
      <c r="Q434" s="276">
        <f t="shared" ref="Q434" si="2184">IF(P434="ALTO",5,IF(P434="MEDIO-ALTO",4,IF(P434="MEDIO",3,IF(P434="MEDIO-BAJO",2,IF(P434="BAJO",1,0)))))</f>
        <v>1</v>
      </c>
      <c r="R434" s="276">
        <f t="shared" ref="R434" si="2185">Q434*O434</f>
        <v>1</v>
      </c>
      <c r="S434" s="180" t="s">
        <v>314</v>
      </c>
      <c r="T434" s="181">
        <f t="shared" si="2000"/>
        <v>2</v>
      </c>
      <c r="U434" s="276">
        <f t="shared" ref="U434:U494" si="2186">ROUND(AVERAGEIF(T434:T436,"&gt;0"),0)</f>
        <v>2</v>
      </c>
      <c r="V434" s="276">
        <f t="shared" ref="V434:V494" si="2187">U434*0.6</f>
        <v>1.2</v>
      </c>
      <c r="W434" s="210" t="s">
        <v>1912</v>
      </c>
      <c r="X434" s="276">
        <f t="shared" ref="X434" si="2188">IF(S434="No_existen",5*$X$10,Y434*$X$10)</f>
        <v>0.2</v>
      </c>
      <c r="Y434" s="276">
        <f t="shared" ref="Y434:Y470" si="2189">ROUND(AVERAGEIF(Z434:Z436,"&gt;0"),0)</f>
        <v>4</v>
      </c>
      <c r="Z434" s="208">
        <f t="shared" si="2002"/>
        <v>4</v>
      </c>
      <c r="AA434" s="210" t="s">
        <v>318</v>
      </c>
      <c r="AB434" s="210"/>
      <c r="AC434" s="276">
        <f t="shared" ref="AC434" si="2190">IF(S434="No_existen",5*$AC$10,AD434*$AC$10)</f>
        <v>0.15</v>
      </c>
      <c r="AD434" s="276">
        <f t="shared" ref="AD434:AD494" si="2191">ROUND(AVERAGEIF(AE434:AE436,"&gt;0"),0)</f>
        <v>1</v>
      </c>
      <c r="AE434" s="208">
        <f t="shared" si="2004"/>
        <v>1</v>
      </c>
      <c r="AF434" s="210" t="s">
        <v>295</v>
      </c>
      <c r="AG434" s="210" t="s">
        <v>1920</v>
      </c>
      <c r="AH434" s="276">
        <f t="shared" ref="AH434" si="2192">IF(S434="No_existen",5*$AH$10,AI434*$AH$10)</f>
        <v>0.1</v>
      </c>
      <c r="AI434" s="276">
        <f t="shared" ref="AI434" si="2193">ROUND(AVERAGEIF(AJ434:AJ436,"&gt;0"),0)</f>
        <v>1</v>
      </c>
      <c r="AJ434" s="208">
        <f t="shared" si="2007"/>
        <v>1</v>
      </c>
      <c r="AK434" s="210" t="s">
        <v>292</v>
      </c>
      <c r="AL434" s="210" t="s">
        <v>299</v>
      </c>
      <c r="AM434" s="276">
        <f t="shared" ref="AM434" si="2194">IF(S434="No_existen",5*$AM$10,AN434*$AM$10)</f>
        <v>0.1</v>
      </c>
      <c r="AN434" s="276">
        <f t="shared" ref="AN434" si="2195">ROUND(AVERAGEIF(AO434:AO436,"&gt;0"),0)</f>
        <v>1</v>
      </c>
      <c r="AO434" s="208">
        <f t="shared" si="2014"/>
        <v>1</v>
      </c>
      <c r="AP434" s="210" t="s">
        <v>647</v>
      </c>
      <c r="AQ434" s="276">
        <f t="shared" ref="AQ434" si="2196">ROUND(AVERAGE(U434,Y434,AD434,AI434,AN434),0)</f>
        <v>2</v>
      </c>
      <c r="AR434" s="276" t="str">
        <f t="shared" ref="AR434" si="2197">IF(AQ434&lt;1.5,"FUERTE",IF(AND(AQ434&gt;=1.5,AQ434&lt;2.5),"ACEPTABLE",IF(AQ434&gt;=5,"INEXISTENTE","DÉBIL")))</f>
        <v>ACEPTABLE</v>
      </c>
      <c r="AS434" s="276">
        <f t="shared" ref="AS434" si="2198">IF(R434=0,0,ROUND((R434*AQ434),0))</f>
        <v>2</v>
      </c>
      <c r="AT434" s="278" t="str">
        <f t="shared" ref="AT434" si="2199">IF(AS434&gt;=36,"GRAVE", IF(AS434&lt;=10, "LEVE", "MODERADO"))</f>
        <v>LEVE</v>
      </c>
      <c r="AU434" s="310" t="s">
        <v>1926</v>
      </c>
      <c r="AV434" s="280">
        <v>1</v>
      </c>
      <c r="AW434" s="210" t="s">
        <v>89</v>
      </c>
      <c r="AX434" s="210"/>
      <c r="AY434" s="188"/>
      <c r="AZ434" s="182"/>
      <c r="BA434" s="183"/>
      <c r="BB434" s="183"/>
      <c r="BC434" s="183"/>
      <c r="BD434" s="183"/>
      <c r="BE434" s="183"/>
      <c r="BF434" s="183"/>
      <c r="BG434" s="183"/>
    </row>
    <row r="435" spans="1:59" ht="64.5" hidden="1" customHeight="1" x14ac:dyDescent="0.2">
      <c r="A435" s="284"/>
      <c r="B435" s="282"/>
      <c r="C435" s="285"/>
      <c r="D435" s="280"/>
      <c r="E435" s="285"/>
      <c r="F435" s="282"/>
      <c r="G435" s="210"/>
      <c r="H435" s="210"/>
      <c r="I435" s="187"/>
      <c r="J435" s="282"/>
      <c r="K435" s="324"/>
      <c r="L435" s="324"/>
      <c r="M435" s="324"/>
      <c r="N435" s="282"/>
      <c r="O435" s="276"/>
      <c r="P435" s="282"/>
      <c r="Q435" s="276"/>
      <c r="R435" s="276"/>
      <c r="S435" s="180"/>
      <c r="T435" s="181">
        <f t="shared" si="2000"/>
        <v>0</v>
      </c>
      <c r="U435" s="276"/>
      <c r="V435" s="276"/>
      <c r="W435" s="210"/>
      <c r="X435" s="276"/>
      <c r="Y435" s="276"/>
      <c r="Z435" s="208">
        <f t="shared" si="2002"/>
        <v>0</v>
      </c>
      <c r="AA435" s="210"/>
      <c r="AB435" s="210"/>
      <c r="AC435" s="276"/>
      <c r="AD435" s="276"/>
      <c r="AE435" s="208">
        <f t="shared" si="2004"/>
        <v>0</v>
      </c>
      <c r="AF435" s="210"/>
      <c r="AG435" s="210"/>
      <c r="AH435" s="276"/>
      <c r="AI435" s="276"/>
      <c r="AJ435" s="208">
        <f t="shared" si="2007"/>
        <v>0</v>
      </c>
      <c r="AK435" s="210"/>
      <c r="AL435" s="210"/>
      <c r="AM435" s="276"/>
      <c r="AN435" s="276"/>
      <c r="AO435" s="208">
        <f t="shared" si="2014"/>
        <v>0</v>
      </c>
      <c r="AP435" s="210"/>
      <c r="AQ435" s="276"/>
      <c r="AR435" s="276"/>
      <c r="AS435" s="276"/>
      <c r="AT435" s="278"/>
      <c r="AU435" s="311"/>
      <c r="AV435" s="280"/>
      <c r="AW435" s="210"/>
      <c r="AX435" s="210"/>
      <c r="AY435" s="188"/>
      <c r="AZ435" s="182"/>
      <c r="BA435" s="183"/>
      <c r="BB435" s="183"/>
      <c r="BC435" s="183"/>
      <c r="BD435" s="183"/>
      <c r="BE435" s="183"/>
      <c r="BF435" s="183"/>
      <c r="BG435" s="183"/>
    </row>
    <row r="436" spans="1:59" ht="64.5" hidden="1" customHeight="1" x14ac:dyDescent="0.2">
      <c r="A436" s="284"/>
      <c r="B436" s="282"/>
      <c r="C436" s="285"/>
      <c r="D436" s="280"/>
      <c r="E436" s="285"/>
      <c r="F436" s="282"/>
      <c r="G436" s="210"/>
      <c r="H436" s="210"/>
      <c r="I436" s="187"/>
      <c r="J436" s="282"/>
      <c r="K436" s="325"/>
      <c r="L436" s="325"/>
      <c r="M436" s="325"/>
      <c r="N436" s="282"/>
      <c r="O436" s="276"/>
      <c r="P436" s="282"/>
      <c r="Q436" s="276"/>
      <c r="R436" s="276"/>
      <c r="S436" s="180"/>
      <c r="T436" s="181">
        <f t="shared" si="2000"/>
        <v>0</v>
      </c>
      <c r="U436" s="276"/>
      <c r="V436" s="276"/>
      <c r="W436" s="210"/>
      <c r="X436" s="276"/>
      <c r="Y436" s="276"/>
      <c r="Z436" s="208">
        <f t="shared" si="2002"/>
        <v>0</v>
      </c>
      <c r="AA436" s="210"/>
      <c r="AB436" s="210"/>
      <c r="AC436" s="276"/>
      <c r="AD436" s="276"/>
      <c r="AE436" s="208">
        <f t="shared" si="2004"/>
        <v>0</v>
      </c>
      <c r="AF436" s="210"/>
      <c r="AG436" s="210"/>
      <c r="AH436" s="276"/>
      <c r="AI436" s="276"/>
      <c r="AJ436" s="208">
        <f t="shared" si="2007"/>
        <v>0</v>
      </c>
      <c r="AK436" s="210"/>
      <c r="AL436" s="210"/>
      <c r="AM436" s="276"/>
      <c r="AN436" s="276"/>
      <c r="AO436" s="208">
        <f t="shared" si="2014"/>
        <v>0</v>
      </c>
      <c r="AP436" s="210"/>
      <c r="AQ436" s="276"/>
      <c r="AR436" s="276"/>
      <c r="AS436" s="276"/>
      <c r="AT436" s="278"/>
      <c r="AU436" s="312"/>
      <c r="AV436" s="280"/>
      <c r="AW436" s="210"/>
      <c r="AX436" s="210"/>
      <c r="AY436" s="188"/>
      <c r="AZ436" s="182"/>
      <c r="BA436" s="183"/>
      <c r="BB436" s="183"/>
      <c r="BC436" s="183"/>
      <c r="BD436" s="183"/>
      <c r="BE436" s="183"/>
      <c r="BF436" s="183"/>
      <c r="BG436" s="183"/>
    </row>
    <row r="437" spans="1:59" ht="64.5" hidden="1" customHeight="1" x14ac:dyDescent="0.2">
      <c r="A437" s="284">
        <v>143</v>
      </c>
      <c r="B437" s="282" t="s">
        <v>537</v>
      </c>
      <c r="C437" s="285" t="str">
        <f>+VLOOKUP(B437,$A$691:$B$729,2,0)</f>
        <v>MARTHA LEONOR MARULANDA ANGEL</v>
      </c>
      <c r="D437" s="280" t="s">
        <v>167</v>
      </c>
      <c r="E437" s="285" t="str">
        <f>IF(D437=$D$661,$E$661,IF(D437=$D$662,$E$662,IF(D437=$D$663,$E$663,IF(D437=$D$664,$E$664,IF(D437=$D$665,$E$665,IF(D437=$D$666,$E$666,IF(D437=$D$667,$E$667,IF(D437=$D$668,$E$668,IF(D437=$D$669,$E$669,IF(D437=$D$670,$E$670,IF(D437=VICERRECTORÍA_ACADÉMICA_,BE1048,IF(D437=PLANEACIÓN_,BE1050, IF(D437=IMPACTO,BE1049,IF(D437=VICERRECTORÍA_ADMINISTRATIVA_FINANCIERA_,BE1051,IF(D437=_VICERRECTORÍA_RESPONSABILIDAD_SOCIAL_Y_BIENESTAR_UNIVERSITARIO_,BE1052," ")))))))))))))))</f>
        <v>Promover y facilitar la interacción con la sociedad contribuyendo a la satisfacción de sus demandas, mediante servicios especializados, programas de educación continuada y de proyección social.</v>
      </c>
      <c r="F437" s="282" t="s">
        <v>264</v>
      </c>
      <c r="G437" s="210" t="s">
        <v>260</v>
      </c>
      <c r="H437" s="210" t="s">
        <v>226</v>
      </c>
      <c r="I437" s="180" t="s">
        <v>1894</v>
      </c>
      <c r="J437" s="282" t="s">
        <v>107</v>
      </c>
      <c r="K437" s="323" t="s">
        <v>1903</v>
      </c>
      <c r="L437" s="323" t="s">
        <v>1904</v>
      </c>
      <c r="M437" s="323" t="s">
        <v>1905</v>
      </c>
      <c r="N437" s="282" t="s">
        <v>127</v>
      </c>
      <c r="O437" s="276">
        <f t="shared" ref="O437" si="2200">IF(N437="ALTA",5,IF(N437="MEDIO ALTA",4,IF(N437="MEDIA",3,IF(N437="MEDIO BAJA",2,IF(N437="BAJA",1,0)))))</f>
        <v>1</v>
      </c>
      <c r="P437" s="282" t="s">
        <v>140</v>
      </c>
      <c r="Q437" s="276">
        <f t="shared" ref="Q437" si="2201">IF(P437="ALTO",5,IF(P437="MEDIO-ALTO",4,IF(P437="MEDIO",3,IF(P437="MEDIO-BAJO",2,IF(P437="BAJO",1,0)))))</f>
        <v>3</v>
      </c>
      <c r="R437" s="276">
        <f t="shared" ref="R437" si="2202">Q437*O437</f>
        <v>3</v>
      </c>
      <c r="S437" s="180" t="s">
        <v>386</v>
      </c>
      <c r="T437" s="181">
        <f t="shared" si="2000"/>
        <v>4</v>
      </c>
      <c r="U437" s="276">
        <f t="shared" ref="U437:U497" si="2203">ROUND(AVERAGEIF(T437:T439,"&gt;0"),0)</f>
        <v>2</v>
      </c>
      <c r="V437" s="276">
        <f t="shared" ref="V437:V497" si="2204">U437*0.6</f>
        <v>1.2</v>
      </c>
      <c r="W437" s="210" t="s">
        <v>1913</v>
      </c>
      <c r="X437" s="276">
        <f t="shared" ref="X437" si="2205">IF(S437="No_existen",5*$X$10,Y437*$X$10)</f>
        <v>0.15000000000000002</v>
      </c>
      <c r="Y437" s="276">
        <f t="shared" ref="Y437:Y473" si="2206">ROUND(AVERAGEIF(Z437:Z439,"&gt;0"),0)</f>
        <v>3</v>
      </c>
      <c r="Z437" s="208">
        <f t="shared" si="2002"/>
        <v>4</v>
      </c>
      <c r="AA437" s="210" t="s">
        <v>318</v>
      </c>
      <c r="AB437" s="210"/>
      <c r="AC437" s="276">
        <f t="shared" ref="AC437" si="2207">IF(S437="No_existen",5*$AC$10,AD437*$AC$10)</f>
        <v>0.15</v>
      </c>
      <c r="AD437" s="276">
        <f t="shared" ref="AD437:AD497" si="2208">ROUND(AVERAGEIF(AE437:AE439,"&gt;0"),0)</f>
        <v>1</v>
      </c>
      <c r="AE437" s="208">
        <f t="shared" si="2004"/>
        <v>1</v>
      </c>
      <c r="AF437" s="210" t="s">
        <v>295</v>
      </c>
      <c r="AG437" s="210" t="s">
        <v>1921</v>
      </c>
      <c r="AH437" s="276">
        <f t="shared" ref="AH437" si="2209">IF(S437="No_existen",5*$AH$10,AI437*$AH$10)</f>
        <v>0.1</v>
      </c>
      <c r="AI437" s="276">
        <f t="shared" ref="AI437" si="2210">ROUND(AVERAGEIF(AJ437:AJ439,"&gt;0"),0)</f>
        <v>1</v>
      </c>
      <c r="AJ437" s="208">
        <f t="shared" si="2007"/>
        <v>1</v>
      </c>
      <c r="AK437" s="210" t="s">
        <v>292</v>
      </c>
      <c r="AL437" s="210" t="s">
        <v>304</v>
      </c>
      <c r="AM437" s="276">
        <f t="shared" ref="AM437" si="2211">IF(S437="No_existen",5*$AM$10,AN437*$AM$10)</f>
        <v>0.1</v>
      </c>
      <c r="AN437" s="276">
        <f t="shared" ref="AN437" si="2212">ROUND(AVERAGEIF(AO437:AO439,"&gt;0"),0)</f>
        <v>1</v>
      </c>
      <c r="AO437" s="208">
        <f t="shared" si="2014"/>
        <v>1</v>
      </c>
      <c r="AP437" s="210" t="s">
        <v>647</v>
      </c>
      <c r="AQ437" s="276">
        <f t="shared" ref="AQ437" si="2213">ROUND(AVERAGE(U437,Y437,AD437,AI437,AN437),0)</f>
        <v>2</v>
      </c>
      <c r="AR437" s="276" t="str">
        <f t="shared" ref="AR437" si="2214">IF(AQ437&lt;1.5,"FUERTE",IF(AND(AQ437&gt;=1.5,AQ437&lt;2.5),"ACEPTABLE",IF(AQ437&gt;=5,"INEXISTENTE","DÉBIL")))</f>
        <v>ACEPTABLE</v>
      </c>
      <c r="AS437" s="276">
        <f t="shared" ref="AS437" si="2215">IF(R437=0,0,ROUND((R437*AQ437),0))</f>
        <v>6</v>
      </c>
      <c r="AT437" s="278" t="str">
        <f t="shared" ref="AT437" si="2216">IF(AS437&gt;=36,"GRAVE", IF(AS437&lt;=10, "LEVE", "MODERADO"))</f>
        <v>LEVE</v>
      </c>
      <c r="AU437" s="280" t="s">
        <v>1927</v>
      </c>
      <c r="AV437" s="280">
        <v>1</v>
      </c>
      <c r="AW437" s="210" t="s">
        <v>89</v>
      </c>
      <c r="AX437" s="210"/>
      <c r="AY437" s="188"/>
      <c r="AZ437" s="182"/>
      <c r="BA437" s="183"/>
      <c r="BB437" s="183"/>
      <c r="BC437" s="183"/>
      <c r="BD437" s="183"/>
      <c r="BE437" s="183"/>
      <c r="BF437" s="183"/>
      <c r="BG437" s="183"/>
    </row>
    <row r="438" spans="1:59" ht="64.5" hidden="1" customHeight="1" x14ac:dyDescent="0.2">
      <c r="A438" s="284"/>
      <c r="B438" s="282"/>
      <c r="C438" s="285"/>
      <c r="D438" s="280"/>
      <c r="E438" s="285"/>
      <c r="F438" s="282"/>
      <c r="G438" s="210"/>
      <c r="H438" s="210"/>
      <c r="I438" s="187"/>
      <c r="J438" s="282"/>
      <c r="K438" s="324"/>
      <c r="L438" s="324"/>
      <c r="M438" s="324"/>
      <c r="N438" s="282"/>
      <c r="O438" s="276"/>
      <c r="P438" s="282"/>
      <c r="Q438" s="276"/>
      <c r="R438" s="276"/>
      <c r="S438" s="180" t="s">
        <v>315</v>
      </c>
      <c r="T438" s="181">
        <f t="shared" si="2000"/>
        <v>1</v>
      </c>
      <c r="U438" s="276"/>
      <c r="V438" s="276"/>
      <c r="W438" s="210" t="s">
        <v>1914</v>
      </c>
      <c r="X438" s="276"/>
      <c r="Y438" s="276"/>
      <c r="Z438" s="208">
        <f t="shared" si="2002"/>
        <v>4</v>
      </c>
      <c r="AA438" s="210" t="s">
        <v>318</v>
      </c>
      <c r="AB438" s="210"/>
      <c r="AC438" s="276"/>
      <c r="AD438" s="276"/>
      <c r="AE438" s="208">
        <f t="shared" si="2004"/>
        <v>1</v>
      </c>
      <c r="AF438" s="210" t="s">
        <v>295</v>
      </c>
      <c r="AG438" s="210" t="s">
        <v>1922</v>
      </c>
      <c r="AH438" s="276"/>
      <c r="AI438" s="276"/>
      <c r="AJ438" s="208">
        <f t="shared" si="2007"/>
        <v>1</v>
      </c>
      <c r="AK438" s="210" t="s">
        <v>292</v>
      </c>
      <c r="AL438" s="210" t="s">
        <v>299</v>
      </c>
      <c r="AM438" s="276"/>
      <c r="AN438" s="276"/>
      <c r="AO438" s="208">
        <f t="shared" si="2014"/>
        <v>1</v>
      </c>
      <c r="AP438" s="210" t="s">
        <v>647</v>
      </c>
      <c r="AQ438" s="276"/>
      <c r="AR438" s="276"/>
      <c r="AS438" s="276"/>
      <c r="AT438" s="278"/>
      <c r="AU438" s="280"/>
      <c r="AV438" s="280"/>
      <c r="AW438" s="210" t="s">
        <v>89</v>
      </c>
      <c r="AX438" s="210"/>
      <c r="AY438" s="188"/>
      <c r="AZ438" s="182"/>
      <c r="BA438" s="183"/>
      <c r="BB438" s="183"/>
      <c r="BC438" s="183"/>
      <c r="BD438" s="183"/>
      <c r="BE438" s="183"/>
      <c r="BF438" s="183"/>
      <c r="BG438" s="183"/>
    </row>
    <row r="439" spans="1:59" ht="64.5" hidden="1" customHeight="1" x14ac:dyDescent="0.2">
      <c r="A439" s="284"/>
      <c r="B439" s="282"/>
      <c r="C439" s="285"/>
      <c r="D439" s="280"/>
      <c r="E439" s="285"/>
      <c r="F439" s="282"/>
      <c r="G439" s="210"/>
      <c r="H439" s="210"/>
      <c r="I439" s="187"/>
      <c r="J439" s="282"/>
      <c r="K439" s="325"/>
      <c r="L439" s="325"/>
      <c r="M439" s="325"/>
      <c r="N439" s="282"/>
      <c r="O439" s="276"/>
      <c r="P439" s="282"/>
      <c r="Q439" s="276"/>
      <c r="R439" s="276"/>
      <c r="S439" s="180" t="s">
        <v>315</v>
      </c>
      <c r="T439" s="181">
        <f t="shared" si="2000"/>
        <v>1</v>
      </c>
      <c r="U439" s="276"/>
      <c r="V439" s="276"/>
      <c r="W439" s="210" t="s">
        <v>1915</v>
      </c>
      <c r="X439" s="276"/>
      <c r="Y439" s="276"/>
      <c r="Z439" s="208">
        <f t="shared" si="2002"/>
        <v>2</v>
      </c>
      <c r="AA439" s="210" t="s">
        <v>319</v>
      </c>
      <c r="AB439" s="210"/>
      <c r="AC439" s="276"/>
      <c r="AD439" s="276"/>
      <c r="AE439" s="208">
        <f t="shared" si="2004"/>
        <v>1</v>
      </c>
      <c r="AF439" s="210" t="s">
        <v>295</v>
      </c>
      <c r="AG439" s="210" t="s">
        <v>1923</v>
      </c>
      <c r="AH439" s="276"/>
      <c r="AI439" s="276"/>
      <c r="AJ439" s="208">
        <f t="shared" si="2007"/>
        <v>1</v>
      </c>
      <c r="AK439" s="210" t="s">
        <v>292</v>
      </c>
      <c r="AL439" s="210" t="s">
        <v>306</v>
      </c>
      <c r="AM439" s="276"/>
      <c r="AN439" s="276"/>
      <c r="AO439" s="208">
        <f t="shared" si="2014"/>
        <v>1</v>
      </c>
      <c r="AP439" s="210" t="s">
        <v>647</v>
      </c>
      <c r="AQ439" s="276"/>
      <c r="AR439" s="276"/>
      <c r="AS439" s="276"/>
      <c r="AT439" s="278"/>
      <c r="AU439" s="280"/>
      <c r="AV439" s="280"/>
      <c r="AW439" s="210" t="s">
        <v>89</v>
      </c>
      <c r="AX439" s="210"/>
      <c r="AY439" s="188"/>
      <c r="AZ439" s="182"/>
      <c r="BA439" s="183"/>
      <c r="BB439" s="183"/>
      <c r="BC439" s="183"/>
      <c r="BD439" s="183"/>
      <c r="BE439" s="183"/>
      <c r="BF439" s="183"/>
      <c r="BG439" s="183"/>
    </row>
    <row r="440" spans="1:59" ht="64.5" hidden="1" customHeight="1" x14ac:dyDescent="0.2">
      <c r="A440" s="284">
        <v>144</v>
      </c>
      <c r="B440" s="282" t="s">
        <v>544</v>
      </c>
      <c r="C440" s="285" t="str">
        <f>+VLOOKUP(B440,$A$691:$B$729,2,0)</f>
        <v>MARTA LEONOR MARULANDA ÁNGEL</v>
      </c>
      <c r="D440" s="280" t="s">
        <v>435</v>
      </c>
      <c r="E440" s="285" t="e">
        <f>IF(D440=$D$661,$E$661,IF(D440=$D$662,$E$662,IF(D440=$D$663,$E$663,IF(D440=$D$664,$E$664,IF(D440=$D$665,$E$665,IF(D440=$D$666,$E$666,IF(D440=$D$667,$E$667,IF(D440=$D$668,$E$668,IF(D440=$D$669,$E$669,IF(D440=$D$670,$E$670,IF(D440=VICERRECTORÍA_ACADÉMICA_,BE1051,IF(D440=PLANEACIÓN_,BE1053, IF(D440=IMPACTO,BE1052,IF(D440=VICERRECTORÍA_ADMINISTRATIVA_FINANCIERA_,BE1054,IF(D440=_VICERRECTORÍA_RESPONSABILIDAD_SOCIAL_Y_BIENESTAR_UNIVERSITARIO_,BE1055," ")))))))))))))))</f>
        <v>#VALUE!</v>
      </c>
      <c r="F440" s="282" t="s">
        <v>264</v>
      </c>
      <c r="G440" s="210" t="s">
        <v>261</v>
      </c>
      <c r="H440" s="210" t="s">
        <v>41</v>
      </c>
      <c r="I440" s="210" t="s">
        <v>1895</v>
      </c>
      <c r="J440" s="282" t="s">
        <v>107</v>
      </c>
      <c r="K440" s="308" t="s">
        <v>1906</v>
      </c>
      <c r="L440" s="308" t="s">
        <v>1907</v>
      </c>
      <c r="M440" s="308" t="s">
        <v>1908</v>
      </c>
      <c r="N440" s="282" t="s">
        <v>104</v>
      </c>
      <c r="O440" s="276">
        <f t="shared" ref="O440" si="2217">IF(N440="ALTA",5,IF(N440="MEDIO ALTA",4,IF(N440="MEDIA",3,IF(N440="MEDIO BAJA",2,IF(N440="BAJA",1,0)))))</f>
        <v>3</v>
      </c>
      <c r="P440" s="282" t="s">
        <v>139</v>
      </c>
      <c r="Q440" s="276">
        <f t="shared" ref="Q440" si="2218">IF(P440="ALTO",5,IF(P440="MEDIO-ALTO",4,IF(P440="MEDIO",3,IF(P440="MEDIO-BAJO",2,IF(P440="BAJO",1,0)))))</f>
        <v>5</v>
      </c>
      <c r="R440" s="276">
        <f t="shared" ref="R440" si="2219">Q440*O440</f>
        <v>15</v>
      </c>
      <c r="S440" s="180" t="s">
        <v>315</v>
      </c>
      <c r="T440" s="181">
        <f t="shared" si="2000"/>
        <v>1</v>
      </c>
      <c r="U440" s="276">
        <f t="shared" ref="U440:U500" si="2220">ROUND(AVERAGEIF(T440:T442,"&gt;0"),0)</f>
        <v>1</v>
      </c>
      <c r="V440" s="276">
        <f t="shared" ref="V440:V500" si="2221">U440*0.6</f>
        <v>0.6</v>
      </c>
      <c r="W440" s="210" t="s">
        <v>1916</v>
      </c>
      <c r="X440" s="276">
        <f t="shared" ref="X440" si="2222">IF(S440="No_existen",5*$X$10,Y440*$X$10)</f>
        <v>0.2</v>
      </c>
      <c r="Y440" s="276">
        <f t="shared" ref="Y440:Y476" si="2223">ROUND(AVERAGEIF(Z440:Z442,"&gt;0"),0)</f>
        <v>4</v>
      </c>
      <c r="Z440" s="208">
        <f t="shared" si="2002"/>
        <v>4</v>
      </c>
      <c r="AA440" s="210" t="s">
        <v>318</v>
      </c>
      <c r="AB440" s="210"/>
      <c r="AC440" s="276">
        <f t="shared" ref="AC440" si="2224">IF(S440="No_existen",5*$AC$10,AD440*$AC$10)</f>
        <v>0.15</v>
      </c>
      <c r="AD440" s="276">
        <f t="shared" ref="AD440:AD500" si="2225">ROUND(AVERAGEIF(AE440:AE442,"&gt;0"),0)</f>
        <v>1</v>
      </c>
      <c r="AE440" s="208">
        <f t="shared" si="2004"/>
        <v>1</v>
      </c>
      <c r="AF440" s="210" t="s">
        <v>295</v>
      </c>
      <c r="AG440" s="210" t="s">
        <v>1924</v>
      </c>
      <c r="AH440" s="276">
        <f t="shared" ref="AH440" si="2226">IF(S440="No_existen",5*$AH$10,AI440*$AH$10)</f>
        <v>0.1</v>
      </c>
      <c r="AI440" s="276">
        <f t="shared" ref="AI440" si="2227">ROUND(AVERAGEIF(AJ440:AJ442,"&gt;0"),0)</f>
        <v>1</v>
      </c>
      <c r="AJ440" s="208">
        <f t="shared" si="2007"/>
        <v>1</v>
      </c>
      <c r="AK440" s="210" t="s">
        <v>292</v>
      </c>
      <c r="AL440" s="210" t="s">
        <v>299</v>
      </c>
      <c r="AM440" s="276">
        <f t="shared" ref="AM440" si="2228">IF(S440="No_existen",5*$AM$10,AN440*$AM$10)</f>
        <v>0.1</v>
      </c>
      <c r="AN440" s="276">
        <f t="shared" ref="AN440" si="2229">ROUND(AVERAGEIF(AO440:AO442,"&gt;0"),0)</f>
        <v>1</v>
      </c>
      <c r="AO440" s="208">
        <f t="shared" si="2014"/>
        <v>1</v>
      </c>
      <c r="AP440" s="210" t="s">
        <v>647</v>
      </c>
      <c r="AQ440" s="276">
        <f t="shared" ref="AQ440" si="2230">ROUND(AVERAGE(U440,Y440,AD440,AI440,AN440),0)</f>
        <v>2</v>
      </c>
      <c r="AR440" s="276" t="str">
        <f t="shared" ref="AR440" si="2231">IF(AQ440&lt;1.5,"FUERTE",IF(AND(AQ440&gt;=1.5,AQ440&lt;2.5),"ACEPTABLE",IF(AQ440&gt;=5,"INEXISTENTE","DÉBIL")))</f>
        <v>ACEPTABLE</v>
      </c>
      <c r="AS440" s="276">
        <f t="shared" ref="AS440" si="2232">IF(R440=0,0,ROUND((R440*AQ440),0))</f>
        <v>30</v>
      </c>
      <c r="AT440" s="278" t="str">
        <f t="shared" ref="AT440" si="2233">IF(AS440&gt;=36,"GRAVE", IF(AS440&lt;=10, "LEVE", "MODERADO"))</f>
        <v>MODERADO</v>
      </c>
      <c r="AU440" s="280" t="s">
        <v>1928</v>
      </c>
      <c r="AV440" s="298">
        <v>0.1</v>
      </c>
      <c r="AW440" s="210" t="s">
        <v>90</v>
      </c>
      <c r="AX440" s="210" t="s">
        <v>1929</v>
      </c>
      <c r="AY440" s="188">
        <v>46022</v>
      </c>
      <c r="AZ440" s="182"/>
      <c r="BA440" s="183"/>
      <c r="BB440" s="183"/>
      <c r="BC440" s="183"/>
      <c r="BD440" s="183"/>
      <c r="BE440" s="183"/>
      <c r="BF440" s="183"/>
      <c r="BG440" s="183"/>
    </row>
    <row r="441" spans="1:59" ht="64.5" hidden="1" customHeight="1" x14ac:dyDescent="0.2">
      <c r="A441" s="284"/>
      <c r="B441" s="282"/>
      <c r="C441" s="285"/>
      <c r="D441" s="280"/>
      <c r="E441" s="285"/>
      <c r="F441" s="282"/>
      <c r="G441" s="210" t="s">
        <v>261</v>
      </c>
      <c r="H441" s="210" t="s">
        <v>262</v>
      </c>
      <c r="I441" s="210" t="s">
        <v>1896</v>
      </c>
      <c r="J441" s="282"/>
      <c r="K441" s="308"/>
      <c r="L441" s="308"/>
      <c r="M441" s="308"/>
      <c r="N441" s="282"/>
      <c r="O441" s="276"/>
      <c r="P441" s="282"/>
      <c r="Q441" s="276"/>
      <c r="R441" s="276"/>
      <c r="S441" s="180" t="s">
        <v>315</v>
      </c>
      <c r="T441" s="181">
        <f t="shared" si="2000"/>
        <v>1</v>
      </c>
      <c r="U441" s="276"/>
      <c r="V441" s="276"/>
      <c r="W441" s="210" t="s">
        <v>1917</v>
      </c>
      <c r="X441" s="276"/>
      <c r="Y441" s="276"/>
      <c r="Z441" s="208">
        <f t="shared" si="2002"/>
        <v>4</v>
      </c>
      <c r="AA441" s="210" t="s">
        <v>318</v>
      </c>
      <c r="AB441" s="210"/>
      <c r="AC441" s="276"/>
      <c r="AD441" s="276"/>
      <c r="AE441" s="208">
        <f t="shared" si="2004"/>
        <v>1</v>
      </c>
      <c r="AF441" s="210" t="s">
        <v>295</v>
      </c>
      <c r="AG441" s="210" t="s">
        <v>1924</v>
      </c>
      <c r="AH441" s="276"/>
      <c r="AI441" s="276"/>
      <c r="AJ441" s="208">
        <f t="shared" si="2007"/>
        <v>1</v>
      </c>
      <c r="AK441" s="210" t="s">
        <v>292</v>
      </c>
      <c r="AL441" s="210" t="s">
        <v>299</v>
      </c>
      <c r="AM441" s="276"/>
      <c r="AN441" s="276"/>
      <c r="AO441" s="208">
        <f t="shared" si="2014"/>
        <v>1</v>
      </c>
      <c r="AP441" s="210" t="s">
        <v>647</v>
      </c>
      <c r="AQ441" s="276"/>
      <c r="AR441" s="276"/>
      <c r="AS441" s="276"/>
      <c r="AT441" s="278"/>
      <c r="AU441" s="280"/>
      <c r="AV441" s="280"/>
      <c r="AW441" s="210"/>
      <c r="AX441" s="210"/>
      <c r="AY441" s="188"/>
      <c r="AZ441" s="182"/>
      <c r="BA441" s="183"/>
      <c r="BB441" s="183"/>
      <c r="BC441" s="183"/>
      <c r="BD441" s="183"/>
      <c r="BE441" s="183"/>
      <c r="BF441" s="183"/>
      <c r="BG441" s="183"/>
    </row>
    <row r="442" spans="1:59" ht="64.5" hidden="1" customHeight="1" x14ac:dyDescent="0.2">
      <c r="A442" s="284"/>
      <c r="B442" s="282"/>
      <c r="C442" s="285"/>
      <c r="D442" s="280"/>
      <c r="E442" s="285"/>
      <c r="F442" s="282"/>
      <c r="G442" s="210" t="s">
        <v>260</v>
      </c>
      <c r="H442" s="210" t="s">
        <v>37</v>
      </c>
      <c r="I442" s="210" t="s">
        <v>1897</v>
      </c>
      <c r="J442" s="282"/>
      <c r="K442" s="308"/>
      <c r="L442" s="308"/>
      <c r="M442" s="308"/>
      <c r="N442" s="282"/>
      <c r="O442" s="276"/>
      <c r="P442" s="282"/>
      <c r="Q442" s="276"/>
      <c r="R442" s="276"/>
      <c r="S442" s="180" t="s">
        <v>315</v>
      </c>
      <c r="T442" s="181">
        <f t="shared" si="2000"/>
        <v>1</v>
      </c>
      <c r="U442" s="276"/>
      <c r="V442" s="276"/>
      <c r="W442" s="210" t="s">
        <v>1918</v>
      </c>
      <c r="X442" s="276"/>
      <c r="Y442" s="276"/>
      <c r="Z442" s="208">
        <f t="shared" si="2002"/>
        <v>4</v>
      </c>
      <c r="AA442" s="210" t="s">
        <v>318</v>
      </c>
      <c r="AB442" s="210"/>
      <c r="AC442" s="276"/>
      <c r="AD442" s="276"/>
      <c r="AE442" s="208">
        <f t="shared" si="2004"/>
        <v>1</v>
      </c>
      <c r="AF442" s="210" t="s">
        <v>295</v>
      </c>
      <c r="AG442" s="210" t="s">
        <v>1924</v>
      </c>
      <c r="AH442" s="276"/>
      <c r="AI442" s="276"/>
      <c r="AJ442" s="208">
        <f t="shared" si="2007"/>
        <v>1</v>
      </c>
      <c r="AK442" s="210" t="s">
        <v>292</v>
      </c>
      <c r="AL442" s="210" t="s">
        <v>299</v>
      </c>
      <c r="AM442" s="276"/>
      <c r="AN442" s="276"/>
      <c r="AO442" s="208">
        <f t="shared" si="2014"/>
        <v>1</v>
      </c>
      <c r="AP442" s="210" t="s">
        <v>647</v>
      </c>
      <c r="AQ442" s="276"/>
      <c r="AR442" s="276"/>
      <c r="AS442" s="276"/>
      <c r="AT442" s="278"/>
      <c r="AU442" s="280"/>
      <c r="AV442" s="280"/>
      <c r="AW442" s="210"/>
      <c r="AX442" s="210"/>
      <c r="AY442" s="188"/>
      <c r="AZ442" s="182"/>
      <c r="BA442" s="183"/>
      <c r="BB442" s="183"/>
      <c r="BC442" s="183"/>
      <c r="BD442" s="183"/>
      <c r="BE442" s="183"/>
      <c r="BF442" s="183"/>
      <c r="BG442" s="183"/>
    </row>
    <row r="443" spans="1:59" ht="64.5" hidden="1" customHeight="1" x14ac:dyDescent="0.2">
      <c r="A443" s="284">
        <v>145</v>
      </c>
      <c r="B443" s="282" t="s">
        <v>176</v>
      </c>
      <c r="C443" s="285" t="str">
        <f>+VLOOKUP(B443,$A$691:$B$729,2,0)</f>
        <v>CAROLINA CUARTAS</v>
      </c>
      <c r="D443" s="280" t="s">
        <v>151</v>
      </c>
      <c r="E443" s="285" t="str">
        <f>IF(D443=$D$661,$E$661,IF(D443=$D$662,$E$662,IF(D443=$D$663,$E$663,IF(D443=$D$664,$E$664,IF(D443=$D$665,$E$665,IF(D443=$D$666,$E$666,IF(D443=$D$667,$E$667,IF(D443=$D$668,$E$668,IF(D443=$D$669,$E$669,IF(D443=$D$670,$E$670,IF(D443=VICERRECTORÍA_ACADÉMICA_,BE1054,IF(D443=PLANEACIÓN_,BE1056, IF(D443=IMPACTO,BE1055,IF(D443=VICERRECTORÍA_ADMINISTRATIVA_FINANCIERA_,BE1057,IF(D443=_VICERRECTORÍA_RESPONSABILIDAD_SOCIAL_Y_BIENESTAR_UNIVERSITARIO_,BE1058," ")))))))))))))))</f>
        <v>Transformar y fortalecer las funciones de investigación, docencia, extensión y proyección social para su articulación en un ambiente multicultural y globalizado, con excelencia académica.</v>
      </c>
      <c r="F443" s="282" t="s">
        <v>264</v>
      </c>
      <c r="G443" s="210" t="s">
        <v>260</v>
      </c>
      <c r="H443" s="210" t="s">
        <v>34</v>
      </c>
      <c r="I443" s="235" t="s">
        <v>1930</v>
      </c>
      <c r="J443" s="282" t="s">
        <v>111</v>
      </c>
      <c r="K443" s="282" t="s">
        <v>1932</v>
      </c>
      <c r="L443" s="282" t="s">
        <v>1933</v>
      </c>
      <c r="M443" s="282" t="s">
        <v>1934</v>
      </c>
      <c r="N443" s="282" t="s">
        <v>147</v>
      </c>
      <c r="O443" s="276">
        <f t="shared" ref="O443" si="2234">IF(N443="ALTA",5,IF(N443="MEDIO ALTA",4,IF(N443="MEDIA",3,IF(N443="MEDIO BAJA",2,IF(N443="BAJA",1,0)))))</f>
        <v>2</v>
      </c>
      <c r="P443" s="282" t="s">
        <v>208</v>
      </c>
      <c r="Q443" s="276">
        <f t="shared" ref="Q443" si="2235">IF(P443="ALTO",5,IF(P443="MEDIO-ALTO",4,IF(P443="MEDIO",3,IF(P443="MEDIO-BAJO",2,IF(P443="BAJO",1,0)))))</f>
        <v>2</v>
      </c>
      <c r="R443" s="276">
        <f t="shared" ref="R443" si="2236">Q443*O443</f>
        <v>4</v>
      </c>
      <c r="S443" s="180" t="s">
        <v>314</v>
      </c>
      <c r="T443" s="181">
        <f t="shared" si="2000"/>
        <v>2</v>
      </c>
      <c r="U443" s="276">
        <f t="shared" ref="U443:U503" si="2237">ROUND(AVERAGEIF(T443:T445,"&gt;0"),0)</f>
        <v>4</v>
      </c>
      <c r="V443" s="276">
        <f t="shared" ref="V443:V503" si="2238">U443*0.6</f>
        <v>2.4</v>
      </c>
      <c r="W443" s="210" t="s">
        <v>1935</v>
      </c>
      <c r="X443" s="276">
        <f t="shared" ref="X443" si="2239">IF(S443="No_existen",5*$X$10,Y443*$X$10)</f>
        <v>0.25</v>
      </c>
      <c r="Y443" s="276">
        <f t="shared" ref="Y443" si="2240">ROUND(AVERAGEIF(Z443:Z445,"&gt;0"),0)</f>
        <v>5</v>
      </c>
      <c r="Z443" s="208">
        <f t="shared" si="2002"/>
        <v>4</v>
      </c>
      <c r="AA443" s="210" t="s">
        <v>318</v>
      </c>
      <c r="AB443" s="210"/>
      <c r="AC443" s="276">
        <f t="shared" ref="AC443" si="2241">IF(S443="No_existen",5*$AC$10,AD443*$AC$10)</f>
        <v>0.44999999999999996</v>
      </c>
      <c r="AD443" s="276">
        <f t="shared" ref="AD443:AD503" si="2242">ROUND(AVERAGEIF(AE443:AE445,"&gt;0"),0)</f>
        <v>3</v>
      </c>
      <c r="AE443" s="208">
        <f t="shared" si="2004"/>
        <v>1</v>
      </c>
      <c r="AF443" s="210" t="s">
        <v>295</v>
      </c>
      <c r="AG443" s="210" t="s">
        <v>1936</v>
      </c>
      <c r="AH443" s="276">
        <f t="shared" ref="AH443" si="2243">IF(S443="No_existen",5*$AH$10,AI443*$AH$10)</f>
        <v>0.30000000000000004</v>
      </c>
      <c r="AI443" s="276">
        <f t="shared" ref="AI443" si="2244">ROUND(AVERAGEIF(AJ443:AJ445,"&gt;0"),0)</f>
        <v>3</v>
      </c>
      <c r="AJ443" s="208">
        <f t="shared" si="2007"/>
        <v>1</v>
      </c>
      <c r="AK443" s="210" t="s">
        <v>292</v>
      </c>
      <c r="AL443" s="210" t="s">
        <v>299</v>
      </c>
      <c r="AM443" s="276">
        <f t="shared" ref="AM443" si="2245">IF(S443="No_existen",5*$AM$10,AN443*$AM$10)</f>
        <v>0.30000000000000004</v>
      </c>
      <c r="AN443" s="276">
        <f t="shared" ref="AN443" si="2246">ROUND(AVERAGEIF(AO443:AO445,"&gt;0"),0)</f>
        <v>3</v>
      </c>
      <c r="AO443" s="208">
        <f t="shared" si="2014"/>
        <v>1</v>
      </c>
      <c r="AP443" s="210" t="s">
        <v>647</v>
      </c>
      <c r="AQ443" s="276">
        <f t="shared" ref="AQ443" si="2247">ROUND(AVERAGE(U443,Y443,AD443,AI443,AN443),0)</f>
        <v>4</v>
      </c>
      <c r="AR443" s="276" t="str">
        <f t="shared" ref="AR443" si="2248">IF(AQ443&lt;1.5,"FUERTE",IF(AND(AQ443&gt;=1.5,AQ443&lt;2.5),"ACEPTABLE",IF(AQ443&gt;=5,"INEXISTENTE","DÉBIL")))</f>
        <v>DÉBIL</v>
      </c>
      <c r="AS443" s="276">
        <f t="shared" ref="AS443" si="2249">IF(R443=0,0,ROUND((R443*AQ443),0))</f>
        <v>16</v>
      </c>
      <c r="AT443" s="278" t="str">
        <f t="shared" ref="AT443" si="2250">IF(AS443&gt;=36,"GRAVE", IF(AS443&lt;=10, "LEVE", "MODERADO"))</f>
        <v>MODERADO</v>
      </c>
      <c r="AU443" s="280"/>
      <c r="AV443" s="280"/>
      <c r="AW443" s="210"/>
      <c r="AX443" s="210"/>
      <c r="AY443" s="188"/>
      <c r="AZ443" s="182"/>
      <c r="BA443" s="183"/>
      <c r="BB443" s="183"/>
      <c r="BC443" s="183"/>
      <c r="BD443" s="183"/>
      <c r="BE443" s="183"/>
      <c r="BF443" s="183"/>
      <c r="BG443" s="183"/>
    </row>
    <row r="444" spans="1:59" ht="64.5" hidden="1" customHeight="1" x14ac:dyDescent="0.2">
      <c r="A444" s="284"/>
      <c r="B444" s="282"/>
      <c r="C444" s="285"/>
      <c r="D444" s="280"/>
      <c r="E444" s="285"/>
      <c r="F444" s="282"/>
      <c r="G444" s="210" t="s">
        <v>261</v>
      </c>
      <c r="H444" s="210" t="s">
        <v>41</v>
      </c>
      <c r="I444" s="235" t="s">
        <v>1931</v>
      </c>
      <c r="J444" s="282"/>
      <c r="K444" s="282"/>
      <c r="L444" s="282"/>
      <c r="M444" s="282"/>
      <c r="N444" s="282"/>
      <c r="O444" s="276"/>
      <c r="P444" s="282"/>
      <c r="Q444" s="276"/>
      <c r="R444" s="276"/>
      <c r="S444" s="180" t="s">
        <v>277</v>
      </c>
      <c r="T444" s="181">
        <f t="shared" si="2000"/>
        <v>5</v>
      </c>
      <c r="U444" s="276"/>
      <c r="V444" s="276"/>
      <c r="W444" s="210"/>
      <c r="X444" s="276"/>
      <c r="Y444" s="276"/>
      <c r="Z444" s="208">
        <f t="shared" si="2002"/>
        <v>5</v>
      </c>
      <c r="AA444" s="210"/>
      <c r="AB444" s="210"/>
      <c r="AC444" s="276"/>
      <c r="AD444" s="276"/>
      <c r="AE444" s="208">
        <f t="shared" si="2004"/>
        <v>5</v>
      </c>
      <c r="AF444" s="210"/>
      <c r="AG444" s="210"/>
      <c r="AH444" s="276"/>
      <c r="AI444" s="276"/>
      <c r="AJ444" s="208">
        <f t="shared" si="2007"/>
        <v>5</v>
      </c>
      <c r="AK444" s="210"/>
      <c r="AL444" s="210"/>
      <c r="AM444" s="276"/>
      <c r="AN444" s="276"/>
      <c r="AO444" s="208">
        <f t="shared" si="2014"/>
        <v>5</v>
      </c>
      <c r="AP444" s="210"/>
      <c r="AQ444" s="276"/>
      <c r="AR444" s="276"/>
      <c r="AS444" s="276"/>
      <c r="AT444" s="278"/>
      <c r="AU444" s="280"/>
      <c r="AV444" s="280"/>
      <c r="AW444" s="210"/>
      <c r="AX444" s="210"/>
      <c r="AY444" s="188"/>
      <c r="AZ444" s="182"/>
      <c r="BA444" s="183"/>
      <c r="BB444" s="183"/>
      <c r="BC444" s="183"/>
      <c r="BD444" s="183"/>
      <c r="BE444" s="183"/>
      <c r="BF444" s="183"/>
      <c r="BG444" s="183"/>
    </row>
    <row r="445" spans="1:59" ht="64.5" hidden="1" customHeight="1" x14ac:dyDescent="0.2">
      <c r="A445" s="284"/>
      <c r="B445" s="282"/>
      <c r="C445" s="285"/>
      <c r="D445" s="280"/>
      <c r="E445" s="285"/>
      <c r="F445" s="282"/>
      <c r="G445" s="210"/>
      <c r="H445" s="210"/>
      <c r="I445" s="187"/>
      <c r="J445" s="282"/>
      <c r="K445" s="282"/>
      <c r="L445" s="282"/>
      <c r="M445" s="282"/>
      <c r="N445" s="282"/>
      <c r="O445" s="276"/>
      <c r="P445" s="282"/>
      <c r="Q445" s="276"/>
      <c r="R445" s="276"/>
      <c r="S445" s="180"/>
      <c r="T445" s="181">
        <f t="shared" si="2000"/>
        <v>0</v>
      </c>
      <c r="U445" s="276"/>
      <c r="V445" s="276"/>
      <c r="W445" s="210"/>
      <c r="X445" s="276"/>
      <c r="Y445" s="276"/>
      <c r="Z445" s="208">
        <f t="shared" si="2002"/>
        <v>0</v>
      </c>
      <c r="AA445" s="210"/>
      <c r="AB445" s="210"/>
      <c r="AC445" s="276"/>
      <c r="AD445" s="276"/>
      <c r="AE445" s="208">
        <f t="shared" si="2004"/>
        <v>0</v>
      </c>
      <c r="AF445" s="210"/>
      <c r="AG445" s="210"/>
      <c r="AH445" s="276"/>
      <c r="AI445" s="276"/>
      <c r="AJ445" s="208">
        <f t="shared" si="2007"/>
        <v>0</v>
      </c>
      <c r="AK445" s="210"/>
      <c r="AL445" s="210"/>
      <c r="AM445" s="276"/>
      <c r="AN445" s="276"/>
      <c r="AO445" s="208">
        <f t="shared" si="2014"/>
        <v>0</v>
      </c>
      <c r="AP445" s="210"/>
      <c r="AQ445" s="276"/>
      <c r="AR445" s="276"/>
      <c r="AS445" s="276"/>
      <c r="AT445" s="278"/>
      <c r="AU445" s="280"/>
      <c r="AV445" s="280"/>
      <c r="AW445" s="210"/>
      <c r="AX445" s="210"/>
      <c r="AY445" s="188"/>
      <c r="AZ445" s="182"/>
      <c r="BA445" s="183"/>
      <c r="BB445" s="183"/>
      <c r="BC445" s="183"/>
      <c r="BD445" s="183"/>
      <c r="BE445" s="183"/>
      <c r="BF445" s="183"/>
      <c r="BG445" s="183"/>
    </row>
    <row r="446" spans="1:59" ht="64.5" hidden="1" customHeight="1" x14ac:dyDescent="0.2">
      <c r="A446" s="284">
        <v>146</v>
      </c>
      <c r="B446" s="282" t="s">
        <v>190</v>
      </c>
      <c r="C446" s="285" t="str">
        <f>+VLOOKUP(B446,$A$691:$B$729,2,0)</f>
        <v>ENRIQUE DEMESIO CASTAÑO ARIAS</v>
      </c>
      <c r="D446" s="280" t="s">
        <v>150</v>
      </c>
      <c r="E446" s="285" t="str">
        <f>IF(D446=$D$661,$E$661,IF(D446=$D$662,$E$662,IF(D446=$D$663,$E$663,IF(D446=$D$664,$E$664,IF(D446=$D$665,$E$665,IF(D446=$D$666,$E$666,IF(D446=$D$667,$E$667,IF(D446=$D$668,$E$668,IF(D446=$D$669,$E$669,IF(D446=$D$670,$E$670,IF(D446=VICERRECTORÍA_ACADÉMICA_,BE1057,IF(D446=PLANEACIÓN_,BE1059, IF(D446=IMPACTO,BE1058,IF(D446=VICERRECTORÍA_ADMINISTRATIVA_FINANCIERA_,BE1060,IF(D446=_VICERRECTORÍA_RESPONSABILIDAD_SOCIAL_Y_BIENESTAR_UNIVERSITARIO_,BE1061," ")))))))))))))))</f>
        <v>Promover la calidad educativa de la Institución, mediante la administración de los programas de formación que ofrece la universidad en sus diferentes niveles, con el fin de permitir al egresado desempeñarse con idoneidad, ética y compromiso social.</v>
      </c>
      <c r="F446" s="282" t="s">
        <v>265</v>
      </c>
      <c r="G446" s="210" t="s">
        <v>260</v>
      </c>
      <c r="H446" s="210" t="s">
        <v>37</v>
      </c>
      <c r="I446" s="187" t="s">
        <v>1982</v>
      </c>
      <c r="J446" s="282" t="s">
        <v>107</v>
      </c>
      <c r="K446" s="308" t="s">
        <v>1986</v>
      </c>
      <c r="L446" s="308" t="s">
        <v>1987</v>
      </c>
      <c r="M446" s="308" t="s">
        <v>1988</v>
      </c>
      <c r="N446" s="282" t="s">
        <v>104</v>
      </c>
      <c r="O446" s="276">
        <f t="shared" ref="O446" si="2251">IF(N446="ALTA",5,IF(N446="MEDIO ALTA",4,IF(N446="MEDIA",3,IF(N446="MEDIO BAJA",2,IF(N446="BAJA",1,0)))))</f>
        <v>3</v>
      </c>
      <c r="P446" s="282" t="s">
        <v>140</v>
      </c>
      <c r="Q446" s="276">
        <f t="shared" ref="Q446" si="2252">IF(P446="ALTO",5,IF(P446="MEDIO-ALTO",4,IF(P446="MEDIO",3,IF(P446="MEDIO-BAJO",2,IF(P446="BAJO",1,0)))))</f>
        <v>3</v>
      </c>
      <c r="R446" s="276">
        <f t="shared" ref="R446" si="2253">Q446*O446</f>
        <v>9</v>
      </c>
      <c r="S446" s="180" t="s">
        <v>386</v>
      </c>
      <c r="T446" s="181">
        <f t="shared" si="2000"/>
        <v>4</v>
      </c>
      <c r="U446" s="276">
        <f t="shared" ref="U446:U506" si="2254">ROUND(AVERAGEIF(T446:T448,"&gt;0"),0)</f>
        <v>4</v>
      </c>
      <c r="V446" s="276">
        <f t="shared" ref="V446:V506" si="2255">U446*0.6</f>
        <v>2.4</v>
      </c>
      <c r="W446" s="210" t="s">
        <v>1995</v>
      </c>
      <c r="X446" s="276">
        <f t="shared" ref="X446" si="2256">IF(S446="No_existen",5*$X$10,Y446*$X$10)</f>
        <v>0.2</v>
      </c>
      <c r="Y446" s="276">
        <f t="shared" si="2072"/>
        <v>4</v>
      </c>
      <c r="Z446" s="208">
        <f t="shared" si="2002"/>
        <v>4</v>
      </c>
      <c r="AA446" s="210" t="s">
        <v>318</v>
      </c>
      <c r="AB446" s="210"/>
      <c r="AC446" s="276">
        <f t="shared" ref="AC446" si="2257">IF(S446="No_existen",5*$AC$10,AD446*$AC$10)</f>
        <v>0.15</v>
      </c>
      <c r="AD446" s="276">
        <f t="shared" ref="AD446:AD506" si="2258">ROUND(AVERAGEIF(AE446:AE448,"&gt;0"),0)</f>
        <v>1</v>
      </c>
      <c r="AE446" s="208">
        <f t="shared" si="2004"/>
        <v>1</v>
      </c>
      <c r="AF446" s="210" t="s">
        <v>295</v>
      </c>
      <c r="AG446" s="210" t="s">
        <v>2000</v>
      </c>
      <c r="AH446" s="276">
        <f t="shared" ref="AH446" si="2259">IF(S446="No_existen",5*$AH$10,AI446*$AH$10)</f>
        <v>0.1</v>
      </c>
      <c r="AI446" s="276">
        <f t="shared" ref="AI446" si="2260">ROUND(AVERAGEIF(AJ446:AJ448,"&gt;0"),0)</f>
        <v>1</v>
      </c>
      <c r="AJ446" s="208">
        <f t="shared" si="2007"/>
        <v>1</v>
      </c>
      <c r="AK446" s="210" t="s">
        <v>292</v>
      </c>
      <c r="AL446" s="210" t="s">
        <v>300</v>
      </c>
      <c r="AM446" s="276">
        <f t="shared" ref="AM446" si="2261">IF(S446="No_existen",5*$AM$10,AN446*$AM$10)</f>
        <v>0.1</v>
      </c>
      <c r="AN446" s="276">
        <f t="shared" ref="AN446" si="2262">ROUND(AVERAGEIF(AO446:AO448,"&gt;0"),0)</f>
        <v>1</v>
      </c>
      <c r="AO446" s="208">
        <f t="shared" si="2014"/>
        <v>1</v>
      </c>
      <c r="AP446" s="210" t="s">
        <v>647</v>
      </c>
      <c r="AQ446" s="276">
        <f t="shared" ref="AQ446" si="2263">ROUND(AVERAGE(U446,Y446,AD446,AI446,AN446),0)</f>
        <v>2</v>
      </c>
      <c r="AR446" s="276" t="str">
        <f t="shared" ref="AR446" si="2264">IF(AQ446&lt;1.5,"FUERTE",IF(AND(AQ446&gt;=1.5,AQ446&lt;2.5),"ACEPTABLE",IF(AQ446&gt;=5,"INEXISTENTE","DÉBIL")))</f>
        <v>ACEPTABLE</v>
      </c>
      <c r="AS446" s="276">
        <f t="shared" ref="AS446" si="2265">IF(R446=0,0,ROUND((R446*AQ446),0))</f>
        <v>18</v>
      </c>
      <c r="AT446" s="278" t="str">
        <f t="shared" ref="AT446" si="2266">IF(AS446&gt;=36,"GRAVE", IF(AS446&lt;=10, "LEVE", "MODERADO"))</f>
        <v>MODERADO</v>
      </c>
      <c r="AU446" s="308" t="s">
        <v>2003</v>
      </c>
      <c r="AV446" s="309" t="s">
        <v>2004</v>
      </c>
      <c r="AW446" s="210" t="s">
        <v>90</v>
      </c>
      <c r="AX446" s="210" t="s">
        <v>2009</v>
      </c>
      <c r="AY446" s="188">
        <v>46022</v>
      </c>
      <c r="AZ446" s="182"/>
      <c r="BA446" s="183"/>
      <c r="BB446" s="183"/>
      <c r="BC446" s="183"/>
      <c r="BD446" s="183"/>
      <c r="BE446" s="183"/>
      <c r="BF446" s="183"/>
      <c r="BG446" s="183"/>
    </row>
    <row r="447" spans="1:59" ht="64.5" hidden="1" customHeight="1" x14ac:dyDescent="0.2">
      <c r="A447" s="284"/>
      <c r="B447" s="282"/>
      <c r="C447" s="285"/>
      <c r="D447" s="280"/>
      <c r="E447" s="285"/>
      <c r="F447" s="282"/>
      <c r="G447" s="210"/>
      <c r="H447" s="210"/>
      <c r="I447" s="187"/>
      <c r="J447" s="282"/>
      <c r="K447" s="308"/>
      <c r="L447" s="308"/>
      <c r="M447" s="308"/>
      <c r="N447" s="282"/>
      <c r="O447" s="276"/>
      <c r="P447" s="282"/>
      <c r="Q447" s="276"/>
      <c r="R447" s="276"/>
      <c r="S447" s="180" t="s">
        <v>386</v>
      </c>
      <c r="T447" s="181">
        <f t="shared" si="2000"/>
        <v>4</v>
      </c>
      <c r="U447" s="276"/>
      <c r="V447" s="276"/>
      <c r="W447" s="210" t="s">
        <v>1996</v>
      </c>
      <c r="X447" s="276"/>
      <c r="Y447" s="276"/>
      <c r="Z447" s="208">
        <f t="shared" si="2002"/>
        <v>4</v>
      </c>
      <c r="AA447" s="210" t="s">
        <v>318</v>
      </c>
      <c r="AB447" s="210"/>
      <c r="AC447" s="276"/>
      <c r="AD447" s="276"/>
      <c r="AE447" s="208">
        <f t="shared" si="2004"/>
        <v>1</v>
      </c>
      <c r="AF447" s="210" t="s">
        <v>295</v>
      </c>
      <c r="AG447" s="210" t="s">
        <v>2000</v>
      </c>
      <c r="AH447" s="276"/>
      <c r="AI447" s="276"/>
      <c r="AJ447" s="208">
        <f t="shared" si="2007"/>
        <v>1</v>
      </c>
      <c r="AK447" s="210" t="s">
        <v>292</v>
      </c>
      <c r="AL447" s="210" t="s">
        <v>300</v>
      </c>
      <c r="AM447" s="276"/>
      <c r="AN447" s="276"/>
      <c r="AO447" s="208">
        <f t="shared" si="2014"/>
        <v>1</v>
      </c>
      <c r="AP447" s="210" t="s">
        <v>647</v>
      </c>
      <c r="AQ447" s="276"/>
      <c r="AR447" s="276"/>
      <c r="AS447" s="276"/>
      <c r="AT447" s="278"/>
      <c r="AU447" s="308"/>
      <c r="AV447" s="308"/>
      <c r="AW447" s="210"/>
      <c r="AX447" s="210"/>
      <c r="AY447" s="188"/>
      <c r="AZ447" s="182"/>
      <c r="BA447" s="183"/>
      <c r="BB447" s="183"/>
      <c r="BC447" s="183"/>
      <c r="BD447" s="183"/>
      <c r="BE447" s="183"/>
      <c r="BF447" s="183"/>
      <c r="BG447" s="183"/>
    </row>
    <row r="448" spans="1:59" ht="64.5" hidden="1" customHeight="1" x14ac:dyDescent="0.2">
      <c r="A448" s="284"/>
      <c r="B448" s="282"/>
      <c r="C448" s="285"/>
      <c r="D448" s="280"/>
      <c r="E448" s="285"/>
      <c r="F448" s="282"/>
      <c r="G448" s="210"/>
      <c r="H448" s="210"/>
      <c r="I448" s="187"/>
      <c r="J448" s="282"/>
      <c r="K448" s="308"/>
      <c r="L448" s="308"/>
      <c r="M448" s="308"/>
      <c r="N448" s="282"/>
      <c r="O448" s="276"/>
      <c r="P448" s="282"/>
      <c r="Q448" s="276"/>
      <c r="R448" s="276"/>
      <c r="S448" s="180"/>
      <c r="T448" s="181">
        <f t="shared" si="2000"/>
        <v>0</v>
      </c>
      <c r="U448" s="276"/>
      <c r="V448" s="276"/>
      <c r="W448" s="210"/>
      <c r="X448" s="276"/>
      <c r="Y448" s="276"/>
      <c r="Z448" s="208">
        <f t="shared" si="2002"/>
        <v>0</v>
      </c>
      <c r="AA448" s="210"/>
      <c r="AB448" s="210"/>
      <c r="AC448" s="276"/>
      <c r="AD448" s="276"/>
      <c r="AE448" s="208">
        <f t="shared" si="2004"/>
        <v>0</v>
      </c>
      <c r="AF448" s="210"/>
      <c r="AG448" s="210"/>
      <c r="AH448" s="276"/>
      <c r="AI448" s="276"/>
      <c r="AJ448" s="208">
        <f t="shared" si="2007"/>
        <v>0</v>
      </c>
      <c r="AK448" s="210"/>
      <c r="AL448" s="210"/>
      <c r="AM448" s="276"/>
      <c r="AN448" s="276"/>
      <c r="AO448" s="208">
        <f t="shared" si="2014"/>
        <v>0</v>
      </c>
      <c r="AP448" s="210"/>
      <c r="AQ448" s="276"/>
      <c r="AR448" s="276"/>
      <c r="AS448" s="276"/>
      <c r="AT448" s="278"/>
      <c r="AU448" s="308"/>
      <c r="AV448" s="308"/>
      <c r="AW448" s="210"/>
      <c r="AX448" s="210"/>
      <c r="AY448" s="188"/>
      <c r="AZ448" s="182"/>
      <c r="BA448" s="183"/>
      <c r="BB448" s="183"/>
      <c r="BC448" s="183"/>
      <c r="BD448" s="183"/>
      <c r="BE448" s="183"/>
      <c r="BF448" s="183"/>
      <c r="BG448" s="183"/>
    </row>
    <row r="449" spans="1:59" ht="64.5" hidden="1" customHeight="1" x14ac:dyDescent="0.2">
      <c r="A449" s="284">
        <v>147</v>
      </c>
      <c r="B449" s="282" t="s">
        <v>190</v>
      </c>
      <c r="C449" s="285" t="str">
        <f>+VLOOKUP(B449,$A$691:$B$729,2,0)</f>
        <v>ENRIQUE DEMESIO CASTAÑO ARIAS</v>
      </c>
      <c r="D449" s="280" t="s">
        <v>164</v>
      </c>
      <c r="E449" s="285" t="str">
        <f>IF(D449=$D$661,$E$661,IF(D449=$D$662,$E$662,IF(D449=$D$663,$E$663,IF(D449=$D$664,$E$664,IF(D449=$D$665,$E$665,IF(D449=$D$666,$E$666,IF(D449=$D$667,$E$667,IF(D449=$D$668,$E$668,IF(D449=$D$669,$E$669,IF(D449=$D$670,$E$670,IF(D449=VICERRECTORÍA_ACADÉMICA_,BE1060,IF(D449=PLANEACIÓN_,BE1062, IF(D449=IMPACTO,BE1061,IF(D449=VICERRECTORÍA_ADMINISTRATIVA_FINANCIERA_,BE1063,IF(D449=_VICERRECTORÍA_RESPONSABILIDAD_SOCIAL_Y_BIENESTAR_UNIVERSITARIO_,BE1064,"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49" s="282" t="s">
        <v>265</v>
      </c>
      <c r="G449" s="210" t="s">
        <v>261</v>
      </c>
      <c r="H449" s="210" t="s">
        <v>41</v>
      </c>
      <c r="I449" s="187" t="s">
        <v>1983</v>
      </c>
      <c r="J449" s="282" t="s">
        <v>107</v>
      </c>
      <c r="K449" s="282" t="s">
        <v>1989</v>
      </c>
      <c r="L449" s="282" t="s">
        <v>1990</v>
      </c>
      <c r="M449" s="282" t="s">
        <v>1991</v>
      </c>
      <c r="N449" s="282" t="s">
        <v>104</v>
      </c>
      <c r="O449" s="276">
        <f t="shared" ref="O449" si="2267">IF(N449="ALTA",5,IF(N449="MEDIO ALTA",4,IF(N449="MEDIA",3,IF(N449="MEDIO BAJA",2,IF(N449="BAJA",1,0)))))</f>
        <v>3</v>
      </c>
      <c r="P449" s="282" t="s">
        <v>140</v>
      </c>
      <c r="Q449" s="276">
        <f t="shared" ref="Q449" si="2268">IF(P449="ALTO",5,IF(P449="MEDIO-ALTO",4,IF(P449="MEDIO",3,IF(P449="MEDIO-BAJO",2,IF(P449="BAJO",1,0)))))</f>
        <v>3</v>
      </c>
      <c r="R449" s="276">
        <f t="shared" ref="R449" si="2269">Q449*O449</f>
        <v>9</v>
      </c>
      <c r="S449" s="180" t="s">
        <v>386</v>
      </c>
      <c r="T449" s="181">
        <f t="shared" si="2000"/>
        <v>4</v>
      </c>
      <c r="U449" s="276">
        <f t="shared" ref="U449:U509" si="2270">ROUND(AVERAGEIF(T449:T451,"&gt;0"),0)</f>
        <v>4</v>
      </c>
      <c r="V449" s="276">
        <f t="shared" ref="V449:V509" si="2271">U449*0.6</f>
        <v>2.4</v>
      </c>
      <c r="W449" s="210" t="s">
        <v>1997</v>
      </c>
      <c r="X449" s="276">
        <f t="shared" ref="X449" si="2272">IF(S449="No_existen",5*$X$10,Y449*$X$10)</f>
        <v>0.2</v>
      </c>
      <c r="Y449" s="276">
        <f t="shared" si="2086"/>
        <v>4</v>
      </c>
      <c r="Z449" s="208">
        <f t="shared" si="2002"/>
        <v>4</v>
      </c>
      <c r="AA449" s="210" t="s">
        <v>318</v>
      </c>
      <c r="AB449" s="210"/>
      <c r="AC449" s="276">
        <f t="shared" ref="AC449" si="2273">IF(S449="No_existen",5*$AC$10,AD449*$AC$10)</f>
        <v>0.15</v>
      </c>
      <c r="AD449" s="276">
        <f t="shared" ref="AD449:AD509" si="2274">ROUND(AVERAGEIF(AE449:AE451,"&gt;0"),0)</f>
        <v>1</v>
      </c>
      <c r="AE449" s="208">
        <f t="shared" si="2004"/>
        <v>1</v>
      </c>
      <c r="AF449" s="210" t="s">
        <v>295</v>
      </c>
      <c r="AG449" s="210" t="s">
        <v>2001</v>
      </c>
      <c r="AH449" s="276">
        <f t="shared" ref="AH449" si="2275">IF(S449="No_existen",5*$AH$10,AI449*$AH$10)</f>
        <v>0.1</v>
      </c>
      <c r="AI449" s="276">
        <f t="shared" ref="AI449" si="2276">ROUND(AVERAGEIF(AJ449:AJ451,"&gt;0"),0)</f>
        <v>1</v>
      </c>
      <c r="AJ449" s="208">
        <f t="shared" si="2007"/>
        <v>1</v>
      </c>
      <c r="AK449" s="210" t="s">
        <v>292</v>
      </c>
      <c r="AL449" s="210" t="s">
        <v>300</v>
      </c>
      <c r="AM449" s="276">
        <f t="shared" ref="AM449" si="2277">IF(S449="No_existen",5*$AM$10,AN449*$AM$10)</f>
        <v>0.1</v>
      </c>
      <c r="AN449" s="276">
        <f t="shared" ref="AN449" si="2278">ROUND(AVERAGEIF(AO449:AO451,"&gt;0"),0)</f>
        <v>1</v>
      </c>
      <c r="AO449" s="208">
        <f t="shared" si="2014"/>
        <v>1</v>
      </c>
      <c r="AP449" s="210" t="s">
        <v>647</v>
      </c>
      <c r="AQ449" s="276">
        <f t="shared" ref="AQ449" si="2279">ROUND(AVERAGE(U449,Y449,AD449,AI449,AN449),0)</f>
        <v>2</v>
      </c>
      <c r="AR449" s="276" t="str">
        <f t="shared" ref="AR449" si="2280">IF(AQ449&lt;1.5,"FUERTE",IF(AND(AQ449&gt;=1.5,AQ449&lt;2.5),"ACEPTABLE",IF(AQ449&gt;=5,"INEXISTENTE","DÉBIL")))</f>
        <v>ACEPTABLE</v>
      </c>
      <c r="AS449" s="276">
        <f t="shared" ref="AS449" si="2281">IF(R449=0,0,ROUND((R449*AQ449),0))</f>
        <v>18</v>
      </c>
      <c r="AT449" s="278" t="str">
        <f t="shared" ref="AT449" si="2282">IF(AS449&gt;=36,"GRAVE", IF(AS449&lt;=10, "LEVE", "MODERADO"))</f>
        <v>MODERADO</v>
      </c>
      <c r="AU449" s="280" t="s">
        <v>2005</v>
      </c>
      <c r="AV449" s="298" t="s">
        <v>2006</v>
      </c>
      <c r="AW449" s="210" t="s">
        <v>90</v>
      </c>
      <c r="AX449" s="210" t="s">
        <v>2010</v>
      </c>
      <c r="AY449" s="188">
        <v>46022</v>
      </c>
      <c r="AZ449" s="182"/>
      <c r="BA449" s="183"/>
      <c r="BB449" s="183"/>
      <c r="BC449" s="183"/>
      <c r="BD449" s="183"/>
      <c r="BE449" s="183"/>
      <c r="BF449" s="183"/>
      <c r="BG449" s="183"/>
    </row>
    <row r="450" spans="1:59" ht="64.5" hidden="1" customHeight="1" x14ac:dyDescent="0.2">
      <c r="A450" s="284"/>
      <c r="B450" s="282"/>
      <c r="C450" s="285"/>
      <c r="D450" s="280"/>
      <c r="E450" s="285"/>
      <c r="F450" s="282"/>
      <c r="G450" s="210"/>
      <c r="H450" s="210"/>
      <c r="I450" s="187"/>
      <c r="J450" s="282"/>
      <c r="K450" s="282"/>
      <c r="L450" s="282"/>
      <c r="M450" s="282"/>
      <c r="N450" s="282"/>
      <c r="O450" s="276"/>
      <c r="P450" s="282"/>
      <c r="Q450" s="276"/>
      <c r="R450" s="276"/>
      <c r="S450" s="180" t="s">
        <v>386</v>
      </c>
      <c r="T450" s="181">
        <f t="shared" si="2000"/>
        <v>4</v>
      </c>
      <c r="U450" s="276"/>
      <c r="V450" s="276"/>
      <c r="W450" s="210" t="s">
        <v>1998</v>
      </c>
      <c r="X450" s="276"/>
      <c r="Y450" s="276"/>
      <c r="Z450" s="208">
        <f t="shared" si="2002"/>
        <v>4</v>
      </c>
      <c r="AA450" s="210" t="s">
        <v>318</v>
      </c>
      <c r="AB450" s="210"/>
      <c r="AC450" s="276"/>
      <c r="AD450" s="276"/>
      <c r="AE450" s="208">
        <f t="shared" si="2004"/>
        <v>1</v>
      </c>
      <c r="AF450" s="210" t="s">
        <v>295</v>
      </c>
      <c r="AG450" s="210" t="s">
        <v>2001</v>
      </c>
      <c r="AH450" s="276"/>
      <c r="AI450" s="276"/>
      <c r="AJ450" s="208">
        <f t="shared" si="2007"/>
        <v>1</v>
      </c>
      <c r="AK450" s="210" t="s">
        <v>292</v>
      </c>
      <c r="AL450" s="210" t="s">
        <v>301</v>
      </c>
      <c r="AM450" s="276"/>
      <c r="AN450" s="276"/>
      <c r="AO450" s="208">
        <f t="shared" si="2014"/>
        <v>1</v>
      </c>
      <c r="AP450" s="210" t="s">
        <v>647</v>
      </c>
      <c r="AQ450" s="276"/>
      <c r="AR450" s="276"/>
      <c r="AS450" s="276"/>
      <c r="AT450" s="278"/>
      <c r="AU450" s="280"/>
      <c r="AV450" s="280"/>
      <c r="AW450" s="210"/>
      <c r="AX450" s="210"/>
      <c r="AY450" s="188"/>
      <c r="AZ450" s="182"/>
      <c r="BA450" s="183"/>
      <c r="BB450" s="183"/>
      <c r="BC450" s="183"/>
      <c r="BD450" s="183"/>
      <c r="BE450" s="183"/>
      <c r="BF450" s="183"/>
      <c r="BG450" s="183"/>
    </row>
    <row r="451" spans="1:59" ht="64.5" hidden="1" customHeight="1" x14ac:dyDescent="0.2">
      <c r="A451" s="284"/>
      <c r="B451" s="282"/>
      <c r="C451" s="285"/>
      <c r="D451" s="280"/>
      <c r="E451" s="285"/>
      <c r="F451" s="282"/>
      <c r="G451" s="210"/>
      <c r="H451" s="210"/>
      <c r="I451" s="187"/>
      <c r="J451" s="282"/>
      <c r="K451" s="282"/>
      <c r="L451" s="282"/>
      <c r="M451" s="282"/>
      <c r="N451" s="282"/>
      <c r="O451" s="276"/>
      <c r="P451" s="282"/>
      <c r="Q451" s="276"/>
      <c r="R451" s="276"/>
      <c r="S451" s="180"/>
      <c r="T451" s="181">
        <f t="shared" si="2000"/>
        <v>0</v>
      </c>
      <c r="U451" s="276"/>
      <c r="V451" s="276"/>
      <c r="W451" s="210"/>
      <c r="X451" s="276"/>
      <c r="Y451" s="276"/>
      <c r="Z451" s="208">
        <f t="shared" si="2002"/>
        <v>0</v>
      </c>
      <c r="AA451" s="210"/>
      <c r="AB451" s="210"/>
      <c r="AC451" s="276"/>
      <c r="AD451" s="276"/>
      <c r="AE451" s="208">
        <f t="shared" si="2004"/>
        <v>0</v>
      </c>
      <c r="AF451" s="210"/>
      <c r="AG451" s="210"/>
      <c r="AH451" s="276"/>
      <c r="AI451" s="276"/>
      <c r="AJ451" s="208">
        <f t="shared" si="2007"/>
        <v>0</v>
      </c>
      <c r="AK451" s="210"/>
      <c r="AL451" s="210"/>
      <c r="AM451" s="276"/>
      <c r="AN451" s="276"/>
      <c r="AO451" s="208">
        <f t="shared" si="2014"/>
        <v>0</v>
      </c>
      <c r="AP451" s="210"/>
      <c r="AQ451" s="276"/>
      <c r="AR451" s="276"/>
      <c r="AS451" s="276"/>
      <c r="AT451" s="278"/>
      <c r="AU451" s="280"/>
      <c r="AV451" s="280"/>
      <c r="AW451" s="210"/>
      <c r="AX451" s="210"/>
      <c r="AY451" s="188"/>
      <c r="AZ451" s="182"/>
      <c r="BA451" s="183"/>
      <c r="BB451" s="183"/>
      <c r="BC451" s="183"/>
      <c r="BD451" s="183"/>
      <c r="BE451" s="183"/>
      <c r="BF451" s="183"/>
      <c r="BG451" s="183"/>
    </row>
    <row r="452" spans="1:59" ht="64.5" customHeight="1" x14ac:dyDescent="0.2">
      <c r="A452" s="284">
        <v>148</v>
      </c>
      <c r="B452" s="282" t="s">
        <v>190</v>
      </c>
      <c r="C452" s="285" t="str">
        <f>+VLOOKUP(B452,$A$691:$B$729,2,0)</f>
        <v>ENRIQUE DEMESIO CASTAÑO ARIAS</v>
      </c>
      <c r="D452" s="280" t="s">
        <v>162</v>
      </c>
      <c r="E452" s="285" t="str">
        <f>IF(D452=$D$661,$E$661,IF(D452=$D$662,$E$662,IF(D452=$D$663,$E$663,IF(D452=$D$664,$E$664,IF(D452=$D$665,$E$665,IF(D452=$D$666,$E$666,IF(D452=$D$667,$E$667,IF(D452=$D$668,$E$668,IF(D452=$D$669,$E$669,IF(D452=$D$670,$E$670,IF(D452=VICERRECTORÍA_ACADÉMICA_,BE1063,IF(D452=PLANEACIÓN_,BE1065, IF(D452=IMPACTO,BE1064,IF(D452=VICERRECTORÍA_ADMINISTRATIVA_FINANCIERA_,BE1066,IF(D452=_VICERRECTORÍA_RESPONSABILIDAD_SOCIAL_Y_BIENESTAR_UNIVERSITARIO_,BE1067," ")))))))))))))))</f>
        <v>Administrar y ejecutar los recursos de la institución generando en los procesos mayor eficiencia y eficacia para dar una respuesta oportuna a los servicios demandados en el cumplimiento de las funciones misionales.</v>
      </c>
      <c r="F452" s="282" t="s">
        <v>265</v>
      </c>
      <c r="G452" s="210" t="s">
        <v>260</v>
      </c>
      <c r="H452" s="210" t="s">
        <v>38</v>
      </c>
      <c r="I452" s="187" t="s">
        <v>1984</v>
      </c>
      <c r="J452" s="282" t="s">
        <v>105</v>
      </c>
      <c r="K452" s="282" t="s">
        <v>1992</v>
      </c>
      <c r="L452" s="282" t="s">
        <v>1993</v>
      </c>
      <c r="M452" s="282" t="s">
        <v>1994</v>
      </c>
      <c r="N452" s="282" t="s">
        <v>147</v>
      </c>
      <c r="O452" s="276">
        <f t="shared" ref="O452" si="2283">IF(N452="ALTA",5,IF(N452="MEDIO ALTA",4,IF(N452="MEDIA",3,IF(N452="MEDIO BAJA",2,IF(N452="BAJA",1,0)))))</f>
        <v>2</v>
      </c>
      <c r="P452" s="282" t="s">
        <v>140</v>
      </c>
      <c r="Q452" s="276">
        <f t="shared" ref="Q452" si="2284">IF(P452="ALTO",5,IF(P452="MEDIO-ALTO",4,IF(P452="MEDIO",3,IF(P452="MEDIO-BAJO",2,IF(P452="BAJO",1,0)))))</f>
        <v>3</v>
      </c>
      <c r="R452" s="276">
        <f t="shared" ref="R452" si="2285">Q452*O452</f>
        <v>6</v>
      </c>
      <c r="S452" s="180" t="s">
        <v>315</v>
      </c>
      <c r="T452" s="181">
        <f t="shared" si="2000"/>
        <v>1</v>
      </c>
      <c r="U452" s="276">
        <f t="shared" ref="U452:U512" si="2286">ROUND(AVERAGEIF(T452:T454,"&gt;0"),0)</f>
        <v>1</v>
      </c>
      <c r="V452" s="276">
        <f t="shared" ref="V452:V512" si="2287">U452*0.6</f>
        <v>0.6</v>
      </c>
      <c r="W452" s="210" t="s">
        <v>1999</v>
      </c>
      <c r="X452" s="276">
        <f t="shared" ref="X452" si="2288">IF(S452="No_existen",5*$X$10,Y452*$X$10)</f>
        <v>0.2</v>
      </c>
      <c r="Y452" s="276">
        <f t="shared" si="2100"/>
        <v>4</v>
      </c>
      <c r="Z452" s="208">
        <f t="shared" si="2002"/>
        <v>4</v>
      </c>
      <c r="AA452" s="210" t="s">
        <v>318</v>
      </c>
      <c r="AB452" s="210"/>
      <c r="AC452" s="276">
        <f t="shared" ref="AC452" si="2289">IF(S452="No_existen",5*$AC$10,AD452*$AC$10)</f>
        <v>0.15</v>
      </c>
      <c r="AD452" s="276">
        <f t="shared" ref="AD452:AD512" si="2290">ROUND(AVERAGEIF(AE452:AE454,"&gt;0"),0)</f>
        <v>1</v>
      </c>
      <c r="AE452" s="208">
        <f t="shared" si="2004"/>
        <v>1</v>
      </c>
      <c r="AF452" s="210" t="s">
        <v>295</v>
      </c>
      <c r="AG452" s="210" t="s">
        <v>2002</v>
      </c>
      <c r="AH452" s="276">
        <f t="shared" ref="AH452" si="2291">IF(S452="No_existen",5*$AH$10,AI452*$AH$10)</f>
        <v>0.4</v>
      </c>
      <c r="AI452" s="276">
        <f t="shared" ref="AI452" si="2292">ROUND(AVERAGEIF(AJ452:AJ454,"&gt;0"),0)</f>
        <v>4</v>
      </c>
      <c r="AJ452" s="208">
        <f t="shared" si="2007"/>
        <v>4</v>
      </c>
      <c r="AK452" s="210" t="s">
        <v>296</v>
      </c>
      <c r="AL452" s="210" t="s">
        <v>300</v>
      </c>
      <c r="AM452" s="276">
        <f t="shared" ref="AM452" si="2293">IF(S452="No_existen",5*$AM$10,AN452*$AM$10)</f>
        <v>0.4</v>
      </c>
      <c r="AN452" s="276">
        <f t="shared" ref="AN452" si="2294">ROUND(AVERAGEIF(AO452:AO454,"&gt;0"),0)</f>
        <v>4</v>
      </c>
      <c r="AO452" s="208">
        <f t="shared" si="2014"/>
        <v>4</v>
      </c>
      <c r="AP452" s="210" t="s">
        <v>648</v>
      </c>
      <c r="AQ452" s="276">
        <f t="shared" ref="AQ452" si="2295">ROUND(AVERAGE(U452,Y452,AD452,AI452,AN452),0)</f>
        <v>3</v>
      </c>
      <c r="AR452" s="276" t="str">
        <f t="shared" ref="AR452" si="2296">IF(AQ452&lt;1.5,"FUERTE",IF(AND(AQ452&gt;=1.5,AQ452&lt;2.5),"ACEPTABLE",IF(AQ452&gt;=5,"INEXISTENTE","DÉBIL")))</f>
        <v>DÉBIL</v>
      </c>
      <c r="AS452" s="276">
        <f t="shared" ref="AS452" si="2297">IF(R452=0,0,ROUND((R452*AQ452),0))</f>
        <v>18</v>
      </c>
      <c r="AT452" s="278" t="str">
        <f t="shared" ref="AT452" si="2298">IF(AS452&gt;=36,"GRAVE", IF(AS452&lt;=10, "LEVE", "MODERADO"))</f>
        <v>MODERADO</v>
      </c>
      <c r="AU452" s="280" t="s">
        <v>2007</v>
      </c>
      <c r="AV452" s="280" t="s">
        <v>2008</v>
      </c>
      <c r="AW452" s="210" t="s">
        <v>92</v>
      </c>
      <c r="AX452" s="210" t="s">
        <v>2011</v>
      </c>
      <c r="AY452" s="188">
        <v>46022</v>
      </c>
      <c r="AZ452" s="182" t="s">
        <v>2014</v>
      </c>
      <c r="BA452" s="183"/>
      <c r="BB452" s="183"/>
      <c r="BC452" s="183"/>
      <c r="BD452" s="183"/>
      <c r="BE452" s="183"/>
      <c r="BF452" s="183"/>
      <c r="BG452" s="183"/>
    </row>
    <row r="453" spans="1:59" ht="64.5" hidden="1" customHeight="1" x14ac:dyDescent="0.2">
      <c r="A453" s="284"/>
      <c r="B453" s="282"/>
      <c r="C453" s="285"/>
      <c r="D453" s="280"/>
      <c r="E453" s="285"/>
      <c r="F453" s="282"/>
      <c r="G453" s="210" t="s">
        <v>260</v>
      </c>
      <c r="H453" s="210" t="s">
        <v>38</v>
      </c>
      <c r="I453" s="187" t="s">
        <v>1985</v>
      </c>
      <c r="J453" s="282"/>
      <c r="K453" s="282"/>
      <c r="L453" s="282"/>
      <c r="M453" s="282"/>
      <c r="N453" s="282"/>
      <c r="O453" s="276"/>
      <c r="P453" s="282"/>
      <c r="Q453" s="276"/>
      <c r="R453" s="276"/>
      <c r="S453" s="180"/>
      <c r="T453" s="181">
        <f t="shared" si="2000"/>
        <v>0</v>
      </c>
      <c r="U453" s="276"/>
      <c r="V453" s="276"/>
      <c r="W453" s="210"/>
      <c r="X453" s="276"/>
      <c r="Y453" s="276"/>
      <c r="Z453" s="208">
        <f t="shared" si="2002"/>
        <v>0</v>
      </c>
      <c r="AA453" s="210"/>
      <c r="AB453" s="210"/>
      <c r="AC453" s="276"/>
      <c r="AD453" s="276"/>
      <c r="AE453" s="208">
        <f t="shared" si="2004"/>
        <v>0</v>
      </c>
      <c r="AF453" s="210"/>
      <c r="AG453" s="210"/>
      <c r="AH453" s="276"/>
      <c r="AI453" s="276"/>
      <c r="AJ453" s="208">
        <f t="shared" si="2007"/>
        <v>0</v>
      </c>
      <c r="AK453" s="210"/>
      <c r="AL453" s="210"/>
      <c r="AM453" s="276"/>
      <c r="AN453" s="276"/>
      <c r="AO453" s="208">
        <f t="shared" si="2014"/>
        <v>0</v>
      </c>
      <c r="AP453" s="210"/>
      <c r="AQ453" s="276"/>
      <c r="AR453" s="276"/>
      <c r="AS453" s="276"/>
      <c r="AT453" s="278"/>
      <c r="AU453" s="280"/>
      <c r="AV453" s="280"/>
      <c r="AW453" s="210" t="s">
        <v>92</v>
      </c>
      <c r="AX453" s="210" t="s">
        <v>2012</v>
      </c>
      <c r="AY453" s="188">
        <v>46022</v>
      </c>
      <c r="AZ453" s="182" t="s">
        <v>2014</v>
      </c>
      <c r="BA453" s="183"/>
      <c r="BB453" s="183"/>
      <c r="BC453" s="183"/>
      <c r="BD453" s="183"/>
      <c r="BE453" s="183"/>
      <c r="BF453" s="183"/>
      <c r="BG453" s="183"/>
    </row>
    <row r="454" spans="1:59" ht="64.5" hidden="1" customHeight="1" x14ac:dyDescent="0.2">
      <c r="A454" s="284"/>
      <c r="B454" s="282"/>
      <c r="C454" s="285"/>
      <c r="D454" s="280"/>
      <c r="E454" s="285"/>
      <c r="F454" s="282"/>
      <c r="G454" s="210"/>
      <c r="H454" s="210"/>
      <c r="I454" s="187"/>
      <c r="J454" s="282"/>
      <c r="K454" s="282"/>
      <c r="L454" s="282"/>
      <c r="M454" s="282"/>
      <c r="N454" s="282"/>
      <c r="O454" s="276"/>
      <c r="P454" s="282"/>
      <c r="Q454" s="276"/>
      <c r="R454" s="276"/>
      <c r="S454" s="180"/>
      <c r="T454" s="181">
        <f t="shared" si="2000"/>
        <v>0</v>
      </c>
      <c r="U454" s="276"/>
      <c r="V454" s="276"/>
      <c r="W454" s="210"/>
      <c r="X454" s="276"/>
      <c r="Y454" s="276"/>
      <c r="Z454" s="208">
        <f t="shared" si="2002"/>
        <v>0</v>
      </c>
      <c r="AA454" s="210"/>
      <c r="AB454" s="210"/>
      <c r="AC454" s="276"/>
      <c r="AD454" s="276"/>
      <c r="AE454" s="208">
        <f t="shared" si="2004"/>
        <v>0</v>
      </c>
      <c r="AF454" s="210"/>
      <c r="AG454" s="210"/>
      <c r="AH454" s="276"/>
      <c r="AI454" s="276"/>
      <c r="AJ454" s="208">
        <f t="shared" si="2007"/>
        <v>0</v>
      </c>
      <c r="AK454" s="210"/>
      <c r="AL454" s="210"/>
      <c r="AM454" s="276"/>
      <c r="AN454" s="276"/>
      <c r="AO454" s="208">
        <f t="shared" si="2014"/>
        <v>0</v>
      </c>
      <c r="AP454" s="210"/>
      <c r="AQ454" s="276"/>
      <c r="AR454" s="276"/>
      <c r="AS454" s="276"/>
      <c r="AT454" s="278"/>
      <c r="AU454" s="280"/>
      <c r="AV454" s="280"/>
      <c r="AW454" s="210" t="s">
        <v>92</v>
      </c>
      <c r="AX454" s="210" t="s">
        <v>2013</v>
      </c>
      <c r="AY454" s="188">
        <v>46022</v>
      </c>
      <c r="AZ454" s="182" t="s">
        <v>2014</v>
      </c>
      <c r="BA454" s="183"/>
      <c r="BB454" s="183"/>
      <c r="BC454" s="183"/>
      <c r="BD454" s="183"/>
      <c r="BE454" s="183"/>
      <c r="BF454" s="183"/>
      <c r="BG454" s="183"/>
    </row>
    <row r="455" spans="1:59" ht="64.5" customHeight="1" x14ac:dyDescent="0.2">
      <c r="A455" s="284">
        <v>149</v>
      </c>
      <c r="B455" s="282" t="s">
        <v>190</v>
      </c>
      <c r="C455" s="285" t="str">
        <f>+VLOOKUP(B455,$A$691:$B$729,2,0)</f>
        <v>ENRIQUE DEMESIO CASTAÑO ARIAS</v>
      </c>
      <c r="D455" s="280" t="s">
        <v>162</v>
      </c>
      <c r="E455" s="285" t="str">
        <f>IF(D455=$D$661,$E$661,IF(D455=$D$662,$E$662,IF(D455=$D$663,$E$663,IF(D455=$D$664,$E$664,IF(D455=$D$665,$E$665,IF(D455=$D$666,$E$666,IF(D455=$D$667,$E$667,IF(D455=$D$668,$E$668,IF(D455=$D$669,$E$669,IF(D455=$D$670,$E$670,IF(D455=VICERRECTORÍA_ACADÉMICA_,BE1066,IF(D455=PLANEACIÓN_,BE1068, IF(D455=IMPACTO,BE1067,IF(D455=VICERRECTORÍA_ADMINISTRATIVA_FINANCIERA_,BE1069,IF(D455=_VICERRECTORÍA_RESPONSABILIDAD_SOCIAL_Y_BIENESTAR_UNIVERSITARIO_,BE1070," ")))))))))))))))</f>
        <v>Administrar y ejecutar los recursos de la institución generando en los procesos mayor eficiencia y eficacia para dar una respuesta oportuna a los servicios demandados en el cumplimiento de las funciones misionales.</v>
      </c>
      <c r="F455" s="282" t="s">
        <v>265</v>
      </c>
      <c r="G455" s="210" t="s">
        <v>260</v>
      </c>
      <c r="H455" s="210" t="s">
        <v>34</v>
      </c>
      <c r="I455" s="187" t="s">
        <v>2015</v>
      </c>
      <c r="J455" s="282" t="s">
        <v>143</v>
      </c>
      <c r="K455" s="308" t="s">
        <v>2018</v>
      </c>
      <c r="L455" s="308" t="s">
        <v>2019</v>
      </c>
      <c r="M455" s="310" t="s">
        <v>2020</v>
      </c>
      <c r="N455" s="282" t="s">
        <v>146</v>
      </c>
      <c r="O455" s="276">
        <f t="shared" ref="O455" si="2299">IF(N455="ALTA",5,IF(N455="MEDIO ALTA",4,IF(N455="MEDIA",3,IF(N455="MEDIO BAJA",2,IF(N455="BAJA",1,0)))))</f>
        <v>4</v>
      </c>
      <c r="P455" s="282" t="s">
        <v>140</v>
      </c>
      <c r="Q455" s="276">
        <f t="shared" ref="Q455" si="2300">IF(P455="ALTO",5,IF(P455="MEDIO-ALTO",4,IF(P455="MEDIO",3,IF(P455="MEDIO-BAJO",2,IF(P455="BAJO",1,0)))))</f>
        <v>3</v>
      </c>
      <c r="R455" s="276">
        <f t="shared" ref="R455" si="2301">Q455*O455</f>
        <v>12</v>
      </c>
      <c r="S455" s="180" t="s">
        <v>277</v>
      </c>
      <c r="T455" s="181">
        <f t="shared" si="2000"/>
        <v>5</v>
      </c>
      <c r="U455" s="276">
        <f t="shared" ref="U455:U515" si="2302">ROUND(AVERAGEIF(T455:T457,"&gt;0"),0)</f>
        <v>5</v>
      </c>
      <c r="V455" s="276">
        <f t="shared" ref="V455:V515" si="2303">U455*0.6</f>
        <v>3</v>
      </c>
      <c r="W455" s="210"/>
      <c r="X455" s="276">
        <f t="shared" ref="X455" si="2304">IF(S455="No_existen",5*$X$10,Y455*$X$10)</f>
        <v>0.25</v>
      </c>
      <c r="Y455" s="276">
        <f t="shared" si="2114"/>
        <v>5</v>
      </c>
      <c r="Z455" s="208">
        <f t="shared" si="2002"/>
        <v>5</v>
      </c>
      <c r="AA455" s="210"/>
      <c r="AB455" s="210"/>
      <c r="AC455" s="276">
        <f t="shared" ref="AC455" si="2305">IF(S455="No_existen",5*$AC$10,AD455*$AC$10)</f>
        <v>0.75</v>
      </c>
      <c r="AD455" s="276">
        <f t="shared" ref="AD455:AD515" si="2306">ROUND(AVERAGEIF(AE455:AE457,"&gt;0"),0)</f>
        <v>5</v>
      </c>
      <c r="AE455" s="208">
        <f t="shared" si="2004"/>
        <v>5</v>
      </c>
      <c r="AF455" s="210"/>
      <c r="AG455" s="210"/>
      <c r="AH455" s="276">
        <f t="shared" ref="AH455" si="2307">IF(S455="No_existen",5*$AH$10,AI455*$AH$10)</f>
        <v>0.5</v>
      </c>
      <c r="AI455" s="276">
        <f t="shared" ref="AI455" si="2308">ROUND(AVERAGEIF(AJ455:AJ457,"&gt;0"),0)</f>
        <v>5</v>
      </c>
      <c r="AJ455" s="208">
        <f t="shared" si="2007"/>
        <v>5</v>
      </c>
      <c r="AK455" s="210"/>
      <c r="AL455" s="210"/>
      <c r="AM455" s="276">
        <f t="shared" ref="AM455" si="2309">IF(S455="No_existen",5*$AM$10,AN455*$AM$10)</f>
        <v>0.5</v>
      </c>
      <c r="AN455" s="276">
        <f t="shared" ref="AN455" si="2310">ROUND(AVERAGEIF(AO455:AO457,"&gt;0"),0)</f>
        <v>5</v>
      </c>
      <c r="AO455" s="208">
        <f t="shared" si="2014"/>
        <v>5</v>
      </c>
      <c r="AP455" s="210"/>
      <c r="AQ455" s="276">
        <f t="shared" ref="AQ455" si="2311">ROUND(AVERAGE(U455,Y455,AD455,AI455,AN455),0)</f>
        <v>5</v>
      </c>
      <c r="AR455" s="276" t="str">
        <f t="shared" ref="AR455" si="2312">IF(AQ455&lt;1.5,"FUERTE",IF(AND(AQ455&gt;=1.5,AQ455&lt;2.5),"ACEPTABLE",IF(AQ455&gt;=5,"INEXISTENTE","DÉBIL")))</f>
        <v>INEXISTENTE</v>
      </c>
      <c r="AS455" s="276">
        <f t="shared" ref="AS455" si="2313">IF(R455=0,0,ROUND((R455*AQ455),0))</f>
        <v>60</v>
      </c>
      <c r="AT455" s="278" t="str">
        <f t="shared" ref="AT455" si="2314">IF(AS455&gt;=36,"GRAVE", IF(AS455&lt;=10, "LEVE", "MODERADO"))</f>
        <v>GRAVE</v>
      </c>
      <c r="AU455" s="280" t="s">
        <v>2021</v>
      </c>
      <c r="AV455" s="280" t="s">
        <v>2022</v>
      </c>
      <c r="AW455" s="210"/>
      <c r="AX455" s="210"/>
      <c r="AY455" s="188"/>
      <c r="AZ455" s="182"/>
      <c r="BA455" s="183"/>
      <c r="BB455" s="183"/>
      <c r="BC455" s="183"/>
      <c r="BD455" s="183"/>
      <c r="BE455" s="183"/>
      <c r="BF455" s="183"/>
      <c r="BG455" s="183"/>
    </row>
    <row r="456" spans="1:59" ht="64.5" hidden="1" customHeight="1" x14ac:dyDescent="0.2">
      <c r="A456" s="284"/>
      <c r="B456" s="282"/>
      <c r="C456" s="285"/>
      <c r="D456" s="280"/>
      <c r="E456" s="285"/>
      <c r="F456" s="282"/>
      <c r="G456" s="210" t="s">
        <v>260</v>
      </c>
      <c r="H456" s="210" t="s">
        <v>34</v>
      </c>
      <c r="I456" s="187" t="s">
        <v>2016</v>
      </c>
      <c r="J456" s="282"/>
      <c r="K456" s="308"/>
      <c r="L456" s="308"/>
      <c r="M456" s="311"/>
      <c r="N456" s="282"/>
      <c r="O456" s="276"/>
      <c r="P456" s="282"/>
      <c r="Q456" s="276"/>
      <c r="R456" s="276"/>
      <c r="S456" s="180"/>
      <c r="T456" s="181">
        <f t="shared" si="2000"/>
        <v>0</v>
      </c>
      <c r="U456" s="276"/>
      <c r="V456" s="276"/>
      <c r="W456" s="210"/>
      <c r="X456" s="276"/>
      <c r="Y456" s="276"/>
      <c r="Z456" s="208">
        <f t="shared" si="2002"/>
        <v>0</v>
      </c>
      <c r="AA456" s="210"/>
      <c r="AB456" s="210"/>
      <c r="AC456" s="276"/>
      <c r="AD456" s="276"/>
      <c r="AE456" s="208">
        <f t="shared" si="2004"/>
        <v>0</v>
      </c>
      <c r="AF456" s="210"/>
      <c r="AG456" s="210"/>
      <c r="AH456" s="276"/>
      <c r="AI456" s="276"/>
      <c r="AJ456" s="208">
        <f t="shared" si="2007"/>
        <v>0</v>
      </c>
      <c r="AK456" s="210"/>
      <c r="AL456" s="210"/>
      <c r="AM456" s="276"/>
      <c r="AN456" s="276"/>
      <c r="AO456" s="208">
        <f t="shared" si="2014"/>
        <v>0</v>
      </c>
      <c r="AP456" s="210"/>
      <c r="AQ456" s="276"/>
      <c r="AR456" s="276"/>
      <c r="AS456" s="276"/>
      <c r="AT456" s="278"/>
      <c r="AU456" s="280"/>
      <c r="AV456" s="280"/>
      <c r="AW456" s="210"/>
      <c r="AX456" s="210"/>
      <c r="AY456" s="188"/>
      <c r="AZ456" s="182"/>
      <c r="BA456" s="183"/>
      <c r="BB456" s="183"/>
      <c r="BC456" s="183"/>
      <c r="BD456" s="183"/>
      <c r="BE456" s="183"/>
      <c r="BF456" s="183"/>
      <c r="BG456" s="183"/>
    </row>
    <row r="457" spans="1:59" ht="64.5" hidden="1" customHeight="1" x14ac:dyDescent="0.2">
      <c r="A457" s="284"/>
      <c r="B457" s="282"/>
      <c r="C457" s="285"/>
      <c r="D457" s="280"/>
      <c r="E457" s="285"/>
      <c r="F457" s="282"/>
      <c r="G457" s="210" t="s">
        <v>260</v>
      </c>
      <c r="H457" s="210" t="s">
        <v>34</v>
      </c>
      <c r="I457" s="187" t="s">
        <v>2017</v>
      </c>
      <c r="J457" s="282"/>
      <c r="K457" s="308"/>
      <c r="L457" s="308"/>
      <c r="M457" s="312"/>
      <c r="N457" s="282"/>
      <c r="O457" s="276"/>
      <c r="P457" s="282"/>
      <c r="Q457" s="276"/>
      <c r="R457" s="276"/>
      <c r="S457" s="180"/>
      <c r="T457" s="181">
        <f t="shared" si="2000"/>
        <v>0</v>
      </c>
      <c r="U457" s="276"/>
      <c r="V457" s="276"/>
      <c r="W457" s="210"/>
      <c r="X457" s="276"/>
      <c r="Y457" s="276"/>
      <c r="Z457" s="208">
        <f t="shared" si="2002"/>
        <v>0</v>
      </c>
      <c r="AA457" s="210"/>
      <c r="AB457" s="210"/>
      <c r="AC457" s="276"/>
      <c r="AD457" s="276"/>
      <c r="AE457" s="208">
        <f t="shared" si="2004"/>
        <v>0</v>
      </c>
      <c r="AF457" s="210"/>
      <c r="AG457" s="210"/>
      <c r="AH457" s="276"/>
      <c r="AI457" s="276"/>
      <c r="AJ457" s="208">
        <f t="shared" si="2007"/>
        <v>0</v>
      </c>
      <c r="AK457" s="210"/>
      <c r="AL457" s="210"/>
      <c r="AM457" s="276"/>
      <c r="AN457" s="276"/>
      <c r="AO457" s="208">
        <f t="shared" si="2014"/>
        <v>0</v>
      </c>
      <c r="AP457" s="210"/>
      <c r="AQ457" s="276"/>
      <c r="AR457" s="276"/>
      <c r="AS457" s="276"/>
      <c r="AT457" s="278"/>
      <c r="AU457" s="280"/>
      <c r="AV457" s="280"/>
      <c r="AW457" s="210"/>
      <c r="AX457" s="210"/>
      <c r="AY457" s="188"/>
      <c r="AZ457" s="182"/>
      <c r="BA457" s="183"/>
      <c r="BB457" s="183"/>
      <c r="BC457" s="183"/>
      <c r="BD457" s="183"/>
      <c r="BE457" s="183"/>
      <c r="BF457" s="183"/>
      <c r="BG457" s="183"/>
    </row>
    <row r="458" spans="1:59" ht="64.5" customHeight="1" x14ac:dyDescent="0.2">
      <c r="A458" s="284">
        <v>150</v>
      </c>
      <c r="B458" s="282" t="s">
        <v>179</v>
      </c>
      <c r="C458" s="285" t="str">
        <f>+VLOOKUP(B458,$A$691:$B$729,2,0)</f>
        <v>CARLOS FERNANDO CASTAÑO MONTOYA</v>
      </c>
      <c r="D458" s="280" t="s">
        <v>162</v>
      </c>
      <c r="E458" s="285" t="str">
        <f>IF(D458=$D$661,$E$661,IF(D458=$D$662,$E$662,IF(D458=$D$663,$E$663,IF(D458=$D$664,$E$664,IF(D458=$D$665,$E$665,IF(D458=$D$666,$E$666,IF(D458=$D$667,$E$667,IF(D458=$D$668,$E$668,IF(D458=$D$669,$E$669,IF(D458=$D$670,$E$670,IF(D458=VICERRECTORÍA_ACADÉMICA_,BE1069,IF(D458=PLANEACIÓN_,BE1071, IF(D458=IMPACTO,BE1070,IF(D458=VICERRECTORÍA_ADMINISTRATIVA_FINANCIERA_,BE1072,IF(D458=_VICERRECTORÍA_RESPONSABILIDAD_SOCIAL_Y_BIENESTAR_UNIVERSITARIO_,BE1073," ")))))))))))))))</f>
        <v>Administrar y ejecutar los recursos de la institución generando en los procesos mayor eficiencia y eficacia para dar una respuesta oportuna a los servicios demandados en el cumplimiento de las funciones misionales.</v>
      </c>
      <c r="F458" s="282" t="s">
        <v>265</v>
      </c>
      <c r="G458" s="210" t="s">
        <v>260</v>
      </c>
      <c r="H458" s="236" t="s">
        <v>37</v>
      </c>
      <c r="I458" s="237" t="s">
        <v>2024</v>
      </c>
      <c r="J458" s="282" t="s">
        <v>111</v>
      </c>
      <c r="K458" s="291" t="s">
        <v>2045</v>
      </c>
      <c r="L458" s="362" t="s">
        <v>2047</v>
      </c>
      <c r="M458" s="365" t="s">
        <v>2048</v>
      </c>
      <c r="N458" s="282" t="s">
        <v>147</v>
      </c>
      <c r="O458" s="276">
        <f t="shared" ref="O458" si="2315">IF(N458="ALTA",5,IF(N458="MEDIO ALTA",4,IF(N458="MEDIA",3,IF(N458="MEDIO BAJA",2,IF(N458="BAJA",1,0)))))</f>
        <v>2</v>
      </c>
      <c r="P458" s="282" t="s">
        <v>141</v>
      </c>
      <c r="Q458" s="276">
        <f t="shared" ref="Q458" si="2316">IF(P458="ALTO",5,IF(P458="MEDIO-ALTO",4,IF(P458="MEDIO",3,IF(P458="MEDIO-BAJO",2,IF(P458="BAJO",1,0)))))</f>
        <v>1</v>
      </c>
      <c r="R458" s="276">
        <f t="shared" ref="R458" si="2317">Q458*O458</f>
        <v>2</v>
      </c>
      <c r="S458" s="238" t="s">
        <v>315</v>
      </c>
      <c r="T458" s="181">
        <f t="shared" si="2000"/>
        <v>1</v>
      </c>
      <c r="U458" s="276">
        <f t="shared" ref="U458:U518" si="2318">ROUND(AVERAGEIF(T458:T460,"&gt;0"),0)</f>
        <v>1</v>
      </c>
      <c r="V458" s="276">
        <f t="shared" ref="V458:V518" si="2319">U458*0.6</f>
        <v>0.6</v>
      </c>
      <c r="W458" s="236" t="s">
        <v>2076</v>
      </c>
      <c r="X458" s="299">
        <f t="shared" ref="X458" si="2320">IF(S458="No_existen",5*$X$10,Y458*$X$10)</f>
        <v>0.1</v>
      </c>
      <c r="Y458" s="299">
        <f t="shared" si="2128"/>
        <v>2</v>
      </c>
      <c r="Z458" s="208">
        <f t="shared" si="2002"/>
        <v>2</v>
      </c>
      <c r="AA458" s="236" t="s">
        <v>319</v>
      </c>
      <c r="AB458" s="210"/>
      <c r="AC458" s="276">
        <f t="shared" ref="AC458" si="2321">IF(S458="No_existen",5*$AC$10,AD458*$AC$10)</f>
        <v>0.15</v>
      </c>
      <c r="AD458" s="276">
        <f t="shared" ref="AD458:AD518" si="2322">ROUND(AVERAGEIF(AE458:AE460,"&gt;0"),0)</f>
        <v>1</v>
      </c>
      <c r="AE458" s="208">
        <f t="shared" si="2004"/>
        <v>1</v>
      </c>
      <c r="AF458" s="210" t="s">
        <v>295</v>
      </c>
      <c r="AG458" s="236" t="s">
        <v>2086</v>
      </c>
      <c r="AH458" s="276">
        <f t="shared" ref="AH458" si="2323">IF(S458="No_existen",5*$AH$10,AI458*$AH$10)</f>
        <v>0.1</v>
      </c>
      <c r="AI458" s="276">
        <f t="shared" ref="AI458" si="2324">ROUND(AVERAGEIF(AJ458:AJ460,"&gt;0"),0)</f>
        <v>1</v>
      </c>
      <c r="AJ458" s="208">
        <f t="shared" si="2007"/>
        <v>1</v>
      </c>
      <c r="AK458" s="236" t="s">
        <v>292</v>
      </c>
      <c r="AL458" s="236" t="s">
        <v>306</v>
      </c>
      <c r="AM458" s="276">
        <f t="shared" ref="AM458" si="2325">IF(S458="No_existen",5*$AM$10,AN458*$AM$10)</f>
        <v>0.4</v>
      </c>
      <c r="AN458" s="276">
        <f t="shared" ref="AN458" si="2326">ROUND(AVERAGEIF(AO458:AO460,"&gt;0"),0)</f>
        <v>4</v>
      </c>
      <c r="AO458" s="208">
        <f t="shared" si="2014"/>
        <v>4</v>
      </c>
      <c r="AP458" s="236" t="s">
        <v>648</v>
      </c>
      <c r="AQ458" s="276">
        <f t="shared" ref="AQ458" si="2327">ROUND(AVERAGE(U458,Y458,AD458,AI458,AN458),0)</f>
        <v>2</v>
      </c>
      <c r="AR458" s="276" t="str">
        <f t="shared" ref="AR458" si="2328">IF(AQ458&lt;1.5,"FUERTE",IF(AND(AQ458&gt;=1.5,AQ458&lt;2.5),"ACEPTABLE",IF(AQ458&gt;=5,"INEXISTENTE","DÉBIL")))</f>
        <v>ACEPTABLE</v>
      </c>
      <c r="AS458" s="276">
        <f t="shared" ref="AS458" si="2329">IF(R458=0,0,ROUND((R458*AQ458),0))</f>
        <v>4</v>
      </c>
      <c r="AT458" s="278" t="str">
        <f t="shared" ref="AT458" si="2330">IF(AS458&gt;=36,"GRAVE", IF(AS458&lt;=10, "LEVE", "MODERADO"))</f>
        <v>LEVE</v>
      </c>
      <c r="AU458" s="305" t="s">
        <v>2092</v>
      </c>
      <c r="AV458" s="305">
        <v>0</v>
      </c>
      <c r="AW458" s="210" t="s">
        <v>89</v>
      </c>
      <c r="AX458" s="210"/>
      <c r="AY458" s="188"/>
      <c r="AZ458" s="182"/>
      <c r="BA458" s="183"/>
      <c r="BB458" s="183"/>
      <c r="BC458" s="183"/>
      <c r="BD458" s="183"/>
      <c r="BE458" s="183"/>
      <c r="BF458" s="183"/>
      <c r="BG458" s="183"/>
    </row>
    <row r="459" spans="1:59" ht="64.5" hidden="1" customHeight="1" x14ac:dyDescent="0.2">
      <c r="A459" s="284"/>
      <c r="B459" s="282"/>
      <c r="C459" s="285"/>
      <c r="D459" s="280"/>
      <c r="E459" s="285"/>
      <c r="F459" s="282"/>
      <c r="G459" s="210"/>
      <c r="H459" s="236"/>
      <c r="I459" s="237"/>
      <c r="J459" s="282"/>
      <c r="K459" s="292"/>
      <c r="L459" s="363"/>
      <c r="M459" s="366"/>
      <c r="N459" s="282"/>
      <c r="O459" s="276"/>
      <c r="P459" s="282"/>
      <c r="Q459" s="276"/>
      <c r="R459" s="276"/>
      <c r="S459" s="238"/>
      <c r="T459" s="181">
        <f t="shared" ref="T459:T522" si="2331">IF(S459=$S$665,1,IF(S459=$S$661,5,IF(S459=$S$662,4,IF(S459=$S$663,3,IF(S459=$S$664,2,0)))))</f>
        <v>0</v>
      </c>
      <c r="U459" s="276"/>
      <c r="V459" s="276"/>
      <c r="W459" s="236"/>
      <c r="X459" s="300"/>
      <c r="Y459" s="300"/>
      <c r="Z459" s="208">
        <f t="shared" ref="Z459:Z522" si="2332">IF(AA459=$AA$663,1,IF(AA459=$AA$662,2,IF(AA459=$AA$661,4,IF(S459="No_existen",5,0))))</f>
        <v>0</v>
      </c>
      <c r="AA459" s="236"/>
      <c r="AB459" s="210"/>
      <c r="AC459" s="276"/>
      <c r="AD459" s="276"/>
      <c r="AE459" s="208">
        <f t="shared" ref="AE459:AE522" si="2333">IF(AF459=$AK$662,1,IF(AF459=$AK$661,4,IF(S459="No_existen",5,0)))</f>
        <v>0</v>
      </c>
      <c r="AF459" s="210"/>
      <c r="AG459" s="236"/>
      <c r="AH459" s="276"/>
      <c r="AI459" s="276"/>
      <c r="AJ459" s="208">
        <f t="shared" ref="AJ459:AJ522" si="2334">IF(AK459=$AP$661,1,IF(AK459=$AP$662,4,IF(S459="No_existen",5,0)))</f>
        <v>0</v>
      </c>
      <c r="AK459" s="236"/>
      <c r="AL459" s="236"/>
      <c r="AM459" s="276"/>
      <c r="AN459" s="276"/>
      <c r="AO459" s="208">
        <f t="shared" si="2014"/>
        <v>0</v>
      </c>
      <c r="AP459" s="236"/>
      <c r="AQ459" s="276"/>
      <c r="AR459" s="276"/>
      <c r="AS459" s="276"/>
      <c r="AT459" s="278"/>
      <c r="AU459" s="306"/>
      <c r="AV459" s="306">
        <v>0</v>
      </c>
      <c r="AW459" s="210" t="s">
        <v>89</v>
      </c>
      <c r="AX459" s="210"/>
      <c r="AY459" s="188"/>
      <c r="AZ459" s="182"/>
      <c r="BA459" s="183"/>
      <c r="BB459" s="183"/>
      <c r="BC459" s="183"/>
      <c r="BD459" s="183"/>
      <c r="BE459" s="183"/>
      <c r="BF459" s="183"/>
      <c r="BG459" s="183"/>
    </row>
    <row r="460" spans="1:59" ht="64.5" hidden="1" customHeight="1" x14ac:dyDescent="0.2">
      <c r="A460" s="284"/>
      <c r="B460" s="282"/>
      <c r="C460" s="285"/>
      <c r="D460" s="280"/>
      <c r="E460" s="285"/>
      <c r="F460" s="282"/>
      <c r="G460" s="210"/>
      <c r="H460" s="236"/>
      <c r="I460" s="237"/>
      <c r="J460" s="282"/>
      <c r="K460" s="293"/>
      <c r="L460" s="364"/>
      <c r="M460" s="367"/>
      <c r="N460" s="282"/>
      <c r="O460" s="276"/>
      <c r="P460" s="282"/>
      <c r="Q460" s="276"/>
      <c r="R460" s="276"/>
      <c r="S460" s="238"/>
      <c r="T460" s="181">
        <f t="shared" si="2331"/>
        <v>0</v>
      </c>
      <c r="U460" s="276"/>
      <c r="V460" s="276"/>
      <c r="W460" s="236"/>
      <c r="X460" s="301"/>
      <c r="Y460" s="301"/>
      <c r="Z460" s="208">
        <f t="shared" si="2332"/>
        <v>0</v>
      </c>
      <c r="AA460" s="236"/>
      <c r="AB460" s="210"/>
      <c r="AC460" s="276"/>
      <c r="AD460" s="276"/>
      <c r="AE460" s="208">
        <f t="shared" si="2333"/>
        <v>0</v>
      </c>
      <c r="AF460" s="210"/>
      <c r="AG460" s="236"/>
      <c r="AH460" s="276"/>
      <c r="AI460" s="276"/>
      <c r="AJ460" s="208">
        <f t="shared" si="2334"/>
        <v>0</v>
      </c>
      <c r="AK460" s="236"/>
      <c r="AL460" s="236"/>
      <c r="AM460" s="276"/>
      <c r="AN460" s="276"/>
      <c r="AO460" s="208">
        <f t="shared" ref="AO460:AO523" si="2335">IF(AP460="Preventivo",1,IF(AP460="Detectivo",4, IF(S460="No_existen",5,0)))</f>
        <v>0</v>
      </c>
      <c r="AP460" s="236"/>
      <c r="AQ460" s="276"/>
      <c r="AR460" s="276"/>
      <c r="AS460" s="276"/>
      <c r="AT460" s="278"/>
      <c r="AU460" s="307"/>
      <c r="AV460" s="307">
        <v>0</v>
      </c>
      <c r="AW460" s="210" t="s">
        <v>89</v>
      </c>
      <c r="AX460" s="210"/>
      <c r="AY460" s="188"/>
      <c r="AZ460" s="182"/>
      <c r="BA460" s="183"/>
      <c r="BB460" s="183"/>
      <c r="BC460" s="183"/>
      <c r="BD460" s="183"/>
      <c r="BE460" s="183"/>
      <c r="BF460" s="183"/>
      <c r="BG460" s="183"/>
    </row>
    <row r="461" spans="1:59" ht="64.5" customHeight="1" x14ac:dyDescent="0.2">
      <c r="A461" s="284">
        <v>151</v>
      </c>
      <c r="B461" s="282" t="s">
        <v>179</v>
      </c>
      <c r="C461" s="285" t="str">
        <f>+VLOOKUP(B461,$A$691:$B$729,2,0)</f>
        <v>CARLOS FERNANDO CASTAÑO MONTOYA</v>
      </c>
      <c r="D461" s="280" t="s">
        <v>162</v>
      </c>
      <c r="E461" s="285" t="str">
        <f>IF(D461=$D$661,$E$661,IF(D461=$D$662,$E$662,IF(D461=$D$663,$E$663,IF(D461=$D$664,$E$664,IF(D461=$D$665,$E$665,IF(D461=$D$666,$E$666,IF(D461=$D$667,$E$667,IF(D461=$D$668,$E$668,IF(D461=$D$669,$E$669,IF(D461=$D$670,$E$670,IF(D461=VICERRECTORÍA_ACADÉMICA_,BE1072,IF(D461=PLANEACIÓN_,BE1074, IF(D461=IMPACTO,BE1073,IF(D461=VICERRECTORÍA_ADMINISTRATIVA_FINANCIERA_,BE1075,IF(D461=_VICERRECTORÍA_RESPONSABILIDAD_SOCIAL_Y_BIENESTAR_UNIVERSITARIO_,BE1076," ")))))))))))))))</f>
        <v>Administrar y ejecutar los recursos de la institución generando en los procesos mayor eficiencia y eficacia para dar una respuesta oportuna a los servicios demandados en el cumplimiento de las funciones misionales.</v>
      </c>
      <c r="F461" s="282" t="s">
        <v>264</v>
      </c>
      <c r="G461" s="210" t="s">
        <v>260</v>
      </c>
      <c r="H461" s="236" t="s">
        <v>37</v>
      </c>
      <c r="I461" s="237" t="s">
        <v>2025</v>
      </c>
      <c r="J461" s="282" t="s">
        <v>109</v>
      </c>
      <c r="K461" s="359" t="s">
        <v>2049</v>
      </c>
      <c r="L461" s="359" t="s">
        <v>2050</v>
      </c>
      <c r="M461" s="359" t="s">
        <v>2051</v>
      </c>
      <c r="N461" s="282" t="s">
        <v>127</v>
      </c>
      <c r="O461" s="276">
        <f t="shared" ref="O461" si="2336">IF(N461="ALTA",5,IF(N461="MEDIO ALTA",4,IF(N461="MEDIA",3,IF(N461="MEDIO BAJA",2,IF(N461="BAJA",1,0)))))</f>
        <v>1</v>
      </c>
      <c r="P461" s="282" t="s">
        <v>139</v>
      </c>
      <c r="Q461" s="276">
        <f t="shared" ref="Q461" si="2337">IF(P461="ALTO",5,IF(P461="MEDIO-ALTO",4,IF(P461="MEDIO",3,IF(P461="MEDIO-BAJO",2,IF(P461="BAJO",1,0)))))</f>
        <v>5</v>
      </c>
      <c r="R461" s="276">
        <f t="shared" ref="R461" si="2338">Q461*O461</f>
        <v>5</v>
      </c>
      <c r="S461" s="238" t="s">
        <v>315</v>
      </c>
      <c r="T461" s="181">
        <f t="shared" si="2331"/>
        <v>1</v>
      </c>
      <c r="U461" s="276">
        <f t="shared" ref="U461:U521" si="2339">ROUND(AVERAGEIF(T461:T463,"&gt;0"),0)</f>
        <v>1</v>
      </c>
      <c r="V461" s="276">
        <f t="shared" ref="V461:V521" si="2340">U461*0.6</f>
        <v>0.6</v>
      </c>
      <c r="W461" s="236" t="s">
        <v>2077</v>
      </c>
      <c r="X461" s="299">
        <f t="shared" ref="X461" si="2341">IF(S461="No_existen",5*$X$10,Y461*$X$10)</f>
        <v>0.05</v>
      </c>
      <c r="Y461" s="299">
        <f t="shared" si="2142"/>
        <v>1</v>
      </c>
      <c r="Z461" s="208">
        <f t="shared" si="2332"/>
        <v>2</v>
      </c>
      <c r="AA461" s="236" t="s">
        <v>319</v>
      </c>
      <c r="AB461" s="210"/>
      <c r="AC461" s="276">
        <f t="shared" ref="AC461" si="2342">IF(S461="No_existen",5*$AC$10,AD461*$AC$10)</f>
        <v>0.15</v>
      </c>
      <c r="AD461" s="276">
        <f t="shared" ref="AD461:AD521" si="2343">ROUND(AVERAGEIF(AE461:AE463,"&gt;0"),0)</f>
        <v>1</v>
      </c>
      <c r="AE461" s="208">
        <f t="shared" si="2333"/>
        <v>1</v>
      </c>
      <c r="AF461" s="210" t="s">
        <v>295</v>
      </c>
      <c r="AG461" s="236" t="s">
        <v>2087</v>
      </c>
      <c r="AH461" s="276">
        <f t="shared" ref="AH461" si="2344">IF(S461="No_existen",5*$AH$10,AI461*$AH$10)</f>
        <v>0.1</v>
      </c>
      <c r="AI461" s="276">
        <f t="shared" ref="AI461" si="2345">ROUND(AVERAGEIF(AJ461:AJ463,"&gt;0"),0)</f>
        <v>1</v>
      </c>
      <c r="AJ461" s="208">
        <f t="shared" si="2334"/>
        <v>1</v>
      </c>
      <c r="AK461" s="236" t="s">
        <v>292</v>
      </c>
      <c r="AL461" s="236" t="s">
        <v>299</v>
      </c>
      <c r="AM461" s="276">
        <f t="shared" ref="AM461" si="2346">IF(S461="No_existen",5*$AM$10,AN461*$AM$10)</f>
        <v>0.1</v>
      </c>
      <c r="AN461" s="276">
        <f t="shared" ref="AN461" si="2347">ROUND(AVERAGEIF(AO461:AO463,"&gt;0"),0)</f>
        <v>1</v>
      </c>
      <c r="AO461" s="208">
        <f t="shared" si="2335"/>
        <v>1</v>
      </c>
      <c r="AP461" s="236" t="s">
        <v>647</v>
      </c>
      <c r="AQ461" s="276">
        <f t="shared" ref="AQ461" si="2348">ROUND(AVERAGE(U461,Y461,AD461,AI461,AN461),0)</f>
        <v>1</v>
      </c>
      <c r="AR461" s="276" t="str">
        <f t="shared" ref="AR461" si="2349">IF(AQ461&lt;1.5,"FUERTE",IF(AND(AQ461&gt;=1.5,AQ461&lt;2.5),"ACEPTABLE",IF(AQ461&gt;=5,"INEXISTENTE","DÉBIL")))</f>
        <v>FUERTE</v>
      </c>
      <c r="AS461" s="276">
        <f t="shared" ref="AS461" si="2350">IF(R461=0,0,ROUND((R461*AQ461),0))</f>
        <v>5</v>
      </c>
      <c r="AT461" s="278" t="str">
        <f t="shared" ref="AT461" si="2351">IF(AS461&gt;=36,"GRAVE", IF(AS461&lt;=10, "LEVE", "MODERADO"))</f>
        <v>LEVE</v>
      </c>
      <c r="AU461" s="288" t="s">
        <v>2093</v>
      </c>
      <c r="AV461" s="288">
        <v>0</v>
      </c>
      <c r="AW461" s="210" t="s">
        <v>89</v>
      </c>
      <c r="AX461" s="210"/>
      <c r="AY461" s="188"/>
      <c r="AZ461" s="182"/>
      <c r="BA461" s="183"/>
      <c r="BB461" s="183"/>
      <c r="BC461" s="183"/>
      <c r="BD461" s="183"/>
      <c r="BE461" s="183"/>
      <c r="BF461" s="183"/>
      <c r="BG461" s="183"/>
    </row>
    <row r="462" spans="1:59" ht="64.5" hidden="1" customHeight="1" x14ac:dyDescent="0.2">
      <c r="A462" s="284"/>
      <c r="B462" s="282"/>
      <c r="C462" s="285"/>
      <c r="D462" s="280"/>
      <c r="E462" s="285"/>
      <c r="F462" s="282"/>
      <c r="G462" s="210" t="s">
        <v>260</v>
      </c>
      <c r="H462" s="236" t="s">
        <v>34</v>
      </c>
      <c r="I462" s="237" t="s">
        <v>2026</v>
      </c>
      <c r="J462" s="282"/>
      <c r="K462" s="360"/>
      <c r="L462" s="360" t="s">
        <v>2050</v>
      </c>
      <c r="M462" s="360" t="s">
        <v>2051</v>
      </c>
      <c r="N462" s="282"/>
      <c r="O462" s="276"/>
      <c r="P462" s="282"/>
      <c r="Q462" s="276"/>
      <c r="R462" s="276"/>
      <c r="S462" s="238" t="s">
        <v>315</v>
      </c>
      <c r="T462" s="181">
        <f t="shared" si="2331"/>
        <v>1</v>
      </c>
      <c r="U462" s="276"/>
      <c r="V462" s="276"/>
      <c r="W462" s="236" t="s">
        <v>2078</v>
      </c>
      <c r="X462" s="300"/>
      <c r="Y462" s="300"/>
      <c r="Z462" s="208">
        <f t="shared" si="2332"/>
        <v>1</v>
      </c>
      <c r="AA462" s="236" t="s">
        <v>320</v>
      </c>
      <c r="AB462" s="210"/>
      <c r="AC462" s="276"/>
      <c r="AD462" s="276"/>
      <c r="AE462" s="208">
        <f t="shared" si="2333"/>
        <v>1</v>
      </c>
      <c r="AF462" s="210" t="s">
        <v>295</v>
      </c>
      <c r="AG462" s="236" t="s">
        <v>2088</v>
      </c>
      <c r="AH462" s="276"/>
      <c r="AI462" s="276"/>
      <c r="AJ462" s="208">
        <f t="shared" si="2334"/>
        <v>1</v>
      </c>
      <c r="AK462" s="236" t="s">
        <v>292</v>
      </c>
      <c r="AL462" s="236" t="s">
        <v>303</v>
      </c>
      <c r="AM462" s="276"/>
      <c r="AN462" s="276"/>
      <c r="AO462" s="208">
        <f t="shared" si="2335"/>
        <v>1</v>
      </c>
      <c r="AP462" s="236" t="s">
        <v>647</v>
      </c>
      <c r="AQ462" s="276"/>
      <c r="AR462" s="276"/>
      <c r="AS462" s="276"/>
      <c r="AT462" s="278"/>
      <c r="AU462" s="289"/>
      <c r="AV462" s="289">
        <v>0</v>
      </c>
      <c r="AW462" s="210" t="s">
        <v>89</v>
      </c>
      <c r="AX462" s="210"/>
      <c r="AY462" s="188"/>
      <c r="AZ462" s="182"/>
      <c r="BA462" s="183"/>
      <c r="BB462" s="183"/>
      <c r="BC462" s="183"/>
      <c r="BD462" s="183"/>
      <c r="BE462" s="183"/>
      <c r="BF462" s="183"/>
      <c r="BG462" s="183"/>
    </row>
    <row r="463" spans="1:59" ht="64.5" hidden="1" customHeight="1" x14ac:dyDescent="0.2">
      <c r="A463" s="284"/>
      <c r="B463" s="282"/>
      <c r="C463" s="285"/>
      <c r="D463" s="280"/>
      <c r="E463" s="285"/>
      <c r="F463" s="282"/>
      <c r="G463" s="210" t="s">
        <v>261</v>
      </c>
      <c r="H463" s="236" t="s">
        <v>225</v>
      </c>
      <c r="I463" s="237" t="s">
        <v>2027</v>
      </c>
      <c r="J463" s="282"/>
      <c r="K463" s="361"/>
      <c r="L463" s="361" t="s">
        <v>2050</v>
      </c>
      <c r="M463" s="361" t="s">
        <v>2051</v>
      </c>
      <c r="N463" s="282"/>
      <c r="O463" s="276"/>
      <c r="P463" s="282"/>
      <c r="Q463" s="276"/>
      <c r="R463" s="276"/>
      <c r="S463" s="238" t="s">
        <v>315</v>
      </c>
      <c r="T463" s="181">
        <f t="shared" si="2331"/>
        <v>1</v>
      </c>
      <c r="U463" s="276"/>
      <c r="V463" s="276"/>
      <c r="W463" s="236" t="s">
        <v>2079</v>
      </c>
      <c r="X463" s="301"/>
      <c r="Y463" s="301"/>
      <c r="Z463" s="208">
        <f t="shared" si="2332"/>
        <v>1</v>
      </c>
      <c r="AA463" s="236" t="s">
        <v>320</v>
      </c>
      <c r="AB463" s="210"/>
      <c r="AC463" s="276"/>
      <c r="AD463" s="276"/>
      <c r="AE463" s="208">
        <f t="shared" si="2333"/>
        <v>1</v>
      </c>
      <c r="AF463" s="210" t="s">
        <v>295</v>
      </c>
      <c r="AG463" s="236" t="s">
        <v>2088</v>
      </c>
      <c r="AH463" s="276"/>
      <c r="AI463" s="276"/>
      <c r="AJ463" s="208">
        <f t="shared" si="2334"/>
        <v>1</v>
      </c>
      <c r="AK463" s="236" t="s">
        <v>292</v>
      </c>
      <c r="AL463" s="236" t="s">
        <v>307</v>
      </c>
      <c r="AM463" s="276"/>
      <c r="AN463" s="276"/>
      <c r="AO463" s="208">
        <f t="shared" si="2335"/>
        <v>1</v>
      </c>
      <c r="AP463" s="236" t="s">
        <v>647</v>
      </c>
      <c r="AQ463" s="276"/>
      <c r="AR463" s="276"/>
      <c r="AS463" s="276"/>
      <c r="AT463" s="278"/>
      <c r="AU463" s="290"/>
      <c r="AV463" s="290">
        <v>0</v>
      </c>
      <c r="AW463" s="210" t="s">
        <v>89</v>
      </c>
      <c r="AX463" s="210"/>
      <c r="AY463" s="188"/>
      <c r="AZ463" s="182"/>
      <c r="BA463" s="183"/>
      <c r="BB463" s="183"/>
      <c r="BC463" s="183"/>
      <c r="BD463" s="183"/>
      <c r="BE463" s="183"/>
      <c r="BF463" s="183"/>
      <c r="BG463" s="183"/>
    </row>
    <row r="464" spans="1:59" ht="64.5" customHeight="1" x14ac:dyDescent="0.2">
      <c r="A464" s="284">
        <v>152</v>
      </c>
      <c r="B464" s="282" t="s">
        <v>179</v>
      </c>
      <c r="C464" s="285" t="str">
        <f>+VLOOKUP(B464,$A$691:$B$729,2,0)</f>
        <v>CARLOS FERNANDO CASTAÑO MONTOYA</v>
      </c>
      <c r="D464" s="280" t="s">
        <v>162</v>
      </c>
      <c r="E464" s="285" t="str">
        <f>IF(D464=$D$661,$E$661,IF(D464=$D$662,$E$662,IF(D464=$D$663,$E$663,IF(D464=$D$664,$E$664,IF(D464=$D$665,$E$665,IF(D464=$D$666,$E$666,IF(D464=$D$667,$E$667,IF(D464=$D$668,$E$668,IF(D464=$D$669,$E$669,IF(D464=$D$670,$E$670,IF(D464=VICERRECTORÍA_ACADÉMICA_,BE1075,IF(D464=PLANEACIÓN_,BE1077, IF(D464=IMPACTO,BE1076,IF(D464=VICERRECTORÍA_ADMINISTRATIVA_FINANCIERA_,BE1078,IF(D464=_VICERRECTORÍA_RESPONSABILIDAD_SOCIAL_Y_BIENESTAR_UNIVERSITARIO_,BE1079," ")))))))))))))))</f>
        <v>Administrar y ejecutar los recursos de la institución generando en los procesos mayor eficiencia y eficacia para dar una respuesta oportuna a los servicios demandados en el cumplimiento de las funciones misionales.</v>
      </c>
      <c r="F464" s="282" t="s">
        <v>265</v>
      </c>
      <c r="G464" s="210" t="s">
        <v>260</v>
      </c>
      <c r="H464" s="236" t="s">
        <v>226</v>
      </c>
      <c r="I464" s="237" t="s">
        <v>2028</v>
      </c>
      <c r="J464" s="282" t="s">
        <v>110</v>
      </c>
      <c r="K464" s="359" t="s">
        <v>2046</v>
      </c>
      <c r="L464" s="359" t="s">
        <v>2052</v>
      </c>
      <c r="M464" s="359" t="s">
        <v>2053</v>
      </c>
      <c r="N464" s="282" t="s">
        <v>127</v>
      </c>
      <c r="O464" s="276">
        <f t="shared" ref="O464" si="2352">IF(N464="ALTA",5,IF(N464="MEDIO ALTA",4,IF(N464="MEDIA",3,IF(N464="MEDIO BAJA",2,IF(N464="BAJA",1,0)))))</f>
        <v>1</v>
      </c>
      <c r="P464" s="282" t="s">
        <v>139</v>
      </c>
      <c r="Q464" s="276">
        <f t="shared" ref="Q464" si="2353">IF(P464="ALTO",5,IF(P464="MEDIO-ALTO",4,IF(P464="MEDIO",3,IF(P464="MEDIO-BAJO",2,IF(P464="BAJO",1,0)))))</f>
        <v>5</v>
      </c>
      <c r="R464" s="276">
        <f t="shared" ref="R464" si="2354">Q464*O464</f>
        <v>5</v>
      </c>
      <c r="S464" s="238" t="s">
        <v>315</v>
      </c>
      <c r="T464" s="181">
        <f t="shared" si="2331"/>
        <v>1</v>
      </c>
      <c r="U464" s="276">
        <f t="shared" ref="U464:U524" si="2355">ROUND(AVERAGEIF(T464:T466,"&gt;0"),0)</f>
        <v>1</v>
      </c>
      <c r="V464" s="276">
        <f t="shared" ref="V464:V524" si="2356">U464*0.6</f>
        <v>0.6</v>
      </c>
      <c r="W464" s="236" t="s">
        <v>2080</v>
      </c>
      <c r="X464" s="299">
        <f t="shared" ref="X464" si="2357">IF(S464="No_existen",5*$X$10,Y464*$X$10)</f>
        <v>0.2</v>
      </c>
      <c r="Y464" s="299">
        <f t="shared" si="2156"/>
        <v>4</v>
      </c>
      <c r="Z464" s="208">
        <f t="shared" si="2332"/>
        <v>4</v>
      </c>
      <c r="AA464" s="236" t="s">
        <v>318</v>
      </c>
      <c r="AB464" s="210"/>
      <c r="AC464" s="276">
        <f t="shared" ref="AC464" si="2358">IF(S464="No_existen",5*$AC$10,AD464*$AC$10)</f>
        <v>0.15</v>
      </c>
      <c r="AD464" s="276">
        <f t="shared" ref="AD464:AD524" si="2359">ROUND(AVERAGEIF(AE464:AE466,"&gt;0"),0)</f>
        <v>1</v>
      </c>
      <c r="AE464" s="208">
        <f t="shared" si="2333"/>
        <v>1</v>
      </c>
      <c r="AF464" s="210" t="s">
        <v>295</v>
      </c>
      <c r="AG464" s="236" t="s">
        <v>2089</v>
      </c>
      <c r="AH464" s="276">
        <f t="shared" ref="AH464" si="2360">IF(S464="No_existen",5*$AH$10,AI464*$AH$10)</f>
        <v>0.1</v>
      </c>
      <c r="AI464" s="276">
        <f t="shared" ref="AI464" si="2361">ROUND(AVERAGEIF(AJ464:AJ466,"&gt;0"),0)</f>
        <v>1</v>
      </c>
      <c r="AJ464" s="208">
        <f t="shared" si="2334"/>
        <v>1</v>
      </c>
      <c r="AK464" s="236" t="s">
        <v>292</v>
      </c>
      <c r="AL464" s="236" t="s">
        <v>307</v>
      </c>
      <c r="AM464" s="276">
        <f t="shared" ref="AM464" si="2362">IF(S464="No_existen",5*$AM$10,AN464*$AM$10)</f>
        <v>0.1</v>
      </c>
      <c r="AN464" s="276">
        <f t="shared" ref="AN464" si="2363">ROUND(AVERAGEIF(AO464:AO466,"&gt;0"),0)</f>
        <v>1</v>
      </c>
      <c r="AO464" s="208">
        <f t="shared" si="2335"/>
        <v>1</v>
      </c>
      <c r="AP464" s="236" t="s">
        <v>647</v>
      </c>
      <c r="AQ464" s="276">
        <f t="shared" ref="AQ464" si="2364">ROUND(AVERAGE(U464,Y464,AD464,AI464,AN464),0)</f>
        <v>2</v>
      </c>
      <c r="AR464" s="276" t="str">
        <f t="shared" ref="AR464" si="2365">IF(AQ464&lt;1.5,"FUERTE",IF(AND(AQ464&gt;=1.5,AQ464&lt;2.5),"ACEPTABLE",IF(AQ464&gt;=5,"INEXISTENTE","DÉBIL")))</f>
        <v>ACEPTABLE</v>
      </c>
      <c r="AS464" s="276">
        <f t="shared" ref="AS464" si="2366">IF(R464=0,0,ROUND((R464*AQ464),0))</f>
        <v>10</v>
      </c>
      <c r="AT464" s="278" t="str">
        <f t="shared" ref="AT464" si="2367">IF(AS464&gt;=36,"GRAVE", IF(AS464&lt;=10, "LEVE", "MODERADO"))</f>
        <v>LEVE</v>
      </c>
      <c r="AU464" s="288" t="s">
        <v>2094</v>
      </c>
      <c r="AV464" s="288" t="s">
        <v>2095</v>
      </c>
      <c r="AW464" s="210" t="s">
        <v>89</v>
      </c>
      <c r="AX464" s="210"/>
      <c r="AY464" s="188"/>
      <c r="AZ464" s="182"/>
      <c r="BA464" s="183"/>
      <c r="BB464" s="183"/>
      <c r="BC464" s="183"/>
      <c r="BD464" s="183"/>
      <c r="BE464" s="183"/>
      <c r="BF464" s="183"/>
      <c r="BG464" s="183"/>
    </row>
    <row r="465" spans="1:59" ht="64.5" hidden="1" customHeight="1" x14ac:dyDescent="0.2">
      <c r="A465" s="284"/>
      <c r="B465" s="282"/>
      <c r="C465" s="285"/>
      <c r="D465" s="280"/>
      <c r="E465" s="285"/>
      <c r="F465" s="282"/>
      <c r="G465" s="210" t="s">
        <v>260</v>
      </c>
      <c r="H465" s="236" t="s">
        <v>34</v>
      </c>
      <c r="I465" s="237"/>
      <c r="J465" s="282"/>
      <c r="K465" s="360"/>
      <c r="L465" s="360" t="s">
        <v>2052</v>
      </c>
      <c r="M465" s="360" t="s">
        <v>2053</v>
      </c>
      <c r="N465" s="282"/>
      <c r="O465" s="276"/>
      <c r="P465" s="282"/>
      <c r="Q465" s="276"/>
      <c r="R465" s="276"/>
      <c r="S465" s="238" t="s">
        <v>315</v>
      </c>
      <c r="T465" s="181">
        <f t="shared" si="2331"/>
        <v>1</v>
      </c>
      <c r="U465" s="276"/>
      <c r="V465" s="276"/>
      <c r="W465" s="236" t="s">
        <v>2081</v>
      </c>
      <c r="X465" s="300"/>
      <c r="Y465" s="300"/>
      <c r="Z465" s="208">
        <f t="shared" si="2332"/>
        <v>4</v>
      </c>
      <c r="AA465" s="236" t="s">
        <v>318</v>
      </c>
      <c r="AB465" s="210"/>
      <c r="AC465" s="276"/>
      <c r="AD465" s="276"/>
      <c r="AE465" s="208">
        <f t="shared" si="2333"/>
        <v>1</v>
      </c>
      <c r="AF465" s="210" t="s">
        <v>295</v>
      </c>
      <c r="AG465" s="236" t="s">
        <v>2089</v>
      </c>
      <c r="AH465" s="276"/>
      <c r="AI465" s="276"/>
      <c r="AJ465" s="208">
        <f t="shared" si="2334"/>
        <v>1</v>
      </c>
      <c r="AK465" s="236" t="s">
        <v>292</v>
      </c>
      <c r="AL465" s="236" t="s">
        <v>299</v>
      </c>
      <c r="AM465" s="276"/>
      <c r="AN465" s="276"/>
      <c r="AO465" s="208">
        <f t="shared" si="2335"/>
        <v>1</v>
      </c>
      <c r="AP465" s="236" t="s">
        <v>647</v>
      </c>
      <c r="AQ465" s="276"/>
      <c r="AR465" s="276"/>
      <c r="AS465" s="276"/>
      <c r="AT465" s="278"/>
      <c r="AU465" s="289"/>
      <c r="AV465" s="289" t="s">
        <v>2095</v>
      </c>
      <c r="AW465" s="210" t="s">
        <v>89</v>
      </c>
      <c r="AX465" s="210"/>
      <c r="AY465" s="188"/>
      <c r="AZ465" s="182"/>
      <c r="BA465" s="183"/>
      <c r="BB465" s="183"/>
      <c r="BC465" s="183"/>
      <c r="BD465" s="183"/>
      <c r="BE465" s="183"/>
      <c r="BF465" s="183"/>
      <c r="BG465" s="183"/>
    </row>
    <row r="466" spans="1:59" ht="64.5" hidden="1" customHeight="1" x14ac:dyDescent="0.2">
      <c r="A466" s="284"/>
      <c r="B466" s="282"/>
      <c r="C466" s="285"/>
      <c r="D466" s="280"/>
      <c r="E466" s="285"/>
      <c r="F466" s="282"/>
      <c r="G466" s="210"/>
      <c r="H466" s="236"/>
      <c r="I466" s="237"/>
      <c r="J466" s="282"/>
      <c r="K466" s="361"/>
      <c r="L466" s="361" t="s">
        <v>2052</v>
      </c>
      <c r="M466" s="361" t="s">
        <v>2053</v>
      </c>
      <c r="N466" s="282"/>
      <c r="O466" s="276"/>
      <c r="P466" s="282"/>
      <c r="Q466" s="276"/>
      <c r="R466" s="276"/>
      <c r="S466" s="238" t="s">
        <v>315</v>
      </c>
      <c r="T466" s="181">
        <f t="shared" si="2331"/>
        <v>1</v>
      </c>
      <c r="U466" s="276"/>
      <c r="V466" s="276"/>
      <c r="W466" s="236" t="s">
        <v>2082</v>
      </c>
      <c r="X466" s="301"/>
      <c r="Y466" s="301"/>
      <c r="Z466" s="208">
        <f t="shared" si="2332"/>
        <v>4</v>
      </c>
      <c r="AA466" s="236" t="s">
        <v>318</v>
      </c>
      <c r="AB466" s="210"/>
      <c r="AC466" s="276"/>
      <c r="AD466" s="276"/>
      <c r="AE466" s="208">
        <f t="shared" si="2333"/>
        <v>1</v>
      </c>
      <c r="AF466" s="210" t="s">
        <v>295</v>
      </c>
      <c r="AG466" s="236" t="s">
        <v>2089</v>
      </c>
      <c r="AH466" s="276"/>
      <c r="AI466" s="276"/>
      <c r="AJ466" s="208">
        <f t="shared" si="2334"/>
        <v>1</v>
      </c>
      <c r="AK466" s="236" t="s">
        <v>292</v>
      </c>
      <c r="AL466" s="236" t="s">
        <v>299</v>
      </c>
      <c r="AM466" s="276"/>
      <c r="AN466" s="276"/>
      <c r="AO466" s="208">
        <f t="shared" si="2335"/>
        <v>1</v>
      </c>
      <c r="AP466" s="236" t="s">
        <v>647</v>
      </c>
      <c r="AQ466" s="276"/>
      <c r="AR466" s="276"/>
      <c r="AS466" s="276"/>
      <c r="AT466" s="278"/>
      <c r="AU466" s="290"/>
      <c r="AV466" s="290" t="s">
        <v>2095</v>
      </c>
      <c r="AW466" s="210" t="s">
        <v>89</v>
      </c>
      <c r="AX466" s="210"/>
      <c r="AY466" s="188"/>
      <c r="AZ466" s="182"/>
      <c r="BA466" s="183"/>
      <c r="BB466" s="183"/>
      <c r="BC466" s="183"/>
      <c r="BD466" s="183"/>
      <c r="BE466" s="183"/>
      <c r="BF466" s="183"/>
      <c r="BG466" s="183"/>
    </row>
    <row r="467" spans="1:59" ht="105" customHeight="1" x14ac:dyDescent="0.2">
      <c r="A467" s="284">
        <v>153</v>
      </c>
      <c r="B467" s="282" t="s">
        <v>179</v>
      </c>
      <c r="C467" s="285" t="str">
        <f>+VLOOKUP(B467,$A$691:$B$729,2,0)</f>
        <v>CARLOS FERNANDO CASTAÑO MONTOYA</v>
      </c>
      <c r="D467" s="280" t="s">
        <v>162</v>
      </c>
      <c r="E467" s="285" t="str">
        <f>IF(D467=$D$661,$E$661,IF(D467=$D$662,$E$662,IF(D467=$D$663,$E$663,IF(D467=$D$664,$E$664,IF(D467=$D$665,$E$665,IF(D467=$D$666,$E$666,IF(D467=$D$667,$E$667,IF(D467=$D$668,$E$668,IF(D467=$D$669,$E$669,IF(D467=$D$670,$E$670,IF(D467=VICERRECTORÍA_ACADÉMICA_,BE1078,IF(D467=PLANEACIÓN_,BE1080, IF(D467=IMPACTO,BE1079,IF(D467=VICERRECTORÍA_ADMINISTRATIVA_FINANCIERA_,BE1081,IF(D467=_VICERRECTORÍA_RESPONSABILIDAD_SOCIAL_Y_BIENESTAR_UNIVERSITARIO_,BE1082," ")))))))))))))))</f>
        <v>Administrar y ejecutar los recursos de la institución generando en los procesos mayor eficiencia y eficacia para dar una respuesta oportuna a los servicios demandados en el cumplimiento de las funciones misionales.</v>
      </c>
      <c r="F467" s="282" t="s">
        <v>265</v>
      </c>
      <c r="G467" s="210" t="s">
        <v>260</v>
      </c>
      <c r="H467" s="236" t="s">
        <v>37</v>
      </c>
      <c r="I467" s="237" t="s">
        <v>2029</v>
      </c>
      <c r="J467" s="282" t="s">
        <v>110</v>
      </c>
      <c r="K467" s="291" t="s">
        <v>2054</v>
      </c>
      <c r="L467" s="291" t="s">
        <v>2055</v>
      </c>
      <c r="M467" s="291" t="s">
        <v>2056</v>
      </c>
      <c r="N467" s="282" t="s">
        <v>104</v>
      </c>
      <c r="O467" s="276">
        <f t="shared" ref="O467" si="2368">IF(N467="ALTA",5,IF(N467="MEDIO ALTA",4,IF(N467="MEDIA",3,IF(N467="MEDIO BAJA",2,IF(N467="BAJA",1,0)))))</f>
        <v>3</v>
      </c>
      <c r="P467" s="282" t="s">
        <v>209</v>
      </c>
      <c r="Q467" s="276">
        <f t="shared" ref="Q467" si="2369">IF(P467="ALTO",5,IF(P467="MEDIO-ALTO",4,IF(P467="MEDIO",3,IF(P467="MEDIO-BAJO",2,IF(P467="BAJO",1,0)))))</f>
        <v>4</v>
      </c>
      <c r="R467" s="276">
        <f t="shared" ref="R467" si="2370">Q467*O467</f>
        <v>12</v>
      </c>
      <c r="S467" s="238" t="s">
        <v>315</v>
      </c>
      <c r="T467" s="181">
        <f t="shared" si="2331"/>
        <v>1</v>
      </c>
      <c r="U467" s="276">
        <f t="shared" ref="U467:U527" si="2371">ROUND(AVERAGEIF(T467:T469,"&gt;0"),0)</f>
        <v>1</v>
      </c>
      <c r="V467" s="276">
        <f t="shared" ref="V467:V527" si="2372">U467*0.6</f>
        <v>0.6</v>
      </c>
      <c r="W467" s="236" t="s">
        <v>2083</v>
      </c>
      <c r="X467" s="299">
        <f t="shared" ref="X467" si="2373">IF(S467="No_existen",5*$X$10,Y467*$X$10)</f>
        <v>0.2</v>
      </c>
      <c r="Y467" s="299">
        <f t="shared" si="2172"/>
        <v>4</v>
      </c>
      <c r="Z467" s="208">
        <f t="shared" si="2332"/>
        <v>4</v>
      </c>
      <c r="AA467" s="236" t="s">
        <v>318</v>
      </c>
      <c r="AB467" s="210"/>
      <c r="AC467" s="276">
        <f t="shared" ref="AC467" si="2374">IF(S467="No_existen",5*$AC$10,AD467*$AC$10)</f>
        <v>0.15</v>
      </c>
      <c r="AD467" s="276">
        <f t="shared" ref="AD467:AD527" si="2375">ROUND(AVERAGEIF(AE467:AE469,"&gt;0"),0)</f>
        <v>1</v>
      </c>
      <c r="AE467" s="208">
        <f t="shared" si="2333"/>
        <v>1</v>
      </c>
      <c r="AF467" s="210" t="s">
        <v>295</v>
      </c>
      <c r="AG467" s="236" t="s">
        <v>2090</v>
      </c>
      <c r="AH467" s="276">
        <f t="shared" ref="AH467" si="2376">IF(S467="No_existen",5*$AH$10,AI467*$AH$10)</f>
        <v>0.1</v>
      </c>
      <c r="AI467" s="276">
        <f t="shared" ref="AI467" si="2377">ROUND(AVERAGEIF(AJ467:AJ469,"&gt;0"),0)</f>
        <v>1</v>
      </c>
      <c r="AJ467" s="208">
        <f t="shared" si="2334"/>
        <v>1</v>
      </c>
      <c r="AK467" s="236" t="s">
        <v>292</v>
      </c>
      <c r="AL467" s="236" t="s">
        <v>307</v>
      </c>
      <c r="AM467" s="276">
        <f t="shared" ref="AM467" si="2378">IF(S467="No_existen",5*$AM$10,AN467*$AM$10)</f>
        <v>0.1</v>
      </c>
      <c r="AN467" s="276">
        <f t="shared" ref="AN467" si="2379">ROUND(AVERAGEIF(AO467:AO469,"&gt;0"),0)</f>
        <v>1</v>
      </c>
      <c r="AO467" s="208">
        <f t="shared" si="2335"/>
        <v>1</v>
      </c>
      <c r="AP467" s="236" t="s">
        <v>647</v>
      </c>
      <c r="AQ467" s="276">
        <f t="shared" ref="AQ467" si="2380">ROUND(AVERAGE(U467,Y467,AD467,AI467,AN467),0)</f>
        <v>2</v>
      </c>
      <c r="AR467" s="276" t="str">
        <f t="shared" ref="AR467" si="2381">IF(AQ467&lt;1.5,"FUERTE",IF(AND(AQ467&gt;=1.5,AQ467&lt;2.5),"ACEPTABLE",IF(AQ467&gt;=5,"INEXISTENTE","DÉBIL")))</f>
        <v>ACEPTABLE</v>
      </c>
      <c r="AS467" s="276">
        <f t="shared" ref="AS467" si="2382">IF(R467=0,0,ROUND((R467*AQ467),0))</f>
        <v>24</v>
      </c>
      <c r="AT467" s="278" t="str">
        <f t="shared" ref="AT467" si="2383">IF(AS467&gt;=36,"GRAVE", IF(AS467&lt;=10, "LEVE", "MODERADO"))</f>
        <v>MODERADO</v>
      </c>
      <c r="AU467" s="288" t="s">
        <v>2096</v>
      </c>
      <c r="AV467" s="288">
        <v>0</v>
      </c>
      <c r="AW467" s="210" t="s">
        <v>90</v>
      </c>
      <c r="AX467" s="236" t="s">
        <v>2098</v>
      </c>
      <c r="AY467" s="239">
        <v>45657</v>
      </c>
      <c r="AZ467" s="182"/>
      <c r="BA467" s="183"/>
      <c r="BB467" s="183"/>
      <c r="BC467" s="183"/>
      <c r="BD467" s="183"/>
      <c r="BE467" s="183"/>
      <c r="BF467" s="183"/>
      <c r="BG467" s="183"/>
    </row>
    <row r="468" spans="1:59" ht="64.5" hidden="1" customHeight="1" x14ac:dyDescent="0.2">
      <c r="A468" s="284"/>
      <c r="B468" s="282"/>
      <c r="C468" s="285"/>
      <c r="D468" s="280"/>
      <c r="E468" s="285"/>
      <c r="F468" s="282"/>
      <c r="G468" s="210"/>
      <c r="H468" s="236"/>
      <c r="I468" s="237"/>
      <c r="J468" s="282"/>
      <c r="K468" s="292"/>
      <c r="L468" s="292" t="s">
        <v>2055</v>
      </c>
      <c r="M468" s="292" t="s">
        <v>2056</v>
      </c>
      <c r="N468" s="282"/>
      <c r="O468" s="276"/>
      <c r="P468" s="282"/>
      <c r="Q468" s="276"/>
      <c r="R468" s="276"/>
      <c r="S468" s="238" t="s">
        <v>315</v>
      </c>
      <c r="T468" s="181">
        <f t="shared" si="2331"/>
        <v>1</v>
      </c>
      <c r="U468" s="276"/>
      <c r="V468" s="276"/>
      <c r="W468" s="236" t="s">
        <v>2084</v>
      </c>
      <c r="X468" s="300"/>
      <c r="Y468" s="300"/>
      <c r="Z468" s="208">
        <f t="shared" si="2332"/>
        <v>4</v>
      </c>
      <c r="AA468" s="236" t="s">
        <v>318</v>
      </c>
      <c r="AB468" s="210"/>
      <c r="AC468" s="276"/>
      <c r="AD468" s="276"/>
      <c r="AE468" s="208">
        <f t="shared" si="2333"/>
        <v>1</v>
      </c>
      <c r="AF468" s="210" t="s">
        <v>295</v>
      </c>
      <c r="AG468" s="236" t="s">
        <v>2090</v>
      </c>
      <c r="AH468" s="276"/>
      <c r="AI468" s="276"/>
      <c r="AJ468" s="208">
        <f t="shared" si="2334"/>
        <v>1</v>
      </c>
      <c r="AK468" s="236" t="s">
        <v>292</v>
      </c>
      <c r="AL468" s="236" t="s">
        <v>307</v>
      </c>
      <c r="AM468" s="276"/>
      <c r="AN468" s="276"/>
      <c r="AO468" s="208">
        <f t="shared" si="2335"/>
        <v>1</v>
      </c>
      <c r="AP468" s="236" t="s">
        <v>647</v>
      </c>
      <c r="AQ468" s="276"/>
      <c r="AR468" s="276"/>
      <c r="AS468" s="276"/>
      <c r="AT468" s="278"/>
      <c r="AU468" s="289"/>
      <c r="AV468" s="289">
        <v>0</v>
      </c>
      <c r="AW468" s="210"/>
      <c r="AX468" s="210"/>
      <c r="AY468" s="188"/>
      <c r="AZ468" s="182"/>
      <c r="BA468" s="183"/>
      <c r="BB468" s="183"/>
      <c r="BC468" s="183"/>
      <c r="BD468" s="183"/>
      <c r="BE468" s="183"/>
      <c r="BF468" s="183"/>
      <c r="BG468" s="183"/>
    </row>
    <row r="469" spans="1:59" ht="64.5" hidden="1" customHeight="1" x14ac:dyDescent="0.2">
      <c r="A469" s="284"/>
      <c r="B469" s="282"/>
      <c r="C469" s="285"/>
      <c r="D469" s="280"/>
      <c r="E469" s="285"/>
      <c r="F469" s="282"/>
      <c r="G469" s="210"/>
      <c r="H469" s="236"/>
      <c r="I469" s="237"/>
      <c r="J469" s="282"/>
      <c r="K469" s="293"/>
      <c r="L469" s="293" t="s">
        <v>2055</v>
      </c>
      <c r="M469" s="293" t="s">
        <v>2056</v>
      </c>
      <c r="N469" s="282"/>
      <c r="O469" s="276"/>
      <c r="P469" s="282"/>
      <c r="Q469" s="276"/>
      <c r="R469" s="276"/>
      <c r="S469" s="238"/>
      <c r="T469" s="181">
        <f t="shared" si="2331"/>
        <v>0</v>
      </c>
      <c r="U469" s="276"/>
      <c r="V469" s="276"/>
      <c r="W469" s="236"/>
      <c r="X469" s="301"/>
      <c r="Y469" s="301"/>
      <c r="Z469" s="208">
        <f t="shared" si="2332"/>
        <v>0</v>
      </c>
      <c r="AA469" s="236"/>
      <c r="AB469" s="210"/>
      <c r="AC469" s="276"/>
      <c r="AD469" s="276"/>
      <c r="AE469" s="208">
        <f t="shared" si="2333"/>
        <v>0</v>
      </c>
      <c r="AF469" s="210"/>
      <c r="AG469" s="236"/>
      <c r="AH469" s="276"/>
      <c r="AI469" s="276"/>
      <c r="AJ469" s="208">
        <f t="shared" si="2334"/>
        <v>0</v>
      </c>
      <c r="AK469" s="236"/>
      <c r="AL469" s="236"/>
      <c r="AM469" s="276"/>
      <c r="AN469" s="276"/>
      <c r="AO469" s="208">
        <f t="shared" si="2335"/>
        <v>0</v>
      </c>
      <c r="AP469" s="236"/>
      <c r="AQ469" s="276"/>
      <c r="AR469" s="276"/>
      <c r="AS469" s="276"/>
      <c r="AT469" s="278"/>
      <c r="AU469" s="290"/>
      <c r="AV469" s="290">
        <v>0</v>
      </c>
      <c r="AW469" s="210"/>
      <c r="AX469" s="210"/>
      <c r="AY469" s="188"/>
      <c r="AZ469" s="182"/>
      <c r="BA469" s="183"/>
      <c r="BB469" s="183"/>
      <c r="BC469" s="183"/>
      <c r="BD469" s="183"/>
      <c r="BE469" s="183"/>
      <c r="BF469" s="183"/>
      <c r="BG469" s="183"/>
    </row>
    <row r="470" spans="1:59" ht="102.75" customHeight="1" x14ac:dyDescent="0.2">
      <c r="A470" s="284">
        <v>154</v>
      </c>
      <c r="B470" s="282" t="s">
        <v>179</v>
      </c>
      <c r="C470" s="285" t="str">
        <f>+VLOOKUP(B470,$A$691:$B$729,2,0)</f>
        <v>CARLOS FERNANDO CASTAÑO MONTOYA</v>
      </c>
      <c r="D470" s="280" t="s">
        <v>162</v>
      </c>
      <c r="E470" s="285" t="str">
        <f>IF(D470=$D$661,$E$661,IF(D470=$D$662,$E$662,IF(D470=$D$663,$E$663,IF(D470=$D$664,$E$664,IF(D470=$D$665,$E$665,IF(D470=$D$666,$E$666,IF(D470=$D$667,$E$667,IF(D470=$D$668,$E$668,IF(D470=$D$669,$E$669,IF(D470=$D$670,$E$670,IF(D470=VICERRECTORÍA_ACADÉMICA_,BE1081,IF(D470=PLANEACIÓN_,BE1083, IF(D470=IMPACTO,BE1082,IF(D470=VICERRECTORÍA_ADMINISTRATIVA_FINANCIERA_,BE1084,IF(D470=_VICERRECTORÍA_RESPONSABILIDAD_SOCIAL_Y_BIENESTAR_UNIVERSITARIO_,BE1085," ")))))))))))))))</f>
        <v>Administrar y ejecutar los recursos de la institución generando en los procesos mayor eficiencia y eficacia para dar una respuesta oportuna a los servicios demandados en el cumplimiento de las funciones misionales.</v>
      </c>
      <c r="F470" s="282" t="s">
        <v>265</v>
      </c>
      <c r="G470" s="210" t="s">
        <v>261</v>
      </c>
      <c r="H470" s="236" t="s">
        <v>41</v>
      </c>
      <c r="I470" s="237" t="s">
        <v>2030</v>
      </c>
      <c r="J470" s="282" t="s">
        <v>111</v>
      </c>
      <c r="K470" s="359" t="s">
        <v>2057</v>
      </c>
      <c r="L470" s="359" t="s">
        <v>2058</v>
      </c>
      <c r="M470" s="359" t="s">
        <v>2059</v>
      </c>
      <c r="N470" s="282" t="s">
        <v>104</v>
      </c>
      <c r="O470" s="276">
        <f t="shared" ref="O470" si="2384">IF(N470="ALTA",5,IF(N470="MEDIO ALTA",4,IF(N470="MEDIA",3,IF(N470="MEDIO BAJA",2,IF(N470="BAJA",1,0)))))</f>
        <v>3</v>
      </c>
      <c r="P470" s="282" t="s">
        <v>209</v>
      </c>
      <c r="Q470" s="276">
        <f t="shared" ref="Q470" si="2385">IF(P470="ALTO",5,IF(P470="MEDIO-ALTO",4,IF(P470="MEDIO",3,IF(P470="MEDIO-BAJO",2,IF(P470="BAJO",1,0)))))</f>
        <v>4</v>
      </c>
      <c r="R470" s="276">
        <f t="shared" ref="R470" si="2386">Q470*O470</f>
        <v>12</v>
      </c>
      <c r="S470" s="238" t="s">
        <v>386</v>
      </c>
      <c r="T470" s="181">
        <f t="shared" si="2331"/>
        <v>4</v>
      </c>
      <c r="U470" s="276">
        <f t="shared" ref="U470:U530" si="2387">ROUND(AVERAGEIF(T470:T472,"&gt;0"),0)</f>
        <v>4</v>
      </c>
      <c r="V470" s="276">
        <f t="shared" ref="V470:V530" si="2388">U470*0.6</f>
        <v>2.4</v>
      </c>
      <c r="W470" s="236" t="s">
        <v>2085</v>
      </c>
      <c r="X470" s="299">
        <f t="shared" ref="X470" si="2389">IF(S470="No_existen",5*$X$10,Y470*$X$10)</f>
        <v>0.2</v>
      </c>
      <c r="Y470" s="299">
        <f t="shared" si="2189"/>
        <v>4</v>
      </c>
      <c r="Z470" s="208">
        <f t="shared" si="2332"/>
        <v>4</v>
      </c>
      <c r="AA470" s="236" t="s">
        <v>318</v>
      </c>
      <c r="AB470" s="210"/>
      <c r="AC470" s="276">
        <f t="shared" ref="AC470" si="2390">IF(S470="No_existen",5*$AC$10,AD470*$AC$10)</f>
        <v>0.15</v>
      </c>
      <c r="AD470" s="276">
        <f t="shared" ref="AD470:AD530" si="2391">ROUND(AVERAGEIF(AE470:AE472,"&gt;0"),0)</f>
        <v>1</v>
      </c>
      <c r="AE470" s="208">
        <f t="shared" si="2333"/>
        <v>1</v>
      </c>
      <c r="AF470" s="210" t="s">
        <v>295</v>
      </c>
      <c r="AG470" s="236" t="s">
        <v>2091</v>
      </c>
      <c r="AH470" s="276">
        <f t="shared" ref="AH470" si="2392">IF(S470="No_existen",5*$AH$10,AI470*$AH$10)</f>
        <v>0.1</v>
      </c>
      <c r="AI470" s="276">
        <f t="shared" ref="AI470" si="2393">ROUND(AVERAGEIF(AJ470:AJ472,"&gt;0"),0)</f>
        <v>1</v>
      </c>
      <c r="AJ470" s="208">
        <f t="shared" si="2334"/>
        <v>1</v>
      </c>
      <c r="AK470" s="236" t="s">
        <v>292</v>
      </c>
      <c r="AL470" s="236" t="s">
        <v>307</v>
      </c>
      <c r="AM470" s="276">
        <f t="shared" ref="AM470" si="2394">IF(S470="No_existen",5*$AM$10,AN470*$AM$10)</f>
        <v>0.1</v>
      </c>
      <c r="AN470" s="276">
        <f t="shared" ref="AN470" si="2395">ROUND(AVERAGEIF(AO470:AO472,"&gt;0"),0)</f>
        <v>1</v>
      </c>
      <c r="AO470" s="208">
        <f t="shared" si="2335"/>
        <v>1</v>
      </c>
      <c r="AP470" s="236" t="s">
        <v>647</v>
      </c>
      <c r="AQ470" s="276">
        <f t="shared" ref="AQ470" si="2396">ROUND(AVERAGE(U470,Y470,AD470,AI470,AN470),0)</f>
        <v>2</v>
      </c>
      <c r="AR470" s="276" t="str">
        <f t="shared" ref="AR470" si="2397">IF(AQ470&lt;1.5,"FUERTE",IF(AND(AQ470&gt;=1.5,AQ470&lt;2.5),"ACEPTABLE",IF(AQ470&gt;=5,"INEXISTENTE","DÉBIL")))</f>
        <v>ACEPTABLE</v>
      </c>
      <c r="AS470" s="276">
        <f t="shared" ref="AS470" si="2398">IF(R470=0,0,ROUND((R470*AQ470),0))</f>
        <v>24</v>
      </c>
      <c r="AT470" s="278" t="str">
        <f t="shared" ref="AT470" si="2399">IF(AS470&gt;=36,"GRAVE", IF(AS470&lt;=10, "LEVE", "MODERADO"))</f>
        <v>MODERADO</v>
      </c>
      <c r="AU470" s="288" t="s">
        <v>2097</v>
      </c>
      <c r="AV470" s="302">
        <v>1</v>
      </c>
      <c r="AW470" s="210" t="s">
        <v>90</v>
      </c>
      <c r="AX470" s="236" t="s">
        <v>2099</v>
      </c>
      <c r="AY470" s="239">
        <v>45657</v>
      </c>
      <c r="AZ470" s="182"/>
      <c r="BA470" s="183"/>
      <c r="BB470" s="183"/>
      <c r="BC470" s="183"/>
      <c r="BD470" s="183"/>
      <c r="BE470" s="183"/>
      <c r="BF470" s="183"/>
      <c r="BG470" s="183"/>
    </row>
    <row r="471" spans="1:59" ht="64.5" hidden="1" customHeight="1" x14ac:dyDescent="0.2">
      <c r="A471" s="284"/>
      <c r="B471" s="282"/>
      <c r="C471" s="285"/>
      <c r="D471" s="280"/>
      <c r="E471" s="285"/>
      <c r="F471" s="282"/>
      <c r="G471" s="210"/>
      <c r="H471" s="210"/>
      <c r="I471" s="237"/>
      <c r="J471" s="282"/>
      <c r="K471" s="360"/>
      <c r="L471" s="360" t="s">
        <v>2058</v>
      </c>
      <c r="M471" s="360" t="s">
        <v>2059</v>
      </c>
      <c r="N471" s="282"/>
      <c r="O471" s="276"/>
      <c r="P471" s="282"/>
      <c r="Q471" s="276"/>
      <c r="R471" s="276"/>
      <c r="S471" s="238"/>
      <c r="T471" s="181">
        <f t="shared" si="2331"/>
        <v>0</v>
      </c>
      <c r="U471" s="276"/>
      <c r="V471" s="276"/>
      <c r="W471" s="236"/>
      <c r="X471" s="300"/>
      <c r="Y471" s="300"/>
      <c r="Z471" s="208">
        <f t="shared" si="2332"/>
        <v>0</v>
      </c>
      <c r="AA471" s="236"/>
      <c r="AB471" s="210"/>
      <c r="AC471" s="276"/>
      <c r="AD471" s="276"/>
      <c r="AE471" s="208">
        <f t="shared" si="2333"/>
        <v>0</v>
      </c>
      <c r="AF471" s="210"/>
      <c r="AG471" s="210"/>
      <c r="AH471" s="276"/>
      <c r="AI471" s="276"/>
      <c r="AJ471" s="208">
        <f t="shared" si="2334"/>
        <v>0</v>
      </c>
      <c r="AK471" s="210"/>
      <c r="AL471" s="210"/>
      <c r="AM471" s="276"/>
      <c r="AN471" s="276"/>
      <c r="AO471" s="208">
        <f t="shared" si="2335"/>
        <v>0</v>
      </c>
      <c r="AP471" s="210"/>
      <c r="AQ471" s="276"/>
      <c r="AR471" s="276"/>
      <c r="AS471" s="276"/>
      <c r="AT471" s="278"/>
      <c r="AU471" s="289"/>
      <c r="AV471" s="303">
        <v>100</v>
      </c>
      <c r="AW471" s="210"/>
      <c r="AX471" s="210"/>
      <c r="AY471" s="188"/>
      <c r="AZ471" s="182"/>
      <c r="BA471" s="183"/>
      <c r="BB471" s="183"/>
      <c r="BC471" s="183"/>
      <c r="BD471" s="183"/>
      <c r="BE471" s="183"/>
      <c r="BF471" s="183"/>
      <c r="BG471" s="183"/>
    </row>
    <row r="472" spans="1:59" ht="64.5" hidden="1" customHeight="1" x14ac:dyDescent="0.2">
      <c r="A472" s="284"/>
      <c r="B472" s="282"/>
      <c r="C472" s="285"/>
      <c r="D472" s="280"/>
      <c r="E472" s="285"/>
      <c r="F472" s="282"/>
      <c r="G472" s="210"/>
      <c r="H472" s="210"/>
      <c r="I472" s="237"/>
      <c r="J472" s="282"/>
      <c r="K472" s="361"/>
      <c r="L472" s="361" t="s">
        <v>2058</v>
      </c>
      <c r="M472" s="361" t="s">
        <v>2059</v>
      </c>
      <c r="N472" s="282"/>
      <c r="O472" s="276"/>
      <c r="P472" s="282"/>
      <c r="Q472" s="276"/>
      <c r="R472" s="276"/>
      <c r="S472" s="238"/>
      <c r="T472" s="181">
        <f t="shared" si="2331"/>
        <v>0</v>
      </c>
      <c r="U472" s="276"/>
      <c r="V472" s="276"/>
      <c r="W472" s="236"/>
      <c r="X472" s="301"/>
      <c r="Y472" s="301"/>
      <c r="Z472" s="208">
        <f t="shared" si="2332"/>
        <v>0</v>
      </c>
      <c r="AA472" s="236"/>
      <c r="AB472" s="210"/>
      <c r="AC472" s="276"/>
      <c r="AD472" s="276"/>
      <c r="AE472" s="208">
        <f t="shared" si="2333"/>
        <v>0</v>
      </c>
      <c r="AF472" s="210"/>
      <c r="AG472" s="210"/>
      <c r="AH472" s="276"/>
      <c r="AI472" s="276"/>
      <c r="AJ472" s="208">
        <f t="shared" si="2334"/>
        <v>0</v>
      </c>
      <c r="AK472" s="210"/>
      <c r="AL472" s="210"/>
      <c r="AM472" s="276"/>
      <c r="AN472" s="276"/>
      <c r="AO472" s="208">
        <f t="shared" si="2335"/>
        <v>0</v>
      </c>
      <c r="AP472" s="210"/>
      <c r="AQ472" s="276"/>
      <c r="AR472" s="276"/>
      <c r="AS472" s="276"/>
      <c r="AT472" s="278"/>
      <c r="AU472" s="290"/>
      <c r="AV472" s="304">
        <v>100</v>
      </c>
      <c r="AW472" s="210"/>
      <c r="AX472" s="210"/>
      <c r="AY472" s="188"/>
      <c r="AZ472" s="182"/>
      <c r="BA472" s="183"/>
      <c r="BB472" s="183"/>
      <c r="BC472" s="183"/>
      <c r="BD472" s="183"/>
      <c r="BE472" s="183"/>
      <c r="BF472" s="183"/>
      <c r="BG472" s="183"/>
    </row>
    <row r="473" spans="1:59" ht="64.5" hidden="1" customHeight="1" x14ac:dyDescent="0.2">
      <c r="A473" s="284">
        <v>155</v>
      </c>
      <c r="B473" s="282" t="s">
        <v>179</v>
      </c>
      <c r="C473" s="285" t="str">
        <f>+VLOOKUP(B473,$A$691:$B$729,2,0)</f>
        <v>CARLOS FERNANDO CASTAÑO MONTOYA</v>
      </c>
      <c r="D473" s="280" t="s">
        <v>161</v>
      </c>
      <c r="E473" s="285" t="str">
        <f>IF(D473=$D$661,$E$661,IF(D473=$D$662,$E$662,IF(D473=$D$663,$E$663,IF(D473=$D$664,$E$664,IF(D473=$D$665,$E$665,IF(D473=$D$666,$E$666,IF(D473=$D$667,$E$667,IF(D473=$D$668,$E$668,IF(D473=$D$669,$E$669,IF(D473=$D$670,$E$670,IF(D473=VICERRECTORÍA_ACADÉMICA_,BE1084,IF(D473=PLANEACIÓN_,BE1086, IF(D473=IMPACTO,BE1085,IF(D473=VICERRECTORÍA_ADMINISTRATIVA_FINANCIERA_,BE1087,IF(D473=_VICERRECTORÍA_RESPONSABILIDAD_SOCIAL_Y_BIENESTAR_UNIVERSITARIO_,BE1088," ")))))))))))))))</f>
        <v>Promover el bienestar de la comunidad universitaria, contribuyendo al desarrollo humano, social e intercultural de sus integrantes, en concordancia con la misión Institucional.</v>
      </c>
      <c r="F473" s="282" t="s">
        <v>265</v>
      </c>
      <c r="G473" s="217" t="s">
        <v>260</v>
      </c>
      <c r="H473" s="217" t="s">
        <v>37</v>
      </c>
      <c r="I473" s="220" t="s">
        <v>2139</v>
      </c>
      <c r="J473" s="282" t="s">
        <v>110</v>
      </c>
      <c r="K473" s="368" t="s">
        <v>2145</v>
      </c>
      <c r="L473" s="368" t="s">
        <v>2147</v>
      </c>
      <c r="M473" s="368" t="s">
        <v>2148</v>
      </c>
      <c r="N473" s="282" t="s">
        <v>127</v>
      </c>
      <c r="O473" s="276">
        <f t="shared" ref="O473" si="2400">IF(N473="ALTA",5,IF(N473="MEDIO ALTA",4,IF(N473="MEDIA",3,IF(N473="MEDIO BAJA",2,IF(N473="BAJA",1,0)))))</f>
        <v>1</v>
      </c>
      <c r="P473" s="282" t="s">
        <v>208</v>
      </c>
      <c r="Q473" s="276">
        <f t="shared" ref="Q473" si="2401">IF(P473="ALTO",5,IF(P473="MEDIO-ALTO",4,IF(P473="MEDIO",3,IF(P473="MEDIO-BAJO",2,IF(P473="BAJO",1,0)))))</f>
        <v>2</v>
      </c>
      <c r="R473" s="276">
        <f t="shared" ref="R473" si="2402">Q473*O473</f>
        <v>2</v>
      </c>
      <c r="S473" s="221" t="s">
        <v>315</v>
      </c>
      <c r="T473" s="181">
        <f t="shared" si="2331"/>
        <v>1</v>
      </c>
      <c r="U473" s="276">
        <f t="shared" ref="U473:U533" si="2403">ROUND(AVERAGEIF(T473:T475,"&gt;0"),0)</f>
        <v>1</v>
      </c>
      <c r="V473" s="276">
        <f t="shared" ref="V473:V533" si="2404">U473*0.6</f>
        <v>0.6</v>
      </c>
      <c r="W473" s="217" t="s">
        <v>2151</v>
      </c>
      <c r="X473" s="276">
        <f t="shared" ref="X473" si="2405">IF(S473="No_existen",5*$X$10,Y473*$X$10)</f>
        <v>0.2</v>
      </c>
      <c r="Y473" s="276">
        <f t="shared" si="2206"/>
        <v>4</v>
      </c>
      <c r="Z473" s="208">
        <f t="shared" si="2332"/>
        <v>4</v>
      </c>
      <c r="AA473" s="217" t="s">
        <v>318</v>
      </c>
      <c r="AB473" s="210"/>
      <c r="AC473" s="276">
        <f t="shared" ref="AC473" si="2406">IF(S473="No_existen",5*$AC$10,AD473*$AC$10)</f>
        <v>0.15</v>
      </c>
      <c r="AD473" s="276">
        <f t="shared" ref="AD473:AD533" si="2407">ROUND(AVERAGEIF(AE473:AE475,"&gt;0"),0)</f>
        <v>1</v>
      </c>
      <c r="AE473" s="208">
        <f t="shared" si="2333"/>
        <v>1</v>
      </c>
      <c r="AF473" s="210" t="s">
        <v>295</v>
      </c>
      <c r="AG473" s="217" t="s">
        <v>2089</v>
      </c>
      <c r="AH473" s="276">
        <f t="shared" ref="AH473" si="2408">IF(S473="No_existen",5*$AH$10,AI473*$AH$10)</f>
        <v>0.1</v>
      </c>
      <c r="AI473" s="276">
        <f t="shared" ref="AI473" si="2409">ROUND(AVERAGEIF(AJ473:AJ475,"&gt;0"),0)</f>
        <v>1</v>
      </c>
      <c r="AJ473" s="208">
        <f t="shared" si="2334"/>
        <v>1</v>
      </c>
      <c r="AK473" s="210" t="s">
        <v>292</v>
      </c>
      <c r="AL473" s="210" t="s">
        <v>303</v>
      </c>
      <c r="AM473" s="276">
        <f t="shared" ref="AM473" si="2410">IF(S473="No_existen",5*$AM$10,AN473*$AM$10)</f>
        <v>0.1</v>
      </c>
      <c r="AN473" s="276">
        <f t="shared" ref="AN473" si="2411">ROUND(AVERAGEIF(AO473:AO475,"&gt;0"),0)</f>
        <v>1</v>
      </c>
      <c r="AO473" s="208">
        <f t="shared" si="2335"/>
        <v>1</v>
      </c>
      <c r="AP473" s="210" t="s">
        <v>647</v>
      </c>
      <c r="AQ473" s="276">
        <f t="shared" ref="AQ473" si="2412">ROUND(AVERAGE(U473,Y473,AD473,AI473,AN473),0)</f>
        <v>2</v>
      </c>
      <c r="AR473" s="276" t="str">
        <f t="shared" ref="AR473" si="2413">IF(AQ473&lt;1.5,"FUERTE",IF(AND(AQ473&gt;=1.5,AQ473&lt;2.5),"ACEPTABLE",IF(AQ473&gt;=5,"INEXISTENTE","DÉBIL")))</f>
        <v>ACEPTABLE</v>
      </c>
      <c r="AS473" s="276">
        <f t="shared" ref="AS473" si="2414">IF(R473=0,0,ROUND((R473*AQ473),0))</f>
        <v>4</v>
      </c>
      <c r="AT473" s="278" t="str">
        <f t="shared" ref="AT473" si="2415">IF(AS473&gt;=36,"GRAVE", IF(AS473&lt;=10, "LEVE", "MODERADO"))</f>
        <v>LEVE</v>
      </c>
      <c r="AU473" s="280" t="s">
        <v>2152</v>
      </c>
      <c r="AV473" s="298">
        <v>0.03</v>
      </c>
      <c r="AW473" s="210" t="s">
        <v>89</v>
      </c>
      <c r="AX473" s="210"/>
      <c r="AY473" s="188"/>
      <c r="AZ473" s="182"/>
      <c r="BA473" s="183"/>
      <c r="BB473" s="183"/>
      <c r="BC473" s="183"/>
      <c r="BD473" s="183"/>
      <c r="BE473" s="183"/>
      <c r="BF473" s="183"/>
      <c r="BG473" s="183"/>
    </row>
    <row r="474" spans="1:59" ht="64.5" hidden="1" customHeight="1" x14ac:dyDescent="0.2">
      <c r="A474" s="284"/>
      <c r="B474" s="282"/>
      <c r="C474" s="285"/>
      <c r="D474" s="280"/>
      <c r="E474" s="285"/>
      <c r="F474" s="282"/>
      <c r="G474" s="217" t="s">
        <v>260</v>
      </c>
      <c r="H474" s="217" t="s">
        <v>37</v>
      </c>
      <c r="I474" s="220" t="s">
        <v>2140</v>
      </c>
      <c r="J474" s="282"/>
      <c r="K474" s="368"/>
      <c r="L474" s="368"/>
      <c r="M474" s="368"/>
      <c r="N474" s="282"/>
      <c r="O474" s="276"/>
      <c r="P474" s="282"/>
      <c r="Q474" s="276"/>
      <c r="R474" s="276"/>
      <c r="S474" s="221"/>
      <c r="T474" s="181">
        <f t="shared" si="2331"/>
        <v>0</v>
      </c>
      <c r="U474" s="276"/>
      <c r="V474" s="276"/>
      <c r="W474" s="217"/>
      <c r="X474" s="276"/>
      <c r="Y474" s="276"/>
      <c r="Z474" s="208">
        <f t="shared" si="2332"/>
        <v>0</v>
      </c>
      <c r="AA474" s="217"/>
      <c r="AB474" s="210"/>
      <c r="AC474" s="276"/>
      <c r="AD474" s="276"/>
      <c r="AE474" s="208">
        <f t="shared" si="2333"/>
        <v>0</v>
      </c>
      <c r="AF474" s="210"/>
      <c r="AG474" s="210"/>
      <c r="AH474" s="276"/>
      <c r="AI474" s="276"/>
      <c r="AJ474" s="208">
        <f t="shared" si="2334"/>
        <v>0</v>
      </c>
      <c r="AK474" s="210"/>
      <c r="AL474" s="210"/>
      <c r="AM474" s="276"/>
      <c r="AN474" s="276"/>
      <c r="AO474" s="208">
        <f t="shared" si="2335"/>
        <v>0</v>
      </c>
      <c r="AP474" s="210"/>
      <c r="AQ474" s="276"/>
      <c r="AR474" s="276"/>
      <c r="AS474" s="276"/>
      <c r="AT474" s="278"/>
      <c r="AU474" s="280"/>
      <c r="AV474" s="280"/>
      <c r="AW474" s="210" t="s">
        <v>89</v>
      </c>
      <c r="AX474" s="210"/>
      <c r="AY474" s="188"/>
      <c r="AZ474" s="182"/>
      <c r="BA474" s="183"/>
      <c r="BB474" s="183"/>
      <c r="BC474" s="183"/>
      <c r="BD474" s="183"/>
      <c r="BE474" s="183"/>
      <c r="BF474" s="183"/>
      <c r="BG474" s="183"/>
    </row>
    <row r="475" spans="1:59" ht="64.5" hidden="1" customHeight="1" x14ac:dyDescent="0.2">
      <c r="A475" s="284"/>
      <c r="B475" s="282"/>
      <c r="C475" s="285"/>
      <c r="D475" s="280"/>
      <c r="E475" s="285"/>
      <c r="F475" s="282"/>
      <c r="G475" s="217" t="s">
        <v>260</v>
      </c>
      <c r="H475" s="217" t="s">
        <v>37</v>
      </c>
      <c r="I475" s="220" t="s">
        <v>2141</v>
      </c>
      <c r="J475" s="282"/>
      <c r="K475" s="368"/>
      <c r="L475" s="368"/>
      <c r="M475" s="368"/>
      <c r="N475" s="282"/>
      <c r="O475" s="276"/>
      <c r="P475" s="282"/>
      <c r="Q475" s="276"/>
      <c r="R475" s="276"/>
      <c r="S475" s="221"/>
      <c r="T475" s="181">
        <f t="shared" si="2331"/>
        <v>0</v>
      </c>
      <c r="U475" s="276"/>
      <c r="V475" s="276"/>
      <c r="W475" s="210"/>
      <c r="X475" s="276"/>
      <c r="Y475" s="276"/>
      <c r="Z475" s="208">
        <f t="shared" si="2332"/>
        <v>0</v>
      </c>
      <c r="AA475" s="217"/>
      <c r="AB475" s="210"/>
      <c r="AC475" s="276"/>
      <c r="AD475" s="276"/>
      <c r="AE475" s="208">
        <f t="shared" si="2333"/>
        <v>0</v>
      </c>
      <c r="AF475" s="210"/>
      <c r="AG475" s="210"/>
      <c r="AH475" s="276"/>
      <c r="AI475" s="276"/>
      <c r="AJ475" s="208">
        <f t="shared" si="2334"/>
        <v>0</v>
      </c>
      <c r="AK475" s="210"/>
      <c r="AL475" s="210"/>
      <c r="AM475" s="276"/>
      <c r="AN475" s="276"/>
      <c r="AO475" s="208">
        <f t="shared" si="2335"/>
        <v>0</v>
      </c>
      <c r="AP475" s="210"/>
      <c r="AQ475" s="276"/>
      <c r="AR475" s="276"/>
      <c r="AS475" s="276"/>
      <c r="AT475" s="278"/>
      <c r="AU475" s="280"/>
      <c r="AV475" s="280"/>
      <c r="AW475" s="210" t="s">
        <v>89</v>
      </c>
      <c r="AX475" s="210"/>
      <c r="AY475" s="188"/>
      <c r="AZ475" s="182"/>
      <c r="BA475" s="183"/>
      <c r="BB475" s="183"/>
      <c r="BC475" s="183"/>
      <c r="BD475" s="183"/>
      <c r="BE475" s="183"/>
      <c r="BF475" s="183"/>
      <c r="BG475" s="183"/>
    </row>
    <row r="476" spans="1:59" ht="64.5" hidden="1" customHeight="1" x14ac:dyDescent="0.2">
      <c r="A476" s="284">
        <v>156</v>
      </c>
      <c r="B476" s="282" t="s">
        <v>179</v>
      </c>
      <c r="C476" s="285" t="str">
        <f>+VLOOKUP(B476,$A$691:$B$729,2,0)</f>
        <v>CARLOS FERNANDO CASTAÑO MONTOYA</v>
      </c>
      <c r="D476" s="280" t="s">
        <v>161</v>
      </c>
      <c r="E476" s="285" t="str">
        <f>IF(D476=$D$661,$E$661,IF(D476=$D$662,$E$662,IF(D476=$D$663,$E$663,IF(D476=$D$664,$E$664,IF(D476=$D$665,$E$665,IF(D476=$D$666,$E$666,IF(D476=$D$667,$E$667,IF(D476=$D$668,$E$668,IF(D476=$D$669,$E$669,IF(D476=$D$670,$E$670,IF(D476=VICERRECTORÍA_ACADÉMICA_,BE1087,IF(D476=PLANEACIÓN_,BE1089, IF(D476=IMPACTO,BE1088,IF(D476=VICERRECTORÍA_ADMINISTRATIVA_FINANCIERA_,BE1090,IF(D476=_VICERRECTORÍA_RESPONSABILIDAD_SOCIAL_Y_BIENESTAR_UNIVERSITARIO_,BE1091," ")))))))))))))))</f>
        <v>Promover el bienestar de la comunidad universitaria, contribuyendo al desarrollo humano, social e intercultural de sus integrantes, en concordancia con la misión Institucional.</v>
      </c>
      <c r="F476" s="282" t="s">
        <v>265</v>
      </c>
      <c r="G476" s="217" t="s">
        <v>260</v>
      </c>
      <c r="H476" s="217" t="s">
        <v>37</v>
      </c>
      <c r="I476" s="220" t="s">
        <v>2142</v>
      </c>
      <c r="J476" s="282" t="s">
        <v>110</v>
      </c>
      <c r="K476" s="368" t="s">
        <v>2146</v>
      </c>
      <c r="L476" s="368" t="s">
        <v>2149</v>
      </c>
      <c r="M476" s="368" t="s">
        <v>2150</v>
      </c>
      <c r="N476" s="282" t="s">
        <v>127</v>
      </c>
      <c r="O476" s="276">
        <f t="shared" ref="O476" si="2416">IF(N476="ALTA",5,IF(N476="MEDIO ALTA",4,IF(N476="MEDIA",3,IF(N476="MEDIO BAJA",2,IF(N476="BAJA",1,0)))))</f>
        <v>1</v>
      </c>
      <c r="P476" s="282" t="s">
        <v>139</v>
      </c>
      <c r="Q476" s="276">
        <f t="shared" ref="Q476" si="2417">IF(P476="ALTO",5,IF(P476="MEDIO-ALTO",4,IF(P476="MEDIO",3,IF(P476="MEDIO-BAJO",2,IF(P476="BAJO",1,0)))))</f>
        <v>5</v>
      </c>
      <c r="R476" s="276">
        <f t="shared" ref="R476" si="2418">Q476*O476</f>
        <v>5</v>
      </c>
      <c r="S476" s="221" t="s">
        <v>315</v>
      </c>
      <c r="T476" s="181">
        <f t="shared" si="2331"/>
        <v>1</v>
      </c>
      <c r="U476" s="276">
        <f t="shared" ref="U476" si="2419">ROUND(AVERAGEIF(T476:T478,"&gt;0"),0)</f>
        <v>1</v>
      </c>
      <c r="V476" s="276">
        <f t="shared" ref="V476" si="2420">U476*0.6</f>
        <v>0.6</v>
      </c>
      <c r="W476" s="217" t="s">
        <v>2151</v>
      </c>
      <c r="X476" s="276">
        <f t="shared" ref="X476" si="2421">IF(S476="No_existen",5*$X$10,Y476*$X$10)</f>
        <v>0.2</v>
      </c>
      <c r="Y476" s="276">
        <f t="shared" si="2223"/>
        <v>4</v>
      </c>
      <c r="Z476" s="208">
        <f t="shared" si="2332"/>
        <v>4</v>
      </c>
      <c r="AA476" s="217" t="s">
        <v>318</v>
      </c>
      <c r="AB476" s="210"/>
      <c r="AC476" s="276">
        <f t="shared" ref="AC476" si="2422">IF(S476="No_existen",5*$AC$10,AD476*$AC$10)</f>
        <v>0.15</v>
      </c>
      <c r="AD476" s="276">
        <f t="shared" ref="AD476" si="2423">ROUND(AVERAGEIF(AE476:AE478,"&gt;0"),0)</f>
        <v>1</v>
      </c>
      <c r="AE476" s="208">
        <f t="shared" si="2333"/>
        <v>1</v>
      </c>
      <c r="AF476" s="210" t="s">
        <v>295</v>
      </c>
      <c r="AG476" s="217" t="s">
        <v>2089</v>
      </c>
      <c r="AH476" s="276">
        <f t="shared" ref="AH476" si="2424">IF(S476="No_existen",5*$AH$10,AI476*$AH$10)</f>
        <v>0.1</v>
      </c>
      <c r="AI476" s="276">
        <f t="shared" ref="AI476" si="2425">ROUND(AVERAGEIF(AJ476:AJ478,"&gt;0"),0)</f>
        <v>1</v>
      </c>
      <c r="AJ476" s="208">
        <f t="shared" si="2334"/>
        <v>1</v>
      </c>
      <c r="AK476" s="210" t="s">
        <v>292</v>
      </c>
      <c r="AL476" s="210" t="s">
        <v>303</v>
      </c>
      <c r="AM476" s="276">
        <f t="shared" ref="AM476" si="2426">IF(S476="No_existen",5*$AM$10,AN476*$AM$10)</f>
        <v>0.1</v>
      </c>
      <c r="AN476" s="276">
        <f t="shared" ref="AN476" si="2427">ROUND(AVERAGEIF(AO476:AO478,"&gt;0"),0)</f>
        <v>1</v>
      </c>
      <c r="AO476" s="208">
        <f t="shared" si="2335"/>
        <v>1</v>
      </c>
      <c r="AP476" s="210" t="s">
        <v>647</v>
      </c>
      <c r="AQ476" s="276">
        <f t="shared" ref="AQ476" si="2428">ROUND(AVERAGE(U476,Y476,AD476,AI476,AN476),0)</f>
        <v>2</v>
      </c>
      <c r="AR476" s="276" t="str">
        <f t="shared" ref="AR476" si="2429">IF(AQ476&lt;1.5,"FUERTE",IF(AND(AQ476&gt;=1.5,AQ476&lt;2.5),"ACEPTABLE",IF(AQ476&gt;=5,"INEXISTENTE","DÉBIL")))</f>
        <v>ACEPTABLE</v>
      </c>
      <c r="AS476" s="276">
        <f t="shared" ref="AS476" si="2430">IF(R476=0,0,ROUND((R476*AQ476),0))</f>
        <v>10</v>
      </c>
      <c r="AT476" s="278" t="str">
        <f t="shared" ref="AT476" si="2431">IF(AS476&gt;=36,"GRAVE", IF(AS476&lt;=10, "LEVE", "MODERADO"))</f>
        <v>LEVE</v>
      </c>
      <c r="AU476" s="280" t="s">
        <v>2153</v>
      </c>
      <c r="AV476" s="297">
        <v>0</v>
      </c>
      <c r="AW476" s="210" t="s">
        <v>89</v>
      </c>
      <c r="AX476" s="210"/>
      <c r="AY476" s="188"/>
      <c r="AZ476" s="182"/>
      <c r="BA476" s="183"/>
      <c r="BB476" s="183"/>
      <c r="BC476" s="183"/>
      <c r="BD476" s="183"/>
      <c r="BE476" s="183"/>
      <c r="BF476" s="183"/>
      <c r="BG476" s="183"/>
    </row>
    <row r="477" spans="1:59" ht="64.5" hidden="1" customHeight="1" x14ac:dyDescent="0.2">
      <c r="A477" s="284"/>
      <c r="B477" s="282"/>
      <c r="C477" s="285"/>
      <c r="D477" s="280"/>
      <c r="E477" s="285"/>
      <c r="F477" s="282"/>
      <c r="G477" s="217" t="s">
        <v>260</v>
      </c>
      <c r="H477" s="217" t="s">
        <v>37</v>
      </c>
      <c r="I477" s="220" t="s">
        <v>2143</v>
      </c>
      <c r="J477" s="282"/>
      <c r="K477" s="368"/>
      <c r="L477" s="368"/>
      <c r="M477" s="368"/>
      <c r="N477" s="282"/>
      <c r="O477" s="276"/>
      <c r="P477" s="282"/>
      <c r="Q477" s="276"/>
      <c r="R477" s="276"/>
      <c r="S477" s="221"/>
      <c r="T477" s="181">
        <f t="shared" si="2331"/>
        <v>0</v>
      </c>
      <c r="U477" s="276"/>
      <c r="V477" s="276"/>
      <c r="W477" s="210"/>
      <c r="X477" s="276"/>
      <c r="Y477" s="276"/>
      <c r="Z477" s="208">
        <f t="shared" si="2332"/>
        <v>0</v>
      </c>
      <c r="AA477" s="217"/>
      <c r="AB477" s="210"/>
      <c r="AC477" s="276"/>
      <c r="AD477" s="276"/>
      <c r="AE477" s="208">
        <f t="shared" si="2333"/>
        <v>0</v>
      </c>
      <c r="AF477" s="210"/>
      <c r="AG477" s="210"/>
      <c r="AH477" s="276"/>
      <c r="AI477" s="276"/>
      <c r="AJ477" s="208">
        <f t="shared" si="2334"/>
        <v>0</v>
      </c>
      <c r="AK477" s="210"/>
      <c r="AL477" s="210"/>
      <c r="AM477" s="276"/>
      <c r="AN477" s="276"/>
      <c r="AO477" s="208">
        <f t="shared" si="2335"/>
        <v>0</v>
      </c>
      <c r="AP477" s="210"/>
      <c r="AQ477" s="276"/>
      <c r="AR477" s="276"/>
      <c r="AS477" s="276"/>
      <c r="AT477" s="278"/>
      <c r="AU477" s="280"/>
      <c r="AV477" s="297"/>
      <c r="AW477" s="210" t="s">
        <v>89</v>
      </c>
      <c r="AX477" s="210"/>
      <c r="AY477" s="188"/>
      <c r="AZ477" s="182"/>
      <c r="BA477" s="183"/>
      <c r="BB477" s="183"/>
      <c r="BC477" s="183"/>
      <c r="BD477" s="183"/>
      <c r="BE477" s="183"/>
      <c r="BF477" s="183"/>
      <c r="BG477" s="183"/>
    </row>
    <row r="478" spans="1:59" ht="64.5" hidden="1" customHeight="1" x14ac:dyDescent="0.2">
      <c r="A478" s="284"/>
      <c r="B478" s="282"/>
      <c r="C478" s="285"/>
      <c r="D478" s="280"/>
      <c r="E478" s="285"/>
      <c r="F478" s="282"/>
      <c r="G478" s="217" t="s">
        <v>260</v>
      </c>
      <c r="H478" s="217" t="s">
        <v>37</v>
      </c>
      <c r="I478" s="220" t="s">
        <v>2144</v>
      </c>
      <c r="J478" s="282"/>
      <c r="K478" s="368"/>
      <c r="L478" s="368"/>
      <c r="M478" s="368"/>
      <c r="N478" s="282"/>
      <c r="O478" s="276"/>
      <c r="P478" s="282"/>
      <c r="Q478" s="276"/>
      <c r="R478" s="276"/>
      <c r="S478" s="221"/>
      <c r="T478" s="181">
        <f t="shared" si="2331"/>
        <v>0</v>
      </c>
      <c r="U478" s="276"/>
      <c r="V478" s="276"/>
      <c r="W478" s="210"/>
      <c r="X478" s="276"/>
      <c r="Y478" s="276"/>
      <c r="Z478" s="208">
        <f t="shared" si="2332"/>
        <v>0</v>
      </c>
      <c r="AA478" s="217"/>
      <c r="AB478" s="210"/>
      <c r="AC478" s="276"/>
      <c r="AD478" s="276"/>
      <c r="AE478" s="208">
        <f t="shared" si="2333"/>
        <v>0</v>
      </c>
      <c r="AF478" s="210"/>
      <c r="AG478" s="210"/>
      <c r="AH478" s="276"/>
      <c r="AI478" s="276"/>
      <c r="AJ478" s="208">
        <f t="shared" si="2334"/>
        <v>0</v>
      </c>
      <c r="AK478" s="210"/>
      <c r="AL478" s="210"/>
      <c r="AM478" s="276"/>
      <c r="AN478" s="276"/>
      <c r="AO478" s="208">
        <f t="shared" si="2335"/>
        <v>0</v>
      </c>
      <c r="AP478" s="210"/>
      <c r="AQ478" s="276"/>
      <c r="AR478" s="276"/>
      <c r="AS478" s="276"/>
      <c r="AT478" s="278"/>
      <c r="AU478" s="280"/>
      <c r="AV478" s="297"/>
      <c r="AW478" s="210" t="s">
        <v>89</v>
      </c>
      <c r="AX478" s="210"/>
      <c r="AY478" s="188"/>
      <c r="AZ478" s="182"/>
      <c r="BA478" s="183"/>
      <c r="BB478" s="183"/>
      <c r="BC478" s="183"/>
      <c r="BD478" s="183"/>
      <c r="BE478" s="183"/>
      <c r="BF478" s="183"/>
      <c r="BG478" s="183"/>
    </row>
    <row r="479" spans="1:59" ht="64.5" customHeight="1" x14ac:dyDescent="0.2">
      <c r="A479" s="284">
        <v>157</v>
      </c>
      <c r="B479" s="323" t="s">
        <v>536</v>
      </c>
      <c r="C479" s="285" t="str">
        <f>+VLOOKUP(B479,$A$691:$B$729,2,0)</f>
        <v>DIANA PATRICIA GOMEZ BOTERO</v>
      </c>
      <c r="D479" s="280" t="s">
        <v>162</v>
      </c>
      <c r="E479" s="285" t="str">
        <f>IF(D479=$D$661,$E$661,IF(D479=$D$662,$E$662,IF(D479=$D$663,$E$663,IF(D479=$D$664,$E$664,IF(D479=$D$665,$E$665,IF(D479=$D$666,$E$666,IF(D479=$D$667,$E$667,IF(D479=$D$668,$E$668,IF(D479=$D$669,$E$669,IF(D479=$D$670,$E$670,IF(D479=VICERRECTORÍA_ACADÉMICA_,BE1090,IF(D479=PLANEACIÓN_,BE1092, IF(D479=IMPACTO,BE1091,IF(D479=VICERRECTORÍA_ADMINISTRATIVA_FINANCIERA_,BE1093,IF(D479=_VICERRECTORÍA_RESPONSABILIDAD_SOCIAL_Y_BIENESTAR_UNIVERSITARIO_,BE1094," ")))))))))))))))</f>
        <v>Administrar y ejecutar los recursos de la institución generando en los procesos mayor eficiencia y eficacia para dar una respuesta oportuna a los servicios demandados en el cumplimiento de las funciones misionales.</v>
      </c>
      <c r="F479" s="282" t="s">
        <v>265</v>
      </c>
      <c r="G479" s="210" t="s">
        <v>260</v>
      </c>
      <c r="H479" s="236" t="s">
        <v>37</v>
      </c>
      <c r="I479" s="237" t="s">
        <v>2031</v>
      </c>
      <c r="J479" s="282" t="s">
        <v>107</v>
      </c>
      <c r="K479" s="291" t="s">
        <v>2060</v>
      </c>
      <c r="L479" s="291" t="s">
        <v>2061</v>
      </c>
      <c r="M479" s="291" t="s">
        <v>2062</v>
      </c>
      <c r="N479" s="282" t="s">
        <v>104</v>
      </c>
      <c r="O479" s="276">
        <f t="shared" ref="O479" si="2432">IF(N479="ALTA",5,IF(N479="MEDIO ALTA",4,IF(N479="MEDIA",3,IF(N479="MEDIO BAJA",2,IF(N479="BAJA",1,0)))))</f>
        <v>3</v>
      </c>
      <c r="P479" s="282" t="s">
        <v>209</v>
      </c>
      <c r="Q479" s="276">
        <f t="shared" ref="Q479" si="2433">IF(P479="ALTO",5,IF(P479="MEDIO-ALTO",4,IF(P479="MEDIO",3,IF(P479="MEDIO-BAJO",2,IF(P479="BAJO",1,0)))))</f>
        <v>4</v>
      </c>
      <c r="R479" s="276">
        <f t="shared" ref="R479" si="2434">Q479*O479</f>
        <v>12</v>
      </c>
      <c r="S479" s="238" t="s">
        <v>315</v>
      </c>
      <c r="T479" s="181">
        <f t="shared" si="2331"/>
        <v>1</v>
      </c>
      <c r="U479" s="276">
        <f t="shared" ref="U479" si="2435">ROUND(AVERAGEIF(T479:T481,"&gt;0"),0)</f>
        <v>3</v>
      </c>
      <c r="V479" s="276">
        <f t="shared" ref="V479" si="2436">U479*0.6</f>
        <v>1.7999999999999998</v>
      </c>
      <c r="W479" s="236" t="s">
        <v>2101</v>
      </c>
      <c r="X479" s="276">
        <f t="shared" ref="X479" si="2437">IF(S479="No_existen",5*$X$10,Y479*$X$10)</f>
        <v>0.15000000000000002</v>
      </c>
      <c r="Y479" s="276">
        <f t="shared" ref="Y479" si="2438">ROUND(AVERAGEIF(Z479:Z481,"&gt;0"),0)</f>
        <v>3</v>
      </c>
      <c r="Z479" s="208">
        <f t="shared" si="2332"/>
        <v>4</v>
      </c>
      <c r="AA479" s="236" t="s">
        <v>318</v>
      </c>
      <c r="AB479" s="210"/>
      <c r="AC479" s="276">
        <f t="shared" ref="AC479" si="2439">IF(S479="No_existen",5*$AC$10,AD479*$AC$10)</f>
        <v>0.15</v>
      </c>
      <c r="AD479" s="276">
        <f t="shared" ref="AD479" si="2440">ROUND(AVERAGEIF(AE479:AE481,"&gt;0"),0)</f>
        <v>1</v>
      </c>
      <c r="AE479" s="208">
        <f t="shared" si="2333"/>
        <v>1</v>
      </c>
      <c r="AF479" s="236" t="s">
        <v>295</v>
      </c>
      <c r="AG479" s="236" t="s">
        <v>2115</v>
      </c>
      <c r="AH479" s="276">
        <f t="shared" ref="AH479" si="2441">IF(S479="No_existen",5*$AH$10,AI479*$AH$10)</f>
        <v>0.1</v>
      </c>
      <c r="AI479" s="276">
        <f t="shared" ref="AI479" si="2442">ROUND(AVERAGEIF(AJ479:AJ481,"&gt;0"),0)</f>
        <v>1</v>
      </c>
      <c r="AJ479" s="208">
        <f t="shared" si="2334"/>
        <v>1</v>
      </c>
      <c r="AK479" s="236" t="s">
        <v>292</v>
      </c>
      <c r="AL479" s="236" t="s">
        <v>299</v>
      </c>
      <c r="AM479" s="276">
        <f t="shared" ref="AM479" si="2443">IF(S479="No_existen",5*$AM$10,AN479*$AM$10)</f>
        <v>0.30000000000000004</v>
      </c>
      <c r="AN479" s="276">
        <f t="shared" ref="AN479" si="2444">ROUND(AVERAGEIF(AO479:AO481,"&gt;0"),0)</f>
        <v>3</v>
      </c>
      <c r="AO479" s="208">
        <f t="shared" si="2335"/>
        <v>1</v>
      </c>
      <c r="AP479" s="236" t="s">
        <v>647</v>
      </c>
      <c r="AQ479" s="276">
        <f t="shared" ref="AQ479" si="2445">ROUND(AVERAGE(U479,Y479,AD479,AI479,AN479),0)</f>
        <v>2</v>
      </c>
      <c r="AR479" s="276" t="str">
        <f t="shared" ref="AR479" si="2446">IF(AQ479&lt;1.5,"FUERTE",IF(AND(AQ479&gt;=1.5,AQ479&lt;2.5),"ACEPTABLE",IF(AQ479&gt;=5,"INEXISTENTE","DÉBIL")))</f>
        <v>ACEPTABLE</v>
      </c>
      <c r="AS479" s="276">
        <f t="shared" ref="AS479" si="2447">IF(R479=0,0,ROUND((R479*AQ479),0))</f>
        <v>24</v>
      </c>
      <c r="AT479" s="278" t="str">
        <f t="shared" ref="AT479" si="2448">IF(AS479&gt;=36,"GRAVE", IF(AS479&lt;=10, "LEVE", "MODERADO"))</f>
        <v>MODERADO</v>
      </c>
      <c r="AU479" s="291" t="s">
        <v>2100</v>
      </c>
      <c r="AV479" s="294">
        <v>0.78</v>
      </c>
      <c r="AW479" s="210" t="s">
        <v>90</v>
      </c>
      <c r="AX479" s="236" t="s">
        <v>2122</v>
      </c>
      <c r="AY479" s="239">
        <v>46006</v>
      </c>
      <c r="AZ479" s="182"/>
      <c r="BA479" s="183"/>
      <c r="BB479" s="183"/>
      <c r="BC479" s="183"/>
      <c r="BD479" s="183"/>
      <c r="BE479" s="183"/>
      <c r="BF479" s="183"/>
      <c r="BG479" s="183"/>
    </row>
    <row r="480" spans="1:59" ht="64.5" hidden="1" customHeight="1" x14ac:dyDescent="0.2">
      <c r="A480" s="284"/>
      <c r="B480" s="324"/>
      <c r="C480" s="285"/>
      <c r="D480" s="280"/>
      <c r="E480" s="285"/>
      <c r="F480" s="282"/>
      <c r="G480" s="210" t="s">
        <v>260</v>
      </c>
      <c r="H480" s="236" t="s">
        <v>36</v>
      </c>
      <c r="I480" s="237" t="s">
        <v>2032</v>
      </c>
      <c r="J480" s="282"/>
      <c r="K480" s="292"/>
      <c r="L480" s="292" t="s">
        <v>2061</v>
      </c>
      <c r="M480" s="292" t="s">
        <v>2062</v>
      </c>
      <c r="N480" s="282"/>
      <c r="O480" s="276"/>
      <c r="P480" s="282"/>
      <c r="Q480" s="276"/>
      <c r="R480" s="276"/>
      <c r="S480" s="238" t="s">
        <v>386</v>
      </c>
      <c r="T480" s="181">
        <f t="shared" si="2331"/>
        <v>4</v>
      </c>
      <c r="U480" s="276"/>
      <c r="V480" s="276"/>
      <c r="W480" s="236" t="s">
        <v>2102</v>
      </c>
      <c r="X480" s="276"/>
      <c r="Y480" s="276"/>
      <c r="Z480" s="208">
        <f t="shared" si="2332"/>
        <v>2</v>
      </c>
      <c r="AA480" s="236" t="s">
        <v>319</v>
      </c>
      <c r="AB480" s="210"/>
      <c r="AC480" s="276"/>
      <c r="AD480" s="276"/>
      <c r="AE480" s="208">
        <f t="shared" si="2333"/>
        <v>1</v>
      </c>
      <c r="AF480" s="236" t="s">
        <v>295</v>
      </c>
      <c r="AG480" s="236" t="s">
        <v>2115</v>
      </c>
      <c r="AH480" s="276"/>
      <c r="AI480" s="276"/>
      <c r="AJ480" s="208">
        <f t="shared" si="2334"/>
        <v>1</v>
      </c>
      <c r="AK480" s="236" t="s">
        <v>292</v>
      </c>
      <c r="AL480" s="236" t="s">
        <v>300</v>
      </c>
      <c r="AM480" s="276"/>
      <c r="AN480" s="276"/>
      <c r="AO480" s="208">
        <f t="shared" si="2335"/>
        <v>4</v>
      </c>
      <c r="AP480" s="236" t="s">
        <v>648</v>
      </c>
      <c r="AQ480" s="276"/>
      <c r="AR480" s="276"/>
      <c r="AS480" s="276"/>
      <c r="AT480" s="278"/>
      <c r="AU480" s="292"/>
      <c r="AV480" s="295">
        <v>0.78</v>
      </c>
      <c r="AW480" s="210" t="s">
        <v>90</v>
      </c>
      <c r="AX480" s="236" t="s">
        <v>2123</v>
      </c>
      <c r="AY480" s="239">
        <v>46006</v>
      </c>
      <c r="AZ480" s="182"/>
      <c r="BA480" s="183"/>
      <c r="BB480" s="183"/>
      <c r="BC480" s="183"/>
      <c r="BD480" s="183"/>
      <c r="BE480" s="183"/>
      <c r="BF480" s="183"/>
      <c r="BG480" s="183"/>
    </row>
    <row r="481" spans="1:59" ht="64.5" hidden="1" customHeight="1" x14ac:dyDescent="0.2">
      <c r="A481" s="284"/>
      <c r="B481" s="325"/>
      <c r="C481" s="285"/>
      <c r="D481" s="280"/>
      <c r="E481" s="285"/>
      <c r="F481" s="282"/>
      <c r="G481" s="210"/>
      <c r="H481" s="236"/>
      <c r="I481" s="237"/>
      <c r="J481" s="282"/>
      <c r="K481" s="293"/>
      <c r="L481" s="293" t="s">
        <v>2061</v>
      </c>
      <c r="M481" s="293" t="s">
        <v>2062</v>
      </c>
      <c r="N481" s="282"/>
      <c r="O481" s="276"/>
      <c r="P481" s="282"/>
      <c r="Q481" s="276"/>
      <c r="R481" s="276"/>
      <c r="S481" s="238"/>
      <c r="T481" s="181">
        <f t="shared" si="2331"/>
        <v>0</v>
      </c>
      <c r="U481" s="276"/>
      <c r="V481" s="276"/>
      <c r="W481" s="236"/>
      <c r="X481" s="276"/>
      <c r="Y481" s="276"/>
      <c r="Z481" s="208">
        <f t="shared" si="2332"/>
        <v>0</v>
      </c>
      <c r="AA481" s="236"/>
      <c r="AB481" s="210"/>
      <c r="AC481" s="276"/>
      <c r="AD481" s="276"/>
      <c r="AE481" s="208">
        <f t="shared" si="2333"/>
        <v>0</v>
      </c>
      <c r="AF481" s="236"/>
      <c r="AG481" s="236"/>
      <c r="AH481" s="276"/>
      <c r="AI481" s="276"/>
      <c r="AJ481" s="208">
        <f t="shared" si="2334"/>
        <v>0</v>
      </c>
      <c r="AK481" s="236"/>
      <c r="AL481" s="236"/>
      <c r="AM481" s="276"/>
      <c r="AN481" s="276"/>
      <c r="AO481" s="208">
        <f t="shared" si="2335"/>
        <v>0</v>
      </c>
      <c r="AP481" s="236"/>
      <c r="AQ481" s="276"/>
      <c r="AR481" s="276"/>
      <c r="AS481" s="276"/>
      <c r="AT481" s="278"/>
      <c r="AU481" s="293"/>
      <c r="AV481" s="296">
        <v>0.78</v>
      </c>
      <c r="AW481" s="210"/>
      <c r="AX481" s="210"/>
      <c r="AY481" s="188"/>
      <c r="AZ481" s="182"/>
      <c r="BA481" s="183"/>
      <c r="BB481" s="183"/>
      <c r="BC481" s="183"/>
      <c r="BD481" s="183"/>
      <c r="BE481" s="183"/>
      <c r="BF481" s="183"/>
      <c r="BG481" s="183"/>
    </row>
    <row r="482" spans="1:59" ht="177" customHeight="1" x14ac:dyDescent="0.2">
      <c r="A482" s="284">
        <v>158</v>
      </c>
      <c r="B482" s="323" t="s">
        <v>536</v>
      </c>
      <c r="C482" s="285" t="str">
        <f>+VLOOKUP(B482,$A$691:$B$729,2,0)</f>
        <v>DIANA PATRICIA GOMEZ BOTERO</v>
      </c>
      <c r="D482" s="280" t="s">
        <v>162</v>
      </c>
      <c r="E482" s="285" t="str">
        <f>IF(D482=$D$661,$E$661,IF(D482=$D$662,$E$662,IF(D482=$D$663,$E$663,IF(D482=$D$664,$E$664,IF(D482=$D$665,$E$665,IF(D482=$D$666,$E$666,IF(D482=$D$667,$E$667,IF(D482=$D$668,$E$668,IF(D482=$D$669,$E$669,IF(D482=$D$670,$E$670,IF(D482=VICERRECTORÍA_ACADÉMICA_,BE1093,IF(D482=PLANEACIÓN_,BE1095, IF(D482=IMPACTO,BE1094,IF(D482=VICERRECTORÍA_ADMINISTRATIVA_FINANCIERA_,BE1096,IF(D482=_VICERRECTORÍA_RESPONSABILIDAD_SOCIAL_Y_BIENESTAR_UNIVERSITARIO_,BE1097," ")))))))))))))))</f>
        <v>Administrar y ejecutar los recursos de la institución generando en los procesos mayor eficiencia y eficacia para dar una respuesta oportuna a los servicios demandados en el cumplimiento de las funciones misionales.</v>
      </c>
      <c r="F482" s="282" t="s">
        <v>265</v>
      </c>
      <c r="G482" s="210" t="s">
        <v>261</v>
      </c>
      <c r="H482" s="236" t="s">
        <v>41</v>
      </c>
      <c r="I482" s="237" t="s">
        <v>2033</v>
      </c>
      <c r="J482" s="282" t="s">
        <v>111</v>
      </c>
      <c r="K482" s="291" t="s">
        <v>2063</v>
      </c>
      <c r="L482" s="291" t="s">
        <v>2066</v>
      </c>
      <c r="M482" s="291" t="s">
        <v>2065</v>
      </c>
      <c r="N482" s="282" t="s">
        <v>145</v>
      </c>
      <c r="O482" s="276">
        <f t="shared" ref="O482" si="2449">IF(N482="ALTA",5,IF(N482="MEDIO ALTA",4,IF(N482="MEDIA",3,IF(N482="MEDIO BAJA",2,IF(N482="BAJA",1,0)))))</f>
        <v>5</v>
      </c>
      <c r="P482" s="282" t="s">
        <v>139</v>
      </c>
      <c r="Q482" s="276">
        <f t="shared" ref="Q482" si="2450">IF(P482="ALTO",5,IF(P482="MEDIO-ALTO",4,IF(P482="MEDIO",3,IF(P482="MEDIO-BAJO",2,IF(P482="BAJO",1,0)))))</f>
        <v>5</v>
      </c>
      <c r="R482" s="276">
        <f t="shared" ref="R482" si="2451">Q482*O482</f>
        <v>25</v>
      </c>
      <c r="S482" s="238" t="s">
        <v>315</v>
      </c>
      <c r="T482" s="181">
        <f t="shared" si="2331"/>
        <v>1</v>
      </c>
      <c r="U482" s="276">
        <f t="shared" ref="U482" si="2452">ROUND(AVERAGEIF(T482:T484,"&gt;0"),0)</f>
        <v>1</v>
      </c>
      <c r="V482" s="276">
        <f t="shared" ref="V482" si="2453">U482*0.6</f>
        <v>0.6</v>
      </c>
      <c r="W482" s="240" t="s">
        <v>2103</v>
      </c>
      <c r="X482" s="276">
        <f t="shared" ref="X482" si="2454">IF(S482="No_existen",5*$X$10,Y482*$X$10)</f>
        <v>0.2</v>
      </c>
      <c r="Y482" s="276">
        <f t="shared" ref="Y482:Y518" si="2455">ROUND(AVERAGEIF(Z482:Z484,"&gt;0"),0)</f>
        <v>4</v>
      </c>
      <c r="Z482" s="208">
        <f t="shared" si="2332"/>
        <v>4</v>
      </c>
      <c r="AA482" s="236" t="s">
        <v>318</v>
      </c>
      <c r="AB482" s="210"/>
      <c r="AC482" s="276">
        <f t="shared" ref="AC482" si="2456">IF(S482="No_existen",5*$AC$10,AD482*$AC$10)</f>
        <v>0.15</v>
      </c>
      <c r="AD482" s="276">
        <f t="shared" ref="AD482" si="2457">ROUND(AVERAGEIF(AE482:AE484,"&gt;0"),0)</f>
        <v>1</v>
      </c>
      <c r="AE482" s="208">
        <f t="shared" si="2333"/>
        <v>1</v>
      </c>
      <c r="AF482" s="236" t="s">
        <v>295</v>
      </c>
      <c r="AG482" s="240" t="s">
        <v>2116</v>
      </c>
      <c r="AH482" s="276">
        <f t="shared" ref="AH482" si="2458">IF(S482="No_existen",5*$AH$10,AI482*$AH$10)</f>
        <v>0.2</v>
      </c>
      <c r="AI482" s="276">
        <f t="shared" ref="AI482" si="2459">ROUND(AVERAGEIF(AJ482:AJ484,"&gt;0"),0)</f>
        <v>2</v>
      </c>
      <c r="AJ482" s="208">
        <f t="shared" si="2334"/>
        <v>4</v>
      </c>
      <c r="AK482" s="236" t="s">
        <v>296</v>
      </c>
      <c r="AL482" s="236" t="s">
        <v>301</v>
      </c>
      <c r="AM482" s="276">
        <f t="shared" ref="AM482" si="2460">IF(S482="No_existen",5*$AM$10,AN482*$AM$10)</f>
        <v>0.1</v>
      </c>
      <c r="AN482" s="276">
        <f t="shared" ref="AN482" si="2461">ROUND(AVERAGEIF(AO482:AO484,"&gt;0"),0)</f>
        <v>1</v>
      </c>
      <c r="AO482" s="208">
        <f t="shared" si="2335"/>
        <v>1</v>
      </c>
      <c r="AP482" s="236" t="s">
        <v>647</v>
      </c>
      <c r="AQ482" s="276">
        <f t="shared" ref="AQ482" si="2462">ROUND(AVERAGE(U482,Y482,AD482,AI482,AN482),0)</f>
        <v>2</v>
      </c>
      <c r="AR482" s="276" t="str">
        <f t="shared" ref="AR482" si="2463">IF(AQ482&lt;1.5,"FUERTE",IF(AND(AQ482&gt;=1.5,AQ482&lt;2.5),"ACEPTABLE",IF(AQ482&gt;=5,"INEXISTENTE","DÉBIL")))</f>
        <v>ACEPTABLE</v>
      </c>
      <c r="AS482" s="276">
        <f t="shared" ref="AS482" si="2464">IF(R482=0,0,ROUND((R482*AQ482),0))</f>
        <v>50</v>
      </c>
      <c r="AT482" s="278" t="str">
        <f t="shared" ref="AT482" si="2465">IF(AS482&gt;=36,"GRAVE", IF(AS482&lt;=10, "LEVE", "MODERADO"))</f>
        <v>GRAVE</v>
      </c>
      <c r="AU482" s="291" t="s">
        <v>2124</v>
      </c>
      <c r="AV482" s="294">
        <v>1</v>
      </c>
      <c r="AW482" s="210" t="s">
        <v>90</v>
      </c>
      <c r="AX482" s="240" t="s">
        <v>2125</v>
      </c>
      <c r="AY482" s="239">
        <v>46006</v>
      </c>
      <c r="AZ482" s="218"/>
      <c r="BA482" s="183"/>
      <c r="BB482" s="183"/>
      <c r="BC482" s="183"/>
      <c r="BD482" s="183"/>
      <c r="BE482" s="183"/>
      <c r="BF482" s="183"/>
      <c r="BG482" s="183"/>
    </row>
    <row r="483" spans="1:59" ht="64.5" hidden="1" customHeight="1" x14ac:dyDescent="0.2">
      <c r="A483" s="284"/>
      <c r="B483" s="324"/>
      <c r="C483" s="285"/>
      <c r="D483" s="280"/>
      <c r="E483" s="285"/>
      <c r="F483" s="282"/>
      <c r="G483" s="210" t="s">
        <v>260</v>
      </c>
      <c r="H483" s="236" t="s">
        <v>36</v>
      </c>
      <c r="I483" s="237" t="s">
        <v>2034</v>
      </c>
      <c r="J483" s="282"/>
      <c r="K483" s="292"/>
      <c r="L483" s="292" t="s">
        <v>2064</v>
      </c>
      <c r="M483" s="292" t="s">
        <v>2065</v>
      </c>
      <c r="N483" s="282"/>
      <c r="O483" s="276"/>
      <c r="P483" s="282"/>
      <c r="Q483" s="276"/>
      <c r="R483" s="276"/>
      <c r="S483" s="238" t="s">
        <v>315</v>
      </c>
      <c r="T483" s="181">
        <f t="shared" si="2331"/>
        <v>1</v>
      </c>
      <c r="U483" s="276"/>
      <c r="V483" s="276"/>
      <c r="W483" s="236" t="s">
        <v>2104</v>
      </c>
      <c r="X483" s="276"/>
      <c r="Y483" s="276"/>
      <c r="Z483" s="208">
        <f t="shared" si="2332"/>
        <v>4</v>
      </c>
      <c r="AA483" s="236" t="s">
        <v>318</v>
      </c>
      <c r="AB483" s="210"/>
      <c r="AC483" s="276"/>
      <c r="AD483" s="276"/>
      <c r="AE483" s="208">
        <f t="shared" si="2333"/>
        <v>1</v>
      </c>
      <c r="AF483" s="236" t="s">
        <v>295</v>
      </c>
      <c r="AG483" s="240" t="s">
        <v>2116</v>
      </c>
      <c r="AH483" s="276"/>
      <c r="AI483" s="276"/>
      <c r="AJ483" s="208">
        <f t="shared" si="2334"/>
        <v>1</v>
      </c>
      <c r="AK483" s="236" t="s">
        <v>292</v>
      </c>
      <c r="AL483" s="236" t="s">
        <v>299</v>
      </c>
      <c r="AM483" s="276"/>
      <c r="AN483" s="276"/>
      <c r="AO483" s="208">
        <f t="shared" si="2335"/>
        <v>1</v>
      </c>
      <c r="AP483" s="236" t="s">
        <v>647</v>
      </c>
      <c r="AQ483" s="276"/>
      <c r="AR483" s="276"/>
      <c r="AS483" s="276"/>
      <c r="AT483" s="278"/>
      <c r="AU483" s="292"/>
      <c r="AV483" s="295">
        <v>1</v>
      </c>
      <c r="AW483" s="210" t="s">
        <v>92</v>
      </c>
      <c r="AX483" s="236" t="s">
        <v>2126</v>
      </c>
      <c r="AY483" s="239">
        <v>46006</v>
      </c>
      <c r="AZ483" s="241" t="s">
        <v>2127</v>
      </c>
      <c r="BA483" s="183"/>
      <c r="BB483" s="183"/>
      <c r="BC483" s="183"/>
      <c r="BD483" s="183"/>
      <c r="BE483" s="183"/>
      <c r="BF483" s="183"/>
      <c r="BG483" s="183"/>
    </row>
    <row r="484" spans="1:59" ht="64.5" hidden="1" customHeight="1" x14ac:dyDescent="0.2">
      <c r="A484" s="284"/>
      <c r="B484" s="325"/>
      <c r="C484" s="285"/>
      <c r="D484" s="280"/>
      <c r="E484" s="285"/>
      <c r="F484" s="282"/>
      <c r="G484" s="210" t="s">
        <v>260</v>
      </c>
      <c r="H484" s="236" t="s">
        <v>38</v>
      </c>
      <c r="I484" s="238" t="s">
        <v>2035</v>
      </c>
      <c r="J484" s="282"/>
      <c r="K484" s="293"/>
      <c r="L484" s="293" t="s">
        <v>2064</v>
      </c>
      <c r="M484" s="293" t="s">
        <v>2065</v>
      </c>
      <c r="N484" s="282"/>
      <c r="O484" s="276"/>
      <c r="P484" s="282"/>
      <c r="Q484" s="276"/>
      <c r="R484" s="276"/>
      <c r="S484" s="238" t="s">
        <v>315</v>
      </c>
      <c r="T484" s="181">
        <f t="shared" si="2331"/>
        <v>1</v>
      </c>
      <c r="U484" s="276"/>
      <c r="V484" s="276"/>
      <c r="W484" s="236" t="s">
        <v>2105</v>
      </c>
      <c r="X484" s="276"/>
      <c r="Y484" s="276"/>
      <c r="Z484" s="208">
        <f t="shared" si="2332"/>
        <v>4</v>
      </c>
      <c r="AA484" s="236" t="s">
        <v>318</v>
      </c>
      <c r="AB484" s="210"/>
      <c r="AC484" s="276"/>
      <c r="AD484" s="276"/>
      <c r="AE484" s="208">
        <f t="shared" si="2333"/>
        <v>1</v>
      </c>
      <c r="AF484" s="236" t="s">
        <v>295</v>
      </c>
      <c r="AG484" s="240" t="s">
        <v>2116</v>
      </c>
      <c r="AH484" s="276"/>
      <c r="AI484" s="276"/>
      <c r="AJ484" s="208">
        <f t="shared" si="2334"/>
        <v>1</v>
      </c>
      <c r="AK484" s="236" t="s">
        <v>292</v>
      </c>
      <c r="AL484" s="236" t="s">
        <v>303</v>
      </c>
      <c r="AM484" s="276"/>
      <c r="AN484" s="276"/>
      <c r="AO484" s="208">
        <f t="shared" si="2335"/>
        <v>1</v>
      </c>
      <c r="AP484" s="236" t="s">
        <v>647</v>
      </c>
      <c r="AQ484" s="276"/>
      <c r="AR484" s="276"/>
      <c r="AS484" s="276"/>
      <c r="AT484" s="278"/>
      <c r="AU484" s="293"/>
      <c r="AV484" s="296">
        <v>1</v>
      </c>
      <c r="AW484" s="210" t="s">
        <v>92</v>
      </c>
      <c r="AX484" s="236" t="s">
        <v>2128</v>
      </c>
      <c r="AY484" s="239">
        <v>46006</v>
      </c>
      <c r="AZ484" s="241" t="s">
        <v>2129</v>
      </c>
      <c r="BA484" s="183"/>
      <c r="BB484" s="183"/>
      <c r="BC484" s="183"/>
      <c r="BD484" s="183"/>
      <c r="BE484" s="183"/>
      <c r="BF484" s="183"/>
      <c r="BG484" s="183"/>
    </row>
    <row r="485" spans="1:59" ht="95.25" customHeight="1" x14ac:dyDescent="0.2">
      <c r="A485" s="284">
        <v>159</v>
      </c>
      <c r="B485" s="323" t="s">
        <v>180</v>
      </c>
      <c r="C485" s="285" t="str">
        <f>+VLOOKUP(B485,$A$691:$B$729,2,0)</f>
        <v>ORLANDO CAÑAS MORENO</v>
      </c>
      <c r="D485" s="280" t="s">
        <v>162</v>
      </c>
      <c r="E485" s="285" t="str">
        <f>IF(D485=$D$661,$E$661,IF(D485=$D$662,$E$662,IF(D485=$D$663,$E$663,IF(D485=$D$664,$E$664,IF(D485=$D$665,$E$665,IF(D485=$D$666,$E$666,IF(D485=$D$667,$E$667,IF(D485=$D$668,$E$668,IF(D485=$D$669,$E$669,IF(D485=$D$670,$E$670,IF(D485=VICERRECTORÍA_ACADÉMICA_,BE1096,IF(D485=PLANEACIÓN_,BE1098, IF(D485=IMPACTO,BE1097,IF(D485=VICERRECTORÍA_ADMINISTRATIVA_FINANCIERA_,BE1099,IF(D485=_VICERRECTORÍA_RESPONSABILIDAD_SOCIAL_Y_BIENESTAR_UNIVERSITARIO_,BE1100," ")))))))))))))))</f>
        <v>Administrar y ejecutar los recursos de la institución generando en los procesos mayor eficiencia y eficacia para dar una respuesta oportuna a los servicios demandados en el cumplimiento de las funciones misionales.</v>
      </c>
      <c r="F485" s="282" t="s">
        <v>265</v>
      </c>
      <c r="G485" s="210" t="s">
        <v>260</v>
      </c>
      <c r="H485" s="236" t="s">
        <v>37</v>
      </c>
      <c r="I485" s="237" t="s">
        <v>2036</v>
      </c>
      <c r="J485" s="282" t="s">
        <v>105</v>
      </c>
      <c r="K485" s="291" t="s">
        <v>2067</v>
      </c>
      <c r="L485" s="291" t="s">
        <v>2068</v>
      </c>
      <c r="M485" s="291" t="s">
        <v>2069</v>
      </c>
      <c r="N485" s="282" t="s">
        <v>104</v>
      </c>
      <c r="O485" s="276">
        <f t="shared" ref="O485" si="2466">IF(N485="ALTA",5,IF(N485="MEDIO ALTA",4,IF(N485="MEDIA",3,IF(N485="MEDIO BAJA",2,IF(N485="BAJA",1,0)))))</f>
        <v>3</v>
      </c>
      <c r="P485" s="282" t="s">
        <v>140</v>
      </c>
      <c r="Q485" s="276">
        <f t="shared" ref="Q485" si="2467">IF(P485="ALTO",5,IF(P485="MEDIO-ALTO",4,IF(P485="MEDIO",3,IF(P485="MEDIO-BAJO",2,IF(P485="BAJO",1,0)))))</f>
        <v>3</v>
      </c>
      <c r="R485" s="276">
        <f t="shared" ref="R485:R533" si="2468">Q485*O485</f>
        <v>9</v>
      </c>
      <c r="S485" s="238" t="s">
        <v>314</v>
      </c>
      <c r="T485" s="181">
        <f t="shared" si="2331"/>
        <v>2</v>
      </c>
      <c r="U485" s="276">
        <f t="shared" ref="U485" si="2469">ROUND(AVERAGEIF(T485:T487,"&gt;0"),0)</f>
        <v>2</v>
      </c>
      <c r="V485" s="276">
        <f t="shared" ref="V485" si="2470">U485*0.6</f>
        <v>1.2</v>
      </c>
      <c r="W485" s="240" t="s">
        <v>2106</v>
      </c>
      <c r="X485" s="276">
        <f t="shared" ref="X485" si="2471">IF(S485="No_existen",5*$X$10,Y485*$X$10)</f>
        <v>0.2</v>
      </c>
      <c r="Y485" s="276">
        <f t="shared" ref="Y485:Y521" si="2472">ROUND(AVERAGEIF(Z485:Z487,"&gt;0"),0)</f>
        <v>4</v>
      </c>
      <c r="Z485" s="208">
        <f t="shared" si="2332"/>
        <v>4</v>
      </c>
      <c r="AA485" s="236" t="s">
        <v>318</v>
      </c>
      <c r="AB485" s="210"/>
      <c r="AC485" s="276">
        <f t="shared" ref="AC485" si="2473">IF(S485="No_existen",5*$AC$10,AD485*$AC$10)</f>
        <v>0.15</v>
      </c>
      <c r="AD485" s="276">
        <f t="shared" ref="AD485" si="2474">ROUND(AVERAGEIF(AE485:AE487,"&gt;0"),0)</f>
        <v>1</v>
      </c>
      <c r="AE485" s="208">
        <f t="shared" si="2333"/>
        <v>1</v>
      </c>
      <c r="AF485" s="236" t="s">
        <v>295</v>
      </c>
      <c r="AG485" s="240" t="s">
        <v>2117</v>
      </c>
      <c r="AH485" s="276">
        <f t="shared" ref="AH485" si="2475">IF(S485="No_existen",5*$AH$10,AI485*$AH$10)</f>
        <v>0.1</v>
      </c>
      <c r="AI485" s="276">
        <f t="shared" ref="AI485" si="2476">ROUND(AVERAGEIF(AJ485:AJ487,"&gt;0"),0)</f>
        <v>1</v>
      </c>
      <c r="AJ485" s="208">
        <f t="shared" si="2334"/>
        <v>1</v>
      </c>
      <c r="AK485" s="236" t="s">
        <v>292</v>
      </c>
      <c r="AL485" s="236" t="s">
        <v>299</v>
      </c>
      <c r="AM485" s="276">
        <f t="shared" ref="AM485" si="2477">IF(S485="No_existen",5*$AM$10,AN485*$AM$10)</f>
        <v>0.2</v>
      </c>
      <c r="AN485" s="276">
        <f t="shared" ref="AN485" si="2478">ROUND(AVERAGEIF(AO485:AO487,"&gt;0"),0)</f>
        <v>2</v>
      </c>
      <c r="AO485" s="208">
        <f t="shared" si="2335"/>
        <v>1</v>
      </c>
      <c r="AP485" s="236" t="s">
        <v>647</v>
      </c>
      <c r="AQ485" s="276">
        <f t="shared" ref="AQ485" si="2479">ROUND(AVERAGE(U485,Y485,AD485,AI485,AN485),0)</f>
        <v>2</v>
      </c>
      <c r="AR485" s="276" t="str">
        <f t="shared" ref="AR485" si="2480">IF(AQ485&lt;1.5,"FUERTE",IF(AND(AQ485&gt;=1.5,AQ485&lt;2.5),"ACEPTABLE",IF(AQ485&gt;=5,"INEXISTENTE","DÉBIL")))</f>
        <v>ACEPTABLE</v>
      </c>
      <c r="AS485" s="276">
        <f t="shared" ref="AS485" si="2481">IF(R485=0,0,ROUND((R485*AQ485),0))</f>
        <v>18</v>
      </c>
      <c r="AT485" s="278" t="str">
        <f t="shared" ref="AT485" si="2482">IF(AS485&gt;=36,"GRAVE", IF(AS485&lt;=10, "LEVE", "MODERADO"))</f>
        <v>MODERADO</v>
      </c>
      <c r="AU485" s="288" t="s">
        <v>2130</v>
      </c>
      <c r="AV485" s="288" t="s">
        <v>2131</v>
      </c>
      <c r="AW485" s="210" t="s">
        <v>90</v>
      </c>
      <c r="AX485" s="240" t="s">
        <v>2136</v>
      </c>
      <c r="AY485" s="239">
        <v>46022</v>
      </c>
      <c r="AZ485" s="182"/>
      <c r="BA485" s="183"/>
      <c r="BB485" s="183"/>
      <c r="BC485" s="183"/>
      <c r="BD485" s="183"/>
      <c r="BE485" s="183"/>
      <c r="BF485" s="183"/>
      <c r="BG485" s="183"/>
    </row>
    <row r="486" spans="1:59" ht="64.5" hidden="1" customHeight="1" x14ac:dyDescent="0.2">
      <c r="A486" s="284"/>
      <c r="B486" s="324"/>
      <c r="C486" s="285"/>
      <c r="D486" s="280"/>
      <c r="E486" s="285"/>
      <c r="F486" s="282"/>
      <c r="G486" s="210" t="s">
        <v>260</v>
      </c>
      <c r="H486" s="236" t="s">
        <v>37</v>
      </c>
      <c r="I486" s="237" t="s">
        <v>2037</v>
      </c>
      <c r="J486" s="282"/>
      <c r="K486" s="292"/>
      <c r="L486" s="292" t="s">
        <v>2068</v>
      </c>
      <c r="M486" s="292" t="s">
        <v>2069</v>
      </c>
      <c r="N486" s="282"/>
      <c r="O486" s="276"/>
      <c r="P486" s="282"/>
      <c r="Q486" s="276"/>
      <c r="R486" s="276"/>
      <c r="S486" s="238" t="s">
        <v>314</v>
      </c>
      <c r="T486" s="181">
        <f t="shared" si="2331"/>
        <v>2</v>
      </c>
      <c r="U486" s="276"/>
      <c r="V486" s="276"/>
      <c r="W486" s="240" t="s">
        <v>2107</v>
      </c>
      <c r="X486" s="276"/>
      <c r="Y486" s="276"/>
      <c r="Z486" s="208">
        <f t="shared" si="2332"/>
        <v>4</v>
      </c>
      <c r="AA486" s="236" t="s">
        <v>318</v>
      </c>
      <c r="AB486" s="210"/>
      <c r="AC486" s="276"/>
      <c r="AD486" s="276"/>
      <c r="AE486" s="208">
        <f t="shared" si="2333"/>
        <v>1</v>
      </c>
      <c r="AF486" s="236" t="s">
        <v>295</v>
      </c>
      <c r="AG486" s="236" t="s">
        <v>2118</v>
      </c>
      <c r="AH486" s="276"/>
      <c r="AI486" s="276"/>
      <c r="AJ486" s="208">
        <f t="shared" si="2334"/>
        <v>1</v>
      </c>
      <c r="AK486" s="236" t="s">
        <v>292</v>
      </c>
      <c r="AL486" s="236" t="s">
        <v>303</v>
      </c>
      <c r="AM486" s="276"/>
      <c r="AN486" s="276"/>
      <c r="AO486" s="208">
        <f t="shared" si="2335"/>
        <v>4</v>
      </c>
      <c r="AP486" s="236" t="s">
        <v>648</v>
      </c>
      <c r="AQ486" s="276"/>
      <c r="AR486" s="276"/>
      <c r="AS486" s="276"/>
      <c r="AT486" s="278"/>
      <c r="AU486" s="289"/>
      <c r="AV486" s="289" t="s">
        <v>2131</v>
      </c>
      <c r="AW486" s="210" t="s">
        <v>90</v>
      </c>
      <c r="AX486" s="236" t="s">
        <v>2137</v>
      </c>
      <c r="AY486" s="239">
        <v>46022</v>
      </c>
      <c r="AZ486" s="182"/>
      <c r="BA486" s="183"/>
      <c r="BB486" s="183"/>
      <c r="BC486" s="183"/>
      <c r="BD486" s="183"/>
      <c r="BE486" s="183"/>
      <c r="BF486" s="183"/>
      <c r="BG486" s="183"/>
    </row>
    <row r="487" spans="1:59" ht="64.5" hidden="1" customHeight="1" x14ac:dyDescent="0.2">
      <c r="A487" s="284"/>
      <c r="B487" s="325"/>
      <c r="C487" s="285"/>
      <c r="D487" s="280"/>
      <c r="E487" s="285"/>
      <c r="F487" s="282"/>
      <c r="G487" s="210" t="s">
        <v>260</v>
      </c>
      <c r="H487" s="236" t="s">
        <v>37</v>
      </c>
      <c r="I487" s="238" t="s">
        <v>2038</v>
      </c>
      <c r="J487" s="282"/>
      <c r="K487" s="293"/>
      <c r="L487" s="293" t="s">
        <v>2068</v>
      </c>
      <c r="M487" s="293" t="s">
        <v>2069</v>
      </c>
      <c r="N487" s="282"/>
      <c r="O487" s="276"/>
      <c r="P487" s="282"/>
      <c r="Q487" s="276"/>
      <c r="R487" s="276"/>
      <c r="S487" s="238" t="s">
        <v>314</v>
      </c>
      <c r="T487" s="181">
        <f t="shared" si="2331"/>
        <v>2</v>
      </c>
      <c r="U487" s="276"/>
      <c r="V487" s="276"/>
      <c r="W487" s="236" t="s">
        <v>2108</v>
      </c>
      <c r="X487" s="276"/>
      <c r="Y487" s="276"/>
      <c r="Z487" s="208">
        <f t="shared" si="2332"/>
        <v>4</v>
      </c>
      <c r="AA487" s="236" t="s">
        <v>318</v>
      </c>
      <c r="AB487" s="210"/>
      <c r="AC487" s="276"/>
      <c r="AD487" s="276"/>
      <c r="AE487" s="208">
        <f t="shared" si="2333"/>
        <v>1</v>
      </c>
      <c r="AF487" s="236" t="s">
        <v>295</v>
      </c>
      <c r="AG487" s="236" t="s">
        <v>2118</v>
      </c>
      <c r="AH487" s="276"/>
      <c r="AI487" s="276"/>
      <c r="AJ487" s="208">
        <f t="shared" si="2334"/>
        <v>1</v>
      </c>
      <c r="AK487" s="236" t="s">
        <v>292</v>
      </c>
      <c r="AL487" s="236" t="s">
        <v>300</v>
      </c>
      <c r="AM487" s="276"/>
      <c r="AN487" s="276"/>
      <c r="AO487" s="208">
        <f t="shared" si="2335"/>
        <v>1</v>
      </c>
      <c r="AP487" s="236" t="s">
        <v>647</v>
      </c>
      <c r="AQ487" s="276"/>
      <c r="AR487" s="276"/>
      <c r="AS487" s="276"/>
      <c r="AT487" s="278"/>
      <c r="AU487" s="290"/>
      <c r="AV487" s="290" t="s">
        <v>2131</v>
      </c>
      <c r="AW487" s="210" t="s">
        <v>90</v>
      </c>
      <c r="AX487" s="236" t="s">
        <v>2138</v>
      </c>
      <c r="AY487" s="239">
        <v>46022</v>
      </c>
      <c r="AZ487" s="182"/>
      <c r="BA487" s="183"/>
      <c r="BB487" s="183"/>
      <c r="BC487" s="183"/>
      <c r="BD487" s="183"/>
      <c r="BE487" s="183"/>
      <c r="BF487" s="183"/>
      <c r="BG487" s="183"/>
    </row>
    <row r="488" spans="1:59" ht="64.5" customHeight="1" x14ac:dyDescent="0.2">
      <c r="A488" s="284">
        <v>160</v>
      </c>
      <c r="B488" s="323" t="s">
        <v>180</v>
      </c>
      <c r="C488" s="285" t="str">
        <f>+VLOOKUP(B488,$A$691:$B$729,2,0)</f>
        <v>ORLANDO CAÑAS MORENO</v>
      </c>
      <c r="D488" s="280" t="s">
        <v>162</v>
      </c>
      <c r="E488" s="285" t="str">
        <f>IF(D488=$D$661,$E$661,IF(D488=$D$662,$E$662,IF(D488=$D$663,$E$663,IF(D488=$D$664,$E$664,IF(D488=$D$665,$E$665,IF(D488=$D$666,$E$666,IF(D488=$D$667,$E$667,IF(D488=$D$668,$E$668,IF(D488=$D$669,$E$669,IF(D488=$D$670,$E$670,IF(D488=VICERRECTORÍA_ACADÉMICA_,BE1099,IF(D488=PLANEACIÓN_,BE1101, IF(D488=IMPACTO,BE1100,IF(D488=VICERRECTORÍA_ADMINISTRATIVA_FINANCIERA_,BE1102,IF(D488=_VICERRECTORÍA_RESPONSABILIDAD_SOCIAL_Y_BIENESTAR_UNIVERSITARIO_,BE1103,"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8" s="282" t="s">
        <v>265</v>
      </c>
      <c r="G488" s="210" t="s">
        <v>260</v>
      </c>
      <c r="H488" s="236" t="s">
        <v>37</v>
      </c>
      <c r="I488" s="238" t="s">
        <v>2039</v>
      </c>
      <c r="J488" s="282" t="s">
        <v>109</v>
      </c>
      <c r="K488" s="359" t="s">
        <v>2070</v>
      </c>
      <c r="L488" s="359" t="s">
        <v>2071</v>
      </c>
      <c r="M488" s="359" t="s">
        <v>2072</v>
      </c>
      <c r="N488" s="282" t="s">
        <v>145</v>
      </c>
      <c r="O488" s="276">
        <f t="shared" ref="O488" si="2483">IF(N488="ALTA",5,IF(N488="MEDIO ALTA",4,IF(N488="MEDIA",3,IF(N488="MEDIO BAJA",2,IF(N488="BAJA",1,0)))))</f>
        <v>5</v>
      </c>
      <c r="P488" s="282" t="s">
        <v>141</v>
      </c>
      <c r="Q488" s="276">
        <f t="shared" ref="Q488" si="2484">IF(P488="ALTO",5,IF(P488="MEDIO-ALTO",4,IF(P488="MEDIO",3,IF(P488="MEDIO-BAJO",2,IF(P488="BAJO",1,0)))))</f>
        <v>1</v>
      </c>
      <c r="R488" s="276">
        <f t="shared" si="2468"/>
        <v>5</v>
      </c>
      <c r="S488" s="238" t="s">
        <v>314</v>
      </c>
      <c r="T488" s="181">
        <f t="shared" si="2331"/>
        <v>2</v>
      </c>
      <c r="U488" s="276">
        <f t="shared" ref="U488" si="2485">ROUND(AVERAGEIF(T488:T490,"&gt;0"),0)</f>
        <v>2</v>
      </c>
      <c r="V488" s="276">
        <f t="shared" ref="V488" si="2486">U488*0.6</f>
        <v>1.2</v>
      </c>
      <c r="W488" s="236" t="s">
        <v>2109</v>
      </c>
      <c r="X488" s="276">
        <f t="shared" ref="X488" si="2487">IF(S488="No_existen",5*$X$10,Y488*$X$10)</f>
        <v>0.1</v>
      </c>
      <c r="Y488" s="276">
        <f t="shared" ref="Y488:Y524" si="2488">ROUND(AVERAGEIF(Z488:Z490,"&gt;0"),0)</f>
        <v>2</v>
      </c>
      <c r="Z488" s="208">
        <f t="shared" si="2332"/>
        <v>2</v>
      </c>
      <c r="AA488" s="236" t="s">
        <v>319</v>
      </c>
      <c r="AB488" s="210"/>
      <c r="AC488" s="276">
        <f t="shared" ref="AC488" si="2489">IF(S488="No_existen",5*$AC$10,AD488*$AC$10)</f>
        <v>0.15</v>
      </c>
      <c r="AD488" s="276">
        <f t="shared" ref="AD488" si="2490">ROUND(AVERAGEIF(AE488:AE490,"&gt;0"),0)</f>
        <v>1</v>
      </c>
      <c r="AE488" s="208">
        <f t="shared" si="2333"/>
        <v>1</v>
      </c>
      <c r="AF488" s="236" t="s">
        <v>295</v>
      </c>
      <c r="AG488" s="236" t="s">
        <v>2119</v>
      </c>
      <c r="AH488" s="276">
        <f t="shared" ref="AH488" si="2491">IF(S488="No_existen",5*$AH$10,AI488*$AH$10)</f>
        <v>0.1</v>
      </c>
      <c r="AI488" s="276">
        <f t="shared" ref="AI488" si="2492">ROUND(AVERAGEIF(AJ488:AJ490,"&gt;0"),0)</f>
        <v>1</v>
      </c>
      <c r="AJ488" s="208">
        <f t="shared" si="2334"/>
        <v>1</v>
      </c>
      <c r="AK488" s="236" t="s">
        <v>292</v>
      </c>
      <c r="AL488" s="236" t="s">
        <v>300</v>
      </c>
      <c r="AM488" s="276">
        <f t="shared" ref="AM488" si="2493">IF(S488="No_existen",5*$AM$10,AN488*$AM$10)</f>
        <v>0.1</v>
      </c>
      <c r="AN488" s="276">
        <f t="shared" ref="AN488" si="2494">ROUND(AVERAGEIF(AO488:AO490,"&gt;0"),0)</f>
        <v>1</v>
      </c>
      <c r="AO488" s="208">
        <f t="shared" si="2335"/>
        <v>1</v>
      </c>
      <c r="AP488" s="236" t="s">
        <v>647</v>
      </c>
      <c r="AQ488" s="276">
        <f t="shared" ref="AQ488" si="2495">ROUND(AVERAGE(U488,Y488,AD488,AI488,AN488),0)</f>
        <v>1</v>
      </c>
      <c r="AR488" s="276" t="str">
        <f t="shared" ref="AR488" si="2496">IF(AQ488&lt;1.5,"FUERTE",IF(AND(AQ488&gt;=1.5,AQ488&lt;2.5),"ACEPTABLE",IF(AQ488&gt;=5,"INEXISTENTE","DÉBIL")))</f>
        <v>FUERTE</v>
      </c>
      <c r="AS488" s="276">
        <f t="shared" ref="AS488" si="2497">IF(R488=0,0,ROUND((R488*AQ488),0))</f>
        <v>5</v>
      </c>
      <c r="AT488" s="278" t="str">
        <f t="shared" ref="AT488" si="2498">IF(AS488&gt;=36,"GRAVE", IF(AS488&lt;=10, "LEVE", "MODERADO"))</f>
        <v>LEVE</v>
      </c>
      <c r="AU488" s="288" t="s">
        <v>2132</v>
      </c>
      <c r="AV488" s="288" t="s">
        <v>2133</v>
      </c>
      <c r="AW488" s="210" t="s">
        <v>89</v>
      </c>
      <c r="AX488" s="210"/>
      <c r="AY488" s="188"/>
      <c r="AZ488" s="182"/>
      <c r="BA488" s="183"/>
      <c r="BB488" s="183"/>
      <c r="BC488" s="183"/>
      <c r="BD488" s="183"/>
      <c r="BE488" s="183"/>
      <c r="BF488" s="183"/>
      <c r="BG488" s="183"/>
    </row>
    <row r="489" spans="1:59" ht="64.5" hidden="1" customHeight="1" x14ac:dyDescent="0.2">
      <c r="A489" s="284"/>
      <c r="B489" s="324"/>
      <c r="C489" s="285"/>
      <c r="D489" s="280"/>
      <c r="E489" s="285"/>
      <c r="F489" s="282"/>
      <c r="G489" s="210" t="s">
        <v>260</v>
      </c>
      <c r="H489" s="236" t="s">
        <v>37</v>
      </c>
      <c r="I489" s="238" t="s">
        <v>2040</v>
      </c>
      <c r="J489" s="282"/>
      <c r="K489" s="360"/>
      <c r="L489" s="360" t="s">
        <v>2071</v>
      </c>
      <c r="M489" s="360" t="s">
        <v>2072</v>
      </c>
      <c r="N489" s="282"/>
      <c r="O489" s="276"/>
      <c r="P489" s="282"/>
      <c r="Q489" s="276"/>
      <c r="R489" s="276"/>
      <c r="S489" s="238" t="s">
        <v>314</v>
      </c>
      <c r="T489" s="181">
        <f t="shared" si="2331"/>
        <v>2</v>
      </c>
      <c r="U489" s="276"/>
      <c r="V489" s="276"/>
      <c r="W489" s="236" t="s">
        <v>2110</v>
      </c>
      <c r="X489" s="276"/>
      <c r="Y489" s="276"/>
      <c r="Z489" s="208">
        <f t="shared" si="2332"/>
        <v>2</v>
      </c>
      <c r="AA489" s="236" t="s">
        <v>319</v>
      </c>
      <c r="AB489" s="210"/>
      <c r="AC489" s="276"/>
      <c r="AD489" s="276"/>
      <c r="AE489" s="208">
        <f t="shared" si="2333"/>
        <v>1</v>
      </c>
      <c r="AF489" s="236" t="s">
        <v>295</v>
      </c>
      <c r="AG489" s="236" t="s">
        <v>2120</v>
      </c>
      <c r="AH489" s="276"/>
      <c r="AI489" s="276"/>
      <c r="AJ489" s="208">
        <f t="shared" si="2334"/>
        <v>1</v>
      </c>
      <c r="AK489" s="236" t="s">
        <v>292</v>
      </c>
      <c r="AL489" s="236" t="s">
        <v>300</v>
      </c>
      <c r="AM489" s="276"/>
      <c r="AN489" s="276"/>
      <c r="AO489" s="208">
        <f t="shared" si="2335"/>
        <v>1</v>
      </c>
      <c r="AP489" s="236" t="s">
        <v>647</v>
      </c>
      <c r="AQ489" s="276"/>
      <c r="AR489" s="276"/>
      <c r="AS489" s="276"/>
      <c r="AT489" s="278"/>
      <c r="AU489" s="289"/>
      <c r="AV489" s="289" t="s">
        <v>2133</v>
      </c>
      <c r="AW489" s="210" t="s">
        <v>89</v>
      </c>
      <c r="AX489" s="210"/>
      <c r="AY489" s="188"/>
      <c r="AZ489" s="182"/>
      <c r="BA489" s="183"/>
      <c r="BB489" s="183"/>
      <c r="BC489" s="183"/>
      <c r="BD489" s="183"/>
      <c r="BE489" s="183"/>
      <c r="BF489" s="183"/>
      <c r="BG489" s="183"/>
    </row>
    <row r="490" spans="1:59" ht="64.5" hidden="1" customHeight="1" x14ac:dyDescent="0.2">
      <c r="A490" s="284"/>
      <c r="B490" s="325"/>
      <c r="C490" s="285"/>
      <c r="D490" s="280"/>
      <c r="E490" s="285"/>
      <c r="F490" s="282"/>
      <c r="G490" s="210" t="s">
        <v>260</v>
      </c>
      <c r="H490" s="236" t="s">
        <v>37</v>
      </c>
      <c r="I490" s="238" t="s">
        <v>2041</v>
      </c>
      <c r="J490" s="282"/>
      <c r="K490" s="361"/>
      <c r="L490" s="361" t="s">
        <v>2071</v>
      </c>
      <c r="M490" s="361" t="s">
        <v>2072</v>
      </c>
      <c r="N490" s="282"/>
      <c r="O490" s="276"/>
      <c r="P490" s="282"/>
      <c r="Q490" s="276"/>
      <c r="R490" s="276"/>
      <c r="S490" s="238" t="s">
        <v>314</v>
      </c>
      <c r="T490" s="181">
        <f t="shared" si="2331"/>
        <v>2</v>
      </c>
      <c r="U490" s="276"/>
      <c r="V490" s="276"/>
      <c r="W490" s="236" t="s">
        <v>2111</v>
      </c>
      <c r="X490" s="276"/>
      <c r="Y490" s="276"/>
      <c r="Z490" s="208">
        <f t="shared" si="2332"/>
        <v>2</v>
      </c>
      <c r="AA490" s="236" t="s">
        <v>319</v>
      </c>
      <c r="AB490" s="210"/>
      <c r="AC490" s="276"/>
      <c r="AD490" s="276"/>
      <c r="AE490" s="208">
        <f t="shared" si="2333"/>
        <v>1</v>
      </c>
      <c r="AF490" s="236" t="s">
        <v>295</v>
      </c>
      <c r="AG490" s="236" t="s">
        <v>2119</v>
      </c>
      <c r="AH490" s="276"/>
      <c r="AI490" s="276"/>
      <c r="AJ490" s="208">
        <f t="shared" si="2334"/>
        <v>1</v>
      </c>
      <c r="AK490" s="236" t="s">
        <v>292</v>
      </c>
      <c r="AL490" s="236" t="s">
        <v>300</v>
      </c>
      <c r="AM490" s="276"/>
      <c r="AN490" s="276"/>
      <c r="AO490" s="208">
        <f t="shared" si="2335"/>
        <v>1</v>
      </c>
      <c r="AP490" s="236" t="s">
        <v>647</v>
      </c>
      <c r="AQ490" s="276"/>
      <c r="AR490" s="276"/>
      <c r="AS490" s="276"/>
      <c r="AT490" s="278"/>
      <c r="AU490" s="290"/>
      <c r="AV490" s="290" t="s">
        <v>2133</v>
      </c>
      <c r="AW490" s="210" t="s">
        <v>89</v>
      </c>
      <c r="AX490" s="210"/>
      <c r="AY490" s="188"/>
      <c r="AZ490" s="182"/>
      <c r="BA490" s="183"/>
      <c r="BB490" s="183"/>
      <c r="BC490" s="183"/>
      <c r="BD490" s="183"/>
      <c r="BE490" s="183"/>
      <c r="BF490" s="183"/>
      <c r="BG490" s="183"/>
    </row>
    <row r="491" spans="1:59" ht="64.5" customHeight="1" x14ac:dyDescent="0.2">
      <c r="A491" s="284">
        <v>161</v>
      </c>
      <c r="B491" s="323" t="s">
        <v>180</v>
      </c>
      <c r="C491" s="285" t="str">
        <f>+VLOOKUP(B491,$A$691:$B$729,2,0)</f>
        <v>ORLANDO CAÑAS MORENO</v>
      </c>
      <c r="D491" s="280" t="s">
        <v>162</v>
      </c>
      <c r="E491" s="285" t="str">
        <f>IF(D491=$D$661,$E$661,IF(D491=$D$662,$E$662,IF(D491=$D$663,$E$663,IF(D491=$D$664,$E$664,IF(D491=$D$665,$E$665,IF(D491=$D$666,$E$666,IF(D491=$D$667,$E$667,IF(D491=$D$668,$E$668,IF(D491=$D$669,$E$669,IF(D491=$D$670,$E$670,IF(D491=VICERRECTORÍA_ACADÉMICA_,BE1102,IF(D491=PLANEACIÓN_,BE1104, IF(D491=IMPACTO,BE1103,IF(D491=VICERRECTORÍA_ADMINISTRATIVA_FINANCIERA_,BE1105,IF(D491=_VICERRECTORÍA_RESPONSABILIDAD_SOCIAL_Y_BIENESTAR_UNIVERSITARIO_,BE1106," ")))))))))))))))</f>
        <v>Administrar y ejecutar los recursos de la institución generando en los procesos mayor eficiencia y eficacia para dar una respuesta oportuna a los servicios demandados en el cumplimiento de las funciones misionales.</v>
      </c>
      <c r="F491" s="282" t="s">
        <v>265</v>
      </c>
      <c r="G491" s="210" t="s">
        <v>260</v>
      </c>
      <c r="H491" s="236" t="s">
        <v>38</v>
      </c>
      <c r="I491" s="238" t="s">
        <v>2042</v>
      </c>
      <c r="J491" s="282" t="s">
        <v>105</v>
      </c>
      <c r="K491" s="359" t="s">
        <v>2073</v>
      </c>
      <c r="L491" s="359" t="s">
        <v>2074</v>
      </c>
      <c r="M491" s="359" t="s">
        <v>2075</v>
      </c>
      <c r="N491" s="282" t="s">
        <v>127</v>
      </c>
      <c r="O491" s="276">
        <f t="shared" ref="O491" si="2499">IF(N491="ALTA",5,IF(N491="MEDIO ALTA",4,IF(N491="MEDIA",3,IF(N491="MEDIO BAJA",2,IF(N491="BAJA",1,0)))))</f>
        <v>1</v>
      </c>
      <c r="P491" s="282" t="s">
        <v>208</v>
      </c>
      <c r="Q491" s="276">
        <f t="shared" ref="Q491" si="2500">IF(P491="ALTO",5,IF(P491="MEDIO-ALTO",4,IF(P491="MEDIO",3,IF(P491="MEDIO-BAJO",2,IF(P491="BAJO",1,0)))))</f>
        <v>2</v>
      </c>
      <c r="R491" s="276">
        <f t="shared" si="2468"/>
        <v>2</v>
      </c>
      <c r="S491" s="238" t="s">
        <v>315</v>
      </c>
      <c r="T491" s="181">
        <f t="shared" si="2331"/>
        <v>1</v>
      </c>
      <c r="U491" s="276">
        <f t="shared" ref="U491" si="2501">ROUND(AVERAGEIF(T491:T493,"&gt;0"),0)</f>
        <v>1</v>
      </c>
      <c r="V491" s="276">
        <f t="shared" ref="V491" si="2502">U491*0.6</f>
        <v>0.6</v>
      </c>
      <c r="W491" s="236" t="s">
        <v>2112</v>
      </c>
      <c r="X491" s="276">
        <f t="shared" ref="X491" si="2503">IF(S491="No_existen",5*$X$10,Y491*$X$10)</f>
        <v>0.2</v>
      </c>
      <c r="Y491" s="276">
        <f t="shared" ref="Y491:Y527" si="2504">ROUND(AVERAGEIF(Z491:Z493,"&gt;0"),0)</f>
        <v>4</v>
      </c>
      <c r="Z491" s="208">
        <f t="shared" si="2332"/>
        <v>4</v>
      </c>
      <c r="AA491" s="236" t="s">
        <v>318</v>
      </c>
      <c r="AB491" s="210"/>
      <c r="AC491" s="276">
        <f t="shared" ref="AC491" si="2505">IF(S491="No_existen",5*$AC$10,AD491*$AC$10)</f>
        <v>0.15</v>
      </c>
      <c r="AD491" s="276">
        <f t="shared" ref="AD491" si="2506">ROUND(AVERAGEIF(AE491:AE493,"&gt;0"),0)</f>
        <v>1</v>
      </c>
      <c r="AE491" s="208">
        <f t="shared" si="2333"/>
        <v>1</v>
      </c>
      <c r="AF491" s="236" t="s">
        <v>295</v>
      </c>
      <c r="AG491" s="236" t="s">
        <v>2121</v>
      </c>
      <c r="AH491" s="276">
        <f t="shared" ref="AH491" si="2507">IF(S491="No_existen",5*$AH$10,AI491*$AH$10)</f>
        <v>0.1</v>
      </c>
      <c r="AI491" s="276">
        <f t="shared" ref="AI491" si="2508">ROUND(AVERAGEIF(AJ491:AJ493,"&gt;0"),0)</f>
        <v>1</v>
      </c>
      <c r="AJ491" s="208">
        <f t="shared" si="2334"/>
        <v>1</v>
      </c>
      <c r="AK491" s="236" t="s">
        <v>292</v>
      </c>
      <c r="AL491" s="236" t="s">
        <v>305</v>
      </c>
      <c r="AM491" s="276">
        <f t="shared" ref="AM491" si="2509">IF(S491="No_existen",5*$AM$10,AN491*$AM$10)</f>
        <v>0.30000000000000004</v>
      </c>
      <c r="AN491" s="276">
        <f t="shared" ref="AN491" si="2510">ROUND(AVERAGEIF(AO491:AO493,"&gt;0"),0)</f>
        <v>3</v>
      </c>
      <c r="AO491" s="208">
        <f t="shared" si="2335"/>
        <v>4</v>
      </c>
      <c r="AP491" s="236" t="s">
        <v>648</v>
      </c>
      <c r="AQ491" s="276">
        <f t="shared" ref="AQ491" si="2511">ROUND(AVERAGE(U491,Y491,AD491,AI491,AN491),0)</f>
        <v>2</v>
      </c>
      <c r="AR491" s="276" t="str">
        <f t="shared" ref="AR491" si="2512">IF(AQ491&lt;1.5,"FUERTE",IF(AND(AQ491&gt;=1.5,AQ491&lt;2.5),"ACEPTABLE",IF(AQ491&gt;=5,"INEXISTENTE","DÉBIL")))</f>
        <v>ACEPTABLE</v>
      </c>
      <c r="AS491" s="276">
        <f t="shared" ref="AS491" si="2513">IF(R491=0,0,ROUND((R491*AQ491),0))</f>
        <v>4</v>
      </c>
      <c r="AT491" s="278" t="str">
        <f t="shared" ref="AT491" si="2514">IF(AS491&gt;=36,"GRAVE", IF(AS491&lt;=10, "LEVE", "MODERADO"))</f>
        <v>LEVE</v>
      </c>
      <c r="AU491" s="288" t="s">
        <v>2134</v>
      </c>
      <c r="AV491" s="288" t="s">
        <v>2135</v>
      </c>
      <c r="AW491" s="210" t="s">
        <v>89</v>
      </c>
      <c r="AX491" s="210"/>
      <c r="AY491" s="188"/>
      <c r="AZ491" s="182"/>
      <c r="BA491" s="183"/>
      <c r="BB491" s="183"/>
      <c r="BC491" s="183"/>
      <c r="BD491" s="183"/>
      <c r="BE491" s="183"/>
      <c r="BF491" s="183"/>
      <c r="BG491" s="183"/>
    </row>
    <row r="492" spans="1:59" ht="64.5" hidden="1" customHeight="1" x14ac:dyDescent="0.2">
      <c r="A492" s="284"/>
      <c r="B492" s="324"/>
      <c r="C492" s="285"/>
      <c r="D492" s="280"/>
      <c r="E492" s="285"/>
      <c r="F492" s="282"/>
      <c r="G492" s="210" t="s">
        <v>260</v>
      </c>
      <c r="H492" s="236" t="s">
        <v>38</v>
      </c>
      <c r="I492" s="238" t="s">
        <v>2043</v>
      </c>
      <c r="J492" s="282"/>
      <c r="K492" s="360"/>
      <c r="L492" s="360" t="s">
        <v>2074</v>
      </c>
      <c r="M492" s="360" t="s">
        <v>2075</v>
      </c>
      <c r="N492" s="282"/>
      <c r="O492" s="276"/>
      <c r="P492" s="282"/>
      <c r="Q492" s="276"/>
      <c r="R492" s="276"/>
      <c r="S492" s="238" t="s">
        <v>315</v>
      </c>
      <c r="T492" s="181">
        <f t="shared" si="2331"/>
        <v>1</v>
      </c>
      <c r="U492" s="276"/>
      <c r="V492" s="276"/>
      <c r="W492" s="236" t="s">
        <v>2113</v>
      </c>
      <c r="X492" s="276"/>
      <c r="Y492" s="276"/>
      <c r="Z492" s="208">
        <f t="shared" si="2332"/>
        <v>4</v>
      </c>
      <c r="AA492" s="236" t="s">
        <v>318</v>
      </c>
      <c r="AB492" s="210"/>
      <c r="AC492" s="276"/>
      <c r="AD492" s="276"/>
      <c r="AE492" s="208">
        <f t="shared" si="2333"/>
        <v>1</v>
      </c>
      <c r="AF492" s="236" t="s">
        <v>295</v>
      </c>
      <c r="AG492" s="236" t="s">
        <v>2121</v>
      </c>
      <c r="AH492" s="276"/>
      <c r="AI492" s="276"/>
      <c r="AJ492" s="208">
        <f t="shared" si="2334"/>
        <v>1</v>
      </c>
      <c r="AK492" s="236" t="s">
        <v>292</v>
      </c>
      <c r="AL492" s="236" t="s">
        <v>301</v>
      </c>
      <c r="AM492" s="276"/>
      <c r="AN492" s="276"/>
      <c r="AO492" s="208">
        <f t="shared" si="2335"/>
        <v>1</v>
      </c>
      <c r="AP492" s="236" t="s">
        <v>647</v>
      </c>
      <c r="AQ492" s="276"/>
      <c r="AR492" s="276"/>
      <c r="AS492" s="276"/>
      <c r="AT492" s="278"/>
      <c r="AU492" s="289"/>
      <c r="AV492" s="289" t="s">
        <v>2135</v>
      </c>
      <c r="AW492" s="210"/>
      <c r="AX492" s="210"/>
      <c r="AY492" s="188"/>
      <c r="AZ492" s="182"/>
      <c r="BA492" s="183"/>
      <c r="BB492" s="183"/>
      <c r="BC492" s="183"/>
      <c r="BD492" s="183"/>
      <c r="BE492" s="183"/>
      <c r="BF492" s="183"/>
      <c r="BG492" s="183"/>
    </row>
    <row r="493" spans="1:59" ht="64.5" hidden="1" customHeight="1" x14ac:dyDescent="0.2">
      <c r="A493" s="284"/>
      <c r="B493" s="325"/>
      <c r="C493" s="285"/>
      <c r="D493" s="280"/>
      <c r="E493" s="285"/>
      <c r="F493" s="282"/>
      <c r="G493" s="210" t="s">
        <v>261</v>
      </c>
      <c r="H493" s="236" t="s">
        <v>225</v>
      </c>
      <c r="I493" s="238" t="s">
        <v>2044</v>
      </c>
      <c r="J493" s="282"/>
      <c r="K493" s="361"/>
      <c r="L493" s="361" t="s">
        <v>2074</v>
      </c>
      <c r="M493" s="361" t="s">
        <v>2075</v>
      </c>
      <c r="N493" s="282"/>
      <c r="O493" s="276"/>
      <c r="P493" s="282"/>
      <c r="Q493" s="276"/>
      <c r="R493" s="276"/>
      <c r="S493" s="238" t="s">
        <v>315</v>
      </c>
      <c r="T493" s="181">
        <f t="shared" si="2331"/>
        <v>1</v>
      </c>
      <c r="U493" s="276"/>
      <c r="V493" s="276"/>
      <c r="W493" s="236" t="s">
        <v>2114</v>
      </c>
      <c r="X493" s="276"/>
      <c r="Y493" s="276"/>
      <c r="Z493" s="208">
        <f t="shared" si="2332"/>
        <v>4</v>
      </c>
      <c r="AA493" s="236" t="s">
        <v>318</v>
      </c>
      <c r="AB493" s="210"/>
      <c r="AC493" s="276"/>
      <c r="AD493" s="276"/>
      <c r="AE493" s="208">
        <f t="shared" si="2333"/>
        <v>1</v>
      </c>
      <c r="AF493" s="236" t="s">
        <v>295</v>
      </c>
      <c r="AG493" s="236" t="s">
        <v>2117</v>
      </c>
      <c r="AH493" s="276"/>
      <c r="AI493" s="276"/>
      <c r="AJ493" s="208">
        <f t="shared" si="2334"/>
        <v>1</v>
      </c>
      <c r="AK493" s="236" t="s">
        <v>292</v>
      </c>
      <c r="AL493" s="236" t="s">
        <v>303</v>
      </c>
      <c r="AM493" s="276"/>
      <c r="AN493" s="276"/>
      <c r="AO493" s="208">
        <f t="shared" si="2335"/>
        <v>4</v>
      </c>
      <c r="AP493" s="236" t="s">
        <v>648</v>
      </c>
      <c r="AQ493" s="276"/>
      <c r="AR493" s="276"/>
      <c r="AS493" s="276"/>
      <c r="AT493" s="278"/>
      <c r="AU493" s="290"/>
      <c r="AV493" s="290" t="s">
        <v>2135</v>
      </c>
      <c r="AW493" s="210"/>
      <c r="AX493" s="210"/>
      <c r="AY493" s="188"/>
      <c r="AZ493" s="182"/>
      <c r="BA493" s="183"/>
      <c r="BB493" s="183"/>
      <c r="BC493" s="183"/>
      <c r="BD493" s="183"/>
      <c r="BE493" s="183"/>
      <c r="BF493" s="183"/>
      <c r="BG493" s="183"/>
    </row>
    <row r="494" spans="1:59" ht="64.5" hidden="1" customHeight="1" x14ac:dyDescent="0.2">
      <c r="A494" s="284">
        <v>162</v>
      </c>
      <c r="B494" s="282"/>
      <c r="C494" s="285" t="e">
        <f>+VLOOKUP(B494,$A$691:$B$729,2,0)</f>
        <v>#N/A</v>
      </c>
      <c r="D494" s="280"/>
      <c r="E494" s="285" t="e">
        <f>IF(D494=$D$661,$E$661,IF(D494=$D$662,$E$662,IF(D494=$D$663,$E$663,IF(D494=$D$664,$E$664,IF(D494=$D$665,$E$665,IF(D494=$D$666,$E$666,IF(D494=$D$667,$E$667,IF(D494=$D$668,$E$668,IF(D494=$D$669,$E$669,IF(D494=$D$670,$E$670,IF(D494=VICERRECTORÍA_ACADÉMICA_,BE1105,IF(D494=PLANEACIÓN_,BE1107, IF(D494=IMPACTO,BE1106,IF(D494=VICERRECTORÍA_ADMINISTRATIVA_FINANCIERA_,BE1108,IF(D494=_VICERRECTORÍA_RESPONSABILIDAD_SOCIAL_Y_BIENESTAR_UNIVERSITARIO_,BE1109," ")))))))))))))))</f>
        <v>#VALUE!</v>
      </c>
      <c r="F494" s="282"/>
      <c r="G494" s="210"/>
      <c r="H494" s="210"/>
      <c r="I494" s="187"/>
      <c r="J494" s="282"/>
      <c r="K494" s="282"/>
      <c r="L494" s="282"/>
      <c r="M494" s="282"/>
      <c r="N494" s="282"/>
      <c r="O494" s="276">
        <f t="shared" ref="O494" si="2515">IF(N494="ALTA",5,IF(N494="MEDIO ALTA",4,IF(N494="MEDIA",3,IF(N494="MEDIO BAJA",2,IF(N494="BAJA",1,0)))))</f>
        <v>0</v>
      </c>
      <c r="P494" s="282"/>
      <c r="Q494" s="276">
        <f t="shared" ref="Q494" si="2516">IF(P494="ALTO",5,IF(P494="MEDIO-ALTO",4,IF(P494="MEDIO",3,IF(P494="MEDIO-BAJO",2,IF(P494="BAJO",1,0)))))</f>
        <v>0</v>
      </c>
      <c r="R494" s="276">
        <f t="shared" si="2468"/>
        <v>0</v>
      </c>
      <c r="S494" s="180"/>
      <c r="T494" s="181">
        <f t="shared" si="2331"/>
        <v>0</v>
      </c>
      <c r="U494" s="276" t="e">
        <f t="shared" si="2186"/>
        <v>#DIV/0!</v>
      </c>
      <c r="V494" s="276" t="e">
        <f t="shared" si="2187"/>
        <v>#DIV/0!</v>
      </c>
      <c r="W494" s="210"/>
      <c r="X494" s="276" t="e">
        <f t="shared" ref="X494" si="2517">IF(S494="No_existen",5*$X$10,Y494*$X$10)</f>
        <v>#DIV/0!</v>
      </c>
      <c r="Y494" s="276" t="e">
        <f t="shared" ref="Y494:Y530" si="2518">ROUND(AVERAGEIF(Z494:Z496,"&gt;0"),0)</f>
        <v>#DIV/0!</v>
      </c>
      <c r="Z494" s="208">
        <f t="shared" si="2332"/>
        <v>0</v>
      </c>
      <c r="AA494" s="210"/>
      <c r="AB494" s="210"/>
      <c r="AC494" s="276" t="e">
        <f t="shared" ref="AC494" si="2519">IF(S494="No_existen",5*$AC$10,AD494*$AC$10)</f>
        <v>#DIV/0!</v>
      </c>
      <c r="AD494" s="276" t="e">
        <f t="shared" si="2191"/>
        <v>#DIV/0!</v>
      </c>
      <c r="AE494" s="208">
        <f t="shared" si="2333"/>
        <v>0</v>
      </c>
      <c r="AF494" s="210"/>
      <c r="AG494" s="210"/>
      <c r="AH494" s="276" t="e">
        <f t="shared" ref="AH494" si="2520">IF(S494="No_existen",5*$AH$10,AI494*$AH$10)</f>
        <v>#DIV/0!</v>
      </c>
      <c r="AI494" s="276" t="e">
        <f t="shared" ref="AI494" si="2521">ROUND(AVERAGEIF(AJ494:AJ496,"&gt;0"),0)</f>
        <v>#DIV/0!</v>
      </c>
      <c r="AJ494" s="208">
        <f t="shared" si="2334"/>
        <v>0</v>
      </c>
      <c r="AK494" s="210"/>
      <c r="AL494" s="210"/>
      <c r="AM494" s="276" t="e">
        <f t="shared" ref="AM494" si="2522">IF(S494="No_existen",5*$AM$10,AN494*$AM$10)</f>
        <v>#DIV/0!</v>
      </c>
      <c r="AN494" s="276" t="e">
        <f t="shared" ref="AN494" si="2523">ROUND(AVERAGEIF(AO494:AO496,"&gt;0"),0)</f>
        <v>#DIV/0!</v>
      </c>
      <c r="AO494" s="208">
        <f t="shared" si="2335"/>
        <v>0</v>
      </c>
      <c r="AP494" s="210"/>
      <c r="AQ494" s="276" t="e">
        <f t="shared" ref="AQ494" si="2524">ROUND(AVERAGE(U494,Y494,AD494,AI494,AN494),0)</f>
        <v>#DIV/0!</v>
      </c>
      <c r="AR494" s="276" t="e">
        <f t="shared" ref="AR494" si="2525">IF(AQ494&lt;1.5,"FUERTE",IF(AND(AQ494&gt;=1.5,AQ494&lt;2.5),"ACEPTABLE",IF(AQ494&gt;=5,"INEXISTENTE","DÉBIL")))</f>
        <v>#DIV/0!</v>
      </c>
      <c r="AS494" s="276">
        <f t="shared" ref="AS494" si="2526">IF(R494=0,0,ROUND((R494*AQ494),0))</f>
        <v>0</v>
      </c>
      <c r="AT494" s="278" t="str">
        <f t="shared" ref="AT494" si="2527">IF(AS494&gt;=36,"GRAVE", IF(AS494&lt;=10, "LEVE", "MODERADO"))</f>
        <v>LEVE</v>
      </c>
      <c r="AU494" s="280"/>
      <c r="AV494" s="280"/>
      <c r="AW494" s="210"/>
      <c r="AX494" s="210"/>
      <c r="AY494" s="188"/>
      <c r="AZ494" s="182"/>
      <c r="BA494" s="183"/>
      <c r="BB494" s="183"/>
      <c r="BC494" s="183"/>
      <c r="BD494" s="183"/>
      <c r="BE494" s="183"/>
      <c r="BF494" s="183"/>
      <c r="BG494" s="183"/>
    </row>
    <row r="495" spans="1:59" ht="64.5" hidden="1" customHeight="1" x14ac:dyDescent="0.2">
      <c r="A495" s="284"/>
      <c r="B495" s="282"/>
      <c r="C495" s="285"/>
      <c r="D495" s="280"/>
      <c r="E495" s="285"/>
      <c r="F495" s="282"/>
      <c r="G495" s="210"/>
      <c r="H495" s="210"/>
      <c r="I495" s="187"/>
      <c r="J495" s="282"/>
      <c r="K495" s="282"/>
      <c r="L495" s="282"/>
      <c r="M495" s="282"/>
      <c r="N495" s="282"/>
      <c r="O495" s="276"/>
      <c r="P495" s="282"/>
      <c r="Q495" s="276"/>
      <c r="R495" s="276"/>
      <c r="S495" s="180"/>
      <c r="T495" s="181">
        <f t="shared" si="2331"/>
        <v>0</v>
      </c>
      <c r="U495" s="276"/>
      <c r="V495" s="276"/>
      <c r="W495" s="210"/>
      <c r="X495" s="276"/>
      <c r="Y495" s="276"/>
      <c r="Z495" s="208">
        <f t="shared" si="2332"/>
        <v>0</v>
      </c>
      <c r="AA495" s="210"/>
      <c r="AB495" s="210"/>
      <c r="AC495" s="276"/>
      <c r="AD495" s="276"/>
      <c r="AE495" s="208">
        <f t="shared" si="2333"/>
        <v>0</v>
      </c>
      <c r="AF495" s="210"/>
      <c r="AG495" s="210"/>
      <c r="AH495" s="276"/>
      <c r="AI495" s="276"/>
      <c r="AJ495" s="208">
        <f t="shared" si="2334"/>
        <v>0</v>
      </c>
      <c r="AK495" s="210"/>
      <c r="AL495" s="210"/>
      <c r="AM495" s="276"/>
      <c r="AN495" s="276"/>
      <c r="AO495" s="208">
        <f t="shared" si="2335"/>
        <v>0</v>
      </c>
      <c r="AP495" s="210"/>
      <c r="AQ495" s="276"/>
      <c r="AR495" s="276"/>
      <c r="AS495" s="276"/>
      <c r="AT495" s="278"/>
      <c r="AU495" s="280"/>
      <c r="AV495" s="280"/>
      <c r="AW495" s="210"/>
      <c r="AX495" s="210"/>
      <c r="AY495" s="188"/>
      <c r="AZ495" s="182"/>
      <c r="BA495" s="183"/>
      <c r="BB495" s="183"/>
      <c r="BC495" s="183"/>
      <c r="BD495" s="183"/>
      <c r="BE495" s="183"/>
      <c r="BF495" s="183"/>
      <c r="BG495" s="183"/>
    </row>
    <row r="496" spans="1:59" ht="64.5" hidden="1" customHeight="1" x14ac:dyDescent="0.2">
      <c r="A496" s="284"/>
      <c r="B496" s="282"/>
      <c r="C496" s="285"/>
      <c r="D496" s="280"/>
      <c r="E496" s="285"/>
      <c r="F496" s="282"/>
      <c r="G496" s="210"/>
      <c r="H496" s="210"/>
      <c r="I496" s="187"/>
      <c r="J496" s="282"/>
      <c r="K496" s="282"/>
      <c r="L496" s="282"/>
      <c r="M496" s="282"/>
      <c r="N496" s="282"/>
      <c r="O496" s="276"/>
      <c r="P496" s="282"/>
      <c r="Q496" s="276"/>
      <c r="R496" s="276"/>
      <c r="S496" s="180"/>
      <c r="T496" s="181">
        <f t="shared" si="2331"/>
        <v>0</v>
      </c>
      <c r="U496" s="276"/>
      <c r="V496" s="276"/>
      <c r="W496" s="210"/>
      <c r="X496" s="276"/>
      <c r="Y496" s="276"/>
      <c r="Z496" s="208">
        <f t="shared" si="2332"/>
        <v>0</v>
      </c>
      <c r="AA496" s="210"/>
      <c r="AB496" s="210"/>
      <c r="AC496" s="276"/>
      <c r="AD496" s="276"/>
      <c r="AE496" s="208">
        <f t="shared" si="2333"/>
        <v>0</v>
      </c>
      <c r="AF496" s="210"/>
      <c r="AG496" s="210"/>
      <c r="AH496" s="276"/>
      <c r="AI496" s="276"/>
      <c r="AJ496" s="208">
        <f t="shared" si="2334"/>
        <v>0</v>
      </c>
      <c r="AK496" s="210"/>
      <c r="AL496" s="210"/>
      <c r="AM496" s="276"/>
      <c r="AN496" s="276"/>
      <c r="AO496" s="208">
        <f t="shared" si="2335"/>
        <v>0</v>
      </c>
      <c r="AP496" s="210"/>
      <c r="AQ496" s="276"/>
      <c r="AR496" s="276"/>
      <c r="AS496" s="276"/>
      <c r="AT496" s="278"/>
      <c r="AU496" s="280"/>
      <c r="AV496" s="280"/>
      <c r="AW496" s="210"/>
      <c r="AX496" s="210"/>
      <c r="AY496" s="188"/>
      <c r="AZ496" s="182"/>
      <c r="BA496" s="183"/>
      <c r="BB496" s="183"/>
      <c r="BC496" s="183"/>
      <c r="BD496" s="183"/>
      <c r="BE496" s="183"/>
      <c r="BF496" s="183"/>
      <c r="BG496" s="183"/>
    </row>
    <row r="497" spans="1:59" ht="64.5" hidden="1" customHeight="1" x14ac:dyDescent="0.2">
      <c r="A497" s="284">
        <v>163</v>
      </c>
      <c r="B497" s="282"/>
      <c r="C497" s="285" t="e">
        <f>+VLOOKUP(B497,$A$691:$B$729,2,0)</f>
        <v>#N/A</v>
      </c>
      <c r="D497" s="280"/>
      <c r="E497" s="285" t="e">
        <f>IF(D497=$D$661,$E$661,IF(D497=$D$662,$E$662,IF(D497=$D$663,$E$663,IF(D497=$D$664,$E$664,IF(D497=$D$665,$E$665,IF(D497=$D$666,$E$666,IF(D497=$D$667,$E$667,IF(D497=$D$668,$E$668,IF(D497=$D$669,$E$669,IF(D497=$D$670,$E$670,IF(D497=VICERRECTORÍA_ACADÉMICA_,BE1108,IF(D497=PLANEACIÓN_,BE1110, IF(D497=IMPACTO,BE1109,IF(D497=VICERRECTORÍA_ADMINISTRATIVA_FINANCIERA_,BE1111,IF(D497=_VICERRECTORÍA_RESPONSABILIDAD_SOCIAL_Y_BIENESTAR_UNIVERSITARIO_,BE1112," ")))))))))))))))</f>
        <v>#VALUE!</v>
      </c>
      <c r="F497" s="282"/>
      <c r="G497" s="210"/>
      <c r="H497" s="210"/>
      <c r="I497" s="187"/>
      <c r="J497" s="282"/>
      <c r="K497" s="282"/>
      <c r="L497" s="282"/>
      <c r="M497" s="282"/>
      <c r="N497" s="282"/>
      <c r="O497" s="276">
        <f t="shared" ref="O497" si="2528">IF(N497="ALTA",5,IF(N497="MEDIO ALTA",4,IF(N497="MEDIA",3,IF(N497="MEDIO BAJA",2,IF(N497="BAJA",1,0)))))</f>
        <v>0</v>
      </c>
      <c r="P497" s="282"/>
      <c r="Q497" s="276">
        <f t="shared" ref="Q497" si="2529">IF(P497="ALTO",5,IF(P497="MEDIO-ALTO",4,IF(P497="MEDIO",3,IF(P497="MEDIO-BAJO",2,IF(P497="BAJO",1,0)))))</f>
        <v>0</v>
      </c>
      <c r="R497" s="276">
        <f t="shared" si="2468"/>
        <v>0</v>
      </c>
      <c r="S497" s="180"/>
      <c r="T497" s="181">
        <f t="shared" si="2331"/>
        <v>0</v>
      </c>
      <c r="U497" s="276" t="e">
        <f t="shared" si="2203"/>
        <v>#DIV/0!</v>
      </c>
      <c r="V497" s="276" t="e">
        <f t="shared" si="2204"/>
        <v>#DIV/0!</v>
      </c>
      <c r="W497" s="210"/>
      <c r="X497" s="276" t="e">
        <f t="shared" ref="X497" si="2530">IF(S497="No_existen",5*$X$10,Y497*$X$10)</f>
        <v>#DIV/0!</v>
      </c>
      <c r="Y497" s="276" t="e">
        <f t="shared" ref="Y497:Y533" si="2531">ROUND(AVERAGEIF(Z497:Z499,"&gt;0"),0)</f>
        <v>#DIV/0!</v>
      </c>
      <c r="Z497" s="208">
        <f t="shared" si="2332"/>
        <v>0</v>
      </c>
      <c r="AA497" s="210"/>
      <c r="AB497" s="210"/>
      <c r="AC497" s="276" t="e">
        <f t="shared" ref="AC497" si="2532">IF(S497="No_existen",5*$AC$10,AD497*$AC$10)</f>
        <v>#DIV/0!</v>
      </c>
      <c r="AD497" s="276" t="e">
        <f t="shared" si="2208"/>
        <v>#DIV/0!</v>
      </c>
      <c r="AE497" s="208">
        <f t="shared" si="2333"/>
        <v>0</v>
      </c>
      <c r="AF497" s="210"/>
      <c r="AG497" s="210"/>
      <c r="AH497" s="276" t="e">
        <f t="shared" ref="AH497" si="2533">IF(S497="No_existen",5*$AH$10,AI497*$AH$10)</f>
        <v>#DIV/0!</v>
      </c>
      <c r="AI497" s="276" t="e">
        <f t="shared" ref="AI497" si="2534">ROUND(AVERAGEIF(AJ497:AJ499,"&gt;0"),0)</f>
        <v>#DIV/0!</v>
      </c>
      <c r="AJ497" s="208">
        <f t="shared" si="2334"/>
        <v>0</v>
      </c>
      <c r="AK497" s="210"/>
      <c r="AL497" s="210"/>
      <c r="AM497" s="276" t="e">
        <f t="shared" ref="AM497" si="2535">IF(S497="No_existen",5*$AM$10,AN497*$AM$10)</f>
        <v>#DIV/0!</v>
      </c>
      <c r="AN497" s="276" t="e">
        <f t="shared" ref="AN497" si="2536">ROUND(AVERAGEIF(AO497:AO499,"&gt;0"),0)</f>
        <v>#DIV/0!</v>
      </c>
      <c r="AO497" s="208">
        <f t="shared" si="2335"/>
        <v>0</v>
      </c>
      <c r="AP497" s="210"/>
      <c r="AQ497" s="276" t="e">
        <f t="shared" ref="AQ497" si="2537">ROUND(AVERAGE(U497,Y497,AD497,AI497,AN497),0)</f>
        <v>#DIV/0!</v>
      </c>
      <c r="AR497" s="276" t="e">
        <f t="shared" ref="AR497" si="2538">IF(AQ497&lt;1.5,"FUERTE",IF(AND(AQ497&gt;=1.5,AQ497&lt;2.5),"ACEPTABLE",IF(AQ497&gt;=5,"INEXISTENTE","DÉBIL")))</f>
        <v>#DIV/0!</v>
      </c>
      <c r="AS497" s="276">
        <f t="shared" ref="AS497" si="2539">IF(R497=0,0,ROUND((R497*AQ497),0))</f>
        <v>0</v>
      </c>
      <c r="AT497" s="278" t="str">
        <f t="shared" ref="AT497" si="2540">IF(AS497&gt;=36,"GRAVE", IF(AS497&lt;=10, "LEVE", "MODERADO"))</f>
        <v>LEVE</v>
      </c>
      <c r="AU497" s="280"/>
      <c r="AV497" s="280"/>
      <c r="AW497" s="210"/>
      <c r="AX497" s="210"/>
      <c r="AY497" s="188"/>
      <c r="AZ497" s="182"/>
      <c r="BA497" s="183"/>
      <c r="BB497" s="183"/>
      <c r="BC497" s="183"/>
      <c r="BD497" s="183"/>
      <c r="BE497" s="183"/>
      <c r="BF497" s="183"/>
      <c r="BG497" s="183"/>
    </row>
    <row r="498" spans="1:59" ht="64.5" hidden="1" customHeight="1" x14ac:dyDescent="0.2">
      <c r="A498" s="284"/>
      <c r="B498" s="282"/>
      <c r="C498" s="285"/>
      <c r="D498" s="280"/>
      <c r="E498" s="285"/>
      <c r="F498" s="282"/>
      <c r="G498" s="210"/>
      <c r="H498" s="210"/>
      <c r="I498" s="187"/>
      <c r="J498" s="282"/>
      <c r="K498" s="282"/>
      <c r="L498" s="282"/>
      <c r="M498" s="282"/>
      <c r="N498" s="282"/>
      <c r="O498" s="276"/>
      <c r="P498" s="282"/>
      <c r="Q498" s="276"/>
      <c r="R498" s="276"/>
      <c r="S498" s="180"/>
      <c r="T498" s="181">
        <f t="shared" si="2331"/>
        <v>0</v>
      </c>
      <c r="U498" s="276"/>
      <c r="V498" s="276"/>
      <c r="W498" s="210"/>
      <c r="X498" s="276"/>
      <c r="Y498" s="276"/>
      <c r="Z498" s="208">
        <f t="shared" si="2332"/>
        <v>0</v>
      </c>
      <c r="AA498" s="210"/>
      <c r="AB498" s="210"/>
      <c r="AC498" s="276"/>
      <c r="AD498" s="276"/>
      <c r="AE498" s="208">
        <f t="shared" si="2333"/>
        <v>0</v>
      </c>
      <c r="AF498" s="210"/>
      <c r="AG498" s="210"/>
      <c r="AH498" s="276"/>
      <c r="AI498" s="276"/>
      <c r="AJ498" s="208">
        <f t="shared" si="2334"/>
        <v>0</v>
      </c>
      <c r="AK498" s="210"/>
      <c r="AL498" s="210"/>
      <c r="AM498" s="276"/>
      <c r="AN498" s="276"/>
      <c r="AO498" s="208">
        <f t="shared" si="2335"/>
        <v>0</v>
      </c>
      <c r="AP498" s="210"/>
      <c r="AQ498" s="276"/>
      <c r="AR498" s="276"/>
      <c r="AS498" s="276"/>
      <c r="AT498" s="278"/>
      <c r="AU498" s="280"/>
      <c r="AV498" s="280"/>
      <c r="AW498" s="210"/>
      <c r="AX498" s="210"/>
      <c r="AY498" s="188"/>
      <c r="AZ498" s="182"/>
      <c r="BA498" s="183"/>
      <c r="BB498" s="183"/>
      <c r="BC498" s="183"/>
      <c r="BD498" s="183"/>
      <c r="BE498" s="183"/>
      <c r="BF498" s="183"/>
      <c r="BG498" s="183"/>
    </row>
    <row r="499" spans="1:59" ht="64.5" hidden="1" customHeight="1" x14ac:dyDescent="0.2">
      <c r="A499" s="284"/>
      <c r="B499" s="282"/>
      <c r="C499" s="285"/>
      <c r="D499" s="280"/>
      <c r="E499" s="285"/>
      <c r="F499" s="282"/>
      <c r="G499" s="210"/>
      <c r="H499" s="210"/>
      <c r="I499" s="187"/>
      <c r="J499" s="282"/>
      <c r="K499" s="282"/>
      <c r="L499" s="282"/>
      <c r="M499" s="282"/>
      <c r="N499" s="282"/>
      <c r="O499" s="276"/>
      <c r="P499" s="282"/>
      <c r="Q499" s="276"/>
      <c r="R499" s="276"/>
      <c r="S499" s="180"/>
      <c r="T499" s="181">
        <f t="shared" si="2331"/>
        <v>0</v>
      </c>
      <c r="U499" s="276"/>
      <c r="V499" s="276"/>
      <c r="W499" s="210"/>
      <c r="X499" s="276"/>
      <c r="Y499" s="276"/>
      <c r="Z499" s="208">
        <f t="shared" si="2332"/>
        <v>0</v>
      </c>
      <c r="AA499" s="210"/>
      <c r="AB499" s="210"/>
      <c r="AC499" s="276"/>
      <c r="AD499" s="276"/>
      <c r="AE499" s="208">
        <f t="shared" si="2333"/>
        <v>0</v>
      </c>
      <c r="AF499" s="210"/>
      <c r="AG499" s="210"/>
      <c r="AH499" s="276"/>
      <c r="AI499" s="276"/>
      <c r="AJ499" s="208">
        <f t="shared" si="2334"/>
        <v>0</v>
      </c>
      <c r="AK499" s="210"/>
      <c r="AL499" s="210"/>
      <c r="AM499" s="276"/>
      <c r="AN499" s="276"/>
      <c r="AO499" s="208">
        <f t="shared" si="2335"/>
        <v>0</v>
      </c>
      <c r="AP499" s="210"/>
      <c r="AQ499" s="276"/>
      <c r="AR499" s="276"/>
      <c r="AS499" s="276"/>
      <c r="AT499" s="278"/>
      <c r="AU499" s="280"/>
      <c r="AV499" s="280"/>
      <c r="AW499" s="210"/>
      <c r="AX499" s="210"/>
      <c r="AY499" s="188"/>
      <c r="AZ499" s="182"/>
      <c r="BA499" s="183"/>
      <c r="BB499" s="183"/>
      <c r="BC499" s="183"/>
      <c r="BD499" s="183"/>
      <c r="BE499" s="183"/>
      <c r="BF499" s="183"/>
      <c r="BG499" s="183"/>
    </row>
    <row r="500" spans="1:59" ht="64.5" hidden="1" customHeight="1" x14ac:dyDescent="0.2">
      <c r="A500" s="284">
        <v>164</v>
      </c>
      <c r="B500" s="282"/>
      <c r="C500" s="285" t="e">
        <f>+VLOOKUP(B500,$A$691:$B$729,2,0)</f>
        <v>#N/A</v>
      </c>
      <c r="D500" s="280"/>
      <c r="E500" s="285" t="e">
        <f>IF(D500=$D$661,$E$661,IF(D500=$D$662,$E$662,IF(D500=$D$663,$E$663,IF(D500=$D$664,$E$664,IF(D500=$D$665,$E$665,IF(D500=$D$666,$E$666,IF(D500=$D$667,$E$667,IF(D500=$D$668,$E$668,IF(D500=$D$669,$E$669,IF(D500=$D$670,$E$670,IF(D500=VICERRECTORÍA_ACADÉMICA_,BE1111,IF(D500=PLANEACIÓN_,BE1113, IF(D500=IMPACTO,BE1112,IF(D500=VICERRECTORÍA_ADMINISTRATIVA_FINANCIERA_,BE1114,IF(D500=_VICERRECTORÍA_RESPONSABILIDAD_SOCIAL_Y_BIENESTAR_UNIVERSITARIO_,BE1115," ")))))))))))))))</f>
        <v>#VALUE!</v>
      </c>
      <c r="F500" s="282"/>
      <c r="G500" s="210"/>
      <c r="H500" s="210"/>
      <c r="I500" s="187"/>
      <c r="J500" s="282"/>
      <c r="K500" s="282"/>
      <c r="L500" s="282"/>
      <c r="M500" s="282"/>
      <c r="N500" s="282"/>
      <c r="O500" s="276">
        <f t="shared" ref="O500" si="2541">IF(N500="ALTA",5,IF(N500="MEDIO ALTA",4,IF(N500="MEDIA",3,IF(N500="MEDIO BAJA",2,IF(N500="BAJA",1,0)))))</f>
        <v>0</v>
      </c>
      <c r="P500" s="282"/>
      <c r="Q500" s="276">
        <f t="shared" ref="Q500" si="2542">IF(P500="ALTO",5,IF(P500="MEDIO-ALTO",4,IF(P500="MEDIO",3,IF(P500="MEDIO-BAJO",2,IF(P500="BAJO",1,0)))))</f>
        <v>0</v>
      </c>
      <c r="R500" s="276">
        <f t="shared" si="2468"/>
        <v>0</v>
      </c>
      <c r="S500" s="180"/>
      <c r="T500" s="181">
        <f t="shared" si="2331"/>
        <v>0</v>
      </c>
      <c r="U500" s="276" t="e">
        <f t="shared" si="2220"/>
        <v>#DIV/0!</v>
      </c>
      <c r="V500" s="276" t="e">
        <f t="shared" si="2221"/>
        <v>#DIV/0!</v>
      </c>
      <c r="W500" s="210"/>
      <c r="X500" s="276" t="e">
        <f t="shared" ref="X500" si="2543">IF(S500="No_existen",5*$X$10,Y500*$X$10)</f>
        <v>#DIV/0!</v>
      </c>
      <c r="Y500" s="276" t="e">
        <f t="shared" ref="Y500" si="2544">ROUND(AVERAGEIF(Z500:Z502,"&gt;0"),0)</f>
        <v>#DIV/0!</v>
      </c>
      <c r="Z500" s="208">
        <f t="shared" si="2332"/>
        <v>0</v>
      </c>
      <c r="AA500" s="210"/>
      <c r="AB500" s="210"/>
      <c r="AC500" s="276" t="e">
        <f t="shared" ref="AC500" si="2545">IF(S500="No_existen",5*$AC$10,AD500*$AC$10)</f>
        <v>#DIV/0!</v>
      </c>
      <c r="AD500" s="276" t="e">
        <f t="shared" si="2225"/>
        <v>#DIV/0!</v>
      </c>
      <c r="AE500" s="208">
        <f t="shared" si="2333"/>
        <v>0</v>
      </c>
      <c r="AF500" s="210"/>
      <c r="AG500" s="210"/>
      <c r="AH500" s="276" t="e">
        <f t="shared" ref="AH500" si="2546">IF(S500="No_existen",5*$AH$10,AI500*$AH$10)</f>
        <v>#DIV/0!</v>
      </c>
      <c r="AI500" s="276" t="e">
        <f t="shared" ref="AI500" si="2547">ROUND(AVERAGEIF(AJ500:AJ502,"&gt;0"),0)</f>
        <v>#DIV/0!</v>
      </c>
      <c r="AJ500" s="208">
        <f t="shared" si="2334"/>
        <v>0</v>
      </c>
      <c r="AK500" s="210"/>
      <c r="AL500" s="210"/>
      <c r="AM500" s="276" t="e">
        <f t="shared" ref="AM500" si="2548">IF(S500="No_existen",5*$AM$10,AN500*$AM$10)</f>
        <v>#DIV/0!</v>
      </c>
      <c r="AN500" s="276" t="e">
        <f t="shared" ref="AN500" si="2549">ROUND(AVERAGEIF(AO500:AO502,"&gt;0"),0)</f>
        <v>#DIV/0!</v>
      </c>
      <c r="AO500" s="208">
        <f t="shared" si="2335"/>
        <v>0</v>
      </c>
      <c r="AP500" s="210"/>
      <c r="AQ500" s="276" t="e">
        <f t="shared" ref="AQ500" si="2550">ROUND(AVERAGE(U500,Y500,AD500,AI500,AN500),0)</f>
        <v>#DIV/0!</v>
      </c>
      <c r="AR500" s="276" t="e">
        <f t="shared" ref="AR500" si="2551">IF(AQ500&lt;1.5,"FUERTE",IF(AND(AQ500&gt;=1.5,AQ500&lt;2.5),"ACEPTABLE",IF(AQ500&gt;=5,"INEXISTENTE","DÉBIL")))</f>
        <v>#DIV/0!</v>
      </c>
      <c r="AS500" s="276">
        <f t="shared" ref="AS500" si="2552">IF(R500=0,0,ROUND((R500*AQ500),0))</f>
        <v>0</v>
      </c>
      <c r="AT500" s="278" t="str">
        <f t="shared" ref="AT500" si="2553">IF(AS500&gt;=36,"GRAVE", IF(AS500&lt;=10, "LEVE", "MODERADO"))</f>
        <v>LEVE</v>
      </c>
      <c r="AU500" s="280"/>
      <c r="AV500" s="280"/>
      <c r="AW500" s="210"/>
      <c r="AX500" s="210"/>
      <c r="AY500" s="188"/>
      <c r="AZ500" s="182"/>
      <c r="BA500" s="183"/>
      <c r="BB500" s="183"/>
      <c r="BC500" s="183"/>
      <c r="BD500" s="183"/>
      <c r="BE500" s="183"/>
      <c r="BF500" s="183"/>
      <c r="BG500" s="183"/>
    </row>
    <row r="501" spans="1:59" ht="64.5" hidden="1" customHeight="1" x14ac:dyDescent="0.2">
      <c r="A501" s="284"/>
      <c r="B501" s="282"/>
      <c r="C501" s="285"/>
      <c r="D501" s="280"/>
      <c r="E501" s="285"/>
      <c r="F501" s="282"/>
      <c r="G501" s="210"/>
      <c r="H501" s="210"/>
      <c r="I501" s="187"/>
      <c r="J501" s="282"/>
      <c r="K501" s="282"/>
      <c r="L501" s="282"/>
      <c r="M501" s="282"/>
      <c r="N501" s="282"/>
      <c r="O501" s="276"/>
      <c r="P501" s="282"/>
      <c r="Q501" s="276"/>
      <c r="R501" s="276"/>
      <c r="S501" s="180"/>
      <c r="T501" s="181">
        <f t="shared" si="2331"/>
        <v>0</v>
      </c>
      <c r="U501" s="276"/>
      <c r="V501" s="276"/>
      <c r="W501" s="210"/>
      <c r="X501" s="276"/>
      <c r="Y501" s="276"/>
      <c r="Z501" s="208">
        <f t="shared" si="2332"/>
        <v>0</v>
      </c>
      <c r="AA501" s="210"/>
      <c r="AB501" s="210"/>
      <c r="AC501" s="276"/>
      <c r="AD501" s="276"/>
      <c r="AE501" s="208">
        <f t="shared" si="2333"/>
        <v>0</v>
      </c>
      <c r="AF501" s="210"/>
      <c r="AG501" s="210"/>
      <c r="AH501" s="276"/>
      <c r="AI501" s="276"/>
      <c r="AJ501" s="208">
        <f t="shared" si="2334"/>
        <v>0</v>
      </c>
      <c r="AK501" s="210"/>
      <c r="AL501" s="210"/>
      <c r="AM501" s="276"/>
      <c r="AN501" s="276"/>
      <c r="AO501" s="208">
        <f t="shared" si="2335"/>
        <v>0</v>
      </c>
      <c r="AP501" s="210"/>
      <c r="AQ501" s="276"/>
      <c r="AR501" s="276"/>
      <c r="AS501" s="276"/>
      <c r="AT501" s="278"/>
      <c r="AU501" s="280"/>
      <c r="AV501" s="280"/>
      <c r="AW501" s="210"/>
      <c r="AX501" s="210"/>
      <c r="AY501" s="188"/>
      <c r="AZ501" s="182"/>
      <c r="BA501" s="183"/>
      <c r="BB501" s="183"/>
      <c r="BC501" s="183"/>
      <c r="BD501" s="183"/>
      <c r="BE501" s="183"/>
      <c r="BF501" s="183"/>
      <c r="BG501" s="183"/>
    </row>
    <row r="502" spans="1:59" ht="64.5" hidden="1" customHeight="1" x14ac:dyDescent="0.2">
      <c r="A502" s="284"/>
      <c r="B502" s="282"/>
      <c r="C502" s="285"/>
      <c r="D502" s="280"/>
      <c r="E502" s="285"/>
      <c r="F502" s="282"/>
      <c r="G502" s="210"/>
      <c r="H502" s="210"/>
      <c r="I502" s="187"/>
      <c r="J502" s="282"/>
      <c r="K502" s="282"/>
      <c r="L502" s="282"/>
      <c r="M502" s="282"/>
      <c r="N502" s="282"/>
      <c r="O502" s="276"/>
      <c r="P502" s="282"/>
      <c r="Q502" s="276"/>
      <c r="R502" s="276"/>
      <c r="S502" s="180"/>
      <c r="T502" s="181">
        <f t="shared" si="2331"/>
        <v>0</v>
      </c>
      <c r="U502" s="276"/>
      <c r="V502" s="276"/>
      <c r="W502" s="210"/>
      <c r="X502" s="276"/>
      <c r="Y502" s="276"/>
      <c r="Z502" s="208">
        <f t="shared" si="2332"/>
        <v>0</v>
      </c>
      <c r="AA502" s="210"/>
      <c r="AB502" s="210"/>
      <c r="AC502" s="276"/>
      <c r="AD502" s="276"/>
      <c r="AE502" s="208">
        <f t="shared" si="2333"/>
        <v>0</v>
      </c>
      <c r="AF502" s="210"/>
      <c r="AG502" s="210"/>
      <c r="AH502" s="276"/>
      <c r="AI502" s="276"/>
      <c r="AJ502" s="208">
        <f t="shared" si="2334"/>
        <v>0</v>
      </c>
      <c r="AK502" s="210"/>
      <c r="AL502" s="210"/>
      <c r="AM502" s="276"/>
      <c r="AN502" s="276"/>
      <c r="AO502" s="208">
        <f t="shared" si="2335"/>
        <v>0</v>
      </c>
      <c r="AP502" s="210"/>
      <c r="AQ502" s="276"/>
      <c r="AR502" s="276"/>
      <c r="AS502" s="276"/>
      <c r="AT502" s="278"/>
      <c r="AU502" s="280"/>
      <c r="AV502" s="280"/>
      <c r="AW502" s="210"/>
      <c r="AX502" s="210"/>
      <c r="AY502" s="188"/>
      <c r="AZ502" s="182"/>
      <c r="BA502" s="183"/>
      <c r="BB502" s="183"/>
      <c r="BC502" s="183"/>
      <c r="BD502" s="183"/>
      <c r="BE502" s="183"/>
      <c r="BF502" s="183"/>
      <c r="BG502" s="183"/>
    </row>
    <row r="503" spans="1:59" ht="64.5" hidden="1" customHeight="1" x14ac:dyDescent="0.2">
      <c r="A503" s="284">
        <v>165</v>
      </c>
      <c r="B503" s="282"/>
      <c r="C503" s="285" t="e">
        <f>+VLOOKUP(B503,$A$691:$B$729,2,0)</f>
        <v>#N/A</v>
      </c>
      <c r="D503" s="280"/>
      <c r="E503" s="285" t="e">
        <f>IF(D503=$D$661,$E$661,IF(D503=$D$662,$E$662,IF(D503=$D$663,$E$663,IF(D503=$D$664,$E$664,IF(D503=$D$665,$E$665,IF(D503=$D$666,$E$666,IF(D503=$D$667,$E$667,IF(D503=$D$668,$E$668,IF(D503=$D$669,$E$669,IF(D503=$D$670,$E$670,IF(D503=VICERRECTORÍA_ACADÉMICA_,BE1114,IF(D503=PLANEACIÓN_,BE1116, IF(D503=IMPACTO,BE1115,IF(D503=VICERRECTORÍA_ADMINISTRATIVA_FINANCIERA_,BE1117,IF(D503=_VICERRECTORÍA_RESPONSABILIDAD_SOCIAL_Y_BIENESTAR_UNIVERSITARIO_,BE1118," ")))))))))))))))</f>
        <v>#VALUE!</v>
      </c>
      <c r="F503" s="282"/>
      <c r="G503" s="210"/>
      <c r="H503" s="210"/>
      <c r="I503" s="187"/>
      <c r="J503" s="282"/>
      <c r="K503" s="282"/>
      <c r="L503" s="282"/>
      <c r="M503" s="282"/>
      <c r="N503" s="282"/>
      <c r="O503" s="276">
        <f t="shared" ref="O503" si="2554">IF(N503="ALTA",5,IF(N503="MEDIO ALTA",4,IF(N503="MEDIA",3,IF(N503="MEDIO BAJA",2,IF(N503="BAJA",1,0)))))</f>
        <v>0</v>
      </c>
      <c r="P503" s="282"/>
      <c r="Q503" s="276">
        <f t="shared" ref="Q503" si="2555">IF(P503="ALTO",5,IF(P503="MEDIO-ALTO",4,IF(P503="MEDIO",3,IF(P503="MEDIO-BAJO",2,IF(P503="BAJO",1,0)))))</f>
        <v>0</v>
      </c>
      <c r="R503" s="276">
        <f t="shared" si="2468"/>
        <v>0</v>
      </c>
      <c r="S503" s="180"/>
      <c r="T503" s="181">
        <f t="shared" si="2331"/>
        <v>0</v>
      </c>
      <c r="U503" s="276" t="e">
        <f t="shared" si="2237"/>
        <v>#DIV/0!</v>
      </c>
      <c r="V503" s="276" t="e">
        <f t="shared" si="2238"/>
        <v>#DIV/0!</v>
      </c>
      <c r="W503" s="210"/>
      <c r="X503" s="276" t="e">
        <f t="shared" ref="X503" si="2556">IF(S503="No_existen",5*$X$10,Y503*$X$10)</f>
        <v>#DIV/0!</v>
      </c>
      <c r="Y503" s="276" t="e">
        <f t="shared" ref="Y503" si="2557">ROUND(AVERAGEIF(Z503:Z505,"&gt;0"),0)</f>
        <v>#DIV/0!</v>
      </c>
      <c r="Z503" s="208">
        <f t="shared" si="2332"/>
        <v>0</v>
      </c>
      <c r="AA503" s="210"/>
      <c r="AB503" s="210"/>
      <c r="AC503" s="276" t="e">
        <f t="shared" ref="AC503" si="2558">IF(S503="No_existen",5*$AC$10,AD503*$AC$10)</f>
        <v>#DIV/0!</v>
      </c>
      <c r="AD503" s="276" t="e">
        <f t="shared" si="2242"/>
        <v>#DIV/0!</v>
      </c>
      <c r="AE503" s="208">
        <f t="shared" si="2333"/>
        <v>0</v>
      </c>
      <c r="AF503" s="210"/>
      <c r="AG503" s="210"/>
      <c r="AH503" s="276" t="e">
        <f t="shared" ref="AH503" si="2559">IF(S503="No_existen",5*$AH$10,AI503*$AH$10)</f>
        <v>#DIV/0!</v>
      </c>
      <c r="AI503" s="276" t="e">
        <f t="shared" ref="AI503" si="2560">ROUND(AVERAGEIF(AJ503:AJ505,"&gt;0"),0)</f>
        <v>#DIV/0!</v>
      </c>
      <c r="AJ503" s="208">
        <f t="shared" si="2334"/>
        <v>0</v>
      </c>
      <c r="AK503" s="210"/>
      <c r="AL503" s="210"/>
      <c r="AM503" s="276" t="e">
        <f t="shared" ref="AM503" si="2561">IF(S503="No_existen",5*$AM$10,AN503*$AM$10)</f>
        <v>#DIV/0!</v>
      </c>
      <c r="AN503" s="276" t="e">
        <f t="shared" ref="AN503" si="2562">ROUND(AVERAGEIF(AO503:AO505,"&gt;0"),0)</f>
        <v>#DIV/0!</v>
      </c>
      <c r="AO503" s="208">
        <f t="shared" si="2335"/>
        <v>0</v>
      </c>
      <c r="AP503" s="210"/>
      <c r="AQ503" s="276" t="e">
        <f t="shared" ref="AQ503" si="2563">ROUND(AVERAGE(U503,Y503,AD503,AI503,AN503),0)</f>
        <v>#DIV/0!</v>
      </c>
      <c r="AR503" s="276" t="e">
        <f t="shared" ref="AR503" si="2564">IF(AQ503&lt;1.5,"FUERTE",IF(AND(AQ503&gt;=1.5,AQ503&lt;2.5),"ACEPTABLE",IF(AQ503&gt;=5,"INEXISTENTE","DÉBIL")))</f>
        <v>#DIV/0!</v>
      </c>
      <c r="AS503" s="276">
        <f t="shared" ref="AS503" si="2565">IF(R503=0,0,ROUND((R503*AQ503),0))</f>
        <v>0</v>
      </c>
      <c r="AT503" s="278" t="str">
        <f t="shared" ref="AT503" si="2566">IF(AS503&gt;=36,"GRAVE", IF(AS503&lt;=10, "LEVE", "MODERADO"))</f>
        <v>LEVE</v>
      </c>
      <c r="AU503" s="280"/>
      <c r="AV503" s="280"/>
      <c r="AW503" s="210"/>
      <c r="AX503" s="210"/>
      <c r="AY503" s="188"/>
      <c r="AZ503" s="182"/>
      <c r="BA503" s="183"/>
      <c r="BB503" s="183"/>
      <c r="BC503" s="183"/>
      <c r="BD503" s="183"/>
      <c r="BE503" s="183"/>
      <c r="BF503" s="183"/>
      <c r="BG503" s="183"/>
    </row>
    <row r="504" spans="1:59" ht="64.5" hidden="1" customHeight="1" x14ac:dyDescent="0.2">
      <c r="A504" s="284"/>
      <c r="B504" s="282"/>
      <c r="C504" s="285"/>
      <c r="D504" s="280"/>
      <c r="E504" s="285"/>
      <c r="F504" s="282"/>
      <c r="G504" s="210"/>
      <c r="H504" s="210"/>
      <c r="I504" s="187"/>
      <c r="J504" s="282"/>
      <c r="K504" s="282"/>
      <c r="L504" s="282"/>
      <c r="M504" s="282"/>
      <c r="N504" s="282"/>
      <c r="O504" s="276"/>
      <c r="P504" s="282"/>
      <c r="Q504" s="276"/>
      <c r="R504" s="276"/>
      <c r="S504" s="180"/>
      <c r="T504" s="181">
        <f t="shared" si="2331"/>
        <v>0</v>
      </c>
      <c r="U504" s="276"/>
      <c r="V504" s="276"/>
      <c r="W504" s="210"/>
      <c r="X504" s="276"/>
      <c r="Y504" s="276"/>
      <c r="Z504" s="208">
        <f t="shared" si="2332"/>
        <v>0</v>
      </c>
      <c r="AA504" s="210"/>
      <c r="AB504" s="210"/>
      <c r="AC504" s="276"/>
      <c r="AD504" s="276"/>
      <c r="AE504" s="208">
        <f t="shared" si="2333"/>
        <v>0</v>
      </c>
      <c r="AF504" s="210"/>
      <c r="AG504" s="210"/>
      <c r="AH504" s="276"/>
      <c r="AI504" s="276"/>
      <c r="AJ504" s="208">
        <f t="shared" si="2334"/>
        <v>0</v>
      </c>
      <c r="AK504" s="210"/>
      <c r="AL504" s="210"/>
      <c r="AM504" s="276"/>
      <c r="AN504" s="276"/>
      <c r="AO504" s="208">
        <f t="shared" si="2335"/>
        <v>0</v>
      </c>
      <c r="AP504" s="210"/>
      <c r="AQ504" s="276"/>
      <c r="AR504" s="276"/>
      <c r="AS504" s="276"/>
      <c r="AT504" s="278"/>
      <c r="AU504" s="280"/>
      <c r="AV504" s="280"/>
      <c r="AW504" s="210"/>
      <c r="AX504" s="210"/>
      <c r="AY504" s="188"/>
      <c r="AZ504" s="182"/>
      <c r="BA504" s="183"/>
      <c r="BB504" s="183"/>
      <c r="BC504" s="183"/>
      <c r="BD504" s="183"/>
      <c r="BE504" s="183"/>
      <c r="BF504" s="183"/>
      <c r="BG504" s="183"/>
    </row>
    <row r="505" spans="1:59" ht="64.5" hidden="1" customHeight="1" x14ac:dyDescent="0.2">
      <c r="A505" s="284"/>
      <c r="B505" s="282"/>
      <c r="C505" s="285"/>
      <c r="D505" s="280"/>
      <c r="E505" s="285"/>
      <c r="F505" s="282"/>
      <c r="G505" s="210"/>
      <c r="H505" s="210"/>
      <c r="I505" s="187"/>
      <c r="J505" s="282"/>
      <c r="K505" s="282"/>
      <c r="L505" s="282"/>
      <c r="M505" s="282"/>
      <c r="N505" s="282"/>
      <c r="O505" s="276"/>
      <c r="P505" s="282"/>
      <c r="Q505" s="276"/>
      <c r="R505" s="276"/>
      <c r="S505" s="180"/>
      <c r="T505" s="181">
        <f t="shared" si="2331"/>
        <v>0</v>
      </c>
      <c r="U505" s="276"/>
      <c r="V505" s="276"/>
      <c r="W505" s="210"/>
      <c r="X505" s="276"/>
      <c r="Y505" s="276"/>
      <c r="Z505" s="208">
        <f t="shared" si="2332"/>
        <v>0</v>
      </c>
      <c r="AA505" s="210"/>
      <c r="AB505" s="210"/>
      <c r="AC505" s="276"/>
      <c r="AD505" s="276"/>
      <c r="AE505" s="208">
        <f t="shared" si="2333"/>
        <v>0</v>
      </c>
      <c r="AF505" s="210"/>
      <c r="AG505" s="210"/>
      <c r="AH505" s="276"/>
      <c r="AI505" s="276"/>
      <c r="AJ505" s="208">
        <f t="shared" si="2334"/>
        <v>0</v>
      </c>
      <c r="AK505" s="210"/>
      <c r="AL505" s="210"/>
      <c r="AM505" s="276"/>
      <c r="AN505" s="276"/>
      <c r="AO505" s="208">
        <f t="shared" si="2335"/>
        <v>0</v>
      </c>
      <c r="AP505" s="210"/>
      <c r="AQ505" s="276"/>
      <c r="AR505" s="276"/>
      <c r="AS505" s="276"/>
      <c r="AT505" s="278"/>
      <c r="AU505" s="280"/>
      <c r="AV505" s="280"/>
      <c r="AW505" s="210"/>
      <c r="AX505" s="210"/>
      <c r="AY505" s="188"/>
      <c r="AZ505" s="182"/>
      <c r="BA505" s="183"/>
      <c r="BB505" s="183"/>
      <c r="BC505" s="183"/>
      <c r="BD505" s="183"/>
      <c r="BE505" s="183"/>
      <c r="BF505" s="183"/>
      <c r="BG505" s="183"/>
    </row>
    <row r="506" spans="1:59" ht="64.5" hidden="1" customHeight="1" x14ac:dyDescent="0.2">
      <c r="A506" s="284">
        <v>166</v>
      </c>
      <c r="B506" s="282"/>
      <c r="C506" s="285" t="e">
        <f>+VLOOKUP(B506,$A$691:$B$729,2,0)</f>
        <v>#N/A</v>
      </c>
      <c r="D506" s="280"/>
      <c r="E506" s="285" t="e">
        <f>IF(D506=$D$661,$E$661,IF(D506=$D$662,$E$662,IF(D506=$D$663,$E$663,IF(D506=$D$664,$E$664,IF(D506=$D$665,$E$665,IF(D506=$D$666,$E$666,IF(D506=$D$667,$E$667,IF(D506=$D$668,$E$668,IF(D506=$D$669,$E$669,IF(D506=$D$670,$E$670,IF(D506=VICERRECTORÍA_ACADÉMICA_,BE1117,IF(D506=PLANEACIÓN_,BE1119, IF(D506=IMPACTO,BE1118,IF(D506=VICERRECTORÍA_ADMINISTRATIVA_FINANCIERA_,BE1120,IF(D506=_VICERRECTORÍA_RESPONSABILIDAD_SOCIAL_Y_BIENESTAR_UNIVERSITARIO_,BE1121," ")))))))))))))))</f>
        <v>#VALUE!</v>
      </c>
      <c r="F506" s="282"/>
      <c r="G506" s="210"/>
      <c r="H506" s="210"/>
      <c r="I506" s="187"/>
      <c r="J506" s="282"/>
      <c r="K506" s="282"/>
      <c r="L506" s="282"/>
      <c r="M506" s="282"/>
      <c r="N506" s="282"/>
      <c r="O506" s="276">
        <f t="shared" ref="O506" si="2567">IF(N506="ALTA",5,IF(N506="MEDIO ALTA",4,IF(N506="MEDIA",3,IF(N506="MEDIO BAJA",2,IF(N506="BAJA",1,0)))))</f>
        <v>0</v>
      </c>
      <c r="P506" s="282"/>
      <c r="Q506" s="276">
        <f t="shared" ref="Q506" si="2568">IF(P506="ALTO",5,IF(P506="MEDIO-ALTO",4,IF(P506="MEDIO",3,IF(P506="MEDIO-BAJO",2,IF(P506="BAJO",1,0)))))</f>
        <v>0</v>
      </c>
      <c r="R506" s="276">
        <f t="shared" si="2468"/>
        <v>0</v>
      </c>
      <c r="S506" s="180"/>
      <c r="T506" s="181">
        <f t="shared" si="2331"/>
        <v>0</v>
      </c>
      <c r="U506" s="276" t="e">
        <f t="shared" si="2254"/>
        <v>#DIV/0!</v>
      </c>
      <c r="V506" s="276" t="e">
        <f t="shared" si="2255"/>
        <v>#DIV/0!</v>
      </c>
      <c r="W506" s="210"/>
      <c r="X506" s="276" t="e">
        <f t="shared" ref="X506" si="2569">IF(S506="No_existen",5*$X$10,Y506*$X$10)</f>
        <v>#DIV/0!</v>
      </c>
      <c r="Y506" s="276" t="e">
        <f t="shared" ref="Y506" si="2570">ROUND(AVERAGEIF(Z506:Z508,"&gt;0"),0)</f>
        <v>#DIV/0!</v>
      </c>
      <c r="Z506" s="208">
        <f t="shared" si="2332"/>
        <v>0</v>
      </c>
      <c r="AA506" s="210"/>
      <c r="AB506" s="210"/>
      <c r="AC506" s="276" t="e">
        <f t="shared" ref="AC506" si="2571">IF(S506="No_existen",5*$AC$10,AD506*$AC$10)</f>
        <v>#DIV/0!</v>
      </c>
      <c r="AD506" s="276" t="e">
        <f t="shared" si="2258"/>
        <v>#DIV/0!</v>
      </c>
      <c r="AE506" s="208">
        <f t="shared" si="2333"/>
        <v>0</v>
      </c>
      <c r="AF506" s="210"/>
      <c r="AG506" s="210"/>
      <c r="AH506" s="276" t="e">
        <f t="shared" ref="AH506" si="2572">IF(S506="No_existen",5*$AH$10,AI506*$AH$10)</f>
        <v>#DIV/0!</v>
      </c>
      <c r="AI506" s="276" t="e">
        <f t="shared" ref="AI506" si="2573">ROUND(AVERAGEIF(AJ506:AJ508,"&gt;0"),0)</f>
        <v>#DIV/0!</v>
      </c>
      <c r="AJ506" s="208">
        <f t="shared" si="2334"/>
        <v>0</v>
      </c>
      <c r="AK506" s="210"/>
      <c r="AL506" s="210"/>
      <c r="AM506" s="276" t="e">
        <f t="shared" ref="AM506" si="2574">IF(S506="No_existen",5*$AM$10,AN506*$AM$10)</f>
        <v>#DIV/0!</v>
      </c>
      <c r="AN506" s="276" t="e">
        <f t="shared" ref="AN506" si="2575">ROUND(AVERAGEIF(AO506:AO508,"&gt;0"),0)</f>
        <v>#DIV/0!</v>
      </c>
      <c r="AO506" s="208">
        <f t="shared" si="2335"/>
        <v>0</v>
      </c>
      <c r="AP506" s="210"/>
      <c r="AQ506" s="276" t="e">
        <f t="shared" ref="AQ506" si="2576">ROUND(AVERAGE(U506,Y506,AD506,AI506,AN506),0)</f>
        <v>#DIV/0!</v>
      </c>
      <c r="AR506" s="276" t="e">
        <f t="shared" ref="AR506" si="2577">IF(AQ506&lt;1.5,"FUERTE",IF(AND(AQ506&gt;=1.5,AQ506&lt;2.5),"ACEPTABLE",IF(AQ506&gt;=5,"INEXISTENTE","DÉBIL")))</f>
        <v>#DIV/0!</v>
      </c>
      <c r="AS506" s="276">
        <f t="shared" ref="AS506" si="2578">IF(R506=0,0,ROUND((R506*AQ506),0))</f>
        <v>0</v>
      </c>
      <c r="AT506" s="278" t="str">
        <f t="shared" ref="AT506" si="2579">IF(AS506&gt;=36,"GRAVE", IF(AS506&lt;=10, "LEVE", "MODERADO"))</f>
        <v>LEVE</v>
      </c>
      <c r="AU506" s="280"/>
      <c r="AV506" s="280"/>
      <c r="AW506" s="210"/>
      <c r="AX506" s="210"/>
      <c r="AY506" s="188"/>
      <c r="AZ506" s="182"/>
      <c r="BA506" s="183"/>
      <c r="BB506" s="183"/>
      <c r="BC506" s="183"/>
      <c r="BD506" s="183"/>
      <c r="BE506" s="183"/>
      <c r="BF506" s="183"/>
      <c r="BG506" s="183"/>
    </row>
    <row r="507" spans="1:59" ht="64.5" hidden="1" customHeight="1" x14ac:dyDescent="0.2">
      <c r="A507" s="284"/>
      <c r="B507" s="282"/>
      <c r="C507" s="285"/>
      <c r="D507" s="280"/>
      <c r="E507" s="285"/>
      <c r="F507" s="282"/>
      <c r="G507" s="210"/>
      <c r="H507" s="210"/>
      <c r="I507" s="187"/>
      <c r="J507" s="282"/>
      <c r="K507" s="282"/>
      <c r="L507" s="282"/>
      <c r="M507" s="282"/>
      <c r="N507" s="282"/>
      <c r="O507" s="276"/>
      <c r="P507" s="282"/>
      <c r="Q507" s="276"/>
      <c r="R507" s="276"/>
      <c r="S507" s="180"/>
      <c r="T507" s="181">
        <f t="shared" si="2331"/>
        <v>0</v>
      </c>
      <c r="U507" s="276"/>
      <c r="V507" s="276"/>
      <c r="W507" s="210"/>
      <c r="X507" s="276"/>
      <c r="Y507" s="276"/>
      <c r="Z507" s="208">
        <f t="shared" si="2332"/>
        <v>0</v>
      </c>
      <c r="AA507" s="210"/>
      <c r="AB507" s="210"/>
      <c r="AC507" s="276"/>
      <c r="AD507" s="276"/>
      <c r="AE507" s="208">
        <f t="shared" si="2333"/>
        <v>0</v>
      </c>
      <c r="AF507" s="210"/>
      <c r="AG507" s="210"/>
      <c r="AH507" s="276"/>
      <c r="AI507" s="276"/>
      <c r="AJ507" s="208">
        <f t="shared" si="2334"/>
        <v>0</v>
      </c>
      <c r="AK507" s="210"/>
      <c r="AL507" s="210"/>
      <c r="AM507" s="276"/>
      <c r="AN507" s="276"/>
      <c r="AO507" s="208">
        <f t="shared" si="2335"/>
        <v>0</v>
      </c>
      <c r="AP507" s="210"/>
      <c r="AQ507" s="276"/>
      <c r="AR507" s="276"/>
      <c r="AS507" s="276"/>
      <c r="AT507" s="278"/>
      <c r="AU507" s="280"/>
      <c r="AV507" s="280"/>
      <c r="AW507" s="210"/>
      <c r="AX507" s="210"/>
      <c r="AY507" s="188"/>
      <c r="AZ507" s="182"/>
      <c r="BA507" s="183"/>
      <c r="BB507" s="183"/>
      <c r="BC507" s="183"/>
      <c r="BD507" s="183"/>
      <c r="BE507" s="183"/>
      <c r="BF507" s="183"/>
      <c r="BG507" s="183"/>
    </row>
    <row r="508" spans="1:59" ht="64.5" hidden="1" customHeight="1" x14ac:dyDescent="0.2">
      <c r="A508" s="284"/>
      <c r="B508" s="282"/>
      <c r="C508" s="285"/>
      <c r="D508" s="280"/>
      <c r="E508" s="285"/>
      <c r="F508" s="282"/>
      <c r="G508" s="210"/>
      <c r="H508" s="210"/>
      <c r="I508" s="187"/>
      <c r="J508" s="282"/>
      <c r="K508" s="282"/>
      <c r="L508" s="282"/>
      <c r="M508" s="282"/>
      <c r="N508" s="282"/>
      <c r="O508" s="276"/>
      <c r="P508" s="282"/>
      <c r="Q508" s="276"/>
      <c r="R508" s="276"/>
      <c r="S508" s="180"/>
      <c r="T508" s="181">
        <f t="shared" si="2331"/>
        <v>0</v>
      </c>
      <c r="U508" s="276"/>
      <c r="V508" s="276"/>
      <c r="W508" s="210"/>
      <c r="X508" s="276"/>
      <c r="Y508" s="276"/>
      <c r="Z508" s="208">
        <f t="shared" si="2332"/>
        <v>0</v>
      </c>
      <c r="AA508" s="210"/>
      <c r="AB508" s="210"/>
      <c r="AC508" s="276"/>
      <c r="AD508" s="276"/>
      <c r="AE508" s="208">
        <f t="shared" si="2333"/>
        <v>0</v>
      </c>
      <c r="AF508" s="210"/>
      <c r="AG508" s="210"/>
      <c r="AH508" s="276"/>
      <c r="AI508" s="276"/>
      <c r="AJ508" s="208">
        <f t="shared" si="2334"/>
        <v>0</v>
      </c>
      <c r="AK508" s="210"/>
      <c r="AL508" s="210"/>
      <c r="AM508" s="276"/>
      <c r="AN508" s="276"/>
      <c r="AO508" s="208">
        <f t="shared" si="2335"/>
        <v>0</v>
      </c>
      <c r="AP508" s="210"/>
      <c r="AQ508" s="276"/>
      <c r="AR508" s="276"/>
      <c r="AS508" s="276"/>
      <c r="AT508" s="278"/>
      <c r="AU508" s="280"/>
      <c r="AV508" s="280"/>
      <c r="AW508" s="210"/>
      <c r="AX508" s="210"/>
      <c r="AY508" s="188"/>
      <c r="AZ508" s="182"/>
      <c r="BA508" s="183"/>
      <c r="BB508" s="183"/>
      <c r="BC508" s="183"/>
      <c r="BD508" s="183"/>
      <c r="BE508" s="183"/>
      <c r="BF508" s="183"/>
      <c r="BG508" s="183"/>
    </row>
    <row r="509" spans="1:59" ht="64.5" hidden="1" customHeight="1" x14ac:dyDescent="0.2">
      <c r="A509" s="284">
        <v>167</v>
      </c>
      <c r="B509" s="282"/>
      <c r="C509" s="285" t="e">
        <f>+VLOOKUP(B509,$A$691:$B$729,2,0)</f>
        <v>#N/A</v>
      </c>
      <c r="D509" s="280"/>
      <c r="E509" s="285" t="e">
        <f>IF(D509=$D$661,$E$661,IF(D509=$D$662,$E$662,IF(D509=$D$663,$E$663,IF(D509=$D$664,$E$664,IF(D509=$D$665,$E$665,IF(D509=$D$666,$E$666,IF(D509=$D$667,$E$667,IF(D509=$D$668,$E$668,IF(D509=$D$669,$E$669,IF(D509=$D$670,$E$670,IF(D509=VICERRECTORÍA_ACADÉMICA_,BE1120,IF(D509=PLANEACIÓN_,BE1122, IF(D509=IMPACTO,BE1121,IF(D509=VICERRECTORÍA_ADMINISTRATIVA_FINANCIERA_,BE1123,IF(D509=_VICERRECTORÍA_RESPONSABILIDAD_SOCIAL_Y_BIENESTAR_UNIVERSITARIO_,BE1124," ")))))))))))))))</f>
        <v>#VALUE!</v>
      </c>
      <c r="F509" s="282"/>
      <c r="G509" s="210"/>
      <c r="H509" s="210"/>
      <c r="I509" s="187"/>
      <c r="J509" s="282"/>
      <c r="K509" s="282"/>
      <c r="L509" s="282"/>
      <c r="M509" s="282"/>
      <c r="N509" s="282"/>
      <c r="O509" s="276">
        <f t="shared" ref="O509" si="2580">IF(N509="ALTA",5,IF(N509="MEDIO ALTA",4,IF(N509="MEDIA",3,IF(N509="MEDIO BAJA",2,IF(N509="BAJA",1,0)))))</f>
        <v>0</v>
      </c>
      <c r="P509" s="282"/>
      <c r="Q509" s="276">
        <f t="shared" ref="Q509" si="2581">IF(P509="ALTO",5,IF(P509="MEDIO-ALTO",4,IF(P509="MEDIO",3,IF(P509="MEDIO-BAJO",2,IF(P509="BAJO",1,0)))))</f>
        <v>0</v>
      </c>
      <c r="R509" s="276">
        <f t="shared" si="2468"/>
        <v>0</v>
      </c>
      <c r="S509" s="180"/>
      <c r="T509" s="181">
        <f t="shared" si="2331"/>
        <v>0</v>
      </c>
      <c r="U509" s="276" t="e">
        <f t="shared" si="2270"/>
        <v>#DIV/0!</v>
      </c>
      <c r="V509" s="276" t="e">
        <f t="shared" si="2271"/>
        <v>#DIV/0!</v>
      </c>
      <c r="W509" s="210"/>
      <c r="X509" s="276" t="e">
        <f t="shared" ref="X509" si="2582">IF(S509="No_existen",5*$X$10,Y509*$X$10)</f>
        <v>#DIV/0!</v>
      </c>
      <c r="Y509" s="276" t="e">
        <f t="shared" ref="Y509" si="2583">ROUND(AVERAGEIF(Z509:Z511,"&gt;0"),0)</f>
        <v>#DIV/0!</v>
      </c>
      <c r="Z509" s="208">
        <f t="shared" si="2332"/>
        <v>0</v>
      </c>
      <c r="AA509" s="210"/>
      <c r="AB509" s="210"/>
      <c r="AC509" s="276" t="e">
        <f t="shared" ref="AC509" si="2584">IF(S509="No_existen",5*$AC$10,AD509*$AC$10)</f>
        <v>#DIV/0!</v>
      </c>
      <c r="AD509" s="276" t="e">
        <f t="shared" si="2274"/>
        <v>#DIV/0!</v>
      </c>
      <c r="AE509" s="208">
        <f t="shared" si="2333"/>
        <v>0</v>
      </c>
      <c r="AF509" s="210"/>
      <c r="AG509" s="210"/>
      <c r="AH509" s="276" t="e">
        <f t="shared" ref="AH509" si="2585">IF(S509="No_existen",5*$AH$10,AI509*$AH$10)</f>
        <v>#DIV/0!</v>
      </c>
      <c r="AI509" s="276" t="e">
        <f t="shared" ref="AI509" si="2586">ROUND(AVERAGEIF(AJ509:AJ511,"&gt;0"),0)</f>
        <v>#DIV/0!</v>
      </c>
      <c r="AJ509" s="208">
        <f t="shared" si="2334"/>
        <v>0</v>
      </c>
      <c r="AK509" s="210"/>
      <c r="AL509" s="210"/>
      <c r="AM509" s="276" t="e">
        <f t="shared" ref="AM509" si="2587">IF(S509="No_existen",5*$AM$10,AN509*$AM$10)</f>
        <v>#DIV/0!</v>
      </c>
      <c r="AN509" s="276" t="e">
        <f t="shared" ref="AN509" si="2588">ROUND(AVERAGEIF(AO509:AO511,"&gt;0"),0)</f>
        <v>#DIV/0!</v>
      </c>
      <c r="AO509" s="208">
        <f t="shared" si="2335"/>
        <v>0</v>
      </c>
      <c r="AP509" s="210"/>
      <c r="AQ509" s="276" t="e">
        <f t="shared" ref="AQ509" si="2589">ROUND(AVERAGE(U509,Y509,AD509,AI509,AN509),0)</f>
        <v>#DIV/0!</v>
      </c>
      <c r="AR509" s="276" t="e">
        <f t="shared" ref="AR509" si="2590">IF(AQ509&lt;1.5,"FUERTE",IF(AND(AQ509&gt;=1.5,AQ509&lt;2.5),"ACEPTABLE",IF(AQ509&gt;=5,"INEXISTENTE","DÉBIL")))</f>
        <v>#DIV/0!</v>
      </c>
      <c r="AS509" s="276">
        <f t="shared" ref="AS509" si="2591">IF(R509=0,0,ROUND((R509*AQ509),0))</f>
        <v>0</v>
      </c>
      <c r="AT509" s="278" t="str">
        <f t="shared" ref="AT509" si="2592">IF(AS509&gt;=36,"GRAVE", IF(AS509&lt;=10, "LEVE", "MODERADO"))</f>
        <v>LEVE</v>
      </c>
      <c r="AU509" s="280"/>
      <c r="AV509" s="280"/>
      <c r="AW509" s="210"/>
      <c r="AX509" s="210"/>
      <c r="AY509" s="188"/>
      <c r="AZ509" s="182"/>
      <c r="BA509" s="183"/>
      <c r="BB509" s="183"/>
      <c r="BC509" s="183"/>
      <c r="BD509" s="183"/>
      <c r="BE509" s="183"/>
      <c r="BF509" s="183"/>
      <c r="BG509" s="183"/>
    </row>
    <row r="510" spans="1:59" ht="64.5" hidden="1" customHeight="1" x14ac:dyDescent="0.2">
      <c r="A510" s="284"/>
      <c r="B510" s="282"/>
      <c r="C510" s="285"/>
      <c r="D510" s="280"/>
      <c r="E510" s="285"/>
      <c r="F510" s="282"/>
      <c r="G510" s="210"/>
      <c r="H510" s="210"/>
      <c r="I510" s="187"/>
      <c r="J510" s="282"/>
      <c r="K510" s="282"/>
      <c r="L510" s="282"/>
      <c r="M510" s="282"/>
      <c r="N510" s="282"/>
      <c r="O510" s="276"/>
      <c r="P510" s="282"/>
      <c r="Q510" s="276"/>
      <c r="R510" s="276"/>
      <c r="S510" s="180"/>
      <c r="T510" s="181">
        <f t="shared" si="2331"/>
        <v>0</v>
      </c>
      <c r="U510" s="276"/>
      <c r="V510" s="276"/>
      <c r="W510" s="210"/>
      <c r="X510" s="276"/>
      <c r="Y510" s="276"/>
      <c r="Z510" s="208">
        <f t="shared" si="2332"/>
        <v>0</v>
      </c>
      <c r="AA510" s="210"/>
      <c r="AB510" s="210"/>
      <c r="AC510" s="276"/>
      <c r="AD510" s="276"/>
      <c r="AE510" s="208">
        <f t="shared" si="2333"/>
        <v>0</v>
      </c>
      <c r="AF510" s="210"/>
      <c r="AG510" s="210"/>
      <c r="AH510" s="276"/>
      <c r="AI510" s="276"/>
      <c r="AJ510" s="208">
        <f t="shared" si="2334"/>
        <v>0</v>
      </c>
      <c r="AK510" s="210"/>
      <c r="AL510" s="210"/>
      <c r="AM510" s="276"/>
      <c r="AN510" s="276"/>
      <c r="AO510" s="208">
        <f t="shared" si="2335"/>
        <v>0</v>
      </c>
      <c r="AP510" s="210"/>
      <c r="AQ510" s="276"/>
      <c r="AR510" s="276"/>
      <c r="AS510" s="276"/>
      <c r="AT510" s="278"/>
      <c r="AU510" s="280"/>
      <c r="AV510" s="280"/>
      <c r="AW510" s="210"/>
      <c r="AX510" s="210"/>
      <c r="AY510" s="188"/>
      <c r="AZ510" s="182"/>
      <c r="BA510" s="183"/>
      <c r="BB510" s="183"/>
      <c r="BC510" s="183"/>
      <c r="BD510" s="183"/>
      <c r="BE510" s="183"/>
      <c r="BF510" s="183"/>
      <c r="BG510" s="183"/>
    </row>
    <row r="511" spans="1:59" ht="64.5" hidden="1" customHeight="1" x14ac:dyDescent="0.2">
      <c r="A511" s="284"/>
      <c r="B511" s="282"/>
      <c r="C511" s="285"/>
      <c r="D511" s="280"/>
      <c r="E511" s="285"/>
      <c r="F511" s="282"/>
      <c r="G511" s="210"/>
      <c r="H511" s="210"/>
      <c r="I511" s="187"/>
      <c r="J511" s="282"/>
      <c r="K511" s="282"/>
      <c r="L511" s="282"/>
      <c r="M511" s="282"/>
      <c r="N511" s="282"/>
      <c r="O511" s="276"/>
      <c r="P511" s="282"/>
      <c r="Q511" s="276"/>
      <c r="R511" s="276"/>
      <c r="S511" s="180"/>
      <c r="T511" s="181">
        <f t="shared" si="2331"/>
        <v>0</v>
      </c>
      <c r="U511" s="276"/>
      <c r="V511" s="276"/>
      <c r="W511" s="210"/>
      <c r="X511" s="276"/>
      <c r="Y511" s="276"/>
      <c r="Z511" s="208">
        <f t="shared" si="2332"/>
        <v>0</v>
      </c>
      <c r="AA511" s="210"/>
      <c r="AB511" s="210"/>
      <c r="AC511" s="276"/>
      <c r="AD511" s="276"/>
      <c r="AE511" s="208">
        <f t="shared" si="2333"/>
        <v>0</v>
      </c>
      <c r="AF511" s="210"/>
      <c r="AG511" s="210"/>
      <c r="AH511" s="276"/>
      <c r="AI511" s="276"/>
      <c r="AJ511" s="208">
        <f t="shared" si="2334"/>
        <v>0</v>
      </c>
      <c r="AK511" s="210"/>
      <c r="AL511" s="210"/>
      <c r="AM511" s="276"/>
      <c r="AN511" s="276"/>
      <c r="AO511" s="208">
        <f t="shared" si="2335"/>
        <v>0</v>
      </c>
      <c r="AP511" s="210"/>
      <c r="AQ511" s="276"/>
      <c r="AR511" s="276"/>
      <c r="AS511" s="276"/>
      <c r="AT511" s="278"/>
      <c r="AU511" s="280"/>
      <c r="AV511" s="280"/>
      <c r="AW511" s="210"/>
      <c r="AX511" s="210"/>
      <c r="AY511" s="188"/>
      <c r="AZ511" s="182"/>
      <c r="BA511" s="183"/>
      <c r="BB511" s="183"/>
      <c r="BC511" s="183"/>
      <c r="BD511" s="183"/>
      <c r="BE511" s="183"/>
      <c r="BF511" s="183"/>
      <c r="BG511" s="183"/>
    </row>
    <row r="512" spans="1:59" ht="64.5" hidden="1" customHeight="1" x14ac:dyDescent="0.2">
      <c r="A512" s="284">
        <v>168</v>
      </c>
      <c r="B512" s="282"/>
      <c r="C512" s="285" t="e">
        <f>+VLOOKUP(B512,$A$691:$B$729,2,0)</f>
        <v>#N/A</v>
      </c>
      <c r="D512" s="280"/>
      <c r="E512" s="285" t="e">
        <f>IF(D512=$D$661,$E$661,IF(D512=$D$662,$E$662,IF(D512=$D$663,$E$663,IF(D512=$D$664,$E$664,IF(D512=$D$665,$E$665,IF(D512=$D$666,$E$666,IF(D512=$D$667,$E$667,IF(D512=$D$668,$E$668,IF(D512=$D$669,$E$669,IF(D512=$D$670,$E$670,IF(D512=VICERRECTORÍA_ACADÉMICA_,BE1123,IF(D512=PLANEACIÓN_,BE1125, IF(D512=IMPACTO,BE1124,IF(D512=VICERRECTORÍA_ADMINISTRATIVA_FINANCIERA_,BE1126,IF(D512=_VICERRECTORÍA_RESPONSABILIDAD_SOCIAL_Y_BIENESTAR_UNIVERSITARIO_,BE1127," ")))))))))))))))</f>
        <v>#VALUE!</v>
      </c>
      <c r="F512" s="282"/>
      <c r="G512" s="210"/>
      <c r="H512" s="210"/>
      <c r="I512" s="187"/>
      <c r="J512" s="282"/>
      <c r="K512" s="282"/>
      <c r="L512" s="282"/>
      <c r="M512" s="282"/>
      <c r="N512" s="282"/>
      <c r="O512" s="276">
        <f t="shared" ref="O512" si="2593">IF(N512="ALTA",5,IF(N512="MEDIO ALTA",4,IF(N512="MEDIA",3,IF(N512="MEDIO BAJA",2,IF(N512="BAJA",1,0)))))</f>
        <v>0</v>
      </c>
      <c r="P512" s="282"/>
      <c r="Q512" s="276">
        <f t="shared" ref="Q512" si="2594">IF(P512="ALTO",5,IF(P512="MEDIO-ALTO",4,IF(P512="MEDIO",3,IF(P512="MEDIO-BAJO",2,IF(P512="BAJO",1,0)))))</f>
        <v>0</v>
      </c>
      <c r="R512" s="276">
        <f t="shared" si="2468"/>
        <v>0</v>
      </c>
      <c r="S512" s="180"/>
      <c r="T512" s="181">
        <f t="shared" si="2331"/>
        <v>0</v>
      </c>
      <c r="U512" s="276" t="e">
        <f t="shared" si="2286"/>
        <v>#DIV/0!</v>
      </c>
      <c r="V512" s="276" t="e">
        <f t="shared" si="2287"/>
        <v>#DIV/0!</v>
      </c>
      <c r="W512" s="210"/>
      <c r="X512" s="276" t="e">
        <f t="shared" ref="X512" si="2595">IF(S512="No_existen",5*$X$10,Y512*$X$10)</f>
        <v>#DIV/0!</v>
      </c>
      <c r="Y512" s="276" t="e">
        <f t="shared" ref="Y512" si="2596">ROUND(AVERAGEIF(Z512:Z514,"&gt;0"),0)</f>
        <v>#DIV/0!</v>
      </c>
      <c r="Z512" s="208">
        <f t="shared" si="2332"/>
        <v>0</v>
      </c>
      <c r="AA512" s="210"/>
      <c r="AB512" s="210"/>
      <c r="AC512" s="276" t="e">
        <f t="shared" ref="AC512" si="2597">IF(S512="No_existen",5*$AC$10,AD512*$AC$10)</f>
        <v>#DIV/0!</v>
      </c>
      <c r="AD512" s="276" t="e">
        <f t="shared" si="2290"/>
        <v>#DIV/0!</v>
      </c>
      <c r="AE512" s="208">
        <f t="shared" si="2333"/>
        <v>0</v>
      </c>
      <c r="AF512" s="210"/>
      <c r="AG512" s="210"/>
      <c r="AH512" s="276" t="e">
        <f t="shared" ref="AH512" si="2598">IF(S512="No_existen",5*$AH$10,AI512*$AH$10)</f>
        <v>#DIV/0!</v>
      </c>
      <c r="AI512" s="276" t="e">
        <f t="shared" ref="AI512" si="2599">ROUND(AVERAGEIF(AJ512:AJ514,"&gt;0"),0)</f>
        <v>#DIV/0!</v>
      </c>
      <c r="AJ512" s="208">
        <f t="shared" si="2334"/>
        <v>0</v>
      </c>
      <c r="AK512" s="210"/>
      <c r="AL512" s="210"/>
      <c r="AM512" s="276" t="e">
        <f t="shared" ref="AM512" si="2600">IF(S512="No_existen",5*$AM$10,AN512*$AM$10)</f>
        <v>#DIV/0!</v>
      </c>
      <c r="AN512" s="276" t="e">
        <f t="shared" ref="AN512" si="2601">ROUND(AVERAGEIF(AO512:AO514,"&gt;0"),0)</f>
        <v>#DIV/0!</v>
      </c>
      <c r="AO512" s="208">
        <f t="shared" si="2335"/>
        <v>0</v>
      </c>
      <c r="AP512" s="210"/>
      <c r="AQ512" s="276" t="e">
        <f t="shared" ref="AQ512" si="2602">ROUND(AVERAGE(U512,Y512,AD512,AI512,AN512),0)</f>
        <v>#DIV/0!</v>
      </c>
      <c r="AR512" s="276" t="e">
        <f t="shared" ref="AR512" si="2603">IF(AQ512&lt;1.5,"FUERTE",IF(AND(AQ512&gt;=1.5,AQ512&lt;2.5),"ACEPTABLE",IF(AQ512&gt;=5,"INEXISTENTE","DÉBIL")))</f>
        <v>#DIV/0!</v>
      </c>
      <c r="AS512" s="276">
        <f t="shared" ref="AS512" si="2604">IF(R512=0,0,ROUND((R512*AQ512),0))</f>
        <v>0</v>
      </c>
      <c r="AT512" s="278" t="str">
        <f t="shared" ref="AT512" si="2605">IF(AS512&gt;=36,"GRAVE", IF(AS512&lt;=10, "LEVE", "MODERADO"))</f>
        <v>LEVE</v>
      </c>
      <c r="AU512" s="280"/>
      <c r="AV512" s="280"/>
      <c r="AW512" s="210"/>
      <c r="AX512" s="210"/>
      <c r="AY512" s="188"/>
      <c r="AZ512" s="182"/>
      <c r="BA512" s="183"/>
      <c r="BB512" s="183"/>
      <c r="BC512" s="183"/>
      <c r="BD512" s="183"/>
      <c r="BE512" s="183"/>
      <c r="BF512" s="183"/>
      <c r="BG512" s="183"/>
    </row>
    <row r="513" spans="1:59" ht="64.5" hidden="1" customHeight="1" x14ac:dyDescent="0.2">
      <c r="A513" s="284"/>
      <c r="B513" s="282"/>
      <c r="C513" s="285"/>
      <c r="D513" s="280"/>
      <c r="E513" s="285"/>
      <c r="F513" s="282"/>
      <c r="G513" s="210"/>
      <c r="H513" s="210"/>
      <c r="I513" s="187"/>
      <c r="J513" s="282"/>
      <c r="K513" s="282"/>
      <c r="L513" s="282"/>
      <c r="M513" s="282"/>
      <c r="N513" s="282"/>
      <c r="O513" s="276"/>
      <c r="P513" s="282"/>
      <c r="Q513" s="276"/>
      <c r="R513" s="276"/>
      <c r="S513" s="180"/>
      <c r="T513" s="181">
        <f t="shared" si="2331"/>
        <v>0</v>
      </c>
      <c r="U513" s="276"/>
      <c r="V513" s="276"/>
      <c r="W513" s="210"/>
      <c r="X513" s="276"/>
      <c r="Y513" s="276"/>
      <c r="Z513" s="208">
        <f t="shared" si="2332"/>
        <v>0</v>
      </c>
      <c r="AA513" s="210"/>
      <c r="AB513" s="210"/>
      <c r="AC513" s="276"/>
      <c r="AD513" s="276"/>
      <c r="AE513" s="208">
        <f t="shared" si="2333"/>
        <v>0</v>
      </c>
      <c r="AF513" s="210"/>
      <c r="AG513" s="210"/>
      <c r="AH513" s="276"/>
      <c r="AI513" s="276"/>
      <c r="AJ513" s="208">
        <f t="shared" si="2334"/>
        <v>0</v>
      </c>
      <c r="AK513" s="210"/>
      <c r="AL513" s="210"/>
      <c r="AM513" s="276"/>
      <c r="AN513" s="276"/>
      <c r="AO513" s="208">
        <f t="shared" si="2335"/>
        <v>0</v>
      </c>
      <c r="AP513" s="210"/>
      <c r="AQ513" s="276"/>
      <c r="AR513" s="276"/>
      <c r="AS513" s="276"/>
      <c r="AT513" s="278"/>
      <c r="AU513" s="280"/>
      <c r="AV513" s="280"/>
      <c r="AW513" s="210"/>
      <c r="AX513" s="210"/>
      <c r="AY513" s="188"/>
      <c r="AZ513" s="182"/>
      <c r="BA513" s="183"/>
      <c r="BB513" s="183"/>
      <c r="BC513" s="183"/>
      <c r="BD513" s="183"/>
      <c r="BE513" s="183"/>
      <c r="BF513" s="183"/>
      <c r="BG513" s="183"/>
    </row>
    <row r="514" spans="1:59" ht="64.5" hidden="1" customHeight="1" x14ac:dyDescent="0.2">
      <c r="A514" s="284"/>
      <c r="B514" s="282"/>
      <c r="C514" s="285"/>
      <c r="D514" s="280"/>
      <c r="E514" s="285"/>
      <c r="F514" s="282"/>
      <c r="G514" s="210"/>
      <c r="H514" s="210"/>
      <c r="I514" s="187"/>
      <c r="J514" s="282"/>
      <c r="K514" s="282"/>
      <c r="L514" s="282"/>
      <c r="M514" s="282"/>
      <c r="N514" s="282"/>
      <c r="O514" s="276"/>
      <c r="P514" s="282"/>
      <c r="Q514" s="276"/>
      <c r="R514" s="276"/>
      <c r="S514" s="180"/>
      <c r="T514" s="181">
        <f t="shared" si="2331"/>
        <v>0</v>
      </c>
      <c r="U514" s="276"/>
      <c r="V514" s="276"/>
      <c r="W514" s="210"/>
      <c r="X514" s="276"/>
      <c r="Y514" s="276"/>
      <c r="Z514" s="208">
        <f t="shared" si="2332"/>
        <v>0</v>
      </c>
      <c r="AA514" s="210"/>
      <c r="AB514" s="210"/>
      <c r="AC514" s="276"/>
      <c r="AD514" s="276"/>
      <c r="AE514" s="208">
        <f t="shared" si="2333"/>
        <v>0</v>
      </c>
      <c r="AF514" s="210"/>
      <c r="AG514" s="210"/>
      <c r="AH514" s="276"/>
      <c r="AI514" s="276"/>
      <c r="AJ514" s="208">
        <f t="shared" si="2334"/>
        <v>0</v>
      </c>
      <c r="AK514" s="210"/>
      <c r="AL514" s="210"/>
      <c r="AM514" s="276"/>
      <c r="AN514" s="276"/>
      <c r="AO514" s="208">
        <f t="shared" si="2335"/>
        <v>0</v>
      </c>
      <c r="AP514" s="210"/>
      <c r="AQ514" s="276"/>
      <c r="AR514" s="276"/>
      <c r="AS514" s="276"/>
      <c r="AT514" s="278"/>
      <c r="AU514" s="280"/>
      <c r="AV514" s="280"/>
      <c r="AW514" s="210"/>
      <c r="AX514" s="210"/>
      <c r="AY514" s="188"/>
      <c r="AZ514" s="182"/>
      <c r="BA514" s="183"/>
      <c r="BB514" s="183"/>
      <c r="BC514" s="183"/>
      <c r="BD514" s="183"/>
      <c r="BE514" s="183"/>
      <c r="BF514" s="183"/>
      <c r="BG514" s="183"/>
    </row>
    <row r="515" spans="1:59" ht="64.5" hidden="1" customHeight="1" x14ac:dyDescent="0.2">
      <c r="A515" s="284">
        <v>169</v>
      </c>
      <c r="B515" s="282"/>
      <c r="C515" s="285" t="e">
        <f>+VLOOKUP(B515,$A$691:$B$729,2,0)</f>
        <v>#N/A</v>
      </c>
      <c r="D515" s="280"/>
      <c r="E515" s="285" t="e">
        <f>IF(D515=$D$661,$E$661,IF(D515=$D$662,$E$662,IF(D515=$D$663,$E$663,IF(D515=$D$664,$E$664,IF(D515=$D$665,$E$665,IF(D515=$D$666,$E$666,IF(D515=$D$667,$E$667,IF(D515=$D$668,$E$668,IF(D515=$D$669,$E$669,IF(D515=$D$670,$E$670,IF(D515=VICERRECTORÍA_ACADÉMICA_,BE1126,IF(D515=PLANEACIÓN_,BE1128, IF(D515=IMPACTO,BE1127,IF(D515=VICERRECTORÍA_ADMINISTRATIVA_FINANCIERA_,BE1129,IF(D515=_VICERRECTORÍA_RESPONSABILIDAD_SOCIAL_Y_BIENESTAR_UNIVERSITARIO_,BE1130," ")))))))))))))))</f>
        <v>#VALUE!</v>
      </c>
      <c r="F515" s="282"/>
      <c r="G515" s="210"/>
      <c r="H515" s="210"/>
      <c r="I515" s="187"/>
      <c r="J515" s="282"/>
      <c r="K515" s="282"/>
      <c r="L515" s="282"/>
      <c r="M515" s="282"/>
      <c r="N515" s="282"/>
      <c r="O515" s="276">
        <f t="shared" ref="O515" si="2606">IF(N515="ALTA",5,IF(N515="MEDIO ALTA",4,IF(N515="MEDIA",3,IF(N515="MEDIO BAJA",2,IF(N515="BAJA",1,0)))))</f>
        <v>0</v>
      </c>
      <c r="P515" s="282"/>
      <c r="Q515" s="276">
        <f t="shared" ref="Q515" si="2607">IF(P515="ALTO",5,IF(P515="MEDIO-ALTO",4,IF(P515="MEDIO",3,IF(P515="MEDIO-BAJO",2,IF(P515="BAJO",1,0)))))</f>
        <v>0</v>
      </c>
      <c r="R515" s="276">
        <f t="shared" si="2468"/>
        <v>0</v>
      </c>
      <c r="S515" s="180"/>
      <c r="T515" s="181">
        <f t="shared" si="2331"/>
        <v>0</v>
      </c>
      <c r="U515" s="276" t="e">
        <f t="shared" si="2302"/>
        <v>#DIV/0!</v>
      </c>
      <c r="V515" s="276" t="e">
        <f t="shared" si="2303"/>
        <v>#DIV/0!</v>
      </c>
      <c r="W515" s="210"/>
      <c r="X515" s="276" t="e">
        <f t="shared" ref="X515" si="2608">IF(S515="No_existen",5*$X$10,Y515*$X$10)</f>
        <v>#DIV/0!</v>
      </c>
      <c r="Y515" s="276" t="e">
        <f t="shared" ref="Y515" si="2609">ROUND(AVERAGEIF(Z515:Z517,"&gt;0"),0)</f>
        <v>#DIV/0!</v>
      </c>
      <c r="Z515" s="208">
        <f t="shared" si="2332"/>
        <v>0</v>
      </c>
      <c r="AA515" s="210"/>
      <c r="AB515" s="210"/>
      <c r="AC515" s="276" t="e">
        <f t="shared" ref="AC515" si="2610">IF(S515="No_existen",5*$AC$10,AD515*$AC$10)</f>
        <v>#DIV/0!</v>
      </c>
      <c r="AD515" s="276" t="e">
        <f t="shared" si="2306"/>
        <v>#DIV/0!</v>
      </c>
      <c r="AE515" s="208">
        <f t="shared" si="2333"/>
        <v>0</v>
      </c>
      <c r="AF515" s="210"/>
      <c r="AG515" s="210"/>
      <c r="AH515" s="276" t="e">
        <f t="shared" ref="AH515" si="2611">IF(S515="No_existen",5*$AH$10,AI515*$AH$10)</f>
        <v>#DIV/0!</v>
      </c>
      <c r="AI515" s="276" t="e">
        <f t="shared" ref="AI515" si="2612">ROUND(AVERAGEIF(AJ515:AJ517,"&gt;0"),0)</f>
        <v>#DIV/0!</v>
      </c>
      <c r="AJ515" s="208">
        <f t="shared" si="2334"/>
        <v>0</v>
      </c>
      <c r="AK515" s="210"/>
      <c r="AL515" s="210"/>
      <c r="AM515" s="276" t="e">
        <f t="shared" ref="AM515" si="2613">IF(S515="No_existen",5*$AM$10,AN515*$AM$10)</f>
        <v>#DIV/0!</v>
      </c>
      <c r="AN515" s="276" t="e">
        <f t="shared" ref="AN515" si="2614">ROUND(AVERAGEIF(AO515:AO517,"&gt;0"),0)</f>
        <v>#DIV/0!</v>
      </c>
      <c r="AO515" s="208">
        <f t="shared" si="2335"/>
        <v>0</v>
      </c>
      <c r="AP515" s="210"/>
      <c r="AQ515" s="276" t="e">
        <f t="shared" ref="AQ515" si="2615">ROUND(AVERAGE(U515,Y515,AD515,AI515,AN515),0)</f>
        <v>#DIV/0!</v>
      </c>
      <c r="AR515" s="276" t="e">
        <f t="shared" ref="AR515" si="2616">IF(AQ515&lt;1.5,"FUERTE",IF(AND(AQ515&gt;=1.5,AQ515&lt;2.5),"ACEPTABLE",IF(AQ515&gt;=5,"INEXISTENTE","DÉBIL")))</f>
        <v>#DIV/0!</v>
      </c>
      <c r="AS515" s="276">
        <f t="shared" ref="AS515" si="2617">IF(R515=0,0,ROUND((R515*AQ515),0))</f>
        <v>0</v>
      </c>
      <c r="AT515" s="278" t="str">
        <f t="shared" ref="AT515" si="2618">IF(AS515&gt;=36,"GRAVE", IF(AS515&lt;=10, "LEVE", "MODERADO"))</f>
        <v>LEVE</v>
      </c>
      <c r="AU515" s="280"/>
      <c r="AV515" s="280"/>
      <c r="AW515" s="210"/>
      <c r="AX515" s="210"/>
      <c r="AY515" s="188"/>
      <c r="AZ515" s="182"/>
      <c r="BA515" s="183"/>
      <c r="BB515" s="183"/>
      <c r="BC515" s="183"/>
      <c r="BD515" s="183"/>
      <c r="BE515" s="183"/>
      <c r="BF515" s="183"/>
      <c r="BG515" s="183"/>
    </row>
    <row r="516" spans="1:59" ht="64.5" hidden="1" customHeight="1" x14ac:dyDescent="0.2">
      <c r="A516" s="284"/>
      <c r="B516" s="282"/>
      <c r="C516" s="285"/>
      <c r="D516" s="280"/>
      <c r="E516" s="285"/>
      <c r="F516" s="282"/>
      <c r="G516" s="210"/>
      <c r="H516" s="210"/>
      <c r="I516" s="187"/>
      <c r="J516" s="282"/>
      <c r="K516" s="282"/>
      <c r="L516" s="282"/>
      <c r="M516" s="282"/>
      <c r="N516" s="282"/>
      <c r="O516" s="276"/>
      <c r="P516" s="282"/>
      <c r="Q516" s="276"/>
      <c r="R516" s="276"/>
      <c r="S516" s="180"/>
      <c r="T516" s="181">
        <f t="shared" si="2331"/>
        <v>0</v>
      </c>
      <c r="U516" s="276"/>
      <c r="V516" s="276"/>
      <c r="W516" s="210"/>
      <c r="X516" s="276"/>
      <c r="Y516" s="276"/>
      <c r="Z516" s="208">
        <f t="shared" si="2332"/>
        <v>0</v>
      </c>
      <c r="AA516" s="210"/>
      <c r="AB516" s="210"/>
      <c r="AC516" s="276"/>
      <c r="AD516" s="276"/>
      <c r="AE516" s="208">
        <f t="shared" si="2333"/>
        <v>0</v>
      </c>
      <c r="AF516" s="210"/>
      <c r="AG516" s="210"/>
      <c r="AH516" s="276"/>
      <c r="AI516" s="276"/>
      <c r="AJ516" s="208">
        <f t="shared" si="2334"/>
        <v>0</v>
      </c>
      <c r="AK516" s="210"/>
      <c r="AL516" s="210"/>
      <c r="AM516" s="276"/>
      <c r="AN516" s="276"/>
      <c r="AO516" s="208">
        <f t="shared" si="2335"/>
        <v>0</v>
      </c>
      <c r="AP516" s="210"/>
      <c r="AQ516" s="276"/>
      <c r="AR516" s="276"/>
      <c r="AS516" s="276"/>
      <c r="AT516" s="278"/>
      <c r="AU516" s="280"/>
      <c r="AV516" s="280"/>
      <c r="AW516" s="210"/>
      <c r="AX516" s="210"/>
      <c r="AY516" s="188"/>
      <c r="AZ516" s="182"/>
      <c r="BA516" s="183"/>
      <c r="BB516" s="183"/>
      <c r="BC516" s="183"/>
      <c r="BD516" s="183"/>
      <c r="BE516" s="183"/>
      <c r="BF516" s="183"/>
      <c r="BG516" s="183"/>
    </row>
    <row r="517" spans="1:59" ht="64.5" hidden="1" customHeight="1" x14ac:dyDescent="0.2">
      <c r="A517" s="284"/>
      <c r="B517" s="282"/>
      <c r="C517" s="285"/>
      <c r="D517" s="280"/>
      <c r="E517" s="285"/>
      <c r="F517" s="282"/>
      <c r="G517" s="210"/>
      <c r="H517" s="210"/>
      <c r="I517" s="187"/>
      <c r="J517" s="282"/>
      <c r="K517" s="282"/>
      <c r="L517" s="282"/>
      <c r="M517" s="282"/>
      <c r="N517" s="282"/>
      <c r="O517" s="276"/>
      <c r="P517" s="282"/>
      <c r="Q517" s="276"/>
      <c r="R517" s="276"/>
      <c r="S517" s="180"/>
      <c r="T517" s="181">
        <f t="shared" si="2331"/>
        <v>0</v>
      </c>
      <c r="U517" s="276"/>
      <c r="V517" s="276"/>
      <c r="W517" s="210"/>
      <c r="X517" s="276"/>
      <c r="Y517" s="276"/>
      <c r="Z517" s="208">
        <f t="shared" si="2332"/>
        <v>0</v>
      </c>
      <c r="AA517" s="210"/>
      <c r="AB517" s="210"/>
      <c r="AC517" s="276"/>
      <c r="AD517" s="276"/>
      <c r="AE517" s="208">
        <f t="shared" si="2333"/>
        <v>0</v>
      </c>
      <c r="AF517" s="210"/>
      <c r="AG517" s="210"/>
      <c r="AH517" s="276"/>
      <c r="AI517" s="276"/>
      <c r="AJ517" s="208">
        <f t="shared" si="2334"/>
        <v>0</v>
      </c>
      <c r="AK517" s="210"/>
      <c r="AL517" s="210"/>
      <c r="AM517" s="276"/>
      <c r="AN517" s="276"/>
      <c r="AO517" s="208">
        <f t="shared" si="2335"/>
        <v>0</v>
      </c>
      <c r="AP517" s="210"/>
      <c r="AQ517" s="276"/>
      <c r="AR517" s="276"/>
      <c r="AS517" s="276"/>
      <c r="AT517" s="278"/>
      <c r="AU517" s="280"/>
      <c r="AV517" s="280"/>
      <c r="AW517" s="210"/>
      <c r="AX517" s="210"/>
      <c r="AY517" s="188"/>
      <c r="AZ517" s="182"/>
      <c r="BA517" s="183"/>
      <c r="BB517" s="183"/>
      <c r="BC517" s="183"/>
      <c r="BD517" s="183"/>
      <c r="BE517" s="183"/>
      <c r="BF517" s="183"/>
      <c r="BG517" s="183"/>
    </row>
    <row r="518" spans="1:59" ht="64.5" hidden="1" customHeight="1" x14ac:dyDescent="0.2">
      <c r="A518" s="284">
        <v>170</v>
      </c>
      <c r="B518" s="282"/>
      <c r="C518" s="285" t="e">
        <f>+VLOOKUP(B518,$A$691:$B$729,2,0)</f>
        <v>#N/A</v>
      </c>
      <c r="D518" s="280"/>
      <c r="E518" s="285" t="e">
        <f>IF(D518=$D$661,$E$661,IF(D518=$D$662,$E$662,IF(D518=$D$663,$E$663,IF(D518=$D$664,$E$664,IF(D518=$D$665,$E$665,IF(D518=$D$666,$E$666,IF(D518=$D$667,$E$667,IF(D518=$D$668,$E$668,IF(D518=$D$669,$E$669,IF(D518=$D$670,$E$670,IF(D518=VICERRECTORÍA_ACADÉMICA_,BE1129,IF(D518=PLANEACIÓN_,BE1131, IF(D518=IMPACTO,BE1130,IF(D518=VICERRECTORÍA_ADMINISTRATIVA_FINANCIERA_,BE1132,IF(D518=_VICERRECTORÍA_RESPONSABILIDAD_SOCIAL_Y_BIENESTAR_UNIVERSITARIO_,BE1133," ")))))))))))))))</f>
        <v>#VALUE!</v>
      </c>
      <c r="F518" s="282"/>
      <c r="G518" s="210"/>
      <c r="H518" s="210"/>
      <c r="I518" s="187"/>
      <c r="J518" s="282"/>
      <c r="K518" s="282"/>
      <c r="L518" s="282"/>
      <c r="M518" s="282"/>
      <c r="N518" s="282"/>
      <c r="O518" s="276">
        <f t="shared" ref="O518" si="2619">IF(N518="ALTA",5,IF(N518="MEDIO ALTA",4,IF(N518="MEDIA",3,IF(N518="MEDIO BAJA",2,IF(N518="BAJA",1,0)))))</f>
        <v>0</v>
      </c>
      <c r="P518" s="282"/>
      <c r="Q518" s="276">
        <f t="shared" ref="Q518" si="2620">IF(P518="ALTO",5,IF(P518="MEDIO-ALTO",4,IF(P518="MEDIO",3,IF(P518="MEDIO-BAJO",2,IF(P518="BAJO",1,0)))))</f>
        <v>0</v>
      </c>
      <c r="R518" s="276">
        <f t="shared" si="2468"/>
        <v>0</v>
      </c>
      <c r="S518" s="180"/>
      <c r="T518" s="181">
        <f t="shared" si="2331"/>
        <v>0</v>
      </c>
      <c r="U518" s="276" t="e">
        <f t="shared" si="2318"/>
        <v>#DIV/0!</v>
      </c>
      <c r="V518" s="276" t="e">
        <f t="shared" si="2319"/>
        <v>#DIV/0!</v>
      </c>
      <c r="W518" s="210"/>
      <c r="X518" s="276" t="e">
        <f t="shared" ref="X518" si="2621">IF(S518="No_existen",5*$X$10,Y518*$X$10)</f>
        <v>#DIV/0!</v>
      </c>
      <c r="Y518" s="276" t="e">
        <f t="shared" si="2455"/>
        <v>#DIV/0!</v>
      </c>
      <c r="Z518" s="208">
        <f t="shared" si="2332"/>
        <v>0</v>
      </c>
      <c r="AA518" s="210"/>
      <c r="AB518" s="210"/>
      <c r="AC518" s="276" t="e">
        <f t="shared" ref="AC518" si="2622">IF(S518="No_existen",5*$AC$10,AD518*$AC$10)</f>
        <v>#DIV/0!</v>
      </c>
      <c r="AD518" s="276" t="e">
        <f t="shared" si="2322"/>
        <v>#DIV/0!</v>
      </c>
      <c r="AE518" s="208">
        <f t="shared" si="2333"/>
        <v>0</v>
      </c>
      <c r="AF518" s="210"/>
      <c r="AG518" s="210"/>
      <c r="AH518" s="276" t="e">
        <f t="shared" ref="AH518" si="2623">IF(S518="No_existen",5*$AH$10,AI518*$AH$10)</f>
        <v>#DIV/0!</v>
      </c>
      <c r="AI518" s="276" t="e">
        <f t="shared" ref="AI518" si="2624">ROUND(AVERAGEIF(AJ518:AJ520,"&gt;0"),0)</f>
        <v>#DIV/0!</v>
      </c>
      <c r="AJ518" s="208">
        <f t="shared" si="2334"/>
        <v>0</v>
      </c>
      <c r="AK518" s="210"/>
      <c r="AL518" s="210"/>
      <c r="AM518" s="276" t="e">
        <f t="shared" ref="AM518" si="2625">IF(S518="No_existen",5*$AM$10,AN518*$AM$10)</f>
        <v>#DIV/0!</v>
      </c>
      <c r="AN518" s="276" t="e">
        <f t="shared" ref="AN518" si="2626">ROUND(AVERAGEIF(AO518:AO520,"&gt;0"),0)</f>
        <v>#DIV/0!</v>
      </c>
      <c r="AO518" s="208">
        <f t="shared" si="2335"/>
        <v>0</v>
      </c>
      <c r="AP518" s="210"/>
      <c r="AQ518" s="276" t="e">
        <f t="shared" ref="AQ518" si="2627">ROUND(AVERAGE(U518,Y518,AD518,AI518,AN518),0)</f>
        <v>#DIV/0!</v>
      </c>
      <c r="AR518" s="276" t="e">
        <f t="shared" ref="AR518" si="2628">IF(AQ518&lt;1.5,"FUERTE",IF(AND(AQ518&gt;=1.5,AQ518&lt;2.5),"ACEPTABLE",IF(AQ518&gt;=5,"INEXISTENTE","DÉBIL")))</f>
        <v>#DIV/0!</v>
      </c>
      <c r="AS518" s="276">
        <f t="shared" ref="AS518" si="2629">IF(R518=0,0,ROUND((R518*AQ518),0))</f>
        <v>0</v>
      </c>
      <c r="AT518" s="278" t="str">
        <f t="shared" ref="AT518" si="2630">IF(AS518&gt;=36,"GRAVE", IF(AS518&lt;=10, "LEVE", "MODERADO"))</f>
        <v>LEVE</v>
      </c>
      <c r="AU518" s="280"/>
      <c r="AV518" s="280"/>
      <c r="AW518" s="210"/>
      <c r="AX518" s="210"/>
      <c r="AY518" s="188"/>
      <c r="AZ518" s="182"/>
      <c r="BA518" s="183"/>
      <c r="BB518" s="183"/>
      <c r="BC518" s="183"/>
      <c r="BD518" s="183"/>
      <c r="BE518" s="183"/>
      <c r="BF518" s="183"/>
      <c r="BG518" s="183"/>
    </row>
    <row r="519" spans="1:59" ht="64.5" hidden="1" customHeight="1" x14ac:dyDescent="0.2">
      <c r="A519" s="284"/>
      <c r="B519" s="282"/>
      <c r="C519" s="285"/>
      <c r="D519" s="280"/>
      <c r="E519" s="285"/>
      <c r="F519" s="282"/>
      <c r="G519" s="210"/>
      <c r="H519" s="210"/>
      <c r="I519" s="187"/>
      <c r="J519" s="282"/>
      <c r="K519" s="282"/>
      <c r="L519" s="282"/>
      <c r="M519" s="282"/>
      <c r="N519" s="282"/>
      <c r="O519" s="276"/>
      <c r="P519" s="282"/>
      <c r="Q519" s="276"/>
      <c r="R519" s="276"/>
      <c r="S519" s="180"/>
      <c r="T519" s="181">
        <f t="shared" si="2331"/>
        <v>0</v>
      </c>
      <c r="U519" s="276"/>
      <c r="V519" s="276"/>
      <c r="W519" s="210"/>
      <c r="X519" s="276"/>
      <c r="Y519" s="276"/>
      <c r="Z519" s="208">
        <f t="shared" si="2332"/>
        <v>0</v>
      </c>
      <c r="AA519" s="210"/>
      <c r="AB519" s="210"/>
      <c r="AC519" s="276"/>
      <c r="AD519" s="276"/>
      <c r="AE519" s="208">
        <f t="shared" si="2333"/>
        <v>0</v>
      </c>
      <c r="AF519" s="210"/>
      <c r="AG519" s="210"/>
      <c r="AH519" s="276"/>
      <c r="AI519" s="276"/>
      <c r="AJ519" s="208">
        <f t="shared" si="2334"/>
        <v>0</v>
      </c>
      <c r="AK519" s="210"/>
      <c r="AL519" s="210"/>
      <c r="AM519" s="276"/>
      <c r="AN519" s="276"/>
      <c r="AO519" s="208">
        <f t="shared" si="2335"/>
        <v>0</v>
      </c>
      <c r="AP519" s="210"/>
      <c r="AQ519" s="276"/>
      <c r="AR519" s="276"/>
      <c r="AS519" s="276"/>
      <c r="AT519" s="278"/>
      <c r="AU519" s="280"/>
      <c r="AV519" s="280"/>
      <c r="AW519" s="210"/>
      <c r="AX519" s="210"/>
      <c r="AY519" s="188"/>
      <c r="AZ519" s="182"/>
      <c r="BA519" s="183"/>
      <c r="BB519" s="183"/>
      <c r="BC519" s="183"/>
      <c r="BD519" s="183"/>
      <c r="BE519" s="183"/>
      <c r="BF519" s="183"/>
      <c r="BG519" s="183"/>
    </row>
    <row r="520" spans="1:59" ht="64.5" hidden="1" customHeight="1" x14ac:dyDescent="0.2">
      <c r="A520" s="284"/>
      <c r="B520" s="282"/>
      <c r="C520" s="285"/>
      <c r="D520" s="280"/>
      <c r="E520" s="285"/>
      <c r="F520" s="282"/>
      <c r="G520" s="210"/>
      <c r="H520" s="210"/>
      <c r="I520" s="187"/>
      <c r="J520" s="282"/>
      <c r="K520" s="282"/>
      <c r="L520" s="282"/>
      <c r="M520" s="282"/>
      <c r="N520" s="282"/>
      <c r="O520" s="276"/>
      <c r="P520" s="282"/>
      <c r="Q520" s="276"/>
      <c r="R520" s="276"/>
      <c r="S520" s="180"/>
      <c r="T520" s="181">
        <f t="shared" si="2331"/>
        <v>0</v>
      </c>
      <c r="U520" s="276"/>
      <c r="V520" s="276"/>
      <c r="W520" s="210"/>
      <c r="X520" s="276"/>
      <c r="Y520" s="276"/>
      <c r="Z520" s="208">
        <f t="shared" si="2332"/>
        <v>0</v>
      </c>
      <c r="AA520" s="210"/>
      <c r="AB520" s="210"/>
      <c r="AC520" s="276"/>
      <c r="AD520" s="276"/>
      <c r="AE520" s="208">
        <f t="shared" si="2333"/>
        <v>0</v>
      </c>
      <c r="AF520" s="210"/>
      <c r="AG520" s="210"/>
      <c r="AH520" s="276"/>
      <c r="AI520" s="276"/>
      <c r="AJ520" s="208">
        <f t="shared" si="2334"/>
        <v>0</v>
      </c>
      <c r="AK520" s="210"/>
      <c r="AL520" s="210"/>
      <c r="AM520" s="276"/>
      <c r="AN520" s="276"/>
      <c r="AO520" s="208">
        <f t="shared" si="2335"/>
        <v>0</v>
      </c>
      <c r="AP520" s="210"/>
      <c r="AQ520" s="276"/>
      <c r="AR520" s="276"/>
      <c r="AS520" s="276"/>
      <c r="AT520" s="278"/>
      <c r="AU520" s="280"/>
      <c r="AV520" s="280"/>
      <c r="AW520" s="210"/>
      <c r="AX520" s="210"/>
      <c r="AY520" s="188"/>
      <c r="AZ520" s="182"/>
      <c r="BA520" s="183"/>
      <c r="BB520" s="183"/>
      <c r="BC520" s="183"/>
      <c r="BD520" s="183"/>
      <c r="BE520" s="183"/>
      <c r="BF520" s="183"/>
      <c r="BG520" s="183"/>
    </row>
    <row r="521" spans="1:59" ht="64.5" hidden="1" customHeight="1" x14ac:dyDescent="0.2">
      <c r="A521" s="284">
        <v>171</v>
      </c>
      <c r="B521" s="282"/>
      <c r="C521" s="285" t="e">
        <f>+VLOOKUP(B521,$A$691:$B$729,2,0)</f>
        <v>#N/A</v>
      </c>
      <c r="D521" s="280"/>
      <c r="E521" s="285" t="e">
        <f>IF(D521=$D$661,$E$661,IF(D521=$D$662,$E$662,IF(D521=$D$663,$E$663,IF(D521=$D$664,$E$664,IF(D521=$D$665,$E$665,IF(D521=$D$666,$E$666,IF(D521=$D$667,$E$667,IF(D521=$D$668,$E$668,IF(D521=$D$669,$E$669,IF(D521=$D$670,$E$670,IF(D521=VICERRECTORÍA_ACADÉMICA_,BE1132,IF(D521=PLANEACIÓN_,BE1134, IF(D521=IMPACTO,BE1133,IF(D521=VICERRECTORÍA_ADMINISTRATIVA_FINANCIERA_,BE1135,IF(D521=_VICERRECTORÍA_RESPONSABILIDAD_SOCIAL_Y_BIENESTAR_UNIVERSITARIO_,BE1136," ")))))))))))))))</f>
        <v>#VALUE!</v>
      </c>
      <c r="F521" s="282"/>
      <c r="G521" s="210"/>
      <c r="H521" s="210"/>
      <c r="I521" s="187"/>
      <c r="J521" s="282"/>
      <c r="K521" s="282"/>
      <c r="L521" s="282"/>
      <c r="M521" s="282"/>
      <c r="N521" s="282"/>
      <c r="O521" s="276">
        <f t="shared" ref="O521" si="2631">IF(N521="ALTA",5,IF(N521="MEDIO ALTA",4,IF(N521="MEDIA",3,IF(N521="MEDIO BAJA",2,IF(N521="BAJA",1,0)))))</f>
        <v>0</v>
      </c>
      <c r="P521" s="282"/>
      <c r="Q521" s="276">
        <f t="shared" ref="Q521" si="2632">IF(P521="ALTO",5,IF(P521="MEDIO-ALTO",4,IF(P521="MEDIO",3,IF(P521="MEDIO-BAJO",2,IF(P521="BAJO",1,0)))))</f>
        <v>0</v>
      </c>
      <c r="R521" s="276">
        <f t="shared" si="2468"/>
        <v>0</v>
      </c>
      <c r="S521" s="180"/>
      <c r="T521" s="181">
        <f t="shared" si="2331"/>
        <v>0</v>
      </c>
      <c r="U521" s="276" t="e">
        <f t="shared" si="2339"/>
        <v>#DIV/0!</v>
      </c>
      <c r="V521" s="276" t="e">
        <f t="shared" si="2340"/>
        <v>#DIV/0!</v>
      </c>
      <c r="W521" s="210"/>
      <c r="X521" s="276" t="e">
        <f t="shared" ref="X521" si="2633">IF(S521="No_existen",5*$X$10,Y521*$X$10)</f>
        <v>#DIV/0!</v>
      </c>
      <c r="Y521" s="276" t="e">
        <f t="shared" si="2472"/>
        <v>#DIV/0!</v>
      </c>
      <c r="Z521" s="208">
        <f t="shared" si="2332"/>
        <v>0</v>
      </c>
      <c r="AA521" s="210"/>
      <c r="AB521" s="210"/>
      <c r="AC521" s="276" t="e">
        <f t="shared" ref="AC521" si="2634">IF(S521="No_existen",5*$AC$10,AD521*$AC$10)</f>
        <v>#DIV/0!</v>
      </c>
      <c r="AD521" s="276" t="e">
        <f t="shared" si="2343"/>
        <v>#DIV/0!</v>
      </c>
      <c r="AE521" s="208">
        <f t="shared" si="2333"/>
        <v>0</v>
      </c>
      <c r="AF521" s="210"/>
      <c r="AG521" s="210"/>
      <c r="AH521" s="276" t="e">
        <f t="shared" ref="AH521" si="2635">IF(S521="No_existen",5*$AH$10,AI521*$AH$10)</f>
        <v>#DIV/0!</v>
      </c>
      <c r="AI521" s="276" t="e">
        <f t="shared" ref="AI521" si="2636">ROUND(AVERAGEIF(AJ521:AJ523,"&gt;0"),0)</f>
        <v>#DIV/0!</v>
      </c>
      <c r="AJ521" s="208">
        <f t="shared" si="2334"/>
        <v>0</v>
      </c>
      <c r="AK521" s="210"/>
      <c r="AL521" s="210"/>
      <c r="AM521" s="276" t="e">
        <f t="shared" ref="AM521" si="2637">IF(S521="No_existen",5*$AM$10,AN521*$AM$10)</f>
        <v>#DIV/0!</v>
      </c>
      <c r="AN521" s="276" t="e">
        <f t="shared" ref="AN521" si="2638">ROUND(AVERAGEIF(AO521:AO523,"&gt;0"),0)</f>
        <v>#DIV/0!</v>
      </c>
      <c r="AO521" s="208">
        <f t="shared" si="2335"/>
        <v>0</v>
      </c>
      <c r="AP521" s="210"/>
      <c r="AQ521" s="276" t="e">
        <f t="shared" ref="AQ521" si="2639">ROUND(AVERAGE(U521,Y521,AD521,AI521,AN521),0)</f>
        <v>#DIV/0!</v>
      </c>
      <c r="AR521" s="276" t="e">
        <f t="shared" ref="AR521" si="2640">IF(AQ521&lt;1.5,"FUERTE",IF(AND(AQ521&gt;=1.5,AQ521&lt;2.5),"ACEPTABLE",IF(AQ521&gt;=5,"INEXISTENTE","DÉBIL")))</f>
        <v>#DIV/0!</v>
      </c>
      <c r="AS521" s="276">
        <f t="shared" ref="AS521" si="2641">IF(R521=0,0,ROUND((R521*AQ521),0))</f>
        <v>0</v>
      </c>
      <c r="AT521" s="278" t="str">
        <f t="shared" ref="AT521" si="2642">IF(AS521&gt;=36,"GRAVE", IF(AS521&lt;=10, "LEVE", "MODERADO"))</f>
        <v>LEVE</v>
      </c>
      <c r="AU521" s="280"/>
      <c r="AV521" s="280"/>
      <c r="AW521" s="210"/>
      <c r="AX521" s="210"/>
      <c r="AY521" s="188"/>
      <c r="AZ521" s="182"/>
      <c r="BA521" s="183"/>
      <c r="BB521" s="183"/>
      <c r="BC521" s="183"/>
      <c r="BD521" s="183"/>
      <c r="BE521" s="183"/>
      <c r="BF521" s="183"/>
      <c r="BG521" s="183"/>
    </row>
    <row r="522" spans="1:59" ht="64.5" hidden="1" customHeight="1" x14ac:dyDescent="0.2">
      <c r="A522" s="284"/>
      <c r="B522" s="282"/>
      <c r="C522" s="285"/>
      <c r="D522" s="280"/>
      <c r="E522" s="285"/>
      <c r="F522" s="282"/>
      <c r="G522" s="210"/>
      <c r="H522" s="210"/>
      <c r="I522" s="187"/>
      <c r="J522" s="282"/>
      <c r="K522" s="282"/>
      <c r="L522" s="282"/>
      <c r="M522" s="282"/>
      <c r="N522" s="282"/>
      <c r="O522" s="276"/>
      <c r="P522" s="282"/>
      <c r="Q522" s="276"/>
      <c r="R522" s="276"/>
      <c r="S522" s="180"/>
      <c r="T522" s="181">
        <f t="shared" si="2331"/>
        <v>0</v>
      </c>
      <c r="U522" s="276"/>
      <c r="V522" s="276"/>
      <c r="W522" s="210"/>
      <c r="X522" s="276"/>
      <c r="Y522" s="276"/>
      <c r="Z522" s="208">
        <f t="shared" si="2332"/>
        <v>0</v>
      </c>
      <c r="AA522" s="210"/>
      <c r="AB522" s="210"/>
      <c r="AC522" s="276"/>
      <c r="AD522" s="276"/>
      <c r="AE522" s="208">
        <f t="shared" si="2333"/>
        <v>0</v>
      </c>
      <c r="AF522" s="210"/>
      <c r="AG522" s="210"/>
      <c r="AH522" s="276"/>
      <c r="AI522" s="276"/>
      <c r="AJ522" s="208">
        <f t="shared" si="2334"/>
        <v>0</v>
      </c>
      <c r="AK522" s="210"/>
      <c r="AL522" s="210"/>
      <c r="AM522" s="276"/>
      <c r="AN522" s="276"/>
      <c r="AO522" s="208">
        <f t="shared" si="2335"/>
        <v>0</v>
      </c>
      <c r="AP522" s="210"/>
      <c r="AQ522" s="276"/>
      <c r="AR522" s="276"/>
      <c r="AS522" s="276"/>
      <c r="AT522" s="278"/>
      <c r="AU522" s="280"/>
      <c r="AV522" s="280"/>
      <c r="AW522" s="210"/>
      <c r="AX522" s="210"/>
      <c r="AY522" s="188"/>
      <c r="AZ522" s="182"/>
      <c r="BA522" s="183"/>
      <c r="BB522" s="183"/>
      <c r="BC522" s="183"/>
      <c r="BD522" s="183"/>
      <c r="BE522" s="183"/>
      <c r="BF522" s="183"/>
      <c r="BG522" s="183"/>
    </row>
    <row r="523" spans="1:59" ht="64.5" hidden="1" customHeight="1" x14ac:dyDescent="0.2">
      <c r="A523" s="284"/>
      <c r="B523" s="282"/>
      <c r="C523" s="285"/>
      <c r="D523" s="280"/>
      <c r="E523" s="285"/>
      <c r="F523" s="282"/>
      <c r="G523" s="210"/>
      <c r="H523" s="210"/>
      <c r="I523" s="187"/>
      <c r="J523" s="282"/>
      <c r="K523" s="282"/>
      <c r="L523" s="282"/>
      <c r="M523" s="282"/>
      <c r="N523" s="282"/>
      <c r="O523" s="276"/>
      <c r="P523" s="282"/>
      <c r="Q523" s="276"/>
      <c r="R523" s="276"/>
      <c r="S523" s="180"/>
      <c r="T523" s="181">
        <f t="shared" ref="T523:T535" si="2643">IF(S523=$S$665,1,IF(S523=$S$661,5,IF(S523=$S$662,4,IF(S523=$S$663,3,IF(S523=$S$664,2,0)))))</f>
        <v>0</v>
      </c>
      <c r="U523" s="276"/>
      <c r="V523" s="276"/>
      <c r="W523" s="210"/>
      <c r="X523" s="276"/>
      <c r="Y523" s="276"/>
      <c r="Z523" s="208">
        <f t="shared" ref="Z523:Z535" si="2644">IF(AA523=$AA$663,1,IF(AA523=$AA$662,2,IF(AA523=$AA$661,4,IF(S523="No_existen",5,0))))</f>
        <v>0</v>
      </c>
      <c r="AA523" s="210"/>
      <c r="AB523" s="210"/>
      <c r="AC523" s="276"/>
      <c r="AD523" s="276"/>
      <c r="AE523" s="208">
        <f t="shared" ref="AE523:AE568" si="2645">IF(AF523=$AK$662,1,IF(AF523=$AK$661,4,IF(S523="No_existen",5,0)))</f>
        <v>0</v>
      </c>
      <c r="AF523" s="210"/>
      <c r="AG523" s="210"/>
      <c r="AH523" s="276"/>
      <c r="AI523" s="276"/>
      <c r="AJ523" s="208">
        <f t="shared" ref="AJ523:AJ568" si="2646">IF(AK523=$AP$661,1,IF(AK523=$AP$662,4,IF(S523="No_existen",5,0)))</f>
        <v>0</v>
      </c>
      <c r="AK523" s="210"/>
      <c r="AL523" s="210"/>
      <c r="AM523" s="276"/>
      <c r="AN523" s="276"/>
      <c r="AO523" s="208">
        <f t="shared" si="2335"/>
        <v>0</v>
      </c>
      <c r="AP523" s="210"/>
      <c r="AQ523" s="276"/>
      <c r="AR523" s="276"/>
      <c r="AS523" s="276"/>
      <c r="AT523" s="278"/>
      <c r="AU523" s="280"/>
      <c r="AV523" s="280"/>
      <c r="AW523" s="210"/>
      <c r="AX523" s="210"/>
      <c r="AY523" s="188"/>
      <c r="AZ523" s="182"/>
      <c r="BA523" s="183"/>
      <c r="BB523" s="183"/>
      <c r="BC523" s="183"/>
      <c r="BD523" s="183"/>
      <c r="BE523" s="183"/>
      <c r="BF523" s="183"/>
      <c r="BG523" s="183"/>
    </row>
    <row r="524" spans="1:59" ht="64.5" hidden="1" customHeight="1" x14ac:dyDescent="0.2">
      <c r="A524" s="284">
        <v>172</v>
      </c>
      <c r="B524" s="282"/>
      <c r="C524" s="285" t="e">
        <f>+VLOOKUP(B524,$A$691:$B$729,2,0)</f>
        <v>#N/A</v>
      </c>
      <c r="D524" s="280"/>
      <c r="E524" s="285" t="e">
        <f>IF(D524=$D$661,$E$661,IF(D524=$D$662,$E$662,IF(D524=$D$663,$E$663,IF(D524=$D$664,$E$664,IF(D524=$D$665,$E$665,IF(D524=$D$666,$E$666,IF(D524=$D$667,$E$667,IF(D524=$D$668,$E$668,IF(D524=$D$669,$E$669,IF(D524=$D$670,$E$670,IF(D524=VICERRECTORÍA_ACADÉMICA_,BE1135,IF(D524=PLANEACIÓN_,BE1137, IF(D524=IMPACTO,BE1136,IF(D524=VICERRECTORÍA_ADMINISTRATIVA_FINANCIERA_,BE1138,IF(D524=_VICERRECTORÍA_RESPONSABILIDAD_SOCIAL_Y_BIENESTAR_UNIVERSITARIO_,BE1139," ")))))))))))))))</f>
        <v>#VALUE!</v>
      </c>
      <c r="F524" s="282"/>
      <c r="G524" s="210"/>
      <c r="H524" s="210"/>
      <c r="I524" s="187"/>
      <c r="J524" s="282"/>
      <c r="K524" s="282"/>
      <c r="L524" s="282"/>
      <c r="M524" s="282"/>
      <c r="N524" s="282"/>
      <c r="O524" s="276">
        <f t="shared" ref="O524" si="2647">IF(N524="ALTA",5,IF(N524="MEDIO ALTA",4,IF(N524="MEDIA",3,IF(N524="MEDIO BAJA",2,IF(N524="BAJA",1,0)))))</f>
        <v>0</v>
      </c>
      <c r="P524" s="282"/>
      <c r="Q524" s="276">
        <f t="shared" ref="Q524" si="2648">IF(P524="ALTO",5,IF(P524="MEDIO-ALTO",4,IF(P524="MEDIO",3,IF(P524="MEDIO-BAJO",2,IF(P524="BAJO",1,0)))))</f>
        <v>0</v>
      </c>
      <c r="R524" s="276">
        <f t="shared" si="2468"/>
        <v>0</v>
      </c>
      <c r="S524" s="180"/>
      <c r="T524" s="181">
        <f t="shared" si="2643"/>
        <v>0</v>
      </c>
      <c r="U524" s="276" t="e">
        <f t="shared" si="2355"/>
        <v>#DIV/0!</v>
      </c>
      <c r="V524" s="276" t="e">
        <f t="shared" si="2356"/>
        <v>#DIV/0!</v>
      </c>
      <c r="W524" s="210"/>
      <c r="X524" s="276" t="e">
        <f t="shared" ref="X524" si="2649">IF(S524="No_existen",5*$X$10,Y524*$X$10)</f>
        <v>#DIV/0!</v>
      </c>
      <c r="Y524" s="276" t="e">
        <f t="shared" si="2488"/>
        <v>#DIV/0!</v>
      </c>
      <c r="Z524" s="208">
        <f t="shared" si="2644"/>
        <v>0</v>
      </c>
      <c r="AA524" s="210"/>
      <c r="AB524" s="210"/>
      <c r="AC524" s="276" t="e">
        <f t="shared" ref="AC524" si="2650">IF(S524="No_existen",5*$AC$10,AD524*$AC$10)</f>
        <v>#DIV/0!</v>
      </c>
      <c r="AD524" s="276" t="e">
        <f t="shared" si="2359"/>
        <v>#DIV/0!</v>
      </c>
      <c r="AE524" s="208">
        <f t="shared" si="2645"/>
        <v>0</v>
      </c>
      <c r="AF524" s="210"/>
      <c r="AG524" s="210"/>
      <c r="AH524" s="276" t="e">
        <f t="shared" ref="AH524" si="2651">IF(S524="No_existen",5*$AH$10,AI524*$AH$10)</f>
        <v>#DIV/0!</v>
      </c>
      <c r="AI524" s="276" t="e">
        <f t="shared" ref="AI524" si="2652">ROUND(AVERAGEIF(AJ524:AJ526,"&gt;0"),0)</f>
        <v>#DIV/0!</v>
      </c>
      <c r="AJ524" s="208">
        <f t="shared" si="2646"/>
        <v>0</v>
      </c>
      <c r="AK524" s="210"/>
      <c r="AL524" s="210"/>
      <c r="AM524" s="276" t="e">
        <f t="shared" ref="AM524" si="2653">IF(S524="No_existen",5*$AM$10,AN524*$AM$10)</f>
        <v>#DIV/0!</v>
      </c>
      <c r="AN524" s="276" t="e">
        <f t="shared" ref="AN524" si="2654">ROUND(AVERAGEIF(AO524:AO526,"&gt;0"),0)</f>
        <v>#DIV/0!</v>
      </c>
      <c r="AO524" s="208">
        <f t="shared" ref="AO524:AO535" si="2655">IF(AP524="Preventivo",1,IF(AP524="Detectivo",4, IF(S524="No_existen",5,0)))</f>
        <v>0</v>
      </c>
      <c r="AP524" s="210"/>
      <c r="AQ524" s="276" t="e">
        <f t="shared" ref="AQ524" si="2656">ROUND(AVERAGE(U524,Y524,AD524,AI524,AN524),0)</f>
        <v>#DIV/0!</v>
      </c>
      <c r="AR524" s="276" t="e">
        <f t="shared" ref="AR524" si="2657">IF(AQ524&lt;1.5,"FUERTE",IF(AND(AQ524&gt;=1.5,AQ524&lt;2.5),"ACEPTABLE",IF(AQ524&gt;=5,"INEXISTENTE","DÉBIL")))</f>
        <v>#DIV/0!</v>
      </c>
      <c r="AS524" s="276">
        <f t="shared" ref="AS524" si="2658">IF(R524=0,0,ROUND((R524*AQ524),0))</f>
        <v>0</v>
      </c>
      <c r="AT524" s="278" t="str">
        <f t="shared" ref="AT524" si="2659">IF(AS524&gt;=36,"GRAVE", IF(AS524&lt;=10, "LEVE", "MODERADO"))</f>
        <v>LEVE</v>
      </c>
      <c r="AU524" s="280"/>
      <c r="AV524" s="280"/>
      <c r="AW524" s="210"/>
      <c r="AX524" s="210"/>
      <c r="AY524" s="188"/>
      <c r="AZ524" s="182"/>
      <c r="BA524" s="183"/>
      <c r="BB524" s="183"/>
      <c r="BC524" s="183"/>
      <c r="BD524" s="183"/>
      <c r="BE524" s="183"/>
      <c r="BF524" s="183"/>
      <c r="BG524" s="183"/>
    </row>
    <row r="525" spans="1:59" ht="64.5" hidden="1" customHeight="1" x14ac:dyDescent="0.2">
      <c r="A525" s="284"/>
      <c r="B525" s="282"/>
      <c r="C525" s="285"/>
      <c r="D525" s="280"/>
      <c r="E525" s="285"/>
      <c r="F525" s="282"/>
      <c r="G525" s="210"/>
      <c r="H525" s="210"/>
      <c r="I525" s="187"/>
      <c r="J525" s="282"/>
      <c r="K525" s="282"/>
      <c r="L525" s="282"/>
      <c r="M525" s="282"/>
      <c r="N525" s="282"/>
      <c r="O525" s="276"/>
      <c r="P525" s="282"/>
      <c r="Q525" s="276"/>
      <c r="R525" s="276"/>
      <c r="S525" s="180"/>
      <c r="T525" s="181">
        <f t="shared" si="2643"/>
        <v>0</v>
      </c>
      <c r="U525" s="276"/>
      <c r="V525" s="276"/>
      <c r="W525" s="210"/>
      <c r="X525" s="276"/>
      <c r="Y525" s="276"/>
      <c r="Z525" s="208">
        <f t="shared" si="2644"/>
        <v>0</v>
      </c>
      <c r="AA525" s="210"/>
      <c r="AB525" s="210"/>
      <c r="AC525" s="276"/>
      <c r="AD525" s="276"/>
      <c r="AE525" s="208">
        <f t="shared" si="2645"/>
        <v>0</v>
      </c>
      <c r="AF525" s="210"/>
      <c r="AG525" s="210"/>
      <c r="AH525" s="276"/>
      <c r="AI525" s="276"/>
      <c r="AJ525" s="208">
        <f t="shared" si="2646"/>
        <v>0</v>
      </c>
      <c r="AK525" s="210"/>
      <c r="AL525" s="210"/>
      <c r="AM525" s="276"/>
      <c r="AN525" s="276"/>
      <c r="AO525" s="208">
        <f t="shared" si="2655"/>
        <v>0</v>
      </c>
      <c r="AP525" s="210"/>
      <c r="AQ525" s="276"/>
      <c r="AR525" s="276"/>
      <c r="AS525" s="276"/>
      <c r="AT525" s="278"/>
      <c r="AU525" s="280"/>
      <c r="AV525" s="280"/>
      <c r="AW525" s="210"/>
      <c r="AX525" s="210"/>
      <c r="AY525" s="188"/>
      <c r="AZ525" s="182"/>
      <c r="BA525" s="183"/>
      <c r="BB525" s="183"/>
      <c r="BC525" s="183"/>
      <c r="BD525" s="183"/>
      <c r="BE525" s="183"/>
      <c r="BF525" s="183"/>
      <c r="BG525" s="183"/>
    </row>
    <row r="526" spans="1:59" ht="64.5" hidden="1" customHeight="1" x14ac:dyDescent="0.2">
      <c r="A526" s="284"/>
      <c r="B526" s="282"/>
      <c r="C526" s="285"/>
      <c r="D526" s="280"/>
      <c r="E526" s="285"/>
      <c r="F526" s="282"/>
      <c r="G526" s="210"/>
      <c r="H526" s="210"/>
      <c r="I526" s="187"/>
      <c r="J526" s="282"/>
      <c r="K526" s="282"/>
      <c r="L526" s="282"/>
      <c r="M526" s="282"/>
      <c r="N526" s="282"/>
      <c r="O526" s="276"/>
      <c r="P526" s="282"/>
      <c r="Q526" s="276"/>
      <c r="R526" s="276"/>
      <c r="S526" s="180"/>
      <c r="T526" s="181">
        <f t="shared" si="2643"/>
        <v>0</v>
      </c>
      <c r="U526" s="276"/>
      <c r="V526" s="276"/>
      <c r="W526" s="210"/>
      <c r="X526" s="276"/>
      <c r="Y526" s="276"/>
      <c r="Z526" s="208">
        <f t="shared" si="2644"/>
        <v>0</v>
      </c>
      <c r="AA526" s="210"/>
      <c r="AB526" s="210"/>
      <c r="AC526" s="276"/>
      <c r="AD526" s="276"/>
      <c r="AE526" s="208">
        <f t="shared" si="2645"/>
        <v>0</v>
      </c>
      <c r="AF526" s="210"/>
      <c r="AG526" s="210"/>
      <c r="AH526" s="276"/>
      <c r="AI526" s="276"/>
      <c r="AJ526" s="208">
        <f t="shared" si="2646"/>
        <v>0</v>
      </c>
      <c r="AK526" s="210"/>
      <c r="AL526" s="210"/>
      <c r="AM526" s="276"/>
      <c r="AN526" s="276"/>
      <c r="AO526" s="208">
        <f t="shared" si="2655"/>
        <v>0</v>
      </c>
      <c r="AP526" s="210"/>
      <c r="AQ526" s="276"/>
      <c r="AR526" s="276"/>
      <c r="AS526" s="276"/>
      <c r="AT526" s="278"/>
      <c r="AU526" s="280"/>
      <c r="AV526" s="280"/>
      <c r="AW526" s="210"/>
      <c r="AX526" s="210"/>
      <c r="AY526" s="188"/>
      <c r="AZ526" s="182"/>
      <c r="BA526" s="183"/>
      <c r="BB526" s="183"/>
      <c r="BC526" s="183"/>
      <c r="BD526" s="183"/>
      <c r="BE526" s="183"/>
      <c r="BF526" s="183"/>
      <c r="BG526" s="183"/>
    </row>
    <row r="527" spans="1:59" ht="64.5" hidden="1" customHeight="1" x14ac:dyDescent="0.2">
      <c r="A527" s="284">
        <v>173</v>
      </c>
      <c r="B527" s="282"/>
      <c r="C527" s="285" t="e">
        <f>+VLOOKUP(B527,$A$691:$B$729,2,0)</f>
        <v>#N/A</v>
      </c>
      <c r="D527" s="280"/>
      <c r="E527" s="285" t="e">
        <f>IF(D527=$D$661,$E$661,IF(D527=$D$662,$E$662,IF(D527=$D$663,$E$663,IF(D527=$D$664,$E$664,IF(D527=$D$665,$E$665,IF(D527=$D$666,$E$666,IF(D527=$D$667,$E$667,IF(D527=$D$668,$E$668,IF(D527=$D$669,$E$669,IF(D527=$D$670,$E$670,IF(D527=VICERRECTORÍA_ACADÉMICA_,BE1138,IF(D527=PLANEACIÓN_,BE1140, IF(D527=IMPACTO,BE1139,IF(D527=VICERRECTORÍA_ADMINISTRATIVA_FINANCIERA_,BE1141,IF(D527=_VICERRECTORÍA_RESPONSABILIDAD_SOCIAL_Y_BIENESTAR_UNIVERSITARIO_,BE1142," ")))))))))))))))</f>
        <v>#VALUE!</v>
      </c>
      <c r="F527" s="282"/>
      <c r="G527" s="210"/>
      <c r="H527" s="210"/>
      <c r="I527" s="187"/>
      <c r="J527" s="282"/>
      <c r="K527" s="282"/>
      <c r="L527" s="282"/>
      <c r="M527" s="282"/>
      <c r="N527" s="282"/>
      <c r="O527" s="276">
        <f t="shared" ref="O527" si="2660">IF(N527="ALTA",5,IF(N527="MEDIO ALTA",4,IF(N527="MEDIA",3,IF(N527="MEDIO BAJA",2,IF(N527="BAJA",1,0)))))</f>
        <v>0</v>
      </c>
      <c r="P527" s="282"/>
      <c r="Q527" s="276">
        <f t="shared" ref="Q527" si="2661">IF(P527="ALTO",5,IF(P527="MEDIO-ALTO",4,IF(P527="MEDIO",3,IF(P527="MEDIO-BAJO",2,IF(P527="BAJO",1,0)))))</f>
        <v>0</v>
      </c>
      <c r="R527" s="276">
        <f t="shared" si="2468"/>
        <v>0</v>
      </c>
      <c r="S527" s="180"/>
      <c r="T527" s="181">
        <f t="shared" si="2643"/>
        <v>0</v>
      </c>
      <c r="U527" s="276" t="e">
        <f t="shared" si="2371"/>
        <v>#DIV/0!</v>
      </c>
      <c r="V527" s="276" t="e">
        <f t="shared" si="2372"/>
        <v>#DIV/0!</v>
      </c>
      <c r="W527" s="210"/>
      <c r="X527" s="276" t="e">
        <f t="shared" ref="X527" si="2662">IF(S527="No_existen",5*$X$10,Y527*$X$10)</f>
        <v>#DIV/0!</v>
      </c>
      <c r="Y527" s="276" t="e">
        <f t="shared" si="2504"/>
        <v>#DIV/0!</v>
      </c>
      <c r="Z527" s="208">
        <f t="shared" si="2644"/>
        <v>0</v>
      </c>
      <c r="AA527" s="210"/>
      <c r="AB527" s="210"/>
      <c r="AC527" s="276" t="e">
        <f t="shared" ref="AC527" si="2663">IF(S527="No_existen",5*$AC$10,AD527*$AC$10)</f>
        <v>#DIV/0!</v>
      </c>
      <c r="AD527" s="276" t="e">
        <f t="shared" si="2375"/>
        <v>#DIV/0!</v>
      </c>
      <c r="AE527" s="208">
        <f t="shared" si="2645"/>
        <v>0</v>
      </c>
      <c r="AF527" s="210"/>
      <c r="AG527" s="210"/>
      <c r="AH527" s="276" t="e">
        <f t="shared" ref="AH527" si="2664">IF(S527="No_existen",5*$AH$10,AI527*$AH$10)</f>
        <v>#DIV/0!</v>
      </c>
      <c r="AI527" s="276" t="e">
        <f t="shared" ref="AI527" si="2665">ROUND(AVERAGEIF(AJ527:AJ529,"&gt;0"),0)</f>
        <v>#DIV/0!</v>
      </c>
      <c r="AJ527" s="208">
        <f t="shared" si="2646"/>
        <v>0</v>
      </c>
      <c r="AK527" s="210"/>
      <c r="AL527" s="210"/>
      <c r="AM527" s="276" t="e">
        <f t="shared" ref="AM527" si="2666">IF(S527="No_existen",5*$AM$10,AN527*$AM$10)</f>
        <v>#DIV/0!</v>
      </c>
      <c r="AN527" s="276" t="e">
        <f t="shared" ref="AN527" si="2667">ROUND(AVERAGEIF(AO527:AO529,"&gt;0"),0)</f>
        <v>#DIV/0!</v>
      </c>
      <c r="AO527" s="208">
        <f t="shared" si="2655"/>
        <v>0</v>
      </c>
      <c r="AP527" s="210"/>
      <c r="AQ527" s="276" t="e">
        <f t="shared" ref="AQ527" si="2668">ROUND(AVERAGE(U527,Y527,AD527,AI527,AN527),0)</f>
        <v>#DIV/0!</v>
      </c>
      <c r="AR527" s="276" t="e">
        <f t="shared" ref="AR527" si="2669">IF(AQ527&lt;1.5,"FUERTE",IF(AND(AQ527&gt;=1.5,AQ527&lt;2.5),"ACEPTABLE",IF(AQ527&gt;=5,"INEXISTENTE","DÉBIL")))</f>
        <v>#DIV/0!</v>
      </c>
      <c r="AS527" s="276">
        <f t="shared" ref="AS527" si="2670">IF(R527=0,0,ROUND((R527*AQ527),0))</f>
        <v>0</v>
      </c>
      <c r="AT527" s="278" t="str">
        <f t="shared" ref="AT527" si="2671">IF(AS527&gt;=36,"GRAVE", IF(AS527&lt;=10, "LEVE", "MODERADO"))</f>
        <v>LEVE</v>
      </c>
      <c r="AU527" s="280"/>
      <c r="AV527" s="280"/>
      <c r="AW527" s="210"/>
      <c r="AX527" s="210"/>
      <c r="AY527" s="188"/>
      <c r="AZ527" s="182"/>
      <c r="BA527" s="183"/>
      <c r="BB527" s="183"/>
      <c r="BC527" s="183"/>
      <c r="BD527" s="183"/>
      <c r="BE527" s="183"/>
      <c r="BF527" s="183"/>
      <c r="BG527" s="183"/>
    </row>
    <row r="528" spans="1:59" ht="64.5" hidden="1" customHeight="1" x14ac:dyDescent="0.2">
      <c r="A528" s="284"/>
      <c r="B528" s="282"/>
      <c r="C528" s="285"/>
      <c r="D528" s="280"/>
      <c r="E528" s="285"/>
      <c r="F528" s="282"/>
      <c r="G528" s="210"/>
      <c r="H528" s="210"/>
      <c r="I528" s="187"/>
      <c r="J528" s="282"/>
      <c r="K528" s="282"/>
      <c r="L528" s="282"/>
      <c r="M528" s="282"/>
      <c r="N528" s="282"/>
      <c r="O528" s="276"/>
      <c r="P528" s="282"/>
      <c r="Q528" s="276"/>
      <c r="R528" s="276"/>
      <c r="S528" s="180"/>
      <c r="T528" s="181">
        <f t="shared" si="2643"/>
        <v>0</v>
      </c>
      <c r="U528" s="276"/>
      <c r="V528" s="276"/>
      <c r="W528" s="210"/>
      <c r="X528" s="276"/>
      <c r="Y528" s="276"/>
      <c r="Z528" s="208">
        <f t="shared" si="2644"/>
        <v>0</v>
      </c>
      <c r="AA528" s="210"/>
      <c r="AB528" s="210"/>
      <c r="AC528" s="276"/>
      <c r="AD528" s="276"/>
      <c r="AE528" s="208">
        <f t="shared" si="2645"/>
        <v>0</v>
      </c>
      <c r="AF528" s="210"/>
      <c r="AG528" s="210"/>
      <c r="AH528" s="276"/>
      <c r="AI528" s="276"/>
      <c r="AJ528" s="208">
        <f t="shared" si="2646"/>
        <v>0</v>
      </c>
      <c r="AK528" s="210"/>
      <c r="AL528" s="210"/>
      <c r="AM528" s="276"/>
      <c r="AN528" s="276"/>
      <c r="AO528" s="208">
        <f t="shared" si="2655"/>
        <v>0</v>
      </c>
      <c r="AP528" s="210"/>
      <c r="AQ528" s="276"/>
      <c r="AR528" s="276"/>
      <c r="AS528" s="276"/>
      <c r="AT528" s="278"/>
      <c r="AU528" s="280"/>
      <c r="AV528" s="280"/>
      <c r="AW528" s="210"/>
      <c r="AX528" s="210"/>
      <c r="AY528" s="188"/>
      <c r="AZ528" s="182"/>
      <c r="BA528" s="183"/>
      <c r="BB528" s="183"/>
      <c r="BC528" s="183"/>
      <c r="BD528" s="183"/>
      <c r="BE528" s="183"/>
      <c r="BF528" s="183"/>
      <c r="BG528" s="183"/>
    </row>
    <row r="529" spans="1:59" ht="64.5" hidden="1" customHeight="1" x14ac:dyDescent="0.2">
      <c r="A529" s="284"/>
      <c r="B529" s="282"/>
      <c r="C529" s="285"/>
      <c r="D529" s="280"/>
      <c r="E529" s="285"/>
      <c r="F529" s="282"/>
      <c r="G529" s="210"/>
      <c r="H529" s="210"/>
      <c r="I529" s="187"/>
      <c r="J529" s="282"/>
      <c r="K529" s="282"/>
      <c r="L529" s="282"/>
      <c r="M529" s="282"/>
      <c r="N529" s="282"/>
      <c r="O529" s="276"/>
      <c r="P529" s="282"/>
      <c r="Q529" s="276"/>
      <c r="R529" s="276"/>
      <c r="S529" s="180"/>
      <c r="T529" s="181">
        <f t="shared" si="2643"/>
        <v>0</v>
      </c>
      <c r="U529" s="276"/>
      <c r="V529" s="276"/>
      <c r="W529" s="210"/>
      <c r="X529" s="276"/>
      <c r="Y529" s="276"/>
      <c r="Z529" s="208">
        <f t="shared" si="2644"/>
        <v>0</v>
      </c>
      <c r="AA529" s="210"/>
      <c r="AB529" s="210"/>
      <c r="AC529" s="276"/>
      <c r="AD529" s="276"/>
      <c r="AE529" s="208">
        <f t="shared" si="2645"/>
        <v>0</v>
      </c>
      <c r="AF529" s="210"/>
      <c r="AG529" s="210"/>
      <c r="AH529" s="276"/>
      <c r="AI529" s="276"/>
      <c r="AJ529" s="208">
        <f t="shared" si="2646"/>
        <v>0</v>
      </c>
      <c r="AK529" s="210"/>
      <c r="AL529" s="210"/>
      <c r="AM529" s="276"/>
      <c r="AN529" s="276"/>
      <c r="AO529" s="208">
        <f t="shared" si="2655"/>
        <v>0</v>
      </c>
      <c r="AP529" s="210"/>
      <c r="AQ529" s="276"/>
      <c r="AR529" s="276"/>
      <c r="AS529" s="276"/>
      <c r="AT529" s="278"/>
      <c r="AU529" s="280"/>
      <c r="AV529" s="280"/>
      <c r="AW529" s="210"/>
      <c r="AX529" s="210"/>
      <c r="AY529" s="188"/>
      <c r="AZ529" s="182"/>
      <c r="BA529" s="183"/>
      <c r="BB529" s="183"/>
      <c r="BC529" s="183"/>
      <c r="BD529" s="183"/>
      <c r="BE529" s="183"/>
      <c r="BF529" s="183"/>
      <c r="BG529" s="183"/>
    </row>
    <row r="530" spans="1:59" ht="64.5" hidden="1" customHeight="1" x14ac:dyDescent="0.2">
      <c r="A530" s="284">
        <v>174</v>
      </c>
      <c r="B530" s="282"/>
      <c r="C530" s="285" t="e">
        <f>+VLOOKUP(B530,$A$691:$B$729,2,0)</f>
        <v>#N/A</v>
      </c>
      <c r="D530" s="280"/>
      <c r="E530" s="285" t="e">
        <f>IF(D530=$D$661,$E$661,IF(D530=$D$662,$E$662,IF(D530=$D$663,$E$663,IF(D530=$D$664,$E$664,IF(D530=$D$665,$E$665,IF(D530=$D$666,$E$666,IF(D530=$D$667,$E$667,IF(D530=$D$668,$E$668,IF(D530=$D$669,$E$669,IF(D530=$D$670,$E$670,IF(D530=VICERRECTORÍA_ACADÉMICA_,BE1141,IF(D530=PLANEACIÓN_,BE1143, IF(D530=IMPACTO,BE1142,IF(D530=VICERRECTORÍA_ADMINISTRATIVA_FINANCIERA_,BE1144,IF(D530=_VICERRECTORÍA_RESPONSABILIDAD_SOCIAL_Y_BIENESTAR_UNIVERSITARIO_,BE1145," ")))))))))))))))</f>
        <v>#VALUE!</v>
      </c>
      <c r="F530" s="282"/>
      <c r="G530" s="210"/>
      <c r="H530" s="210"/>
      <c r="I530" s="187"/>
      <c r="J530" s="282"/>
      <c r="K530" s="282"/>
      <c r="L530" s="282"/>
      <c r="M530" s="282"/>
      <c r="N530" s="282"/>
      <c r="O530" s="276">
        <f t="shared" ref="O530" si="2672">IF(N530="ALTA",5,IF(N530="MEDIO ALTA",4,IF(N530="MEDIA",3,IF(N530="MEDIO BAJA",2,IF(N530="BAJA",1,0)))))</f>
        <v>0</v>
      </c>
      <c r="P530" s="282"/>
      <c r="Q530" s="276">
        <f t="shared" ref="Q530" si="2673">IF(P530="ALTO",5,IF(P530="MEDIO-ALTO",4,IF(P530="MEDIO",3,IF(P530="MEDIO-BAJO",2,IF(P530="BAJO",1,0)))))</f>
        <v>0</v>
      </c>
      <c r="R530" s="276">
        <f t="shared" si="2468"/>
        <v>0</v>
      </c>
      <c r="S530" s="180"/>
      <c r="T530" s="181">
        <f t="shared" si="2643"/>
        <v>0</v>
      </c>
      <c r="U530" s="276" t="e">
        <f t="shared" si="2387"/>
        <v>#DIV/0!</v>
      </c>
      <c r="V530" s="276" t="e">
        <f t="shared" si="2388"/>
        <v>#DIV/0!</v>
      </c>
      <c r="W530" s="210"/>
      <c r="X530" s="276" t="e">
        <f t="shared" ref="X530" si="2674">IF(S530="No_existen",5*$X$10,Y530*$X$10)</f>
        <v>#DIV/0!</v>
      </c>
      <c r="Y530" s="276" t="e">
        <f t="shared" si="2518"/>
        <v>#DIV/0!</v>
      </c>
      <c r="Z530" s="208">
        <f t="shared" si="2644"/>
        <v>0</v>
      </c>
      <c r="AA530" s="210"/>
      <c r="AB530" s="210"/>
      <c r="AC530" s="276" t="e">
        <f t="shared" ref="AC530" si="2675">IF(S530="No_existen",5*$AC$10,AD530*$AC$10)</f>
        <v>#DIV/0!</v>
      </c>
      <c r="AD530" s="276" t="e">
        <f t="shared" si="2391"/>
        <v>#DIV/0!</v>
      </c>
      <c r="AE530" s="208">
        <f t="shared" si="2645"/>
        <v>0</v>
      </c>
      <c r="AF530" s="210"/>
      <c r="AG530" s="210"/>
      <c r="AH530" s="276" t="e">
        <f t="shared" ref="AH530" si="2676">IF(S530="No_existen",5*$AH$10,AI530*$AH$10)</f>
        <v>#DIV/0!</v>
      </c>
      <c r="AI530" s="276" t="e">
        <f t="shared" ref="AI530" si="2677">ROUND(AVERAGEIF(AJ530:AJ532,"&gt;0"),0)</f>
        <v>#DIV/0!</v>
      </c>
      <c r="AJ530" s="208">
        <f t="shared" si="2646"/>
        <v>0</v>
      </c>
      <c r="AK530" s="210"/>
      <c r="AL530" s="210"/>
      <c r="AM530" s="276" t="e">
        <f t="shared" ref="AM530" si="2678">IF(S530="No_existen",5*$AM$10,AN530*$AM$10)</f>
        <v>#DIV/0!</v>
      </c>
      <c r="AN530" s="276" t="e">
        <f t="shared" ref="AN530" si="2679">ROUND(AVERAGEIF(AO530:AO532,"&gt;0"),0)</f>
        <v>#DIV/0!</v>
      </c>
      <c r="AO530" s="208">
        <f t="shared" si="2655"/>
        <v>0</v>
      </c>
      <c r="AP530" s="210"/>
      <c r="AQ530" s="276" t="e">
        <f t="shared" ref="AQ530" si="2680">ROUND(AVERAGE(U530,Y530,AD530,AI530,AN530),0)</f>
        <v>#DIV/0!</v>
      </c>
      <c r="AR530" s="276" t="e">
        <f t="shared" ref="AR530" si="2681">IF(AQ530&lt;1.5,"FUERTE",IF(AND(AQ530&gt;=1.5,AQ530&lt;2.5),"ACEPTABLE",IF(AQ530&gt;=5,"INEXISTENTE","DÉBIL")))</f>
        <v>#DIV/0!</v>
      </c>
      <c r="AS530" s="276">
        <f t="shared" ref="AS530" si="2682">IF(R530=0,0,ROUND((R530*AQ530),0))</f>
        <v>0</v>
      </c>
      <c r="AT530" s="278" t="str">
        <f t="shared" ref="AT530" si="2683">IF(AS530&gt;=36,"GRAVE", IF(AS530&lt;=10, "LEVE", "MODERADO"))</f>
        <v>LEVE</v>
      </c>
      <c r="AU530" s="280"/>
      <c r="AV530" s="280"/>
      <c r="AW530" s="210"/>
      <c r="AX530" s="210"/>
      <c r="AY530" s="188"/>
      <c r="AZ530" s="182"/>
      <c r="BA530" s="183"/>
      <c r="BB530" s="183"/>
      <c r="BC530" s="183"/>
      <c r="BD530" s="183"/>
      <c r="BE530" s="183"/>
      <c r="BF530" s="183"/>
      <c r="BG530" s="183"/>
    </row>
    <row r="531" spans="1:59" ht="64.5" hidden="1" customHeight="1" x14ac:dyDescent="0.2">
      <c r="A531" s="284"/>
      <c r="B531" s="282"/>
      <c r="C531" s="285"/>
      <c r="D531" s="280"/>
      <c r="E531" s="285"/>
      <c r="F531" s="282"/>
      <c r="G531" s="210"/>
      <c r="H531" s="210"/>
      <c r="I531" s="187"/>
      <c r="J531" s="282"/>
      <c r="K531" s="282"/>
      <c r="L531" s="282"/>
      <c r="M531" s="282"/>
      <c r="N531" s="282"/>
      <c r="O531" s="276"/>
      <c r="P531" s="282"/>
      <c r="Q531" s="276"/>
      <c r="R531" s="276"/>
      <c r="S531" s="180"/>
      <c r="T531" s="181">
        <f t="shared" si="2643"/>
        <v>0</v>
      </c>
      <c r="U531" s="276"/>
      <c r="V531" s="276"/>
      <c r="W531" s="210"/>
      <c r="X531" s="276"/>
      <c r="Y531" s="276"/>
      <c r="Z531" s="208">
        <f t="shared" si="2644"/>
        <v>0</v>
      </c>
      <c r="AA531" s="210"/>
      <c r="AB531" s="210"/>
      <c r="AC531" s="276"/>
      <c r="AD531" s="276"/>
      <c r="AE531" s="208">
        <f t="shared" si="2645"/>
        <v>0</v>
      </c>
      <c r="AF531" s="210"/>
      <c r="AG531" s="210"/>
      <c r="AH531" s="276"/>
      <c r="AI531" s="276"/>
      <c r="AJ531" s="208">
        <f t="shared" si="2646"/>
        <v>0</v>
      </c>
      <c r="AK531" s="210"/>
      <c r="AL531" s="210"/>
      <c r="AM531" s="276"/>
      <c r="AN531" s="276"/>
      <c r="AO531" s="208">
        <f t="shared" si="2655"/>
        <v>0</v>
      </c>
      <c r="AP531" s="210"/>
      <c r="AQ531" s="276"/>
      <c r="AR531" s="276"/>
      <c r="AS531" s="276"/>
      <c r="AT531" s="278"/>
      <c r="AU531" s="280"/>
      <c r="AV531" s="280"/>
      <c r="AW531" s="210"/>
      <c r="AX531" s="210"/>
      <c r="AY531" s="188"/>
      <c r="AZ531" s="182"/>
      <c r="BA531" s="183"/>
      <c r="BB531" s="183"/>
      <c r="BC531" s="183"/>
      <c r="BD531" s="183"/>
      <c r="BE531" s="183"/>
      <c r="BF531" s="183"/>
      <c r="BG531" s="183"/>
    </row>
    <row r="532" spans="1:59" ht="64.5" hidden="1" customHeight="1" x14ac:dyDescent="0.2">
      <c r="A532" s="284"/>
      <c r="B532" s="282"/>
      <c r="C532" s="285"/>
      <c r="D532" s="280"/>
      <c r="E532" s="285"/>
      <c r="F532" s="282"/>
      <c r="G532" s="210"/>
      <c r="H532" s="210"/>
      <c r="I532" s="187"/>
      <c r="J532" s="282"/>
      <c r="K532" s="282"/>
      <c r="L532" s="282"/>
      <c r="M532" s="282"/>
      <c r="N532" s="282"/>
      <c r="O532" s="276"/>
      <c r="P532" s="282"/>
      <c r="Q532" s="276"/>
      <c r="R532" s="276"/>
      <c r="S532" s="180"/>
      <c r="T532" s="181">
        <f t="shared" si="2643"/>
        <v>0</v>
      </c>
      <c r="U532" s="276"/>
      <c r="V532" s="276"/>
      <c r="W532" s="210"/>
      <c r="X532" s="276"/>
      <c r="Y532" s="276"/>
      <c r="Z532" s="208">
        <f t="shared" si="2644"/>
        <v>0</v>
      </c>
      <c r="AA532" s="210"/>
      <c r="AB532" s="210"/>
      <c r="AC532" s="276"/>
      <c r="AD532" s="276"/>
      <c r="AE532" s="208">
        <f t="shared" si="2645"/>
        <v>0</v>
      </c>
      <c r="AF532" s="210"/>
      <c r="AG532" s="210"/>
      <c r="AH532" s="276"/>
      <c r="AI532" s="276"/>
      <c r="AJ532" s="208">
        <f t="shared" si="2646"/>
        <v>0</v>
      </c>
      <c r="AK532" s="210"/>
      <c r="AL532" s="210"/>
      <c r="AM532" s="276"/>
      <c r="AN532" s="276"/>
      <c r="AO532" s="208">
        <f t="shared" si="2655"/>
        <v>0</v>
      </c>
      <c r="AP532" s="210"/>
      <c r="AQ532" s="276"/>
      <c r="AR532" s="276"/>
      <c r="AS532" s="276"/>
      <c r="AT532" s="278"/>
      <c r="AU532" s="280"/>
      <c r="AV532" s="280"/>
      <c r="AW532" s="210"/>
      <c r="AX532" s="210"/>
      <c r="AY532" s="188"/>
      <c r="AZ532" s="182"/>
      <c r="BA532" s="183"/>
      <c r="BB532" s="183"/>
      <c r="BC532" s="183"/>
      <c r="BD532" s="183"/>
      <c r="BE532" s="183"/>
      <c r="BF532" s="183"/>
      <c r="BG532" s="183"/>
    </row>
    <row r="533" spans="1:59" ht="64.5" hidden="1" customHeight="1" x14ac:dyDescent="0.2">
      <c r="A533" s="284">
        <v>175</v>
      </c>
      <c r="B533" s="282"/>
      <c r="C533" s="285" t="e">
        <f>+VLOOKUP(B533,$A$691:$B$729,2,0)</f>
        <v>#N/A</v>
      </c>
      <c r="D533" s="280"/>
      <c r="E533" s="285" t="e">
        <f>IF(D533=$D$661,$E$661,IF(D533=$D$662,$E$662,IF(D533=$D$663,$E$663,IF(D533=$D$664,$E$664,IF(D533=$D$665,$E$665,IF(D533=$D$666,$E$666,IF(D533=$D$667,$E$667,IF(D533=$D$668,$E$668,IF(D533=$D$669,$E$669,IF(D533=$D$670,$E$670,IF(D533=VICERRECTORÍA_ACADÉMICA_,BE1144,IF(D533=PLANEACIÓN_,BE1146, IF(D533=IMPACTO,BE1145,IF(D533=VICERRECTORÍA_ADMINISTRATIVA_FINANCIERA_,BE1147,IF(D533=_VICERRECTORÍA_RESPONSABILIDAD_SOCIAL_Y_BIENESTAR_UNIVERSITARIO_,BE1148," ")))))))))))))))</f>
        <v>#VALUE!</v>
      </c>
      <c r="F533" s="282"/>
      <c r="G533" s="210"/>
      <c r="H533" s="210"/>
      <c r="I533" s="187"/>
      <c r="J533" s="282"/>
      <c r="K533" s="282"/>
      <c r="L533" s="282"/>
      <c r="M533" s="282"/>
      <c r="N533" s="282"/>
      <c r="O533" s="276">
        <f t="shared" ref="O533" si="2684">IF(N533="ALTA",5,IF(N533="MEDIO ALTA",4,IF(N533="MEDIA",3,IF(N533="MEDIO BAJA",2,IF(N533="BAJA",1,0)))))</f>
        <v>0</v>
      </c>
      <c r="P533" s="282"/>
      <c r="Q533" s="276">
        <f t="shared" ref="Q533" si="2685">IF(P533="ALTO",5,IF(P533="MEDIO-ALTO",4,IF(P533="MEDIO",3,IF(P533="MEDIO-BAJO",2,IF(P533="BAJO",1,0)))))</f>
        <v>0</v>
      </c>
      <c r="R533" s="276">
        <f t="shared" si="2468"/>
        <v>0</v>
      </c>
      <c r="S533" s="180"/>
      <c r="T533" s="181">
        <f t="shared" si="2643"/>
        <v>0</v>
      </c>
      <c r="U533" s="276" t="e">
        <f t="shared" si="2403"/>
        <v>#DIV/0!</v>
      </c>
      <c r="V533" s="276" t="e">
        <f t="shared" si="2404"/>
        <v>#DIV/0!</v>
      </c>
      <c r="W533" s="210"/>
      <c r="X533" s="276" t="e">
        <f t="shared" ref="X533" si="2686">IF(S533="No_existen",5*$X$10,Y533*$X$10)</f>
        <v>#DIV/0!</v>
      </c>
      <c r="Y533" s="276" t="e">
        <f t="shared" si="2531"/>
        <v>#DIV/0!</v>
      </c>
      <c r="Z533" s="208">
        <f t="shared" si="2644"/>
        <v>0</v>
      </c>
      <c r="AA533" s="210"/>
      <c r="AB533" s="210"/>
      <c r="AC533" s="276" t="e">
        <f t="shared" ref="AC533" si="2687">IF(S533="No_existen",5*$AC$10,AD533*$AC$10)</f>
        <v>#DIV/0!</v>
      </c>
      <c r="AD533" s="276" t="e">
        <f t="shared" si="2407"/>
        <v>#DIV/0!</v>
      </c>
      <c r="AE533" s="208">
        <f t="shared" si="2645"/>
        <v>0</v>
      </c>
      <c r="AF533" s="210"/>
      <c r="AG533" s="210"/>
      <c r="AH533" s="276" t="e">
        <f t="shared" ref="AH533" si="2688">IF(S533="No_existen",5*$AH$10,AI533*$AH$10)</f>
        <v>#DIV/0!</v>
      </c>
      <c r="AI533" s="276" t="e">
        <f t="shared" ref="AI533" si="2689">ROUND(AVERAGEIF(AJ533:AJ535,"&gt;0"),0)</f>
        <v>#DIV/0!</v>
      </c>
      <c r="AJ533" s="208">
        <f t="shared" si="2646"/>
        <v>0</v>
      </c>
      <c r="AK533" s="210"/>
      <c r="AL533" s="210"/>
      <c r="AM533" s="276" t="e">
        <f t="shared" ref="AM533" si="2690">IF(S533="No_existen",5*$AM$10,AN533*$AM$10)</f>
        <v>#DIV/0!</v>
      </c>
      <c r="AN533" s="276" t="e">
        <f t="shared" ref="AN533" si="2691">ROUND(AVERAGEIF(AO533:AO535,"&gt;0"),0)</f>
        <v>#DIV/0!</v>
      </c>
      <c r="AO533" s="208">
        <f t="shared" si="2655"/>
        <v>0</v>
      </c>
      <c r="AP533" s="210"/>
      <c r="AQ533" s="276" t="e">
        <f t="shared" ref="AQ533:AQ566" si="2692">ROUND(AVERAGE(U533,Y533,AD533,AI533,AN533),0)</f>
        <v>#DIV/0!</v>
      </c>
      <c r="AR533" s="276" t="e">
        <f t="shared" ref="AR533" si="2693">IF(AQ533&lt;1.5,"FUERTE",IF(AND(AQ533&gt;=1.5,AQ533&lt;2.5),"ACEPTABLE",IF(AQ533&gt;=5,"INEXISTENTE","DÉBIL")))</f>
        <v>#DIV/0!</v>
      </c>
      <c r="AS533" s="276">
        <f t="shared" ref="AS533" si="2694">IF(R533=0,0,ROUND((R533*AQ533),0))</f>
        <v>0</v>
      </c>
      <c r="AT533" s="278" t="str">
        <f t="shared" ref="AT533" si="2695">IF(AS533&gt;=36,"GRAVE", IF(AS533&lt;=10, "LEVE", "MODERADO"))</f>
        <v>LEVE</v>
      </c>
      <c r="AU533" s="280"/>
      <c r="AV533" s="280"/>
      <c r="AW533" s="210"/>
      <c r="AX533" s="210"/>
      <c r="AY533" s="188"/>
      <c r="AZ533" s="182"/>
      <c r="BA533" s="183"/>
      <c r="BB533" s="183"/>
      <c r="BC533" s="183"/>
      <c r="BD533" s="183"/>
      <c r="BE533" s="183"/>
      <c r="BF533" s="183"/>
      <c r="BG533" s="183"/>
    </row>
    <row r="534" spans="1:59" ht="64.5" hidden="1" customHeight="1" x14ac:dyDescent="0.2">
      <c r="A534" s="284"/>
      <c r="B534" s="282"/>
      <c r="C534" s="285"/>
      <c r="D534" s="280"/>
      <c r="E534" s="285"/>
      <c r="F534" s="282"/>
      <c r="G534" s="210"/>
      <c r="H534" s="210"/>
      <c r="I534" s="187"/>
      <c r="J534" s="282"/>
      <c r="K534" s="282"/>
      <c r="L534" s="282"/>
      <c r="M534" s="282"/>
      <c r="N534" s="282"/>
      <c r="O534" s="276"/>
      <c r="P534" s="282"/>
      <c r="Q534" s="276"/>
      <c r="R534" s="276"/>
      <c r="S534" s="180"/>
      <c r="T534" s="181">
        <f t="shared" si="2643"/>
        <v>0</v>
      </c>
      <c r="U534" s="276"/>
      <c r="V534" s="276"/>
      <c r="W534" s="210"/>
      <c r="X534" s="276"/>
      <c r="Y534" s="276"/>
      <c r="Z534" s="208">
        <f t="shared" si="2644"/>
        <v>0</v>
      </c>
      <c r="AA534" s="210"/>
      <c r="AB534" s="210"/>
      <c r="AC534" s="276"/>
      <c r="AD534" s="276"/>
      <c r="AE534" s="208">
        <f t="shared" si="2645"/>
        <v>0</v>
      </c>
      <c r="AF534" s="210"/>
      <c r="AG534" s="210"/>
      <c r="AH534" s="276"/>
      <c r="AI534" s="276"/>
      <c r="AJ534" s="208">
        <f t="shared" si="2646"/>
        <v>0</v>
      </c>
      <c r="AK534" s="210"/>
      <c r="AL534" s="210"/>
      <c r="AM534" s="276"/>
      <c r="AN534" s="276"/>
      <c r="AO534" s="208">
        <f t="shared" si="2655"/>
        <v>0</v>
      </c>
      <c r="AP534" s="210"/>
      <c r="AQ534" s="276"/>
      <c r="AR534" s="276"/>
      <c r="AS534" s="276"/>
      <c r="AT534" s="278"/>
      <c r="AU534" s="280"/>
      <c r="AV534" s="280"/>
      <c r="AW534" s="210"/>
      <c r="AX534" s="210"/>
      <c r="AY534" s="188"/>
      <c r="AZ534" s="182"/>
      <c r="BA534" s="183"/>
      <c r="BB534" s="183"/>
      <c r="BC534" s="183"/>
      <c r="BD534" s="183"/>
      <c r="BE534" s="183"/>
      <c r="BF534" s="183"/>
      <c r="BG534" s="183"/>
    </row>
    <row r="535" spans="1:59" ht="64.5" hidden="1" customHeight="1" x14ac:dyDescent="0.2">
      <c r="A535" s="284"/>
      <c r="B535" s="282"/>
      <c r="C535" s="285"/>
      <c r="D535" s="280"/>
      <c r="E535" s="285"/>
      <c r="F535" s="282"/>
      <c r="G535" s="210"/>
      <c r="H535" s="210"/>
      <c r="I535" s="187"/>
      <c r="J535" s="282"/>
      <c r="K535" s="282"/>
      <c r="L535" s="282"/>
      <c r="M535" s="282"/>
      <c r="N535" s="282"/>
      <c r="O535" s="276"/>
      <c r="P535" s="282"/>
      <c r="Q535" s="276"/>
      <c r="R535" s="276"/>
      <c r="S535" s="180"/>
      <c r="T535" s="181">
        <f t="shared" si="2643"/>
        <v>0</v>
      </c>
      <c r="U535" s="276"/>
      <c r="V535" s="276"/>
      <c r="W535" s="210"/>
      <c r="X535" s="276"/>
      <c r="Y535" s="276"/>
      <c r="Z535" s="208">
        <f t="shared" si="2644"/>
        <v>0</v>
      </c>
      <c r="AA535" s="210"/>
      <c r="AB535" s="210"/>
      <c r="AC535" s="276"/>
      <c r="AD535" s="276"/>
      <c r="AE535" s="208">
        <f t="shared" si="2645"/>
        <v>0</v>
      </c>
      <c r="AF535" s="210"/>
      <c r="AG535" s="210"/>
      <c r="AH535" s="276"/>
      <c r="AI535" s="276"/>
      <c r="AJ535" s="208">
        <f t="shared" si="2646"/>
        <v>0</v>
      </c>
      <c r="AK535" s="210"/>
      <c r="AL535" s="210"/>
      <c r="AM535" s="276"/>
      <c r="AN535" s="276"/>
      <c r="AO535" s="208">
        <f t="shared" si="2655"/>
        <v>0</v>
      </c>
      <c r="AP535" s="210"/>
      <c r="AQ535" s="276"/>
      <c r="AR535" s="276"/>
      <c r="AS535" s="276"/>
      <c r="AT535" s="278"/>
      <c r="AU535" s="280"/>
      <c r="AV535" s="280"/>
      <c r="AW535" s="210"/>
      <c r="AX535" s="210"/>
      <c r="AY535" s="188"/>
      <c r="AZ535" s="182"/>
      <c r="BA535" s="183"/>
      <c r="BB535" s="183"/>
      <c r="BC535" s="183"/>
      <c r="BD535" s="183"/>
      <c r="BE535" s="183"/>
      <c r="BF535" s="183"/>
      <c r="BG535" s="183"/>
    </row>
    <row r="536" spans="1:59" ht="64.5" hidden="1" customHeight="1" x14ac:dyDescent="0.2">
      <c r="A536" s="284">
        <v>176</v>
      </c>
      <c r="B536" s="282"/>
      <c r="C536" s="285" t="e">
        <f t="shared" ref="C536" si="2696">+VLOOKUP(B536,$A$691:$B$729,2,0)</f>
        <v>#N/A</v>
      </c>
      <c r="D536" s="280"/>
      <c r="E536" s="285" t="e">
        <f>IF(D536=$D$661,$E$661,IF(D536=$D$662,$E$662,IF(D536=$D$663,$E$663,IF(D536=$D$664,$E$664,IF(D536=$D$665,$E$665,IF(D536=$D$666,$E$666,IF(D536=$D$667,$E$667,IF(D536=$D$668,$E$668,IF(D536=$D$669,$E$669,IF(D536=$D$670,$E$670,IF(D536=VICERRECTORÍA_ACADÉMICA_,BE1147,IF(D536=PLANEACIÓN_,BE1149, IF(D536=IMPACTO,BE1148,IF(D536=VICERRECTORÍA_ADMINISTRATIVA_FINANCIERA_,BE1150,IF(D536=_VICERRECTORÍA_RESPONSABILIDAD_SOCIAL_Y_BIENESTAR_UNIVERSITARIO_,BE1151," ")))))))))))))))</f>
        <v>#VALUE!</v>
      </c>
      <c r="F536" s="282"/>
      <c r="G536" s="210"/>
      <c r="H536" s="210"/>
      <c r="I536" s="187"/>
      <c r="J536" s="282"/>
      <c r="K536" s="282"/>
      <c r="L536" s="282"/>
      <c r="M536" s="282"/>
      <c r="N536" s="282"/>
      <c r="O536" s="276">
        <f t="shared" ref="O536" si="2697">IF(N536="ALTA",5,IF(N536="MEDIO ALTA",4,IF(N536="MEDIA",3,IF(N536="MEDIO BAJA",2,IF(N536="BAJA",1,0)))))</f>
        <v>0</v>
      </c>
      <c r="P536" s="282"/>
      <c r="Q536" s="208"/>
      <c r="R536" s="276">
        <f t="shared" ref="R536" si="2698">Q536*O536</f>
        <v>0</v>
      </c>
      <c r="S536" s="180"/>
      <c r="T536" s="181">
        <f t="shared" ref="T536:T568" si="2699">IF(S536=$S$665,1,IF(S536=$S$661,5,IF(S536=$S$662,4,IF(S536=$S$663,3,IF(S536=$S$664,2,0)))))</f>
        <v>0</v>
      </c>
      <c r="U536" s="276" t="e">
        <f t="shared" ref="U536:U566" si="2700">ROUND(AVERAGEIF(T536:T538,"&gt;0"),0)</f>
        <v>#DIV/0!</v>
      </c>
      <c r="V536" s="276" t="e">
        <f t="shared" ref="V536:V566" si="2701">U536*0.6</f>
        <v>#DIV/0!</v>
      </c>
      <c r="W536" s="210"/>
      <c r="X536" s="276" t="e">
        <f t="shared" ref="X536" si="2702">IF(S536="No_existen",5*$X$10,Y536*$X$10)</f>
        <v>#DIV/0!</v>
      </c>
      <c r="Y536" s="276" t="e">
        <f t="shared" ref="Y536:Y566" si="2703">ROUND(AVERAGEIF(Z536:Z538,"&gt;0"),0)</f>
        <v>#DIV/0!</v>
      </c>
      <c r="Z536" s="208">
        <f t="shared" ref="Z536:Z568" si="2704">IF(AA536=$AA$663,1,IF(AA536=$AA$662,2,IF(AA536=$AA$661,4,IF(S536="No_existen",5,0))))</f>
        <v>0</v>
      </c>
      <c r="AA536" s="210"/>
      <c r="AB536" s="210"/>
      <c r="AC536" s="276" t="e">
        <f t="shared" ref="AC536" si="2705">IF(S536="No_existen",5*$AC$10,AD536*$AC$10)</f>
        <v>#DIV/0!</v>
      </c>
      <c r="AD536" s="276" t="e">
        <f t="shared" ref="AD536:AD566" si="2706">ROUND(AVERAGEIF(AE536:AE538,"&gt;0"),0)</f>
        <v>#DIV/0!</v>
      </c>
      <c r="AE536" s="208">
        <f t="shared" si="2645"/>
        <v>0</v>
      </c>
      <c r="AF536" s="210"/>
      <c r="AG536" s="210"/>
      <c r="AH536" s="276" t="e">
        <f t="shared" ref="AH536" si="2707">IF(S536="No_existen",5*$AH$10,AI536*$AH$10)</f>
        <v>#DIV/0!</v>
      </c>
      <c r="AI536" s="276" t="e">
        <f t="shared" ref="AI536:AI566" si="2708">ROUND(AVERAGEIF(AJ536:AJ538,"&gt;0"),0)</f>
        <v>#DIV/0!</v>
      </c>
      <c r="AJ536" s="208">
        <f t="shared" si="2646"/>
        <v>0</v>
      </c>
      <c r="AK536" s="210"/>
      <c r="AL536" s="210"/>
      <c r="AM536" s="276" t="e">
        <f t="shared" ref="AM536" si="2709">IF(S536="No_existen",5*$AM$10,AN536*$AM$10)</f>
        <v>#DIV/0!</v>
      </c>
      <c r="AN536" s="276" t="e">
        <f t="shared" ref="AN536:AN566" si="2710">ROUND(AVERAGEIF(AO536:AO538,"&gt;0"),0)</f>
        <v>#DIV/0!</v>
      </c>
      <c r="AO536" s="208">
        <f t="shared" ref="AO536:AO568" si="2711">IF(AP536="Preventivo",1,IF(AP536="Detectivo",4, IF(S536="No_existen",5,0)))</f>
        <v>0</v>
      </c>
      <c r="AP536" s="210"/>
      <c r="AQ536" s="276" t="e">
        <f t="shared" si="2692"/>
        <v>#DIV/0!</v>
      </c>
      <c r="AR536" s="276" t="e">
        <f t="shared" ref="AR536" si="2712">IF(AQ536&lt;1.5,"FUERTE",IF(AND(AQ536&gt;=1.5,AQ536&lt;2.5),"ACEPTABLE",IF(AQ536&gt;=5,"INEXISTENTE","DÉBIL")))</f>
        <v>#DIV/0!</v>
      </c>
      <c r="AS536" s="276">
        <f t="shared" ref="AS536" si="2713">IF(R536=0,0,ROUND((R536*AQ536),0))</f>
        <v>0</v>
      </c>
      <c r="AT536" s="278" t="str">
        <f t="shared" ref="AT536:AT566" si="2714">IF(AS536&gt;=36,"GRAVE", IF(AS536&lt;=10, "LEVE", "MODERADO"))</f>
        <v>LEVE</v>
      </c>
      <c r="AU536" s="280"/>
      <c r="AV536" s="280"/>
      <c r="AW536" s="210"/>
      <c r="AX536" s="210"/>
      <c r="AY536" s="188"/>
      <c r="AZ536" s="182"/>
      <c r="BA536" s="183"/>
      <c r="BB536" s="183"/>
      <c r="BC536" s="183"/>
      <c r="BD536" s="183"/>
      <c r="BE536" s="183"/>
      <c r="BF536" s="183"/>
      <c r="BG536" s="183"/>
    </row>
    <row r="537" spans="1:59" ht="64.5" hidden="1" customHeight="1" x14ac:dyDescent="0.2">
      <c r="A537" s="284"/>
      <c r="B537" s="282"/>
      <c r="C537" s="285"/>
      <c r="D537" s="280"/>
      <c r="E537" s="285"/>
      <c r="F537" s="282"/>
      <c r="G537" s="210"/>
      <c r="H537" s="210"/>
      <c r="I537" s="187"/>
      <c r="J537" s="282"/>
      <c r="K537" s="282"/>
      <c r="L537" s="282"/>
      <c r="M537" s="282"/>
      <c r="N537" s="282"/>
      <c r="O537" s="276"/>
      <c r="P537" s="282"/>
      <c r="Q537" s="208"/>
      <c r="R537" s="276"/>
      <c r="S537" s="180"/>
      <c r="T537" s="181">
        <f t="shared" si="2699"/>
        <v>0</v>
      </c>
      <c r="U537" s="276"/>
      <c r="V537" s="276"/>
      <c r="W537" s="210"/>
      <c r="X537" s="276"/>
      <c r="Y537" s="276"/>
      <c r="Z537" s="208">
        <f t="shared" si="2704"/>
        <v>0</v>
      </c>
      <c r="AA537" s="210"/>
      <c r="AB537" s="210"/>
      <c r="AC537" s="276"/>
      <c r="AD537" s="276"/>
      <c r="AE537" s="208">
        <f t="shared" si="2645"/>
        <v>0</v>
      </c>
      <c r="AF537" s="210"/>
      <c r="AG537" s="210"/>
      <c r="AH537" s="276"/>
      <c r="AI537" s="276"/>
      <c r="AJ537" s="208">
        <f t="shared" si="2646"/>
        <v>0</v>
      </c>
      <c r="AK537" s="210"/>
      <c r="AL537" s="210"/>
      <c r="AM537" s="276"/>
      <c r="AN537" s="276"/>
      <c r="AO537" s="208">
        <f t="shared" si="2711"/>
        <v>0</v>
      </c>
      <c r="AP537" s="210"/>
      <c r="AQ537" s="276"/>
      <c r="AR537" s="276"/>
      <c r="AS537" s="276"/>
      <c r="AT537" s="278"/>
      <c r="AU537" s="280"/>
      <c r="AV537" s="280"/>
      <c r="AW537" s="210"/>
      <c r="AX537" s="210"/>
      <c r="AY537" s="188"/>
      <c r="AZ537" s="182"/>
      <c r="BA537" s="183"/>
      <c r="BB537" s="183"/>
      <c r="BC537" s="183"/>
      <c r="BD537" s="183"/>
      <c r="BE537" s="183"/>
      <c r="BF537" s="183"/>
      <c r="BG537" s="183"/>
    </row>
    <row r="538" spans="1:59" ht="64.5" hidden="1" customHeight="1" x14ac:dyDescent="0.2">
      <c r="A538" s="284"/>
      <c r="B538" s="282"/>
      <c r="C538" s="285"/>
      <c r="D538" s="280"/>
      <c r="E538" s="285"/>
      <c r="F538" s="282"/>
      <c r="G538" s="210"/>
      <c r="H538" s="210"/>
      <c r="I538" s="187"/>
      <c r="J538" s="282"/>
      <c r="K538" s="282"/>
      <c r="L538" s="282"/>
      <c r="M538" s="282"/>
      <c r="N538" s="282"/>
      <c r="O538" s="276"/>
      <c r="P538" s="282"/>
      <c r="Q538" s="208"/>
      <c r="R538" s="276"/>
      <c r="S538" s="180"/>
      <c r="T538" s="181">
        <f t="shared" si="2699"/>
        <v>0</v>
      </c>
      <c r="U538" s="276"/>
      <c r="V538" s="276"/>
      <c r="W538" s="210"/>
      <c r="X538" s="276"/>
      <c r="Y538" s="276"/>
      <c r="Z538" s="208">
        <f t="shared" si="2704"/>
        <v>0</v>
      </c>
      <c r="AA538" s="210"/>
      <c r="AB538" s="210"/>
      <c r="AC538" s="276"/>
      <c r="AD538" s="276"/>
      <c r="AE538" s="208">
        <f t="shared" si="2645"/>
        <v>0</v>
      </c>
      <c r="AF538" s="210"/>
      <c r="AG538" s="210"/>
      <c r="AH538" s="276"/>
      <c r="AI538" s="276"/>
      <c r="AJ538" s="208">
        <f t="shared" si="2646"/>
        <v>0</v>
      </c>
      <c r="AK538" s="210"/>
      <c r="AL538" s="210"/>
      <c r="AM538" s="276"/>
      <c r="AN538" s="276"/>
      <c r="AO538" s="208">
        <f t="shared" si="2711"/>
        <v>0</v>
      </c>
      <c r="AP538" s="210"/>
      <c r="AQ538" s="276"/>
      <c r="AR538" s="276"/>
      <c r="AS538" s="276"/>
      <c r="AT538" s="278"/>
      <c r="AU538" s="280"/>
      <c r="AV538" s="280"/>
      <c r="AW538" s="210"/>
      <c r="AX538" s="210"/>
      <c r="AY538" s="188"/>
      <c r="AZ538" s="182"/>
      <c r="BA538" s="183"/>
      <c r="BB538" s="183"/>
      <c r="BC538" s="183"/>
      <c r="BD538" s="183"/>
      <c r="BE538" s="183"/>
      <c r="BF538" s="183"/>
      <c r="BG538" s="183"/>
    </row>
    <row r="539" spans="1:59" ht="64.5" hidden="1" customHeight="1" x14ac:dyDescent="0.2">
      <c r="A539" s="284">
        <v>177</v>
      </c>
      <c r="B539" s="282"/>
      <c r="C539" s="285" t="e">
        <f t="shared" ref="C539" si="2715">+VLOOKUP(B539,$A$691:$B$729,2,0)</f>
        <v>#N/A</v>
      </c>
      <c r="D539" s="280"/>
      <c r="E539" s="285" t="e">
        <f>IF(D539=$D$661,$E$661,IF(D539=$D$662,$E$662,IF(D539=$D$663,$E$663,IF(D539=$D$664,$E$664,IF(D539=$D$665,$E$665,IF(D539=$D$666,$E$666,IF(D539=$D$667,$E$667,IF(D539=$D$668,$E$668,IF(D539=$D$669,$E$669,IF(D539=$D$670,$E$670,IF(D539=VICERRECTORÍA_ACADÉMICA_,BE1150,IF(D539=PLANEACIÓN_,BE1152, IF(D539=IMPACTO,BE1151,IF(D539=VICERRECTORÍA_ADMINISTRATIVA_FINANCIERA_,BE1153,IF(D539=_VICERRECTORÍA_RESPONSABILIDAD_SOCIAL_Y_BIENESTAR_UNIVERSITARIO_,BE1154," ")))))))))))))))</f>
        <v>#VALUE!</v>
      </c>
      <c r="F539" s="282"/>
      <c r="G539" s="210"/>
      <c r="H539" s="210"/>
      <c r="I539" s="187"/>
      <c r="J539" s="282"/>
      <c r="K539" s="282"/>
      <c r="L539" s="282"/>
      <c r="M539" s="282"/>
      <c r="N539" s="282"/>
      <c r="O539" s="276">
        <f t="shared" ref="O539" si="2716">IF(N539="ALTA",5,IF(N539="MEDIO ALTA",4,IF(N539="MEDIA",3,IF(N539="MEDIO BAJA",2,IF(N539="BAJA",1,0)))))</f>
        <v>0</v>
      </c>
      <c r="P539" s="282"/>
      <c r="Q539" s="208"/>
      <c r="R539" s="276">
        <f t="shared" ref="R539" si="2717">Q539*O539</f>
        <v>0</v>
      </c>
      <c r="S539" s="180"/>
      <c r="T539" s="181">
        <f t="shared" si="2699"/>
        <v>0</v>
      </c>
      <c r="U539" s="276" t="e">
        <f t="shared" si="2700"/>
        <v>#DIV/0!</v>
      </c>
      <c r="V539" s="276" t="e">
        <f t="shared" si="2701"/>
        <v>#DIV/0!</v>
      </c>
      <c r="W539" s="210"/>
      <c r="X539" s="276" t="e">
        <f t="shared" ref="X539" si="2718">IF(S539="No_existen",5*$X$10,Y539*$X$10)</f>
        <v>#DIV/0!</v>
      </c>
      <c r="Y539" s="276" t="e">
        <f t="shared" si="2703"/>
        <v>#DIV/0!</v>
      </c>
      <c r="Z539" s="208">
        <f t="shared" si="2704"/>
        <v>0</v>
      </c>
      <c r="AA539" s="210"/>
      <c r="AB539" s="210"/>
      <c r="AC539" s="276" t="e">
        <f t="shared" ref="AC539" si="2719">IF(S539="No_existen",5*$AC$10,AD539*$AC$10)</f>
        <v>#DIV/0!</v>
      </c>
      <c r="AD539" s="276" t="e">
        <f t="shared" si="2706"/>
        <v>#DIV/0!</v>
      </c>
      <c r="AE539" s="208">
        <f t="shared" si="2645"/>
        <v>0</v>
      </c>
      <c r="AF539" s="210"/>
      <c r="AG539" s="210"/>
      <c r="AH539" s="276" t="e">
        <f t="shared" ref="AH539" si="2720">IF(S539="No_existen",5*$AH$10,AI539*$AH$10)</f>
        <v>#DIV/0!</v>
      </c>
      <c r="AI539" s="276" t="e">
        <f t="shared" si="2708"/>
        <v>#DIV/0!</v>
      </c>
      <c r="AJ539" s="208">
        <f t="shared" si="2646"/>
        <v>0</v>
      </c>
      <c r="AK539" s="210"/>
      <c r="AL539" s="210"/>
      <c r="AM539" s="276" t="e">
        <f t="shared" ref="AM539" si="2721">IF(S539="No_existen",5*$AM$10,AN539*$AM$10)</f>
        <v>#DIV/0!</v>
      </c>
      <c r="AN539" s="276" t="e">
        <f t="shared" si="2710"/>
        <v>#DIV/0!</v>
      </c>
      <c r="AO539" s="208">
        <f t="shared" si="2711"/>
        <v>0</v>
      </c>
      <c r="AP539" s="210"/>
      <c r="AQ539" s="276" t="e">
        <f t="shared" si="2692"/>
        <v>#DIV/0!</v>
      </c>
      <c r="AR539" s="276" t="e">
        <f t="shared" ref="AR539" si="2722">IF(AQ539&lt;1.5,"FUERTE",IF(AND(AQ539&gt;=1.5,AQ539&lt;2.5),"ACEPTABLE",IF(AQ539&gt;=5,"INEXISTENTE","DÉBIL")))</f>
        <v>#DIV/0!</v>
      </c>
      <c r="AS539" s="276">
        <f t="shared" ref="AS539" si="2723">IF(R539=0,0,ROUND((R539*AQ539),0))</f>
        <v>0</v>
      </c>
      <c r="AT539" s="278" t="str">
        <f t="shared" si="2714"/>
        <v>LEVE</v>
      </c>
      <c r="AU539" s="280"/>
      <c r="AV539" s="280"/>
      <c r="AW539" s="210"/>
      <c r="AX539" s="210"/>
      <c r="AY539" s="188"/>
      <c r="AZ539" s="182"/>
      <c r="BA539" s="183"/>
      <c r="BB539" s="183"/>
      <c r="BC539" s="183"/>
      <c r="BD539" s="183"/>
      <c r="BE539" s="183"/>
      <c r="BF539" s="183"/>
      <c r="BG539" s="183"/>
    </row>
    <row r="540" spans="1:59" ht="64.5" hidden="1" customHeight="1" x14ac:dyDescent="0.2">
      <c r="A540" s="284"/>
      <c r="B540" s="282"/>
      <c r="C540" s="285"/>
      <c r="D540" s="280"/>
      <c r="E540" s="285"/>
      <c r="F540" s="282"/>
      <c r="G540" s="210"/>
      <c r="H540" s="210"/>
      <c r="I540" s="187"/>
      <c r="J540" s="282"/>
      <c r="K540" s="282"/>
      <c r="L540" s="282"/>
      <c r="M540" s="282"/>
      <c r="N540" s="282"/>
      <c r="O540" s="276"/>
      <c r="P540" s="282"/>
      <c r="Q540" s="208"/>
      <c r="R540" s="276"/>
      <c r="S540" s="180"/>
      <c r="T540" s="181">
        <f t="shared" si="2699"/>
        <v>0</v>
      </c>
      <c r="U540" s="276"/>
      <c r="V540" s="276"/>
      <c r="W540" s="210"/>
      <c r="X540" s="276"/>
      <c r="Y540" s="276"/>
      <c r="Z540" s="208">
        <f t="shared" si="2704"/>
        <v>0</v>
      </c>
      <c r="AA540" s="210"/>
      <c r="AB540" s="210"/>
      <c r="AC540" s="276"/>
      <c r="AD540" s="276"/>
      <c r="AE540" s="208">
        <f t="shared" si="2645"/>
        <v>0</v>
      </c>
      <c r="AF540" s="210"/>
      <c r="AG540" s="210"/>
      <c r="AH540" s="276"/>
      <c r="AI540" s="276"/>
      <c r="AJ540" s="208">
        <f t="shared" si="2646"/>
        <v>0</v>
      </c>
      <c r="AK540" s="210"/>
      <c r="AL540" s="210"/>
      <c r="AM540" s="276"/>
      <c r="AN540" s="276"/>
      <c r="AO540" s="208">
        <f t="shared" si="2711"/>
        <v>0</v>
      </c>
      <c r="AP540" s="210"/>
      <c r="AQ540" s="276"/>
      <c r="AR540" s="276"/>
      <c r="AS540" s="276"/>
      <c r="AT540" s="278"/>
      <c r="AU540" s="280"/>
      <c r="AV540" s="280"/>
      <c r="AW540" s="210"/>
      <c r="AX540" s="210"/>
      <c r="AY540" s="188"/>
      <c r="AZ540" s="182"/>
      <c r="BA540" s="183"/>
      <c r="BB540" s="183"/>
      <c r="BC540" s="183"/>
      <c r="BD540" s="183"/>
      <c r="BE540" s="183"/>
      <c r="BF540" s="183"/>
      <c r="BG540" s="183"/>
    </row>
    <row r="541" spans="1:59" ht="64.5" hidden="1" customHeight="1" x14ac:dyDescent="0.2">
      <c r="A541" s="284"/>
      <c r="B541" s="282"/>
      <c r="C541" s="285"/>
      <c r="D541" s="280"/>
      <c r="E541" s="285"/>
      <c r="F541" s="282"/>
      <c r="G541" s="210"/>
      <c r="H541" s="210"/>
      <c r="I541" s="187"/>
      <c r="J541" s="282"/>
      <c r="K541" s="282"/>
      <c r="L541" s="282"/>
      <c r="M541" s="282"/>
      <c r="N541" s="282"/>
      <c r="O541" s="276"/>
      <c r="P541" s="282"/>
      <c r="Q541" s="208"/>
      <c r="R541" s="276"/>
      <c r="S541" s="180"/>
      <c r="T541" s="181">
        <f t="shared" si="2699"/>
        <v>0</v>
      </c>
      <c r="U541" s="276"/>
      <c r="V541" s="276"/>
      <c r="W541" s="210"/>
      <c r="X541" s="276"/>
      <c r="Y541" s="276"/>
      <c r="Z541" s="208">
        <f t="shared" si="2704"/>
        <v>0</v>
      </c>
      <c r="AA541" s="210"/>
      <c r="AB541" s="210"/>
      <c r="AC541" s="276"/>
      <c r="AD541" s="276"/>
      <c r="AE541" s="208">
        <f t="shared" si="2645"/>
        <v>0</v>
      </c>
      <c r="AF541" s="210"/>
      <c r="AG541" s="210"/>
      <c r="AH541" s="276"/>
      <c r="AI541" s="276"/>
      <c r="AJ541" s="208">
        <f t="shared" si="2646"/>
        <v>0</v>
      </c>
      <c r="AK541" s="210"/>
      <c r="AL541" s="210"/>
      <c r="AM541" s="276"/>
      <c r="AN541" s="276"/>
      <c r="AO541" s="208">
        <f t="shared" si="2711"/>
        <v>0</v>
      </c>
      <c r="AP541" s="210"/>
      <c r="AQ541" s="276"/>
      <c r="AR541" s="276"/>
      <c r="AS541" s="276"/>
      <c r="AT541" s="278"/>
      <c r="AU541" s="280"/>
      <c r="AV541" s="280"/>
      <c r="AW541" s="210"/>
      <c r="AX541" s="210"/>
      <c r="AY541" s="188"/>
      <c r="AZ541" s="182"/>
      <c r="BA541" s="183"/>
      <c r="BB541" s="183"/>
      <c r="BC541" s="183"/>
      <c r="BD541" s="183"/>
      <c r="BE541" s="183"/>
      <c r="BF541" s="183"/>
      <c r="BG541" s="183"/>
    </row>
    <row r="542" spans="1:59" ht="64.5" hidden="1" customHeight="1" x14ac:dyDescent="0.2">
      <c r="A542" s="284">
        <v>178</v>
      </c>
      <c r="B542" s="282"/>
      <c r="C542" s="285" t="e">
        <f t="shared" ref="C542" si="2724">+VLOOKUP(B542,$A$691:$B$729,2,0)</f>
        <v>#N/A</v>
      </c>
      <c r="D542" s="280"/>
      <c r="E542" s="285" t="e">
        <f>IF(D542=$D$661,$E$661,IF(D542=$D$662,$E$662,IF(D542=$D$663,$E$663,IF(D542=$D$664,$E$664,IF(D542=$D$665,$E$665,IF(D542=$D$666,$E$666,IF(D542=$D$667,$E$667,IF(D542=$D$668,$E$668,IF(D542=$D$669,$E$669,IF(D542=$D$670,$E$670,IF(D542=VICERRECTORÍA_ACADÉMICA_,BE1153,IF(D542=PLANEACIÓN_,BE1155, IF(D542=IMPACTO,BE1154,IF(D542=VICERRECTORÍA_ADMINISTRATIVA_FINANCIERA_,BE1156,IF(D542=_VICERRECTORÍA_RESPONSABILIDAD_SOCIAL_Y_BIENESTAR_UNIVERSITARIO_,BE1157," ")))))))))))))))</f>
        <v>#VALUE!</v>
      </c>
      <c r="F542" s="282"/>
      <c r="G542" s="210"/>
      <c r="H542" s="210"/>
      <c r="I542" s="187"/>
      <c r="J542" s="282"/>
      <c r="K542" s="282"/>
      <c r="L542" s="282"/>
      <c r="M542" s="282"/>
      <c r="N542" s="282"/>
      <c r="O542" s="276">
        <f t="shared" ref="O542" si="2725">IF(N542="ALTA",5,IF(N542="MEDIO ALTA",4,IF(N542="MEDIA",3,IF(N542="MEDIO BAJA",2,IF(N542="BAJA",1,0)))))</f>
        <v>0</v>
      </c>
      <c r="P542" s="282"/>
      <c r="Q542" s="208"/>
      <c r="R542" s="276">
        <f t="shared" ref="R542" si="2726">Q542*O542</f>
        <v>0</v>
      </c>
      <c r="S542" s="180"/>
      <c r="T542" s="181">
        <f t="shared" si="2699"/>
        <v>0</v>
      </c>
      <c r="U542" s="276" t="e">
        <f t="shared" si="2700"/>
        <v>#DIV/0!</v>
      </c>
      <c r="V542" s="276" t="e">
        <f t="shared" si="2701"/>
        <v>#DIV/0!</v>
      </c>
      <c r="W542" s="210"/>
      <c r="X542" s="276" t="e">
        <f t="shared" ref="X542" si="2727">IF(S542="No_existen",5*$X$10,Y542*$X$10)</f>
        <v>#DIV/0!</v>
      </c>
      <c r="Y542" s="276" t="e">
        <f t="shared" si="2703"/>
        <v>#DIV/0!</v>
      </c>
      <c r="Z542" s="208">
        <f t="shared" si="2704"/>
        <v>0</v>
      </c>
      <c r="AA542" s="210"/>
      <c r="AB542" s="210"/>
      <c r="AC542" s="276" t="e">
        <f t="shared" ref="AC542" si="2728">IF(S542="No_existen",5*$AC$10,AD542*$AC$10)</f>
        <v>#DIV/0!</v>
      </c>
      <c r="AD542" s="276" t="e">
        <f t="shared" si="2706"/>
        <v>#DIV/0!</v>
      </c>
      <c r="AE542" s="208">
        <f t="shared" si="2645"/>
        <v>0</v>
      </c>
      <c r="AF542" s="210"/>
      <c r="AG542" s="210"/>
      <c r="AH542" s="276" t="e">
        <f t="shared" ref="AH542" si="2729">IF(S542="No_existen",5*$AH$10,AI542*$AH$10)</f>
        <v>#DIV/0!</v>
      </c>
      <c r="AI542" s="276" t="e">
        <f t="shared" si="2708"/>
        <v>#DIV/0!</v>
      </c>
      <c r="AJ542" s="208">
        <f t="shared" si="2646"/>
        <v>0</v>
      </c>
      <c r="AK542" s="210"/>
      <c r="AL542" s="210"/>
      <c r="AM542" s="276" t="e">
        <f t="shared" ref="AM542" si="2730">IF(S542="No_existen",5*$AM$10,AN542*$AM$10)</f>
        <v>#DIV/0!</v>
      </c>
      <c r="AN542" s="276" t="e">
        <f t="shared" si="2710"/>
        <v>#DIV/0!</v>
      </c>
      <c r="AO542" s="208">
        <f t="shared" si="2711"/>
        <v>0</v>
      </c>
      <c r="AP542" s="210"/>
      <c r="AQ542" s="276" t="e">
        <f t="shared" si="2692"/>
        <v>#DIV/0!</v>
      </c>
      <c r="AR542" s="276" t="e">
        <f t="shared" ref="AR542" si="2731">IF(AQ542&lt;1.5,"FUERTE",IF(AND(AQ542&gt;=1.5,AQ542&lt;2.5),"ACEPTABLE",IF(AQ542&gt;=5,"INEXISTENTE","DÉBIL")))</f>
        <v>#DIV/0!</v>
      </c>
      <c r="AS542" s="276">
        <f t="shared" ref="AS542" si="2732">IF(R542=0,0,ROUND((R542*AQ542),0))</f>
        <v>0</v>
      </c>
      <c r="AT542" s="278" t="str">
        <f t="shared" si="2714"/>
        <v>LEVE</v>
      </c>
      <c r="AU542" s="280"/>
      <c r="AV542" s="280"/>
      <c r="AW542" s="210"/>
      <c r="AX542" s="210"/>
      <c r="AY542" s="188"/>
      <c r="AZ542" s="182"/>
      <c r="BA542" s="183"/>
      <c r="BB542" s="183"/>
      <c r="BC542" s="183"/>
      <c r="BD542" s="183"/>
      <c r="BE542" s="183"/>
      <c r="BF542" s="183"/>
      <c r="BG542" s="183"/>
    </row>
    <row r="543" spans="1:59" ht="64.5" hidden="1" customHeight="1" x14ac:dyDescent="0.2">
      <c r="A543" s="284"/>
      <c r="B543" s="282"/>
      <c r="C543" s="285"/>
      <c r="D543" s="280"/>
      <c r="E543" s="285"/>
      <c r="F543" s="282"/>
      <c r="G543" s="210"/>
      <c r="H543" s="210"/>
      <c r="I543" s="187"/>
      <c r="J543" s="282"/>
      <c r="K543" s="282"/>
      <c r="L543" s="282"/>
      <c r="M543" s="282"/>
      <c r="N543" s="282"/>
      <c r="O543" s="276"/>
      <c r="P543" s="282"/>
      <c r="Q543" s="208"/>
      <c r="R543" s="276"/>
      <c r="S543" s="180"/>
      <c r="T543" s="181">
        <f t="shared" si="2699"/>
        <v>0</v>
      </c>
      <c r="U543" s="276"/>
      <c r="V543" s="276"/>
      <c r="W543" s="210"/>
      <c r="X543" s="276"/>
      <c r="Y543" s="276"/>
      <c r="Z543" s="208">
        <f t="shared" si="2704"/>
        <v>0</v>
      </c>
      <c r="AA543" s="210"/>
      <c r="AB543" s="210"/>
      <c r="AC543" s="276"/>
      <c r="AD543" s="276"/>
      <c r="AE543" s="208">
        <f t="shared" si="2645"/>
        <v>0</v>
      </c>
      <c r="AF543" s="210"/>
      <c r="AG543" s="210"/>
      <c r="AH543" s="276"/>
      <c r="AI543" s="276"/>
      <c r="AJ543" s="208">
        <f t="shared" si="2646"/>
        <v>0</v>
      </c>
      <c r="AK543" s="210"/>
      <c r="AL543" s="210"/>
      <c r="AM543" s="276"/>
      <c r="AN543" s="276"/>
      <c r="AO543" s="208">
        <f t="shared" si="2711"/>
        <v>0</v>
      </c>
      <c r="AP543" s="210"/>
      <c r="AQ543" s="276"/>
      <c r="AR543" s="276"/>
      <c r="AS543" s="276"/>
      <c r="AT543" s="278"/>
      <c r="AU543" s="280"/>
      <c r="AV543" s="280"/>
      <c r="AW543" s="210"/>
      <c r="AX543" s="210"/>
      <c r="AY543" s="188"/>
      <c r="AZ543" s="182"/>
      <c r="BA543" s="183"/>
      <c r="BB543" s="183"/>
      <c r="BC543" s="183"/>
      <c r="BD543" s="183"/>
      <c r="BE543" s="183"/>
      <c r="BF543" s="183"/>
      <c r="BG543" s="183"/>
    </row>
    <row r="544" spans="1:59" ht="64.5" hidden="1" customHeight="1" x14ac:dyDescent="0.2">
      <c r="A544" s="284"/>
      <c r="B544" s="282"/>
      <c r="C544" s="285"/>
      <c r="D544" s="280"/>
      <c r="E544" s="285"/>
      <c r="F544" s="282"/>
      <c r="G544" s="210"/>
      <c r="H544" s="210"/>
      <c r="I544" s="187"/>
      <c r="J544" s="282"/>
      <c r="K544" s="282"/>
      <c r="L544" s="282"/>
      <c r="M544" s="282"/>
      <c r="N544" s="282"/>
      <c r="O544" s="276"/>
      <c r="P544" s="282"/>
      <c r="Q544" s="208"/>
      <c r="R544" s="276"/>
      <c r="S544" s="180"/>
      <c r="T544" s="181">
        <f t="shared" si="2699"/>
        <v>0</v>
      </c>
      <c r="U544" s="276"/>
      <c r="V544" s="276"/>
      <c r="W544" s="210"/>
      <c r="X544" s="276"/>
      <c r="Y544" s="276"/>
      <c r="Z544" s="208">
        <f t="shared" si="2704"/>
        <v>0</v>
      </c>
      <c r="AA544" s="210"/>
      <c r="AB544" s="210"/>
      <c r="AC544" s="276"/>
      <c r="AD544" s="276"/>
      <c r="AE544" s="208">
        <f t="shared" si="2645"/>
        <v>0</v>
      </c>
      <c r="AF544" s="210"/>
      <c r="AG544" s="210"/>
      <c r="AH544" s="276"/>
      <c r="AI544" s="276"/>
      <c r="AJ544" s="208">
        <f t="shared" si="2646"/>
        <v>0</v>
      </c>
      <c r="AK544" s="210"/>
      <c r="AL544" s="210"/>
      <c r="AM544" s="276"/>
      <c r="AN544" s="276"/>
      <c r="AO544" s="208">
        <f t="shared" si="2711"/>
        <v>0</v>
      </c>
      <c r="AP544" s="210"/>
      <c r="AQ544" s="276"/>
      <c r="AR544" s="276"/>
      <c r="AS544" s="276"/>
      <c r="AT544" s="278"/>
      <c r="AU544" s="280"/>
      <c r="AV544" s="280"/>
      <c r="AW544" s="210"/>
      <c r="AX544" s="210"/>
      <c r="AY544" s="188"/>
      <c r="AZ544" s="182"/>
      <c r="BA544" s="183"/>
      <c r="BB544" s="183"/>
      <c r="BC544" s="183"/>
      <c r="BD544" s="183"/>
      <c r="BE544" s="183"/>
      <c r="BF544" s="183"/>
      <c r="BG544" s="183"/>
    </row>
    <row r="545" spans="1:59" ht="64.5" hidden="1" customHeight="1" x14ac:dyDescent="0.2">
      <c r="A545" s="284">
        <v>179</v>
      </c>
      <c r="B545" s="282"/>
      <c r="C545" s="285" t="e">
        <f t="shared" ref="C545" si="2733">+VLOOKUP(B545,$A$691:$B$729,2,0)</f>
        <v>#N/A</v>
      </c>
      <c r="D545" s="280"/>
      <c r="E545" s="285" t="e">
        <f>IF(D545=$D$661,$E$661,IF(D545=$D$662,$E$662,IF(D545=$D$663,$E$663,IF(D545=$D$664,$E$664,IF(D545=$D$665,$E$665,IF(D545=$D$666,$E$666,IF(D545=$D$667,$E$667,IF(D545=$D$668,$E$668,IF(D545=$D$669,$E$669,IF(D545=$D$670,$E$670,IF(D545=VICERRECTORÍA_ACADÉMICA_,BE1156,IF(D545=PLANEACIÓN_,BE1158, IF(D545=IMPACTO,BE1157,IF(D545=VICERRECTORÍA_ADMINISTRATIVA_FINANCIERA_,BE1159,IF(D545=_VICERRECTORÍA_RESPONSABILIDAD_SOCIAL_Y_BIENESTAR_UNIVERSITARIO_,BE1160," ")))))))))))))))</f>
        <v>#VALUE!</v>
      </c>
      <c r="F545" s="282"/>
      <c r="G545" s="210"/>
      <c r="H545" s="210"/>
      <c r="I545" s="187"/>
      <c r="J545" s="282"/>
      <c r="K545" s="282"/>
      <c r="L545" s="282"/>
      <c r="M545" s="282"/>
      <c r="N545" s="282"/>
      <c r="O545" s="276">
        <f t="shared" ref="O545" si="2734">IF(N545="ALTA",5,IF(N545="MEDIO ALTA",4,IF(N545="MEDIA",3,IF(N545="MEDIO BAJA",2,IF(N545="BAJA",1,0)))))</f>
        <v>0</v>
      </c>
      <c r="P545" s="282"/>
      <c r="Q545" s="208"/>
      <c r="R545" s="276">
        <f t="shared" ref="R545" si="2735">Q545*O545</f>
        <v>0</v>
      </c>
      <c r="S545" s="180"/>
      <c r="T545" s="181">
        <f t="shared" si="2699"/>
        <v>0</v>
      </c>
      <c r="U545" s="276" t="e">
        <f t="shared" si="2700"/>
        <v>#DIV/0!</v>
      </c>
      <c r="V545" s="276" t="e">
        <f t="shared" si="2701"/>
        <v>#DIV/0!</v>
      </c>
      <c r="W545" s="210"/>
      <c r="X545" s="276" t="e">
        <f t="shared" ref="X545" si="2736">IF(S545="No_existen",5*$X$10,Y545*$X$10)</f>
        <v>#DIV/0!</v>
      </c>
      <c r="Y545" s="276" t="e">
        <f t="shared" si="2703"/>
        <v>#DIV/0!</v>
      </c>
      <c r="Z545" s="208">
        <f t="shared" si="2704"/>
        <v>0</v>
      </c>
      <c r="AA545" s="210"/>
      <c r="AB545" s="210"/>
      <c r="AC545" s="276" t="e">
        <f t="shared" ref="AC545" si="2737">IF(S545="No_existen",5*$AC$10,AD545*$AC$10)</f>
        <v>#DIV/0!</v>
      </c>
      <c r="AD545" s="276" t="e">
        <f t="shared" si="2706"/>
        <v>#DIV/0!</v>
      </c>
      <c r="AE545" s="208">
        <f t="shared" si="2645"/>
        <v>0</v>
      </c>
      <c r="AF545" s="210"/>
      <c r="AG545" s="210"/>
      <c r="AH545" s="276" t="e">
        <f t="shared" ref="AH545" si="2738">IF(S545="No_existen",5*$AH$10,AI545*$AH$10)</f>
        <v>#DIV/0!</v>
      </c>
      <c r="AI545" s="276" t="e">
        <f t="shared" si="2708"/>
        <v>#DIV/0!</v>
      </c>
      <c r="AJ545" s="208">
        <f t="shared" si="2646"/>
        <v>0</v>
      </c>
      <c r="AK545" s="210"/>
      <c r="AL545" s="210"/>
      <c r="AM545" s="276" t="e">
        <f t="shared" ref="AM545" si="2739">IF(S545="No_existen",5*$AM$10,AN545*$AM$10)</f>
        <v>#DIV/0!</v>
      </c>
      <c r="AN545" s="276" t="e">
        <f t="shared" si="2710"/>
        <v>#DIV/0!</v>
      </c>
      <c r="AO545" s="208">
        <f t="shared" si="2711"/>
        <v>0</v>
      </c>
      <c r="AP545" s="210"/>
      <c r="AQ545" s="276" t="e">
        <f t="shared" si="2692"/>
        <v>#DIV/0!</v>
      </c>
      <c r="AR545" s="276" t="e">
        <f t="shared" ref="AR545" si="2740">IF(AQ545&lt;1.5,"FUERTE",IF(AND(AQ545&gt;=1.5,AQ545&lt;2.5),"ACEPTABLE",IF(AQ545&gt;=5,"INEXISTENTE","DÉBIL")))</f>
        <v>#DIV/0!</v>
      </c>
      <c r="AS545" s="276">
        <f t="shared" ref="AS545" si="2741">IF(R545=0,0,ROUND((R545*AQ545),0))</f>
        <v>0</v>
      </c>
      <c r="AT545" s="278" t="str">
        <f t="shared" si="2714"/>
        <v>LEVE</v>
      </c>
      <c r="AU545" s="280"/>
      <c r="AV545" s="280"/>
      <c r="AW545" s="210"/>
      <c r="AX545" s="210"/>
      <c r="AY545" s="188"/>
      <c r="AZ545" s="182"/>
      <c r="BA545" s="183"/>
      <c r="BB545" s="183"/>
      <c r="BC545" s="183"/>
      <c r="BD545" s="183"/>
      <c r="BE545" s="183"/>
      <c r="BF545" s="183"/>
      <c r="BG545" s="183"/>
    </row>
    <row r="546" spans="1:59" ht="64.5" hidden="1" customHeight="1" x14ac:dyDescent="0.2">
      <c r="A546" s="284"/>
      <c r="B546" s="282"/>
      <c r="C546" s="285"/>
      <c r="D546" s="280"/>
      <c r="E546" s="285"/>
      <c r="F546" s="282"/>
      <c r="G546" s="210"/>
      <c r="H546" s="210"/>
      <c r="I546" s="187"/>
      <c r="J546" s="282"/>
      <c r="K546" s="282"/>
      <c r="L546" s="282"/>
      <c r="M546" s="282"/>
      <c r="N546" s="282"/>
      <c r="O546" s="276"/>
      <c r="P546" s="282"/>
      <c r="Q546" s="208"/>
      <c r="R546" s="276"/>
      <c r="S546" s="180"/>
      <c r="T546" s="181">
        <f t="shared" si="2699"/>
        <v>0</v>
      </c>
      <c r="U546" s="276"/>
      <c r="V546" s="276"/>
      <c r="W546" s="210"/>
      <c r="X546" s="276"/>
      <c r="Y546" s="276"/>
      <c r="Z546" s="208">
        <f t="shared" si="2704"/>
        <v>0</v>
      </c>
      <c r="AA546" s="210"/>
      <c r="AB546" s="210"/>
      <c r="AC546" s="276"/>
      <c r="AD546" s="276"/>
      <c r="AE546" s="208">
        <f t="shared" si="2645"/>
        <v>0</v>
      </c>
      <c r="AF546" s="210"/>
      <c r="AG546" s="210"/>
      <c r="AH546" s="276"/>
      <c r="AI546" s="276"/>
      <c r="AJ546" s="208">
        <f t="shared" si="2646"/>
        <v>0</v>
      </c>
      <c r="AK546" s="210"/>
      <c r="AL546" s="210"/>
      <c r="AM546" s="276"/>
      <c r="AN546" s="276"/>
      <c r="AO546" s="208">
        <f t="shared" si="2711"/>
        <v>0</v>
      </c>
      <c r="AP546" s="210"/>
      <c r="AQ546" s="276"/>
      <c r="AR546" s="276"/>
      <c r="AS546" s="276"/>
      <c r="AT546" s="278"/>
      <c r="AU546" s="280"/>
      <c r="AV546" s="280"/>
      <c r="AW546" s="210"/>
      <c r="AX546" s="210"/>
      <c r="AY546" s="188"/>
      <c r="AZ546" s="182"/>
      <c r="BA546" s="183"/>
      <c r="BB546" s="183"/>
      <c r="BC546" s="183"/>
      <c r="BD546" s="183"/>
      <c r="BE546" s="183"/>
      <c r="BF546" s="183"/>
      <c r="BG546" s="183"/>
    </row>
    <row r="547" spans="1:59" ht="64.5" hidden="1" customHeight="1" x14ac:dyDescent="0.2">
      <c r="A547" s="284"/>
      <c r="B547" s="282"/>
      <c r="C547" s="285"/>
      <c r="D547" s="280"/>
      <c r="E547" s="285"/>
      <c r="F547" s="282"/>
      <c r="G547" s="210"/>
      <c r="H547" s="210"/>
      <c r="I547" s="187"/>
      <c r="J547" s="282"/>
      <c r="K547" s="282"/>
      <c r="L547" s="282"/>
      <c r="M547" s="282"/>
      <c r="N547" s="282"/>
      <c r="O547" s="276"/>
      <c r="P547" s="282"/>
      <c r="Q547" s="208"/>
      <c r="R547" s="276"/>
      <c r="S547" s="180"/>
      <c r="T547" s="181">
        <f t="shared" si="2699"/>
        <v>0</v>
      </c>
      <c r="U547" s="276"/>
      <c r="V547" s="276"/>
      <c r="W547" s="210"/>
      <c r="X547" s="276"/>
      <c r="Y547" s="276"/>
      <c r="Z547" s="208">
        <f t="shared" si="2704"/>
        <v>0</v>
      </c>
      <c r="AA547" s="210"/>
      <c r="AB547" s="210"/>
      <c r="AC547" s="276"/>
      <c r="AD547" s="276"/>
      <c r="AE547" s="208">
        <f t="shared" si="2645"/>
        <v>0</v>
      </c>
      <c r="AF547" s="210"/>
      <c r="AG547" s="210"/>
      <c r="AH547" s="276"/>
      <c r="AI547" s="276"/>
      <c r="AJ547" s="208">
        <f t="shared" si="2646"/>
        <v>0</v>
      </c>
      <c r="AK547" s="210"/>
      <c r="AL547" s="210"/>
      <c r="AM547" s="276"/>
      <c r="AN547" s="276"/>
      <c r="AO547" s="208">
        <f t="shared" si="2711"/>
        <v>0</v>
      </c>
      <c r="AP547" s="210"/>
      <c r="AQ547" s="276"/>
      <c r="AR547" s="276"/>
      <c r="AS547" s="276"/>
      <c r="AT547" s="278"/>
      <c r="AU547" s="280"/>
      <c r="AV547" s="280"/>
      <c r="AW547" s="210"/>
      <c r="AX547" s="210"/>
      <c r="AY547" s="188"/>
      <c r="AZ547" s="182"/>
      <c r="BA547" s="183"/>
      <c r="BB547" s="183"/>
      <c r="BC547" s="183"/>
      <c r="BD547" s="183"/>
      <c r="BE547" s="183"/>
      <c r="BF547" s="183"/>
      <c r="BG547" s="183"/>
    </row>
    <row r="548" spans="1:59" ht="64.5" hidden="1" customHeight="1" x14ac:dyDescent="0.2">
      <c r="A548" s="284">
        <v>180</v>
      </c>
      <c r="B548" s="282"/>
      <c r="C548" s="285" t="e">
        <f t="shared" ref="C548" si="2742">+VLOOKUP(B548,$A$691:$B$729,2,0)</f>
        <v>#N/A</v>
      </c>
      <c r="D548" s="280"/>
      <c r="E548" s="285" t="e">
        <f>IF(D548=$D$661,$E$661,IF(D548=$D$662,$E$662,IF(D548=$D$663,$E$663,IF(D548=$D$664,$E$664,IF(D548=$D$665,$E$665,IF(D548=$D$666,$E$666,IF(D548=$D$667,$E$667,IF(D548=$D$668,$E$668,IF(D548=$D$669,$E$669,IF(D548=$D$670,$E$670,IF(D548=VICERRECTORÍA_ACADÉMICA_,BE1159,IF(D548=PLANEACIÓN_,BE1161, IF(D548=IMPACTO,BE1160,IF(D548=VICERRECTORÍA_ADMINISTRATIVA_FINANCIERA_,BE1162,IF(D548=_VICERRECTORÍA_RESPONSABILIDAD_SOCIAL_Y_BIENESTAR_UNIVERSITARIO_,BE1163," ")))))))))))))))</f>
        <v>#VALUE!</v>
      </c>
      <c r="F548" s="282"/>
      <c r="G548" s="210"/>
      <c r="H548" s="210"/>
      <c r="I548" s="187"/>
      <c r="J548" s="282"/>
      <c r="K548" s="282"/>
      <c r="L548" s="282"/>
      <c r="M548" s="282"/>
      <c r="N548" s="282"/>
      <c r="O548" s="276">
        <f t="shared" ref="O548" si="2743">IF(N548="ALTA",5,IF(N548="MEDIO ALTA",4,IF(N548="MEDIA",3,IF(N548="MEDIO BAJA",2,IF(N548="BAJA",1,0)))))</f>
        <v>0</v>
      </c>
      <c r="P548" s="282"/>
      <c r="Q548" s="208"/>
      <c r="R548" s="276">
        <f t="shared" ref="R548" si="2744">Q548*O548</f>
        <v>0</v>
      </c>
      <c r="S548" s="180"/>
      <c r="T548" s="181">
        <f t="shared" si="2699"/>
        <v>0</v>
      </c>
      <c r="U548" s="276" t="e">
        <f t="shared" si="2700"/>
        <v>#DIV/0!</v>
      </c>
      <c r="V548" s="276" t="e">
        <f t="shared" si="2701"/>
        <v>#DIV/0!</v>
      </c>
      <c r="W548" s="210"/>
      <c r="X548" s="276" t="e">
        <f t="shared" ref="X548" si="2745">IF(S548="No_existen",5*$X$10,Y548*$X$10)</f>
        <v>#DIV/0!</v>
      </c>
      <c r="Y548" s="276" t="e">
        <f t="shared" si="2703"/>
        <v>#DIV/0!</v>
      </c>
      <c r="Z548" s="208">
        <f t="shared" si="2704"/>
        <v>0</v>
      </c>
      <c r="AA548" s="210"/>
      <c r="AB548" s="210"/>
      <c r="AC548" s="276" t="e">
        <f t="shared" ref="AC548" si="2746">IF(S548="No_existen",5*$AC$10,AD548*$AC$10)</f>
        <v>#DIV/0!</v>
      </c>
      <c r="AD548" s="276" t="e">
        <f t="shared" si="2706"/>
        <v>#DIV/0!</v>
      </c>
      <c r="AE548" s="208">
        <f t="shared" si="2645"/>
        <v>0</v>
      </c>
      <c r="AF548" s="210"/>
      <c r="AG548" s="210"/>
      <c r="AH548" s="276" t="e">
        <f t="shared" ref="AH548" si="2747">IF(S548="No_existen",5*$AH$10,AI548*$AH$10)</f>
        <v>#DIV/0!</v>
      </c>
      <c r="AI548" s="276" t="e">
        <f t="shared" si="2708"/>
        <v>#DIV/0!</v>
      </c>
      <c r="AJ548" s="208">
        <f t="shared" si="2646"/>
        <v>0</v>
      </c>
      <c r="AK548" s="210"/>
      <c r="AL548" s="210"/>
      <c r="AM548" s="276" t="e">
        <f t="shared" ref="AM548" si="2748">IF(S548="No_existen",5*$AM$10,AN548*$AM$10)</f>
        <v>#DIV/0!</v>
      </c>
      <c r="AN548" s="276" t="e">
        <f t="shared" si="2710"/>
        <v>#DIV/0!</v>
      </c>
      <c r="AO548" s="208">
        <f t="shared" si="2711"/>
        <v>0</v>
      </c>
      <c r="AP548" s="210"/>
      <c r="AQ548" s="276" t="e">
        <f t="shared" si="2692"/>
        <v>#DIV/0!</v>
      </c>
      <c r="AR548" s="276" t="e">
        <f t="shared" ref="AR548" si="2749">IF(AQ548&lt;1.5,"FUERTE",IF(AND(AQ548&gt;=1.5,AQ548&lt;2.5),"ACEPTABLE",IF(AQ548&gt;=5,"INEXISTENTE","DÉBIL")))</f>
        <v>#DIV/0!</v>
      </c>
      <c r="AS548" s="276">
        <f t="shared" ref="AS548" si="2750">IF(R548=0,0,ROUND((R548*AQ548),0))</f>
        <v>0</v>
      </c>
      <c r="AT548" s="278" t="str">
        <f t="shared" si="2714"/>
        <v>LEVE</v>
      </c>
      <c r="AU548" s="280"/>
      <c r="AV548" s="280"/>
      <c r="AW548" s="210"/>
      <c r="AX548" s="210"/>
      <c r="AY548" s="188"/>
      <c r="AZ548" s="182"/>
      <c r="BA548" s="183"/>
      <c r="BB548" s="183"/>
      <c r="BC548" s="183"/>
      <c r="BD548" s="183"/>
      <c r="BE548" s="183"/>
      <c r="BF548" s="183"/>
      <c r="BG548" s="183"/>
    </row>
    <row r="549" spans="1:59" ht="64.5" hidden="1" customHeight="1" x14ac:dyDescent="0.2">
      <c r="A549" s="284"/>
      <c r="B549" s="282"/>
      <c r="C549" s="285"/>
      <c r="D549" s="280"/>
      <c r="E549" s="285"/>
      <c r="F549" s="282"/>
      <c r="G549" s="210"/>
      <c r="H549" s="210"/>
      <c r="I549" s="187"/>
      <c r="J549" s="282"/>
      <c r="K549" s="282"/>
      <c r="L549" s="282"/>
      <c r="M549" s="282"/>
      <c r="N549" s="282"/>
      <c r="O549" s="276"/>
      <c r="P549" s="282"/>
      <c r="Q549" s="208"/>
      <c r="R549" s="276"/>
      <c r="S549" s="180"/>
      <c r="T549" s="181">
        <f t="shared" si="2699"/>
        <v>0</v>
      </c>
      <c r="U549" s="276"/>
      <c r="V549" s="276"/>
      <c r="W549" s="210"/>
      <c r="X549" s="276"/>
      <c r="Y549" s="276"/>
      <c r="Z549" s="208">
        <f t="shared" si="2704"/>
        <v>0</v>
      </c>
      <c r="AA549" s="210"/>
      <c r="AB549" s="210"/>
      <c r="AC549" s="276"/>
      <c r="AD549" s="276"/>
      <c r="AE549" s="208">
        <f t="shared" si="2645"/>
        <v>0</v>
      </c>
      <c r="AF549" s="210"/>
      <c r="AG549" s="210"/>
      <c r="AH549" s="276"/>
      <c r="AI549" s="276"/>
      <c r="AJ549" s="208">
        <f t="shared" si="2646"/>
        <v>0</v>
      </c>
      <c r="AK549" s="210"/>
      <c r="AL549" s="210"/>
      <c r="AM549" s="276"/>
      <c r="AN549" s="276"/>
      <c r="AO549" s="208">
        <f t="shared" si="2711"/>
        <v>0</v>
      </c>
      <c r="AP549" s="210"/>
      <c r="AQ549" s="276"/>
      <c r="AR549" s="276"/>
      <c r="AS549" s="276"/>
      <c r="AT549" s="278"/>
      <c r="AU549" s="280"/>
      <c r="AV549" s="280"/>
      <c r="AW549" s="210"/>
      <c r="AX549" s="210"/>
      <c r="AY549" s="188"/>
      <c r="AZ549" s="182"/>
      <c r="BA549" s="183"/>
      <c r="BB549" s="183"/>
      <c r="BC549" s="183"/>
      <c r="BD549" s="183"/>
      <c r="BE549" s="183"/>
      <c r="BF549" s="183"/>
      <c r="BG549" s="183"/>
    </row>
    <row r="550" spans="1:59" ht="64.5" hidden="1" customHeight="1" x14ac:dyDescent="0.2">
      <c r="A550" s="284"/>
      <c r="B550" s="282"/>
      <c r="C550" s="285"/>
      <c r="D550" s="280"/>
      <c r="E550" s="285"/>
      <c r="F550" s="282"/>
      <c r="G550" s="210"/>
      <c r="H550" s="210"/>
      <c r="I550" s="187"/>
      <c r="J550" s="282"/>
      <c r="K550" s="282"/>
      <c r="L550" s="282"/>
      <c r="M550" s="282"/>
      <c r="N550" s="282"/>
      <c r="O550" s="276"/>
      <c r="P550" s="282"/>
      <c r="Q550" s="208"/>
      <c r="R550" s="276"/>
      <c r="S550" s="180"/>
      <c r="T550" s="181">
        <f t="shared" si="2699"/>
        <v>0</v>
      </c>
      <c r="U550" s="276"/>
      <c r="V550" s="276"/>
      <c r="W550" s="210"/>
      <c r="X550" s="276"/>
      <c r="Y550" s="276"/>
      <c r="Z550" s="208">
        <f t="shared" si="2704"/>
        <v>0</v>
      </c>
      <c r="AA550" s="210"/>
      <c r="AB550" s="210"/>
      <c r="AC550" s="276"/>
      <c r="AD550" s="276"/>
      <c r="AE550" s="208">
        <f t="shared" si="2645"/>
        <v>0</v>
      </c>
      <c r="AF550" s="210"/>
      <c r="AG550" s="210"/>
      <c r="AH550" s="276"/>
      <c r="AI550" s="276"/>
      <c r="AJ550" s="208">
        <f t="shared" si="2646"/>
        <v>0</v>
      </c>
      <c r="AK550" s="210"/>
      <c r="AL550" s="210"/>
      <c r="AM550" s="276"/>
      <c r="AN550" s="276"/>
      <c r="AO550" s="208">
        <f t="shared" si="2711"/>
        <v>0</v>
      </c>
      <c r="AP550" s="210"/>
      <c r="AQ550" s="276"/>
      <c r="AR550" s="276"/>
      <c r="AS550" s="276"/>
      <c r="AT550" s="278"/>
      <c r="AU550" s="280"/>
      <c r="AV550" s="280"/>
      <c r="AW550" s="210"/>
      <c r="AX550" s="210"/>
      <c r="AY550" s="188"/>
      <c r="AZ550" s="182"/>
      <c r="BA550" s="183"/>
      <c r="BB550" s="183"/>
      <c r="BC550" s="183"/>
      <c r="BD550" s="183"/>
      <c r="BE550" s="183"/>
      <c r="BF550" s="183"/>
      <c r="BG550" s="183"/>
    </row>
    <row r="551" spans="1:59" ht="64.5" hidden="1" customHeight="1" x14ac:dyDescent="0.2">
      <c r="A551" s="284">
        <v>181</v>
      </c>
      <c r="B551" s="282"/>
      <c r="C551" s="285" t="e">
        <f t="shared" ref="C551" si="2751">+VLOOKUP(B551,$A$691:$B$729,2,0)</f>
        <v>#N/A</v>
      </c>
      <c r="D551" s="280"/>
      <c r="E551" s="285" t="e">
        <f>IF(D551=$D$661,$E$661,IF(D551=$D$662,$E$662,IF(D551=$D$663,$E$663,IF(D551=$D$664,$E$664,IF(D551=$D$665,$E$665,IF(D551=$D$666,$E$666,IF(D551=$D$667,$E$667,IF(D551=$D$668,$E$668,IF(D551=$D$669,$E$669,IF(D551=$D$670,$E$670,IF(D551=VICERRECTORÍA_ACADÉMICA_,BE1162,IF(D551=PLANEACIÓN_,BE1164, IF(D551=IMPACTO,BE1163,IF(D551=VICERRECTORÍA_ADMINISTRATIVA_FINANCIERA_,BE1165,IF(D551=_VICERRECTORÍA_RESPONSABILIDAD_SOCIAL_Y_BIENESTAR_UNIVERSITARIO_,BE1166," ")))))))))))))))</f>
        <v>#VALUE!</v>
      </c>
      <c r="F551" s="282"/>
      <c r="G551" s="210"/>
      <c r="H551" s="210"/>
      <c r="I551" s="187"/>
      <c r="J551" s="282"/>
      <c r="K551" s="282"/>
      <c r="L551" s="282"/>
      <c r="M551" s="282"/>
      <c r="N551" s="282"/>
      <c r="O551" s="276">
        <f t="shared" ref="O551" si="2752">IF(N551="ALTA",5,IF(N551="MEDIO ALTA",4,IF(N551="MEDIA",3,IF(N551="MEDIO BAJA",2,IF(N551="BAJA",1,0)))))</f>
        <v>0</v>
      </c>
      <c r="P551" s="282"/>
      <c r="Q551" s="208"/>
      <c r="R551" s="276">
        <f t="shared" ref="R551" si="2753">Q551*O551</f>
        <v>0</v>
      </c>
      <c r="S551" s="180"/>
      <c r="T551" s="181">
        <f t="shared" si="2699"/>
        <v>0</v>
      </c>
      <c r="U551" s="276" t="e">
        <f t="shared" si="2700"/>
        <v>#DIV/0!</v>
      </c>
      <c r="V551" s="276" t="e">
        <f t="shared" si="2701"/>
        <v>#DIV/0!</v>
      </c>
      <c r="W551" s="210"/>
      <c r="X551" s="276" t="e">
        <f t="shared" ref="X551" si="2754">IF(S551="No_existen",5*$X$10,Y551*$X$10)</f>
        <v>#DIV/0!</v>
      </c>
      <c r="Y551" s="276" t="e">
        <f t="shared" si="2703"/>
        <v>#DIV/0!</v>
      </c>
      <c r="Z551" s="208">
        <f t="shared" si="2704"/>
        <v>0</v>
      </c>
      <c r="AA551" s="210"/>
      <c r="AB551" s="210"/>
      <c r="AC551" s="276" t="e">
        <f t="shared" ref="AC551" si="2755">IF(S551="No_existen",5*$AC$10,AD551*$AC$10)</f>
        <v>#DIV/0!</v>
      </c>
      <c r="AD551" s="276" t="e">
        <f t="shared" si="2706"/>
        <v>#DIV/0!</v>
      </c>
      <c r="AE551" s="208">
        <f t="shared" si="2645"/>
        <v>0</v>
      </c>
      <c r="AF551" s="210"/>
      <c r="AG551" s="210"/>
      <c r="AH551" s="276" t="e">
        <f t="shared" ref="AH551" si="2756">IF(S551="No_existen",5*$AH$10,AI551*$AH$10)</f>
        <v>#DIV/0!</v>
      </c>
      <c r="AI551" s="276" t="e">
        <f t="shared" si="2708"/>
        <v>#DIV/0!</v>
      </c>
      <c r="AJ551" s="208">
        <f t="shared" si="2646"/>
        <v>0</v>
      </c>
      <c r="AK551" s="210"/>
      <c r="AL551" s="210"/>
      <c r="AM551" s="276" t="e">
        <f t="shared" ref="AM551" si="2757">IF(S551="No_existen",5*$AM$10,AN551*$AM$10)</f>
        <v>#DIV/0!</v>
      </c>
      <c r="AN551" s="276" t="e">
        <f t="shared" si="2710"/>
        <v>#DIV/0!</v>
      </c>
      <c r="AO551" s="208">
        <f t="shared" si="2711"/>
        <v>0</v>
      </c>
      <c r="AP551" s="210"/>
      <c r="AQ551" s="276" t="e">
        <f t="shared" si="2692"/>
        <v>#DIV/0!</v>
      </c>
      <c r="AR551" s="276" t="e">
        <f t="shared" ref="AR551" si="2758">IF(AQ551&lt;1.5,"FUERTE",IF(AND(AQ551&gt;=1.5,AQ551&lt;2.5),"ACEPTABLE",IF(AQ551&gt;=5,"INEXISTENTE","DÉBIL")))</f>
        <v>#DIV/0!</v>
      </c>
      <c r="AS551" s="276">
        <f t="shared" ref="AS551" si="2759">IF(R551=0,0,ROUND((R551*AQ551),0))</f>
        <v>0</v>
      </c>
      <c r="AT551" s="278" t="str">
        <f t="shared" si="2714"/>
        <v>LEVE</v>
      </c>
      <c r="AU551" s="280"/>
      <c r="AV551" s="280"/>
      <c r="AW551" s="210"/>
      <c r="AX551" s="210"/>
      <c r="AY551" s="188"/>
      <c r="AZ551" s="182"/>
      <c r="BA551" s="183"/>
      <c r="BB551" s="183"/>
      <c r="BC551" s="183"/>
      <c r="BD551" s="183"/>
      <c r="BE551" s="183"/>
      <c r="BF551" s="183"/>
      <c r="BG551" s="183"/>
    </row>
    <row r="552" spans="1:59" ht="64.5" hidden="1" customHeight="1" x14ac:dyDescent="0.2">
      <c r="A552" s="284"/>
      <c r="B552" s="282"/>
      <c r="C552" s="285"/>
      <c r="D552" s="280"/>
      <c r="E552" s="285"/>
      <c r="F552" s="282"/>
      <c r="G552" s="210"/>
      <c r="H552" s="210"/>
      <c r="I552" s="187"/>
      <c r="J552" s="282"/>
      <c r="K552" s="282"/>
      <c r="L552" s="282"/>
      <c r="M552" s="282"/>
      <c r="N552" s="282"/>
      <c r="O552" s="276"/>
      <c r="P552" s="282"/>
      <c r="Q552" s="208"/>
      <c r="R552" s="276"/>
      <c r="S552" s="180"/>
      <c r="T552" s="181">
        <f t="shared" si="2699"/>
        <v>0</v>
      </c>
      <c r="U552" s="276"/>
      <c r="V552" s="276"/>
      <c r="W552" s="210"/>
      <c r="X552" s="276"/>
      <c r="Y552" s="276"/>
      <c r="Z552" s="208">
        <f t="shared" si="2704"/>
        <v>0</v>
      </c>
      <c r="AA552" s="210"/>
      <c r="AB552" s="210"/>
      <c r="AC552" s="276"/>
      <c r="AD552" s="276"/>
      <c r="AE552" s="208">
        <f t="shared" si="2645"/>
        <v>0</v>
      </c>
      <c r="AF552" s="210"/>
      <c r="AG552" s="210"/>
      <c r="AH552" s="276"/>
      <c r="AI552" s="276"/>
      <c r="AJ552" s="208">
        <f t="shared" si="2646"/>
        <v>0</v>
      </c>
      <c r="AK552" s="210"/>
      <c r="AL552" s="210"/>
      <c r="AM552" s="276"/>
      <c r="AN552" s="276"/>
      <c r="AO552" s="208">
        <f t="shared" si="2711"/>
        <v>0</v>
      </c>
      <c r="AP552" s="210"/>
      <c r="AQ552" s="276"/>
      <c r="AR552" s="276"/>
      <c r="AS552" s="276"/>
      <c r="AT552" s="278"/>
      <c r="AU552" s="280"/>
      <c r="AV552" s="280"/>
      <c r="AW552" s="210"/>
      <c r="AX552" s="210"/>
      <c r="AY552" s="188"/>
      <c r="AZ552" s="182"/>
      <c r="BA552" s="183"/>
      <c r="BB552" s="183"/>
      <c r="BC552" s="183"/>
      <c r="BD552" s="183"/>
      <c r="BE552" s="183"/>
      <c r="BF552" s="183"/>
      <c r="BG552" s="183"/>
    </row>
    <row r="553" spans="1:59" ht="64.5" hidden="1" customHeight="1" x14ac:dyDescent="0.2">
      <c r="A553" s="284"/>
      <c r="B553" s="282"/>
      <c r="C553" s="285"/>
      <c r="D553" s="280"/>
      <c r="E553" s="285"/>
      <c r="F553" s="282"/>
      <c r="G553" s="210"/>
      <c r="H553" s="210"/>
      <c r="I553" s="187"/>
      <c r="J553" s="282"/>
      <c r="K553" s="282"/>
      <c r="L553" s="282"/>
      <c r="M553" s="282"/>
      <c r="N553" s="282"/>
      <c r="O553" s="276"/>
      <c r="P553" s="282"/>
      <c r="Q553" s="208"/>
      <c r="R553" s="276"/>
      <c r="S553" s="180"/>
      <c r="T553" s="181">
        <f t="shared" si="2699"/>
        <v>0</v>
      </c>
      <c r="U553" s="276"/>
      <c r="V553" s="276"/>
      <c r="W553" s="210"/>
      <c r="X553" s="276"/>
      <c r="Y553" s="276"/>
      <c r="Z553" s="208">
        <f t="shared" si="2704"/>
        <v>0</v>
      </c>
      <c r="AA553" s="210"/>
      <c r="AB553" s="210"/>
      <c r="AC553" s="276"/>
      <c r="AD553" s="276"/>
      <c r="AE553" s="208">
        <f t="shared" si="2645"/>
        <v>0</v>
      </c>
      <c r="AF553" s="210"/>
      <c r="AG553" s="210"/>
      <c r="AH553" s="276"/>
      <c r="AI553" s="276"/>
      <c r="AJ553" s="208">
        <f t="shared" si="2646"/>
        <v>0</v>
      </c>
      <c r="AK553" s="210"/>
      <c r="AL553" s="210"/>
      <c r="AM553" s="276"/>
      <c r="AN553" s="276"/>
      <c r="AO553" s="208">
        <f t="shared" si="2711"/>
        <v>0</v>
      </c>
      <c r="AP553" s="210"/>
      <c r="AQ553" s="276"/>
      <c r="AR553" s="276"/>
      <c r="AS553" s="276"/>
      <c r="AT553" s="278"/>
      <c r="AU553" s="280"/>
      <c r="AV553" s="280"/>
      <c r="AW553" s="210"/>
      <c r="AX553" s="210"/>
      <c r="AY553" s="188"/>
      <c r="AZ553" s="182"/>
      <c r="BA553" s="183"/>
      <c r="BB553" s="183"/>
      <c r="BC553" s="183"/>
      <c r="BD553" s="183"/>
      <c r="BE553" s="183"/>
      <c r="BF553" s="183"/>
      <c r="BG553" s="183"/>
    </row>
    <row r="554" spans="1:59" ht="64.5" hidden="1" customHeight="1" x14ac:dyDescent="0.2">
      <c r="A554" s="284">
        <v>182</v>
      </c>
      <c r="B554" s="282"/>
      <c r="C554" s="285" t="e">
        <f t="shared" ref="C554" si="2760">+VLOOKUP(B554,$A$691:$B$729,2,0)</f>
        <v>#N/A</v>
      </c>
      <c r="D554" s="280"/>
      <c r="E554" s="285" t="e">
        <f>IF(D554=$D$661,$E$661,IF(D554=$D$662,$E$662,IF(D554=$D$663,$E$663,IF(D554=$D$664,$E$664,IF(D554=$D$665,$E$665,IF(D554=$D$666,$E$666,IF(D554=$D$667,$E$667,IF(D554=$D$668,$E$668,IF(D554=$D$669,$E$669,IF(D554=$D$670,$E$670,IF(D554=VICERRECTORÍA_ACADÉMICA_,BE1165,IF(D554=PLANEACIÓN_,BE1167, IF(D554=IMPACTO,BE1166,IF(D554=VICERRECTORÍA_ADMINISTRATIVA_FINANCIERA_,BE1168,IF(D554=_VICERRECTORÍA_RESPONSABILIDAD_SOCIAL_Y_BIENESTAR_UNIVERSITARIO_,BE1169," ")))))))))))))))</f>
        <v>#VALUE!</v>
      </c>
      <c r="F554" s="282"/>
      <c r="G554" s="210"/>
      <c r="H554" s="210"/>
      <c r="I554" s="187"/>
      <c r="J554" s="282"/>
      <c r="K554" s="282"/>
      <c r="L554" s="282"/>
      <c r="M554" s="282"/>
      <c r="N554" s="282"/>
      <c r="O554" s="276">
        <f t="shared" ref="O554" si="2761">IF(N554="ALTA",5,IF(N554="MEDIO ALTA",4,IF(N554="MEDIA",3,IF(N554="MEDIO BAJA",2,IF(N554="BAJA",1,0)))))</f>
        <v>0</v>
      </c>
      <c r="P554" s="282"/>
      <c r="Q554" s="208"/>
      <c r="R554" s="276">
        <f t="shared" ref="R554" si="2762">Q554*O554</f>
        <v>0</v>
      </c>
      <c r="S554" s="180"/>
      <c r="T554" s="181">
        <f t="shared" si="2699"/>
        <v>0</v>
      </c>
      <c r="U554" s="276" t="e">
        <f t="shared" si="2700"/>
        <v>#DIV/0!</v>
      </c>
      <c r="V554" s="276" t="e">
        <f t="shared" si="2701"/>
        <v>#DIV/0!</v>
      </c>
      <c r="W554" s="210"/>
      <c r="X554" s="276" t="e">
        <f t="shared" ref="X554" si="2763">IF(S554="No_existen",5*$X$10,Y554*$X$10)</f>
        <v>#DIV/0!</v>
      </c>
      <c r="Y554" s="276" t="e">
        <f t="shared" si="2703"/>
        <v>#DIV/0!</v>
      </c>
      <c r="Z554" s="208">
        <f t="shared" si="2704"/>
        <v>0</v>
      </c>
      <c r="AA554" s="210"/>
      <c r="AB554" s="210"/>
      <c r="AC554" s="276" t="e">
        <f t="shared" ref="AC554" si="2764">IF(S554="No_existen",5*$AC$10,AD554*$AC$10)</f>
        <v>#DIV/0!</v>
      </c>
      <c r="AD554" s="276" t="e">
        <f t="shared" si="2706"/>
        <v>#DIV/0!</v>
      </c>
      <c r="AE554" s="208">
        <f t="shared" si="2645"/>
        <v>0</v>
      </c>
      <c r="AF554" s="210"/>
      <c r="AG554" s="210"/>
      <c r="AH554" s="276" t="e">
        <f t="shared" ref="AH554" si="2765">IF(S554="No_existen",5*$AH$10,AI554*$AH$10)</f>
        <v>#DIV/0!</v>
      </c>
      <c r="AI554" s="276" t="e">
        <f t="shared" si="2708"/>
        <v>#DIV/0!</v>
      </c>
      <c r="AJ554" s="208">
        <f t="shared" si="2646"/>
        <v>0</v>
      </c>
      <c r="AK554" s="210"/>
      <c r="AL554" s="210"/>
      <c r="AM554" s="276" t="e">
        <f t="shared" ref="AM554" si="2766">IF(S554="No_existen",5*$AM$10,AN554*$AM$10)</f>
        <v>#DIV/0!</v>
      </c>
      <c r="AN554" s="276" t="e">
        <f t="shared" si="2710"/>
        <v>#DIV/0!</v>
      </c>
      <c r="AO554" s="208">
        <f t="shared" si="2711"/>
        <v>0</v>
      </c>
      <c r="AP554" s="210"/>
      <c r="AQ554" s="276" t="e">
        <f t="shared" si="2692"/>
        <v>#DIV/0!</v>
      </c>
      <c r="AR554" s="276" t="e">
        <f t="shared" ref="AR554" si="2767">IF(AQ554&lt;1.5,"FUERTE",IF(AND(AQ554&gt;=1.5,AQ554&lt;2.5),"ACEPTABLE",IF(AQ554&gt;=5,"INEXISTENTE","DÉBIL")))</f>
        <v>#DIV/0!</v>
      </c>
      <c r="AS554" s="276">
        <f t="shared" ref="AS554" si="2768">IF(R554=0,0,ROUND((R554*AQ554),0))</f>
        <v>0</v>
      </c>
      <c r="AT554" s="278" t="str">
        <f t="shared" si="2714"/>
        <v>LEVE</v>
      </c>
      <c r="AU554" s="280"/>
      <c r="AV554" s="280"/>
      <c r="AW554" s="210"/>
      <c r="AX554" s="210"/>
      <c r="AY554" s="188"/>
      <c r="AZ554" s="182"/>
      <c r="BA554" s="183"/>
      <c r="BB554" s="183"/>
      <c r="BC554" s="183"/>
      <c r="BD554" s="183"/>
      <c r="BE554" s="183"/>
      <c r="BF554" s="183"/>
      <c r="BG554" s="183"/>
    </row>
    <row r="555" spans="1:59" ht="64.5" hidden="1" customHeight="1" x14ac:dyDescent="0.2">
      <c r="A555" s="284"/>
      <c r="B555" s="282"/>
      <c r="C555" s="285"/>
      <c r="D555" s="280"/>
      <c r="E555" s="285"/>
      <c r="F555" s="282"/>
      <c r="G555" s="210"/>
      <c r="H555" s="210"/>
      <c r="I555" s="187"/>
      <c r="J555" s="282"/>
      <c r="K555" s="282"/>
      <c r="L555" s="282"/>
      <c r="M555" s="282"/>
      <c r="N555" s="282"/>
      <c r="O555" s="276"/>
      <c r="P555" s="282"/>
      <c r="Q555" s="208"/>
      <c r="R555" s="276"/>
      <c r="S555" s="180"/>
      <c r="T555" s="181">
        <f t="shared" si="2699"/>
        <v>0</v>
      </c>
      <c r="U555" s="276"/>
      <c r="V555" s="276"/>
      <c r="W555" s="210"/>
      <c r="X555" s="276"/>
      <c r="Y555" s="276"/>
      <c r="Z555" s="208">
        <f t="shared" si="2704"/>
        <v>0</v>
      </c>
      <c r="AA555" s="210"/>
      <c r="AB555" s="210"/>
      <c r="AC555" s="276"/>
      <c r="AD555" s="276"/>
      <c r="AE555" s="208">
        <f t="shared" si="2645"/>
        <v>0</v>
      </c>
      <c r="AF555" s="210"/>
      <c r="AG555" s="210"/>
      <c r="AH555" s="276"/>
      <c r="AI555" s="276"/>
      <c r="AJ555" s="208">
        <f t="shared" si="2646"/>
        <v>0</v>
      </c>
      <c r="AK555" s="210"/>
      <c r="AL555" s="210"/>
      <c r="AM555" s="276"/>
      <c r="AN555" s="276"/>
      <c r="AO555" s="208">
        <f t="shared" si="2711"/>
        <v>0</v>
      </c>
      <c r="AP555" s="210"/>
      <c r="AQ555" s="276"/>
      <c r="AR555" s="276"/>
      <c r="AS555" s="276"/>
      <c r="AT555" s="278"/>
      <c r="AU555" s="280"/>
      <c r="AV555" s="280"/>
      <c r="AW555" s="210"/>
      <c r="AX555" s="210"/>
      <c r="AY555" s="188"/>
      <c r="AZ555" s="182"/>
      <c r="BA555" s="183"/>
      <c r="BB555" s="183"/>
      <c r="BC555" s="183"/>
      <c r="BD555" s="183"/>
      <c r="BE555" s="183"/>
      <c r="BF555" s="183"/>
      <c r="BG555" s="183"/>
    </row>
    <row r="556" spans="1:59" ht="64.5" hidden="1" customHeight="1" x14ac:dyDescent="0.2">
      <c r="A556" s="284"/>
      <c r="B556" s="282"/>
      <c r="C556" s="285"/>
      <c r="D556" s="280"/>
      <c r="E556" s="285"/>
      <c r="F556" s="282"/>
      <c r="G556" s="210"/>
      <c r="H556" s="210"/>
      <c r="I556" s="187"/>
      <c r="J556" s="282"/>
      <c r="K556" s="282"/>
      <c r="L556" s="282"/>
      <c r="M556" s="282"/>
      <c r="N556" s="282"/>
      <c r="O556" s="276"/>
      <c r="P556" s="282"/>
      <c r="Q556" s="208"/>
      <c r="R556" s="276"/>
      <c r="S556" s="180"/>
      <c r="T556" s="181">
        <f t="shared" si="2699"/>
        <v>0</v>
      </c>
      <c r="U556" s="276"/>
      <c r="V556" s="276"/>
      <c r="W556" s="210"/>
      <c r="X556" s="276"/>
      <c r="Y556" s="276"/>
      <c r="Z556" s="208">
        <f t="shared" si="2704"/>
        <v>0</v>
      </c>
      <c r="AA556" s="210"/>
      <c r="AB556" s="210"/>
      <c r="AC556" s="276"/>
      <c r="AD556" s="276"/>
      <c r="AE556" s="208">
        <f t="shared" si="2645"/>
        <v>0</v>
      </c>
      <c r="AF556" s="210"/>
      <c r="AG556" s="210"/>
      <c r="AH556" s="276"/>
      <c r="AI556" s="276"/>
      <c r="AJ556" s="208">
        <f t="shared" si="2646"/>
        <v>0</v>
      </c>
      <c r="AK556" s="210"/>
      <c r="AL556" s="210"/>
      <c r="AM556" s="276"/>
      <c r="AN556" s="276"/>
      <c r="AO556" s="208">
        <f t="shared" si="2711"/>
        <v>0</v>
      </c>
      <c r="AP556" s="210"/>
      <c r="AQ556" s="276"/>
      <c r="AR556" s="276"/>
      <c r="AS556" s="276"/>
      <c r="AT556" s="278"/>
      <c r="AU556" s="280"/>
      <c r="AV556" s="280"/>
      <c r="AW556" s="210"/>
      <c r="AX556" s="210"/>
      <c r="AY556" s="188"/>
      <c r="AZ556" s="182"/>
      <c r="BA556" s="183"/>
      <c r="BB556" s="183"/>
      <c r="BC556" s="183"/>
      <c r="BD556" s="183"/>
      <c r="BE556" s="183"/>
      <c r="BF556" s="183"/>
      <c r="BG556" s="183"/>
    </row>
    <row r="557" spans="1:59" ht="64.5" hidden="1" customHeight="1" x14ac:dyDescent="0.2">
      <c r="A557" s="284">
        <v>183</v>
      </c>
      <c r="B557" s="282"/>
      <c r="C557" s="285" t="e">
        <f t="shared" ref="C557" si="2769">+VLOOKUP(B557,$A$691:$B$729,2,0)</f>
        <v>#N/A</v>
      </c>
      <c r="D557" s="280"/>
      <c r="E557" s="285" t="e">
        <f>IF(D557=$D$661,$E$661,IF(D557=$D$662,$E$662,IF(D557=$D$663,$E$663,IF(D557=$D$664,$E$664,IF(D557=$D$665,$E$665,IF(D557=$D$666,$E$666,IF(D557=$D$667,$E$667,IF(D557=$D$668,$E$668,IF(D557=$D$669,$E$669,IF(D557=$D$670,$E$670,IF(D557=VICERRECTORÍA_ACADÉMICA_,BE1168,IF(D557=PLANEACIÓN_,BE1170, IF(D557=IMPACTO,BE1169,IF(D557=VICERRECTORÍA_ADMINISTRATIVA_FINANCIERA_,BE1171,IF(D557=_VICERRECTORÍA_RESPONSABILIDAD_SOCIAL_Y_BIENESTAR_UNIVERSITARIO_,BE1172," ")))))))))))))))</f>
        <v>#VALUE!</v>
      </c>
      <c r="F557" s="282"/>
      <c r="G557" s="210"/>
      <c r="H557" s="210"/>
      <c r="I557" s="187"/>
      <c r="J557" s="282"/>
      <c r="K557" s="282"/>
      <c r="L557" s="282"/>
      <c r="M557" s="282"/>
      <c r="N557" s="282"/>
      <c r="O557" s="276">
        <f t="shared" ref="O557" si="2770">IF(N557="ALTA",5,IF(N557="MEDIO ALTA",4,IF(N557="MEDIA",3,IF(N557="MEDIO BAJA",2,IF(N557="BAJA",1,0)))))</f>
        <v>0</v>
      </c>
      <c r="P557" s="282"/>
      <c r="Q557" s="208"/>
      <c r="R557" s="276">
        <f t="shared" ref="R557" si="2771">Q557*O557</f>
        <v>0</v>
      </c>
      <c r="S557" s="180"/>
      <c r="T557" s="181">
        <f t="shared" si="2699"/>
        <v>0</v>
      </c>
      <c r="U557" s="276" t="e">
        <f t="shared" si="2700"/>
        <v>#DIV/0!</v>
      </c>
      <c r="V557" s="276" t="e">
        <f t="shared" si="2701"/>
        <v>#DIV/0!</v>
      </c>
      <c r="W557" s="210"/>
      <c r="X557" s="276" t="e">
        <f t="shared" ref="X557" si="2772">IF(S557="No_existen",5*$X$10,Y557*$X$10)</f>
        <v>#DIV/0!</v>
      </c>
      <c r="Y557" s="276" t="e">
        <f t="shared" si="2703"/>
        <v>#DIV/0!</v>
      </c>
      <c r="Z557" s="208">
        <f t="shared" si="2704"/>
        <v>0</v>
      </c>
      <c r="AA557" s="210"/>
      <c r="AB557" s="210"/>
      <c r="AC557" s="276" t="e">
        <f t="shared" ref="AC557" si="2773">IF(S557="No_existen",5*$AC$10,AD557*$AC$10)</f>
        <v>#DIV/0!</v>
      </c>
      <c r="AD557" s="276" t="e">
        <f t="shared" si="2706"/>
        <v>#DIV/0!</v>
      </c>
      <c r="AE557" s="208">
        <f t="shared" si="2645"/>
        <v>0</v>
      </c>
      <c r="AF557" s="210"/>
      <c r="AG557" s="210"/>
      <c r="AH557" s="276" t="e">
        <f t="shared" ref="AH557" si="2774">IF(S557="No_existen",5*$AH$10,AI557*$AH$10)</f>
        <v>#DIV/0!</v>
      </c>
      <c r="AI557" s="276" t="e">
        <f t="shared" si="2708"/>
        <v>#DIV/0!</v>
      </c>
      <c r="AJ557" s="208">
        <f t="shared" si="2646"/>
        <v>0</v>
      </c>
      <c r="AK557" s="210"/>
      <c r="AL557" s="210"/>
      <c r="AM557" s="276" t="e">
        <f t="shared" ref="AM557" si="2775">IF(S557="No_existen",5*$AM$10,AN557*$AM$10)</f>
        <v>#DIV/0!</v>
      </c>
      <c r="AN557" s="276" t="e">
        <f t="shared" si="2710"/>
        <v>#DIV/0!</v>
      </c>
      <c r="AO557" s="208">
        <f t="shared" si="2711"/>
        <v>0</v>
      </c>
      <c r="AP557" s="210"/>
      <c r="AQ557" s="276" t="e">
        <f t="shared" si="2692"/>
        <v>#DIV/0!</v>
      </c>
      <c r="AR557" s="276" t="e">
        <f t="shared" ref="AR557" si="2776">IF(AQ557&lt;1.5,"FUERTE",IF(AND(AQ557&gt;=1.5,AQ557&lt;2.5),"ACEPTABLE",IF(AQ557&gt;=5,"INEXISTENTE","DÉBIL")))</f>
        <v>#DIV/0!</v>
      </c>
      <c r="AS557" s="276">
        <f t="shared" ref="AS557" si="2777">IF(R557=0,0,ROUND((R557*AQ557),0))</f>
        <v>0</v>
      </c>
      <c r="AT557" s="278" t="str">
        <f t="shared" si="2714"/>
        <v>LEVE</v>
      </c>
      <c r="AU557" s="280"/>
      <c r="AV557" s="280"/>
      <c r="AW557" s="210"/>
      <c r="AX557" s="210"/>
      <c r="AY557" s="188"/>
      <c r="AZ557" s="182"/>
      <c r="BA557" s="183"/>
      <c r="BB557" s="183"/>
      <c r="BC557" s="183"/>
      <c r="BD557" s="183"/>
      <c r="BE557" s="183"/>
      <c r="BF557" s="183"/>
      <c r="BG557" s="183"/>
    </row>
    <row r="558" spans="1:59" ht="64.5" hidden="1" customHeight="1" x14ac:dyDescent="0.2">
      <c r="A558" s="284"/>
      <c r="B558" s="282"/>
      <c r="C558" s="285"/>
      <c r="D558" s="280"/>
      <c r="E558" s="285"/>
      <c r="F558" s="282"/>
      <c r="G558" s="210"/>
      <c r="H558" s="210"/>
      <c r="I558" s="187"/>
      <c r="J558" s="282"/>
      <c r="K558" s="282"/>
      <c r="L558" s="282"/>
      <c r="M558" s="282"/>
      <c r="N558" s="282"/>
      <c r="O558" s="276"/>
      <c r="P558" s="282"/>
      <c r="Q558" s="208"/>
      <c r="R558" s="276"/>
      <c r="S558" s="180"/>
      <c r="T558" s="181">
        <f t="shared" si="2699"/>
        <v>0</v>
      </c>
      <c r="U558" s="276"/>
      <c r="V558" s="276"/>
      <c r="W558" s="210"/>
      <c r="X558" s="276"/>
      <c r="Y558" s="276"/>
      <c r="Z558" s="208">
        <f t="shared" si="2704"/>
        <v>0</v>
      </c>
      <c r="AA558" s="210"/>
      <c r="AB558" s="210"/>
      <c r="AC558" s="276"/>
      <c r="AD558" s="276"/>
      <c r="AE558" s="208">
        <f t="shared" si="2645"/>
        <v>0</v>
      </c>
      <c r="AF558" s="210"/>
      <c r="AG558" s="210"/>
      <c r="AH558" s="276"/>
      <c r="AI558" s="276"/>
      <c r="AJ558" s="208">
        <f t="shared" si="2646"/>
        <v>0</v>
      </c>
      <c r="AK558" s="210"/>
      <c r="AL558" s="210"/>
      <c r="AM558" s="276"/>
      <c r="AN558" s="276"/>
      <c r="AO558" s="208">
        <f t="shared" si="2711"/>
        <v>0</v>
      </c>
      <c r="AP558" s="210"/>
      <c r="AQ558" s="276"/>
      <c r="AR558" s="276"/>
      <c r="AS558" s="276"/>
      <c r="AT558" s="278"/>
      <c r="AU558" s="280"/>
      <c r="AV558" s="280"/>
      <c r="AW558" s="210"/>
      <c r="AX558" s="210"/>
      <c r="AY558" s="188"/>
      <c r="AZ558" s="182"/>
      <c r="BA558" s="183"/>
      <c r="BB558" s="183"/>
      <c r="BC558" s="183"/>
      <c r="BD558" s="183"/>
      <c r="BE558" s="183"/>
      <c r="BF558" s="183"/>
      <c r="BG558" s="183"/>
    </row>
    <row r="559" spans="1:59" ht="64.5" hidden="1" customHeight="1" x14ac:dyDescent="0.2">
      <c r="A559" s="284"/>
      <c r="B559" s="282"/>
      <c r="C559" s="285"/>
      <c r="D559" s="280"/>
      <c r="E559" s="285"/>
      <c r="F559" s="282"/>
      <c r="G559" s="210"/>
      <c r="H559" s="210"/>
      <c r="I559" s="187"/>
      <c r="J559" s="282"/>
      <c r="K559" s="282"/>
      <c r="L559" s="282"/>
      <c r="M559" s="282"/>
      <c r="N559" s="282"/>
      <c r="O559" s="276"/>
      <c r="P559" s="282"/>
      <c r="Q559" s="208"/>
      <c r="R559" s="276"/>
      <c r="S559" s="180"/>
      <c r="T559" s="181">
        <f t="shared" si="2699"/>
        <v>0</v>
      </c>
      <c r="U559" s="276"/>
      <c r="V559" s="276"/>
      <c r="W559" s="210"/>
      <c r="X559" s="276"/>
      <c r="Y559" s="276"/>
      <c r="Z559" s="208">
        <f t="shared" si="2704"/>
        <v>0</v>
      </c>
      <c r="AA559" s="210"/>
      <c r="AB559" s="210"/>
      <c r="AC559" s="276"/>
      <c r="AD559" s="276"/>
      <c r="AE559" s="208">
        <f t="shared" si="2645"/>
        <v>0</v>
      </c>
      <c r="AF559" s="210"/>
      <c r="AG559" s="210"/>
      <c r="AH559" s="276"/>
      <c r="AI559" s="276"/>
      <c r="AJ559" s="208">
        <f t="shared" si="2646"/>
        <v>0</v>
      </c>
      <c r="AK559" s="210"/>
      <c r="AL559" s="210"/>
      <c r="AM559" s="276"/>
      <c r="AN559" s="276"/>
      <c r="AO559" s="208">
        <f t="shared" si="2711"/>
        <v>0</v>
      </c>
      <c r="AP559" s="210"/>
      <c r="AQ559" s="276"/>
      <c r="AR559" s="276"/>
      <c r="AS559" s="276"/>
      <c r="AT559" s="278"/>
      <c r="AU559" s="280"/>
      <c r="AV559" s="280"/>
      <c r="AW559" s="210"/>
      <c r="AX559" s="210"/>
      <c r="AY559" s="188"/>
      <c r="AZ559" s="182"/>
      <c r="BA559" s="183"/>
      <c r="BB559" s="183"/>
      <c r="BC559" s="183"/>
      <c r="BD559" s="183"/>
      <c r="BE559" s="183"/>
      <c r="BF559" s="183"/>
      <c r="BG559" s="183"/>
    </row>
    <row r="560" spans="1:59" ht="64.5" hidden="1" customHeight="1" x14ac:dyDescent="0.2">
      <c r="A560" s="284">
        <v>184</v>
      </c>
      <c r="B560" s="282"/>
      <c r="C560" s="285" t="e">
        <f t="shared" ref="C560" si="2778">+VLOOKUP(B560,$A$691:$B$729,2,0)</f>
        <v>#N/A</v>
      </c>
      <c r="D560" s="280"/>
      <c r="E560" s="285" t="e">
        <f>IF(D560=$D$661,$E$661,IF(D560=$D$662,$E$662,IF(D560=$D$663,$E$663,IF(D560=$D$664,$E$664,IF(D560=$D$665,$E$665,IF(D560=$D$666,$E$666,IF(D560=$D$667,$E$667,IF(D560=$D$668,$E$668,IF(D560=$D$669,$E$669,IF(D560=$D$670,$E$670,IF(D560=VICERRECTORÍA_ACADÉMICA_,BE1171,IF(D560=PLANEACIÓN_,BE1173, IF(D560=IMPACTO,BE1172,IF(D560=VICERRECTORÍA_ADMINISTRATIVA_FINANCIERA_,BE1174,IF(D560=_VICERRECTORÍA_RESPONSABILIDAD_SOCIAL_Y_BIENESTAR_UNIVERSITARIO_,BE1175," ")))))))))))))))</f>
        <v>#VALUE!</v>
      </c>
      <c r="F560" s="282"/>
      <c r="G560" s="210"/>
      <c r="H560" s="210"/>
      <c r="I560" s="187"/>
      <c r="J560" s="282"/>
      <c r="K560" s="282"/>
      <c r="L560" s="282"/>
      <c r="M560" s="282"/>
      <c r="N560" s="282"/>
      <c r="O560" s="276">
        <f t="shared" ref="O560" si="2779">IF(N560="ALTA",5,IF(N560="MEDIO ALTA",4,IF(N560="MEDIA",3,IF(N560="MEDIO BAJA",2,IF(N560="BAJA",1,0)))))</f>
        <v>0</v>
      </c>
      <c r="P560" s="282"/>
      <c r="Q560" s="208"/>
      <c r="R560" s="276">
        <f t="shared" ref="R560" si="2780">Q560*O560</f>
        <v>0</v>
      </c>
      <c r="S560" s="180"/>
      <c r="T560" s="181">
        <f t="shared" si="2699"/>
        <v>0</v>
      </c>
      <c r="U560" s="276" t="e">
        <f t="shared" si="2700"/>
        <v>#DIV/0!</v>
      </c>
      <c r="V560" s="276" t="e">
        <f t="shared" si="2701"/>
        <v>#DIV/0!</v>
      </c>
      <c r="W560" s="210"/>
      <c r="X560" s="276" t="e">
        <f t="shared" ref="X560" si="2781">IF(S560="No_existen",5*$X$10,Y560*$X$10)</f>
        <v>#DIV/0!</v>
      </c>
      <c r="Y560" s="276" t="e">
        <f t="shared" si="2703"/>
        <v>#DIV/0!</v>
      </c>
      <c r="Z560" s="208">
        <f t="shared" si="2704"/>
        <v>0</v>
      </c>
      <c r="AA560" s="210"/>
      <c r="AB560" s="210"/>
      <c r="AC560" s="276" t="e">
        <f t="shared" ref="AC560" si="2782">IF(S560="No_existen",5*$AC$10,AD560*$AC$10)</f>
        <v>#DIV/0!</v>
      </c>
      <c r="AD560" s="276" t="e">
        <f t="shared" si="2706"/>
        <v>#DIV/0!</v>
      </c>
      <c r="AE560" s="208">
        <f t="shared" si="2645"/>
        <v>0</v>
      </c>
      <c r="AF560" s="210"/>
      <c r="AG560" s="210"/>
      <c r="AH560" s="276" t="e">
        <f t="shared" ref="AH560" si="2783">IF(S560="No_existen",5*$AH$10,AI560*$AH$10)</f>
        <v>#DIV/0!</v>
      </c>
      <c r="AI560" s="276" t="e">
        <f t="shared" si="2708"/>
        <v>#DIV/0!</v>
      </c>
      <c r="AJ560" s="208">
        <f t="shared" si="2646"/>
        <v>0</v>
      </c>
      <c r="AK560" s="210"/>
      <c r="AL560" s="210"/>
      <c r="AM560" s="276" t="e">
        <f t="shared" ref="AM560" si="2784">IF(S560="No_existen",5*$AM$10,AN560*$AM$10)</f>
        <v>#DIV/0!</v>
      </c>
      <c r="AN560" s="276" t="e">
        <f t="shared" si="2710"/>
        <v>#DIV/0!</v>
      </c>
      <c r="AO560" s="208">
        <f t="shared" si="2711"/>
        <v>0</v>
      </c>
      <c r="AP560" s="210"/>
      <c r="AQ560" s="276" t="e">
        <f t="shared" si="2692"/>
        <v>#DIV/0!</v>
      </c>
      <c r="AR560" s="276" t="e">
        <f t="shared" ref="AR560" si="2785">IF(AQ560&lt;1.5,"FUERTE",IF(AND(AQ560&gt;=1.5,AQ560&lt;2.5),"ACEPTABLE",IF(AQ560&gt;=5,"INEXISTENTE","DÉBIL")))</f>
        <v>#DIV/0!</v>
      </c>
      <c r="AS560" s="276">
        <f t="shared" ref="AS560" si="2786">IF(R560=0,0,ROUND((R560*AQ560),0))</f>
        <v>0</v>
      </c>
      <c r="AT560" s="278" t="str">
        <f t="shared" si="2714"/>
        <v>LEVE</v>
      </c>
      <c r="AU560" s="280"/>
      <c r="AV560" s="280"/>
      <c r="AW560" s="210"/>
      <c r="AX560" s="210"/>
      <c r="AY560" s="188"/>
      <c r="AZ560" s="182"/>
      <c r="BA560" s="183"/>
      <c r="BB560" s="183"/>
      <c r="BC560" s="183"/>
      <c r="BD560" s="183"/>
      <c r="BE560" s="183"/>
      <c r="BF560" s="183"/>
      <c r="BG560" s="183"/>
    </row>
    <row r="561" spans="1:59" ht="64.5" hidden="1" customHeight="1" x14ac:dyDescent="0.2">
      <c r="A561" s="284"/>
      <c r="B561" s="282"/>
      <c r="C561" s="285"/>
      <c r="D561" s="280"/>
      <c r="E561" s="285"/>
      <c r="F561" s="282"/>
      <c r="G561" s="210"/>
      <c r="H561" s="210"/>
      <c r="I561" s="187"/>
      <c r="J561" s="282"/>
      <c r="K561" s="282"/>
      <c r="L561" s="282"/>
      <c r="M561" s="282"/>
      <c r="N561" s="282"/>
      <c r="O561" s="276"/>
      <c r="P561" s="282"/>
      <c r="Q561" s="208"/>
      <c r="R561" s="276"/>
      <c r="S561" s="180"/>
      <c r="T561" s="181">
        <f t="shared" si="2699"/>
        <v>0</v>
      </c>
      <c r="U561" s="276"/>
      <c r="V561" s="276"/>
      <c r="W561" s="210"/>
      <c r="X561" s="276"/>
      <c r="Y561" s="276"/>
      <c r="Z561" s="208">
        <f t="shared" si="2704"/>
        <v>0</v>
      </c>
      <c r="AA561" s="210"/>
      <c r="AB561" s="210"/>
      <c r="AC561" s="276"/>
      <c r="AD561" s="276"/>
      <c r="AE561" s="208">
        <f t="shared" si="2645"/>
        <v>0</v>
      </c>
      <c r="AF561" s="210"/>
      <c r="AG561" s="210"/>
      <c r="AH561" s="276"/>
      <c r="AI561" s="276"/>
      <c r="AJ561" s="208">
        <f t="shared" si="2646"/>
        <v>0</v>
      </c>
      <c r="AK561" s="210"/>
      <c r="AL561" s="210"/>
      <c r="AM561" s="276"/>
      <c r="AN561" s="276"/>
      <c r="AO561" s="208">
        <f t="shared" si="2711"/>
        <v>0</v>
      </c>
      <c r="AP561" s="210"/>
      <c r="AQ561" s="276"/>
      <c r="AR561" s="276"/>
      <c r="AS561" s="276"/>
      <c r="AT561" s="278"/>
      <c r="AU561" s="280"/>
      <c r="AV561" s="280"/>
      <c r="AW561" s="210"/>
      <c r="AX561" s="210"/>
      <c r="AY561" s="188"/>
      <c r="AZ561" s="182"/>
      <c r="BA561" s="183"/>
      <c r="BB561" s="183"/>
      <c r="BC561" s="183"/>
      <c r="BD561" s="183"/>
      <c r="BE561" s="183"/>
      <c r="BF561" s="183"/>
      <c r="BG561" s="183"/>
    </row>
    <row r="562" spans="1:59" ht="64.5" hidden="1" customHeight="1" x14ac:dyDescent="0.2">
      <c r="A562" s="284"/>
      <c r="B562" s="282"/>
      <c r="C562" s="285"/>
      <c r="D562" s="280"/>
      <c r="E562" s="285"/>
      <c r="F562" s="282"/>
      <c r="G562" s="210"/>
      <c r="H562" s="210"/>
      <c r="I562" s="187"/>
      <c r="J562" s="282"/>
      <c r="K562" s="282"/>
      <c r="L562" s="282"/>
      <c r="M562" s="282"/>
      <c r="N562" s="282"/>
      <c r="O562" s="276"/>
      <c r="P562" s="282"/>
      <c r="Q562" s="208"/>
      <c r="R562" s="276"/>
      <c r="S562" s="180"/>
      <c r="T562" s="181">
        <f t="shared" si="2699"/>
        <v>0</v>
      </c>
      <c r="U562" s="276"/>
      <c r="V562" s="276"/>
      <c r="W562" s="210"/>
      <c r="X562" s="276"/>
      <c r="Y562" s="276"/>
      <c r="Z562" s="208">
        <f t="shared" si="2704"/>
        <v>0</v>
      </c>
      <c r="AA562" s="210"/>
      <c r="AB562" s="210"/>
      <c r="AC562" s="276"/>
      <c r="AD562" s="276"/>
      <c r="AE562" s="208">
        <f t="shared" si="2645"/>
        <v>0</v>
      </c>
      <c r="AF562" s="210"/>
      <c r="AG562" s="210"/>
      <c r="AH562" s="276"/>
      <c r="AI562" s="276"/>
      <c r="AJ562" s="208">
        <f t="shared" si="2646"/>
        <v>0</v>
      </c>
      <c r="AK562" s="210"/>
      <c r="AL562" s="210"/>
      <c r="AM562" s="276"/>
      <c r="AN562" s="276"/>
      <c r="AO562" s="208">
        <f t="shared" si="2711"/>
        <v>0</v>
      </c>
      <c r="AP562" s="210"/>
      <c r="AQ562" s="276"/>
      <c r="AR562" s="276"/>
      <c r="AS562" s="276"/>
      <c r="AT562" s="278"/>
      <c r="AU562" s="280"/>
      <c r="AV562" s="280"/>
      <c r="AW562" s="210"/>
      <c r="AX562" s="210"/>
      <c r="AY562" s="188"/>
      <c r="AZ562" s="182"/>
      <c r="BA562" s="183"/>
      <c r="BB562" s="183"/>
      <c r="BC562" s="183"/>
      <c r="BD562" s="183"/>
      <c r="BE562" s="183"/>
      <c r="BF562" s="183"/>
      <c r="BG562" s="183"/>
    </row>
    <row r="563" spans="1:59" ht="64.5" hidden="1" customHeight="1" x14ac:dyDescent="0.2">
      <c r="A563" s="284">
        <v>185</v>
      </c>
      <c r="B563" s="282"/>
      <c r="C563" s="285" t="e">
        <f t="shared" ref="C563" si="2787">+VLOOKUP(B563,$A$691:$B$729,2,0)</f>
        <v>#N/A</v>
      </c>
      <c r="D563" s="280"/>
      <c r="E563" s="285" t="e">
        <f>IF(D563=$D$661,$E$661,IF(D563=$D$662,$E$662,IF(D563=$D$663,$E$663,IF(D563=$D$664,$E$664,IF(D563=$D$665,$E$665,IF(D563=$D$666,$E$666,IF(D563=$D$667,$E$667,IF(D563=$D$668,$E$668,IF(D563=$D$669,$E$669,IF(D563=$D$670,$E$670,IF(D563=VICERRECTORÍA_ACADÉMICA_,BE1174,IF(D563=PLANEACIÓN_,BE1176, IF(D563=IMPACTO,BE1175,IF(D563=VICERRECTORÍA_ADMINISTRATIVA_FINANCIERA_,BE1177,IF(D563=_VICERRECTORÍA_RESPONSABILIDAD_SOCIAL_Y_BIENESTAR_UNIVERSITARIO_,BE1178," ")))))))))))))))</f>
        <v>#VALUE!</v>
      </c>
      <c r="F563" s="282"/>
      <c r="G563" s="210"/>
      <c r="H563" s="210"/>
      <c r="I563" s="187"/>
      <c r="J563" s="282"/>
      <c r="K563" s="282"/>
      <c r="L563" s="282"/>
      <c r="M563" s="282"/>
      <c r="N563" s="282"/>
      <c r="O563" s="276">
        <f t="shared" ref="O563" si="2788">IF(N563="ALTA",5,IF(N563="MEDIO ALTA",4,IF(N563="MEDIA",3,IF(N563="MEDIO BAJA",2,IF(N563="BAJA",1,0)))))</f>
        <v>0</v>
      </c>
      <c r="P563" s="282"/>
      <c r="Q563" s="208"/>
      <c r="R563" s="276">
        <f t="shared" ref="R563" si="2789">Q563*O563</f>
        <v>0</v>
      </c>
      <c r="S563" s="180"/>
      <c r="T563" s="181">
        <f t="shared" si="2699"/>
        <v>0</v>
      </c>
      <c r="U563" s="276" t="e">
        <f t="shared" si="2700"/>
        <v>#DIV/0!</v>
      </c>
      <c r="V563" s="276" t="e">
        <f t="shared" si="2701"/>
        <v>#DIV/0!</v>
      </c>
      <c r="W563" s="210"/>
      <c r="X563" s="276" t="e">
        <f t="shared" ref="X563" si="2790">IF(S563="No_existen",5*$X$10,Y563*$X$10)</f>
        <v>#DIV/0!</v>
      </c>
      <c r="Y563" s="276" t="e">
        <f t="shared" si="2703"/>
        <v>#DIV/0!</v>
      </c>
      <c r="Z563" s="208">
        <f t="shared" si="2704"/>
        <v>0</v>
      </c>
      <c r="AA563" s="210"/>
      <c r="AB563" s="210"/>
      <c r="AC563" s="276" t="e">
        <f t="shared" ref="AC563" si="2791">IF(S563="No_existen",5*$AC$10,AD563*$AC$10)</f>
        <v>#DIV/0!</v>
      </c>
      <c r="AD563" s="276" t="e">
        <f t="shared" si="2706"/>
        <v>#DIV/0!</v>
      </c>
      <c r="AE563" s="208">
        <f t="shared" si="2645"/>
        <v>0</v>
      </c>
      <c r="AF563" s="210"/>
      <c r="AG563" s="210"/>
      <c r="AH563" s="276" t="e">
        <f t="shared" ref="AH563" si="2792">IF(S563="No_existen",5*$AH$10,AI563*$AH$10)</f>
        <v>#DIV/0!</v>
      </c>
      <c r="AI563" s="276" t="e">
        <f t="shared" si="2708"/>
        <v>#DIV/0!</v>
      </c>
      <c r="AJ563" s="208">
        <f t="shared" si="2646"/>
        <v>0</v>
      </c>
      <c r="AK563" s="210"/>
      <c r="AL563" s="210"/>
      <c r="AM563" s="276" t="e">
        <f t="shared" ref="AM563" si="2793">IF(S563="No_existen",5*$AM$10,AN563*$AM$10)</f>
        <v>#DIV/0!</v>
      </c>
      <c r="AN563" s="276" t="e">
        <f t="shared" si="2710"/>
        <v>#DIV/0!</v>
      </c>
      <c r="AO563" s="208">
        <f t="shared" si="2711"/>
        <v>0</v>
      </c>
      <c r="AP563" s="210"/>
      <c r="AQ563" s="276" t="e">
        <f t="shared" si="2692"/>
        <v>#DIV/0!</v>
      </c>
      <c r="AR563" s="276" t="e">
        <f t="shared" ref="AR563" si="2794">IF(AQ563&lt;1.5,"FUERTE",IF(AND(AQ563&gt;=1.5,AQ563&lt;2.5),"ACEPTABLE",IF(AQ563&gt;=5,"INEXISTENTE","DÉBIL")))</f>
        <v>#DIV/0!</v>
      </c>
      <c r="AS563" s="276">
        <f t="shared" ref="AS563" si="2795">IF(R563=0,0,ROUND((R563*AQ563),0))</f>
        <v>0</v>
      </c>
      <c r="AT563" s="278" t="str">
        <f t="shared" si="2714"/>
        <v>LEVE</v>
      </c>
      <c r="AU563" s="280"/>
      <c r="AV563" s="280"/>
      <c r="AW563" s="210"/>
      <c r="AX563" s="210"/>
      <c r="AY563" s="188"/>
      <c r="AZ563" s="182"/>
      <c r="BA563" s="183"/>
      <c r="BB563" s="183"/>
      <c r="BC563" s="183"/>
      <c r="BD563" s="183"/>
      <c r="BE563" s="183"/>
      <c r="BF563" s="183"/>
      <c r="BG563" s="183"/>
    </row>
    <row r="564" spans="1:59" ht="64.5" hidden="1" customHeight="1" x14ac:dyDescent="0.2">
      <c r="A564" s="284"/>
      <c r="B564" s="282"/>
      <c r="C564" s="285"/>
      <c r="D564" s="280"/>
      <c r="E564" s="285"/>
      <c r="F564" s="282"/>
      <c r="G564" s="210"/>
      <c r="H564" s="210"/>
      <c r="I564" s="187"/>
      <c r="J564" s="282"/>
      <c r="K564" s="282"/>
      <c r="L564" s="282"/>
      <c r="M564" s="282"/>
      <c r="N564" s="282"/>
      <c r="O564" s="276"/>
      <c r="P564" s="282"/>
      <c r="Q564" s="208"/>
      <c r="R564" s="276"/>
      <c r="S564" s="180"/>
      <c r="T564" s="181">
        <f t="shared" si="2699"/>
        <v>0</v>
      </c>
      <c r="U564" s="276"/>
      <c r="V564" s="276"/>
      <c r="W564" s="210"/>
      <c r="X564" s="276"/>
      <c r="Y564" s="276"/>
      <c r="Z564" s="208">
        <f t="shared" si="2704"/>
        <v>0</v>
      </c>
      <c r="AA564" s="210"/>
      <c r="AB564" s="210"/>
      <c r="AC564" s="276"/>
      <c r="AD564" s="276"/>
      <c r="AE564" s="208">
        <f t="shared" si="2645"/>
        <v>0</v>
      </c>
      <c r="AF564" s="210"/>
      <c r="AG564" s="210"/>
      <c r="AH564" s="276"/>
      <c r="AI564" s="276"/>
      <c r="AJ564" s="208">
        <f t="shared" si="2646"/>
        <v>0</v>
      </c>
      <c r="AK564" s="210"/>
      <c r="AL564" s="210"/>
      <c r="AM564" s="276"/>
      <c r="AN564" s="276"/>
      <c r="AO564" s="208">
        <f t="shared" si="2711"/>
        <v>0</v>
      </c>
      <c r="AP564" s="210"/>
      <c r="AQ564" s="276"/>
      <c r="AR564" s="276"/>
      <c r="AS564" s="276"/>
      <c r="AT564" s="278"/>
      <c r="AU564" s="280"/>
      <c r="AV564" s="280"/>
      <c r="AW564" s="210"/>
      <c r="AX564" s="210"/>
      <c r="AY564" s="188"/>
      <c r="AZ564" s="182"/>
      <c r="BA564" s="183"/>
      <c r="BB564" s="183"/>
      <c r="BC564" s="183"/>
      <c r="BD564" s="183"/>
      <c r="BE564" s="183"/>
      <c r="BF564" s="183"/>
      <c r="BG564" s="183"/>
    </row>
    <row r="565" spans="1:59" ht="64.5" hidden="1" customHeight="1" x14ac:dyDescent="0.2">
      <c r="A565" s="284"/>
      <c r="B565" s="282"/>
      <c r="C565" s="285"/>
      <c r="D565" s="280"/>
      <c r="E565" s="285"/>
      <c r="F565" s="282"/>
      <c r="G565" s="210"/>
      <c r="H565" s="210"/>
      <c r="I565" s="187"/>
      <c r="J565" s="282"/>
      <c r="K565" s="282"/>
      <c r="L565" s="282"/>
      <c r="M565" s="282"/>
      <c r="N565" s="282"/>
      <c r="O565" s="276"/>
      <c r="P565" s="282"/>
      <c r="Q565" s="208"/>
      <c r="R565" s="276"/>
      <c r="S565" s="180"/>
      <c r="T565" s="181">
        <f t="shared" si="2699"/>
        <v>0</v>
      </c>
      <c r="U565" s="276"/>
      <c r="V565" s="276"/>
      <c r="W565" s="210"/>
      <c r="X565" s="276"/>
      <c r="Y565" s="276"/>
      <c r="Z565" s="208">
        <f t="shared" si="2704"/>
        <v>0</v>
      </c>
      <c r="AA565" s="210"/>
      <c r="AB565" s="210"/>
      <c r="AC565" s="276"/>
      <c r="AD565" s="276"/>
      <c r="AE565" s="208">
        <f t="shared" si="2645"/>
        <v>0</v>
      </c>
      <c r="AF565" s="210"/>
      <c r="AG565" s="210"/>
      <c r="AH565" s="276"/>
      <c r="AI565" s="276"/>
      <c r="AJ565" s="208">
        <f t="shared" si="2646"/>
        <v>0</v>
      </c>
      <c r="AK565" s="210"/>
      <c r="AL565" s="210"/>
      <c r="AM565" s="276"/>
      <c r="AN565" s="276"/>
      <c r="AO565" s="208">
        <f t="shared" si="2711"/>
        <v>0</v>
      </c>
      <c r="AP565" s="210"/>
      <c r="AQ565" s="276"/>
      <c r="AR565" s="276"/>
      <c r="AS565" s="276"/>
      <c r="AT565" s="278"/>
      <c r="AU565" s="280"/>
      <c r="AV565" s="280"/>
      <c r="AW565" s="210"/>
      <c r="AX565" s="210"/>
      <c r="AY565" s="188"/>
      <c r="AZ565" s="182"/>
      <c r="BA565" s="183"/>
      <c r="BB565" s="183"/>
      <c r="BC565" s="183"/>
      <c r="BD565" s="183"/>
      <c r="BE565" s="183"/>
      <c r="BF565" s="183"/>
      <c r="BG565" s="183"/>
    </row>
    <row r="566" spans="1:59" ht="64.5" hidden="1" customHeight="1" x14ac:dyDescent="0.2">
      <c r="A566" s="284">
        <v>186</v>
      </c>
      <c r="B566" s="282"/>
      <c r="C566" s="285" t="e">
        <f t="shared" ref="C566" si="2796">+VLOOKUP(B566,$A$691:$B$729,2,0)</f>
        <v>#N/A</v>
      </c>
      <c r="D566" s="280"/>
      <c r="E566" s="285" t="e">
        <f>IF(D566=$D$661,$E$661,IF(D566=$D$662,$E$662,IF(D566=$D$663,$E$663,IF(D566=$D$664,$E$664,IF(D566=$D$665,$E$665,IF(D566=$D$666,$E$666,IF(D566=$D$667,$E$667,IF(D566=$D$668,$E$668,IF(D566=$D$669,$E$669,IF(D566=$D$670,$E$670,IF(D566=VICERRECTORÍA_ACADÉMICA_,BE1177,IF(D566=PLANEACIÓN_,BE1179, IF(D566=IMPACTO,BE1178,IF(D566=VICERRECTORÍA_ADMINISTRATIVA_FINANCIERA_,BE1180,IF(D566=_VICERRECTORÍA_RESPONSABILIDAD_SOCIAL_Y_BIENESTAR_UNIVERSITARIO_,BE1181," ")))))))))))))))</f>
        <v>#VALUE!</v>
      </c>
      <c r="F566" s="282"/>
      <c r="G566" s="210"/>
      <c r="H566" s="210"/>
      <c r="I566" s="187"/>
      <c r="J566" s="282"/>
      <c r="K566" s="282"/>
      <c r="L566" s="282"/>
      <c r="M566" s="282"/>
      <c r="N566" s="282"/>
      <c r="O566" s="276">
        <f t="shared" ref="O566" si="2797">IF(N566="ALTA",5,IF(N566="MEDIO ALTA",4,IF(N566="MEDIA",3,IF(N566="MEDIO BAJA",2,IF(N566="BAJA",1,0)))))</f>
        <v>0</v>
      </c>
      <c r="P566" s="282"/>
      <c r="Q566" s="208"/>
      <c r="R566" s="276">
        <f t="shared" ref="R566" si="2798">Q566*O566</f>
        <v>0</v>
      </c>
      <c r="S566" s="180"/>
      <c r="T566" s="181">
        <f t="shared" si="2699"/>
        <v>0</v>
      </c>
      <c r="U566" s="276" t="e">
        <f t="shared" si="2700"/>
        <v>#DIV/0!</v>
      </c>
      <c r="V566" s="276" t="e">
        <f t="shared" si="2701"/>
        <v>#DIV/0!</v>
      </c>
      <c r="W566" s="210"/>
      <c r="X566" s="276" t="e">
        <f t="shared" ref="X566" si="2799">IF(S566="No_existen",5*$X$10,Y566*$X$10)</f>
        <v>#DIV/0!</v>
      </c>
      <c r="Y566" s="276" t="e">
        <f t="shared" si="2703"/>
        <v>#DIV/0!</v>
      </c>
      <c r="Z566" s="208">
        <f t="shared" si="2704"/>
        <v>0</v>
      </c>
      <c r="AA566" s="210"/>
      <c r="AB566" s="210"/>
      <c r="AC566" s="276" t="e">
        <f t="shared" ref="AC566" si="2800">IF(S566="No_existen",5*$AC$10,AD566*$AC$10)</f>
        <v>#DIV/0!</v>
      </c>
      <c r="AD566" s="276" t="e">
        <f t="shared" si="2706"/>
        <v>#DIV/0!</v>
      </c>
      <c r="AE566" s="208">
        <f t="shared" si="2645"/>
        <v>0</v>
      </c>
      <c r="AF566" s="210"/>
      <c r="AG566" s="210"/>
      <c r="AH566" s="276" t="e">
        <f t="shared" ref="AH566" si="2801">IF(S566="No_existen",5*$AH$10,AI566*$AH$10)</f>
        <v>#DIV/0!</v>
      </c>
      <c r="AI566" s="276" t="e">
        <f t="shared" si="2708"/>
        <v>#DIV/0!</v>
      </c>
      <c r="AJ566" s="208">
        <f t="shared" si="2646"/>
        <v>0</v>
      </c>
      <c r="AK566" s="210"/>
      <c r="AL566" s="210"/>
      <c r="AM566" s="276" t="e">
        <f t="shared" ref="AM566" si="2802">IF(S566="No_existen",5*$AM$10,AN566*$AM$10)</f>
        <v>#DIV/0!</v>
      </c>
      <c r="AN566" s="276" t="e">
        <f t="shared" si="2710"/>
        <v>#DIV/0!</v>
      </c>
      <c r="AO566" s="208">
        <f t="shared" si="2711"/>
        <v>0</v>
      </c>
      <c r="AP566" s="210"/>
      <c r="AQ566" s="276" t="e">
        <f t="shared" si="2692"/>
        <v>#DIV/0!</v>
      </c>
      <c r="AR566" s="276" t="e">
        <f t="shared" ref="AR566" si="2803">IF(AQ566&lt;1.5,"FUERTE",IF(AND(AQ566&gt;=1.5,AQ566&lt;2.5),"ACEPTABLE",IF(AQ566&gt;=5,"INEXISTENTE","DÉBIL")))</f>
        <v>#DIV/0!</v>
      </c>
      <c r="AS566" s="276">
        <f t="shared" ref="AS566" si="2804">IF(R566=0,0,ROUND((R566*AQ566),0))</f>
        <v>0</v>
      </c>
      <c r="AT566" s="278" t="str">
        <f t="shared" si="2714"/>
        <v>LEVE</v>
      </c>
      <c r="AU566" s="280"/>
      <c r="AV566" s="280"/>
      <c r="AW566" s="210"/>
      <c r="AX566" s="210"/>
      <c r="AY566" s="188"/>
      <c r="AZ566" s="182"/>
      <c r="BA566" s="183"/>
      <c r="BB566" s="183"/>
      <c r="BC566" s="183"/>
      <c r="BD566" s="183"/>
      <c r="BE566" s="183"/>
      <c r="BF566" s="183"/>
      <c r="BG566" s="183"/>
    </row>
    <row r="567" spans="1:59" ht="64.5" hidden="1" customHeight="1" x14ac:dyDescent="0.2">
      <c r="A567" s="284"/>
      <c r="B567" s="282"/>
      <c r="C567" s="285"/>
      <c r="D567" s="280"/>
      <c r="E567" s="285"/>
      <c r="F567" s="282"/>
      <c r="G567" s="210"/>
      <c r="H567" s="210"/>
      <c r="I567" s="187"/>
      <c r="J567" s="282"/>
      <c r="K567" s="282"/>
      <c r="L567" s="282"/>
      <c r="M567" s="282"/>
      <c r="N567" s="282"/>
      <c r="O567" s="276"/>
      <c r="P567" s="282"/>
      <c r="Q567" s="208"/>
      <c r="R567" s="276"/>
      <c r="S567" s="180"/>
      <c r="T567" s="181">
        <f t="shared" si="2699"/>
        <v>0</v>
      </c>
      <c r="U567" s="276"/>
      <c r="V567" s="276"/>
      <c r="W567" s="210"/>
      <c r="X567" s="276"/>
      <c r="Y567" s="276"/>
      <c r="Z567" s="208">
        <f t="shared" si="2704"/>
        <v>0</v>
      </c>
      <c r="AA567" s="210"/>
      <c r="AB567" s="210"/>
      <c r="AC567" s="276"/>
      <c r="AD567" s="276"/>
      <c r="AE567" s="208">
        <f t="shared" si="2645"/>
        <v>0</v>
      </c>
      <c r="AF567" s="210"/>
      <c r="AG567" s="210"/>
      <c r="AH567" s="276"/>
      <c r="AI567" s="276"/>
      <c r="AJ567" s="208">
        <f t="shared" si="2646"/>
        <v>0</v>
      </c>
      <c r="AK567" s="210"/>
      <c r="AL567" s="210"/>
      <c r="AM567" s="276"/>
      <c r="AN567" s="276"/>
      <c r="AO567" s="208">
        <f t="shared" si="2711"/>
        <v>0</v>
      </c>
      <c r="AP567" s="210"/>
      <c r="AQ567" s="276"/>
      <c r="AR567" s="276"/>
      <c r="AS567" s="276"/>
      <c r="AT567" s="278"/>
      <c r="AU567" s="280"/>
      <c r="AV567" s="280"/>
      <c r="AW567" s="210"/>
      <c r="AX567" s="210"/>
      <c r="AY567" s="188"/>
      <c r="AZ567" s="182"/>
      <c r="BA567" s="183"/>
      <c r="BB567" s="183"/>
      <c r="BC567" s="183"/>
      <c r="BD567" s="183"/>
      <c r="BE567" s="183"/>
      <c r="BF567" s="183"/>
      <c r="BG567" s="183"/>
    </row>
    <row r="568" spans="1:59" ht="64.5" hidden="1" customHeight="1" thickBot="1" x14ac:dyDescent="0.25">
      <c r="A568" s="286"/>
      <c r="B568" s="283"/>
      <c r="C568" s="287"/>
      <c r="D568" s="281"/>
      <c r="E568" s="287"/>
      <c r="F568" s="283"/>
      <c r="G568" s="211"/>
      <c r="H568" s="211"/>
      <c r="I568" s="190"/>
      <c r="J568" s="283"/>
      <c r="K568" s="283"/>
      <c r="L568" s="283"/>
      <c r="M568" s="283"/>
      <c r="N568" s="283"/>
      <c r="O568" s="277"/>
      <c r="P568" s="283"/>
      <c r="Q568" s="209"/>
      <c r="R568" s="277"/>
      <c r="S568" s="191"/>
      <c r="T568" s="192">
        <f t="shared" si="2699"/>
        <v>0</v>
      </c>
      <c r="U568" s="277"/>
      <c r="V568" s="277"/>
      <c r="W568" s="211"/>
      <c r="X568" s="277"/>
      <c r="Y568" s="277"/>
      <c r="Z568" s="209">
        <f t="shared" si="2704"/>
        <v>0</v>
      </c>
      <c r="AA568" s="211"/>
      <c r="AB568" s="211"/>
      <c r="AC568" s="277"/>
      <c r="AD568" s="277"/>
      <c r="AE568" s="209">
        <f t="shared" si="2645"/>
        <v>0</v>
      </c>
      <c r="AF568" s="211"/>
      <c r="AG568" s="211"/>
      <c r="AH568" s="277"/>
      <c r="AI568" s="277"/>
      <c r="AJ568" s="209">
        <f t="shared" si="2646"/>
        <v>0</v>
      </c>
      <c r="AK568" s="211"/>
      <c r="AL568" s="211"/>
      <c r="AM568" s="277"/>
      <c r="AN568" s="277"/>
      <c r="AO568" s="209">
        <f t="shared" si="2711"/>
        <v>0</v>
      </c>
      <c r="AP568" s="211"/>
      <c r="AQ568" s="277"/>
      <c r="AR568" s="277"/>
      <c r="AS568" s="277"/>
      <c r="AT568" s="279"/>
      <c r="AU568" s="281"/>
      <c r="AV568" s="281"/>
      <c r="AW568" s="211"/>
      <c r="AX568" s="211"/>
      <c r="AY568" s="193"/>
      <c r="AZ568" s="194"/>
      <c r="BA568" s="183"/>
      <c r="BB568" s="183"/>
      <c r="BC568" s="183"/>
      <c r="BD568" s="183"/>
      <c r="BE568" s="183"/>
      <c r="BF568" s="183"/>
      <c r="BG568" s="183"/>
    </row>
    <row r="569" spans="1:59" ht="64.5" customHeight="1" x14ac:dyDescent="0.2">
      <c r="A569" s="195"/>
      <c r="B569" s="195"/>
      <c r="C569" s="195"/>
      <c r="D569" s="199"/>
      <c r="E569" s="195"/>
      <c r="F569" s="195"/>
      <c r="G569" s="195"/>
      <c r="H569" s="195"/>
      <c r="I569" s="196"/>
      <c r="J569" s="195"/>
      <c r="K569" s="195"/>
      <c r="L569" s="195"/>
      <c r="M569" s="195"/>
      <c r="N569" s="195"/>
      <c r="O569" s="197"/>
      <c r="P569" s="195"/>
      <c r="Q569" s="197"/>
      <c r="R569" s="242"/>
      <c r="S569" s="242"/>
      <c r="T569" s="242"/>
      <c r="U569" s="197"/>
      <c r="V569" s="197"/>
      <c r="W569" s="195"/>
      <c r="X569" s="197"/>
      <c r="Y569" s="197"/>
      <c r="Z569" s="197"/>
      <c r="AA569" s="195"/>
      <c r="AB569" s="195"/>
      <c r="AC569" s="197"/>
      <c r="AD569" s="197"/>
      <c r="AE569" s="197"/>
      <c r="AF569" s="195"/>
      <c r="AG569" s="195"/>
      <c r="AH569" s="197"/>
      <c r="AI569" s="197"/>
      <c r="AJ569" s="197"/>
      <c r="AK569" s="195"/>
      <c r="AL569" s="195"/>
      <c r="AM569" s="197"/>
      <c r="AN569" s="197"/>
      <c r="AO569" s="197"/>
      <c r="AP569" s="195"/>
      <c r="AQ569" s="197"/>
      <c r="AR569" s="197"/>
      <c r="AS569" s="197"/>
      <c r="AT569" s="199"/>
      <c r="AU569" s="199"/>
      <c r="AV569" s="199"/>
      <c r="AW569" s="195"/>
      <c r="AX569" s="195"/>
      <c r="AY569" s="198"/>
      <c r="AZ569" s="199"/>
      <c r="BA569" s="183"/>
      <c r="BB569" s="183"/>
      <c r="BC569" s="183"/>
      <c r="BD569" s="183"/>
      <c r="BE569" s="183"/>
      <c r="BF569" s="183"/>
      <c r="BG569" s="183"/>
    </row>
    <row r="570" spans="1:59" ht="64.5" customHeight="1" x14ac:dyDescent="0.2">
      <c r="A570" s="195"/>
      <c r="B570" s="195"/>
      <c r="C570" s="195"/>
      <c r="D570" s="199"/>
      <c r="E570" s="195"/>
      <c r="F570" s="195"/>
      <c r="G570" s="195"/>
      <c r="H570" s="195"/>
      <c r="I570" s="196"/>
      <c r="J570" s="195"/>
      <c r="K570" s="195"/>
      <c r="L570" s="195"/>
      <c r="M570" s="195"/>
      <c r="N570" s="195"/>
      <c r="O570" s="197"/>
      <c r="P570" s="195"/>
      <c r="Q570" s="197"/>
      <c r="R570" s="242"/>
      <c r="S570" s="242"/>
      <c r="T570" s="242"/>
      <c r="U570" s="197"/>
      <c r="V570" s="197"/>
      <c r="W570" s="195"/>
      <c r="X570" s="197"/>
      <c r="Y570" s="197"/>
      <c r="Z570" s="197"/>
      <c r="AA570" s="195"/>
      <c r="AB570" s="195"/>
      <c r="AC570" s="197"/>
      <c r="AD570" s="197"/>
      <c r="AE570" s="197"/>
      <c r="AF570" s="195"/>
      <c r="AG570" s="195"/>
      <c r="AH570" s="197"/>
      <c r="AI570" s="197"/>
      <c r="AJ570" s="197"/>
      <c r="AK570" s="195"/>
      <c r="AL570" s="195"/>
      <c r="AM570" s="197"/>
      <c r="AN570" s="197"/>
      <c r="AO570" s="197"/>
      <c r="AP570" s="195"/>
      <c r="AQ570" s="197"/>
      <c r="AR570" s="197"/>
      <c r="AS570" s="197"/>
      <c r="AT570" s="199"/>
      <c r="AU570" s="199"/>
      <c r="AV570" s="199"/>
      <c r="AW570" s="195"/>
      <c r="AX570" s="195"/>
      <c r="AY570" s="198"/>
      <c r="AZ570" s="199"/>
      <c r="BA570" s="183"/>
      <c r="BB570" s="183"/>
      <c r="BC570" s="183"/>
      <c r="BD570" s="183"/>
      <c r="BE570" s="183"/>
      <c r="BF570" s="183"/>
      <c r="BG570" s="183"/>
    </row>
    <row r="571" spans="1:59" ht="64.5" customHeight="1" x14ac:dyDescent="0.2">
      <c r="A571" s="195"/>
      <c r="B571" s="195"/>
      <c r="C571" s="195"/>
      <c r="D571" s="199"/>
      <c r="E571" s="195"/>
      <c r="F571" s="195"/>
      <c r="G571" s="195"/>
      <c r="H571" s="195"/>
      <c r="I571" s="196"/>
      <c r="J571" s="195"/>
      <c r="K571" s="195"/>
      <c r="L571" s="195"/>
      <c r="M571" s="195"/>
      <c r="N571" s="195"/>
      <c r="O571" s="197"/>
      <c r="P571" s="195"/>
      <c r="Q571" s="197"/>
      <c r="R571" s="242"/>
      <c r="S571" s="242"/>
      <c r="T571" s="242"/>
      <c r="U571" s="197"/>
      <c r="V571" s="197"/>
      <c r="W571" s="195"/>
      <c r="X571" s="197"/>
      <c r="Y571" s="197"/>
      <c r="Z571" s="197"/>
      <c r="AA571" s="195"/>
      <c r="AB571" s="195"/>
      <c r="AC571" s="197"/>
      <c r="AD571" s="197"/>
      <c r="AE571" s="197"/>
      <c r="AF571" s="195"/>
      <c r="AG571" s="195"/>
      <c r="AH571" s="197"/>
      <c r="AI571" s="197"/>
      <c r="AJ571" s="197"/>
      <c r="AK571" s="195"/>
      <c r="AL571" s="195"/>
      <c r="AM571" s="197"/>
      <c r="AN571" s="197"/>
      <c r="AO571" s="197"/>
      <c r="AP571" s="195"/>
      <c r="AQ571" s="197"/>
      <c r="AR571" s="197"/>
      <c r="AS571" s="197"/>
      <c r="AT571" s="199"/>
      <c r="AU571" s="199"/>
      <c r="AV571" s="199"/>
      <c r="AW571" s="195"/>
      <c r="AX571" s="195"/>
      <c r="AY571" s="198"/>
      <c r="AZ571" s="199"/>
      <c r="BA571" s="183"/>
      <c r="BB571" s="183"/>
      <c r="BC571" s="183"/>
      <c r="BD571" s="183"/>
      <c r="BE571" s="183"/>
      <c r="BF571" s="183"/>
      <c r="BG571" s="183"/>
    </row>
    <row r="572" spans="1:59" ht="64.5" customHeight="1" x14ac:dyDescent="0.2">
      <c r="A572" s="195"/>
      <c r="B572" s="195"/>
      <c r="C572" s="195"/>
      <c r="D572" s="199"/>
      <c r="E572" s="195"/>
      <c r="F572" s="195"/>
      <c r="G572" s="195"/>
      <c r="H572" s="195"/>
      <c r="I572" s="196"/>
      <c r="J572" s="195"/>
      <c r="K572" s="195"/>
      <c r="L572" s="195"/>
      <c r="M572" s="195"/>
      <c r="N572" s="195"/>
      <c r="O572" s="197"/>
      <c r="P572" s="195"/>
      <c r="Q572" s="197"/>
      <c r="R572" s="242"/>
      <c r="S572" s="242"/>
      <c r="T572" s="242"/>
      <c r="U572" s="197"/>
      <c r="V572" s="197"/>
      <c r="W572" s="195"/>
      <c r="X572" s="197"/>
      <c r="Y572" s="197"/>
      <c r="Z572" s="197"/>
      <c r="AA572" s="195"/>
      <c r="AB572" s="195"/>
      <c r="AC572" s="197"/>
      <c r="AD572" s="197"/>
      <c r="AE572" s="197"/>
      <c r="AF572" s="195"/>
      <c r="AG572" s="195"/>
      <c r="AH572" s="197"/>
      <c r="AI572" s="197"/>
      <c r="AJ572" s="197"/>
      <c r="AK572" s="195"/>
      <c r="AL572" s="195"/>
      <c r="AM572" s="197"/>
      <c r="AN572" s="197"/>
      <c r="AO572" s="197"/>
      <c r="AP572" s="195"/>
      <c r="AQ572" s="197"/>
      <c r="AR572" s="197"/>
      <c r="AS572" s="197"/>
      <c r="AT572" s="199"/>
      <c r="AU572" s="199"/>
      <c r="AV572" s="199"/>
      <c r="AW572" s="195"/>
      <c r="AX572" s="195"/>
      <c r="AY572" s="198"/>
      <c r="AZ572" s="199"/>
      <c r="BA572" s="183"/>
      <c r="BB572" s="183"/>
      <c r="BC572" s="183"/>
      <c r="BD572" s="183"/>
      <c r="BE572" s="183"/>
      <c r="BF572" s="183"/>
      <c r="BG572" s="183"/>
    </row>
    <row r="573" spans="1:59" ht="64.5" customHeight="1" x14ac:dyDescent="0.2">
      <c r="A573" s="195"/>
      <c r="B573" s="195"/>
      <c r="C573" s="195"/>
      <c r="D573" s="199"/>
      <c r="E573" s="195"/>
      <c r="F573" s="195"/>
      <c r="G573" s="195"/>
      <c r="H573" s="195"/>
      <c r="I573" s="196"/>
      <c r="J573" s="195"/>
      <c r="K573" s="195"/>
      <c r="L573" s="195"/>
      <c r="M573" s="195"/>
      <c r="N573" s="195"/>
      <c r="O573" s="197"/>
      <c r="P573" s="195"/>
      <c r="Q573" s="197"/>
      <c r="R573" s="242"/>
      <c r="S573" s="242"/>
      <c r="T573" s="242"/>
      <c r="U573" s="197"/>
      <c r="V573" s="197"/>
      <c r="W573" s="195"/>
      <c r="X573" s="197"/>
      <c r="Y573" s="197"/>
      <c r="Z573" s="197"/>
      <c r="AA573" s="195"/>
      <c r="AB573" s="195"/>
      <c r="AC573" s="197"/>
      <c r="AD573" s="197"/>
      <c r="AE573" s="197"/>
      <c r="AF573" s="195"/>
      <c r="AG573" s="195"/>
      <c r="AH573" s="197"/>
      <c r="AI573" s="197"/>
      <c r="AJ573" s="197"/>
      <c r="AK573" s="195"/>
      <c r="AL573" s="195"/>
      <c r="AM573" s="197"/>
      <c r="AN573" s="197"/>
      <c r="AO573" s="197"/>
      <c r="AP573" s="195"/>
      <c r="AQ573" s="197"/>
      <c r="AR573" s="197"/>
      <c r="AS573" s="197"/>
      <c r="AT573" s="199"/>
      <c r="AU573" s="199"/>
      <c r="AV573" s="199"/>
      <c r="AW573" s="195"/>
      <c r="AX573" s="195"/>
      <c r="AY573" s="198"/>
      <c r="AZ573" s="199"/>
      <c r="BA573" s="183"/>
      <c r="BB573" s="183"/>
      <c r="BC573" s="183"/>
      <c r="BD573" s="183"/>
      <c r="BE573" s="183"/>
      <c r="BF573" s="183"/>
      <c r="BG573" s="183"/>
    </row>
    <row r="574" spans="1:59" ht="64.5" customHeight="1" x14ac:dyDescent="0.2">
      <c r="A574" s="195"/>
      <c r="B574" s="195"/>
      <c r="C574" s="195"/>
      <c r="D574" s="199"/>
      <c r="E574" s="195"/>
      <c r="F574" s="195"/>
      <c r="G574" s="195"/>
      <c r="H574" s="195"/>
      <c r="I574" s="196"/>
      <c r="J574" s="195"/>
      <c r="K574" s="195"/>
      <c r="L574" s="195"/>
      <c r="M574" s="195"/>
      <c r="N574" s="195"/>
      <c r="O574" s="197"/>
      <c r="P574" s="195"/>
      <c r="Q574" s="197"/>
      <c r="R574" s="242"/>
      <c r="S574" s="242"/>
      <c r="T574" s="242"/>
      <c r="U574" s="197"/>
      <c r="V574" s="197"/>
      <c r="W574" s="195"/>
      <c r="X574" s="197"/>
      <c r="Y574" s="197"/>
      <c r="Z574" s="197"/>
      <c r="AA574" s="195"/>
      <c r="AB574" s="195"/>
      <c r="AC574" s="197"/>
      <c r="AD574" s="197"/>
      <c r="AE574" s="197"/>
      <c r="AF574" s="195"/>
      <c r="AG574" s="195"/>
      <c r="AH574" s="197"/>
      <c r="AI574" s="197"/>
      <c r="AJ574" s="197"/>
      <c r="AK574" s="195"/>
      <c r="AL574" s="195"/>
      <c r="AM574" s="197"/>
      <c r="AN574" s="197"/>
      <c r="AO574" s="197"/>
      <c r="AP574" s="195"/>
      <c r="AQ574" s="197"/>
      <c r="AR574" s="197"/>
      <c r="AS574" s="197"/>
      <c r="AT574" s="199"/>
      <c r="AU574" s="199"/>
      <c r="AV574" s="199"/>
      <c r="AW574" s="195"/>
      <c r="AX574" s="195"/>
      <c r="AY574" s="198"/>
      <c r="AZ574" s="199"/>
      <c r="BA574" s="183"/>
      <c r="BB574" s="183"/>
      <c r="BC574" s="183"/>
      <c r="BD574" s="183"/>
      <c r="BE574" s="183"/>
      <c r="BF574" s="183"/>
      <c r="BG574" s="183"/>
    </row>
    <row r="575" spans="1:59" ht="64.5" customHeight="1" x14ac:dyDescent="0.2">
      <c r="A575" s="195"/>
      <c r="B575" s="195"/>
      <c r="C575" s="195"/>
      <c r="D575" s="199"/>
      <c r="E575" s="195"/>
      <c r="F575" s="195"/>
      <c r="G575" s="195"/>
      <c r="H575" s="195"/>
      <c r="I575" s="196"/>
      <c r="J575" s="195"/>
      <c r="K575" s="195"/>
      <c r="L575" s="195"/>
      <c r="M575" s="195"/>
      <c r="N575" s="195"/>
      <c r="O575" s="197"/>
      <c r="P575" s="195"/>
      <c r="Q575" s="197"/>
      <c r="R575" s="242"/>
      <c r="S575" s="242"/>
      <c r="T575" s="242"/>
      <c r="U575" s="197"/>
      <c r="V575" s="197"/>
      <c r="W575" s="195"/>
      <c r="X575" s="197"/>
      <c r="Y575" s="197"/>
      <c r="Z575" s="197"/>
      <c r="AA575" s="195"/>
      <c r="AB575" s="195"/>
      <c r="AC575" s="197"/>
      <c r="AD575" s="197"/>
      <c r="AE575" s="197"/>
      <c r="AF575" s="195"/>
      <c r="AG575" s="195"/>
      <c r="AH575" s="197"/>
      <c r="AI575" s="197"/>
      <c r="AJ575" s="197"/>
      <c r="AK575" s="195"/>
      <c r="AL575" s="195"/>
      <c r="AM575" s="197"/>
      <c r="AN575" s="197"/>
      <c r="AO575" s="197"/>
      <c r="AP575" s="195"/>
      <c r="AQ575" s="197"/>
      <c r="AR575" s="197"/>
      <c r="AS575" s="197"/>
      <c r="AT575" s="199"/>
      <c r="AU575" s="199"/>
      <c r="AV575" s="199"/>
      <c r="AW575" s="195"/>
      <c r="AX575" s="195"/>
      <c r="AY575" s="198"/>
      <c r="AZ575" s="199"/>
      <c r="BA575" s="183"/>
      <c r="BB575" s="183"/>
      <c r="BC575" s="183"/>
      <c r="BD575" s="183"/>
      <c r="BE575" s="183"/>
      <c r="BF575" s="183"/>
      <c r="BG575" s="183"/>
    </row>
    <row r="576" spans="1:59" ht="64.5" customHeight="1" x14ac:dyDescent="0.2">
      <c r="A576" s="195"/>
      <c r="B576" s="195"/>
      <c r="C576" s="195"/>
      <c r="D576" s="199"/>
      <c r="E576" s="195"/>
      <c r="F576" s="195"/>
      <c r="G576" s="195"/>
      <c r="H576" s="195"/>
      <c r="I576" s="196"/>
      <c r="J576" s="195"/>
      <c r="K576" s="195"/>
      <c r="L576" s="195"/>
      <c r="M576" s="195"/>
      <c r="N576" s="195"/>
      <c r="O576" s="197"/>
      <c r="P576" s="195"/>
      <c r="Q576" s="197"/>
      <c r="R576" s="242"/>
      <c r="S576" s="242"/>
      <c r="T576" s="242"/>
      <c r="U576" s="197"/>
      <c r="V576" s="197"/>
      <c r="W576" s="195"/>
      <c r="X576" s="197"/>
      <c r="Y576" s="197"/>
      <c r="Z576" s="197"/>
      <c r="AA576" s="195"/>
      <c r="AB576" s="195"/>
      <c r="AC576" s="197"/>
      <c r="AD576" s="197"/>
      <c r="AE576" s="197"/>
      <c r="AF576" s="195"/>
      <c r="AG576" s="195"/>
      <c r="AH576" s="197"/>
      <c r="AI576" s="197"/>
      <c r="AJ576" s="197"/>
      <c r="AK576" s="195"/>
      <c r="AL576" s="195"/>
      <c r="AM576" s="197"/>
      <c r="AN576" s="197"/>
      <c r="AO576" s="197"/>
      <c r="AP576" s="195"/>
      <c r="AQ576" s="197"/>
      <c r="AR576" s="197"/>
      <c r="AS576" s="197"/>
      <c r="AT576" s="199"/>
      <c r="AU576" s="199"/>
      <c r="AV576" s="199"/>
      <c r="AW576" s="195"/>
      <c r="AX576" s="195"/>
      <c r="AY576" s="198"/>
      <c r="AZ576" s="199"/>
      <c r="BA576" s="183"/>
      <c r="BB576" s="183"/>
      <c r="BC576" s="183"/>
      <c r="BD576" s="183"/>
      <c r="BE576" s="183"/>
      <c r="BF576" s="183"/>
      <c r="BG576" s="183"/>
    </row>
    <row r="577" spans="1:59" ht="64.5" customHeight="1" x14ac:dyDescent="0.2">
      <c r="A577" s="195"/>
      <c r="B577" s="195"/>
      <c r="C577" s="195"/>
      <c r="D577" s="199"/>
      <c r="E577" s="195"/>
      <c r="F577" s="195"/>
      <c r="G577" s="195"/>
      <c r="H577" s="195"/>
      <c r="I577" s="196"/>
      <c r="J577" s="195"/>
      <c r="K577" s="195"/>
      <c r="L577" s="195"/>
      <c r="M577" s="195"/>
      <c r="N577" s="195"/>
      <c r="O577" s="197"/>
      <c r="P577" s="195"/>
      <c r="Q577" s="197"/>
      <c r="R577" s="242"/>
      <c r="S577" s="242"/>
      <c r="T577" s="242"/>
      <c r="U577" s="197"/>
      <c r="V577" s="197"/>
      <c r="W577" s="195"/>
      <c r="X577" s="197"/>
      <c r="Y577" s="197"/>
      <c r="Z577" s="197"/>
      <c r="AA577" s="195"/>
      <c r="AB577" s="195"/>
      <c r="AC577" s="197"/>
      <c r="AD577" s="197"/>
      <c r="AE577" s="197"/>
      <c r="AF577" s="195"/>
      <c r="AG577" s="195"/>
      <c r="AH577" s="197"/>
      <c r="AI577" s="197"/>
      <c r="AJ577" s="197"/>
      <c r="AK577" s="195"/>
      <c r="AL577" s="195"/>
      <c r="AM577" s="197"/>
      <c r="AN577" s="197"/>
      <c r="AO577" s="197"/>
      <c r="AP577" s="195"/>
      <c r="AQ577" s="197"/>
      <c r="AR577" s="197"/>
      <c r="AS577" s="197"/>
      <c r="AT577" s="199"/>
      <c r="AU577" s="199"/>
      <c r="AV577" s="199"/>
      <c r="AW577" s="195"/>
      <c r="AX577" s="195"/>
      <c r="AY577" s="198"/>
      <c r="AZ577" s="199"/>
      <c r="BA577" s="183"/>
      <c r="BB577" s="183"/>
      <c r="BC577" s="183"/>
      <c r="BD577" s="183"/>
      <c r="BE577" s="183"/>
      <c r="BF577" s="183"/>
      <c r="BG577" s="183"/>
    </row>
    <row r="578" spans="1:59" ht="64.5" customHeight="1" x14ac:dyDescent="0.2">
      <c r="A578" s="195"/>
      <c r="B578" s="195"/>
      <c r="C578" s="195"/>
      <c r="D578" s="199"/>
      <c r="E578" s="195"/>
      <c r="F578" s="195"/>
      <c r="G578" s="195"/>
      <c r="H578" s="195"/>
      <c r="I578" s="196"/>
      <c r="J578" s="195"/>
      <c r="K578" s="195"/>
      <c r="L578" s="195"/>
      <c r="M578" s="195"/>
      <c r="N578" s="195"/>
      <c r="O578" s="197"/>
      <c r="P578" s="195"/>
      <c r="Q578" s="197"/>
      <c r="R578" s="242"/>
      <c r="S578" s="242"/>
      <c r="T578" s="242"/>
      <c r="U578" s="197"/>
      <c r="V578" s="197"/>
      <c r="W578" s="195"/>
      <c r="X578" s="197"/>
      <c r="Y578" s="197"/>
      <c r="Z578" s="197"/>
      <c r="AA578" s="195"/>
      <c r="AB578" s="195"/>
      <c r="AC578" s="197"/>
      <c r="AD578" s="197"/>
      <c r="AE578" s="197"/>
      <c r="AF578" s="195"/>
      <c r="AG578" s="195"/>
      <c r="AH578" s="197"/>
      <c r="AI578" s="197"/>
      <c r="AJ578" s="197"/>
      <c r="AK578" s="195"/>
      <c r="AL578" s="195"/>
      <c r="AM578" s="197"/>
      <c r="AN578" s="197"/>
      <c r="AO578" s="197"/>
      <c r="AP578" s="195"/>
      <c r="AQ578" s="197"/>
      <c r="AR578" s="197"/>
      <c r="AS578" s="197"/>
      <c r="AT578" s="199"/>
      <c r="AU578" s="199"/>
      <c r="AV578" s="199"/>
      <c r="AW578" s="195"/>
      <c r="AX578" s="195"/>
      <c r="AY578" s="198"/>
      <c r="AZ578" s="199"/>
      <c r="BA578" s="183"/>
      <c r="BB578" s="183"/>
      <c r="BC578" s="183"/>
      <c r="BD578" s="183"/>
      <c r="BE578" s="183"/>
      <c r="BF578" s="183"/>
      <c r="BG578" s="183"/>
    </row>
    <row r="579" spans="1:59" ht="64.5" customHeight="1" x14ac:dyDescent="0.2">
      <c r="A579" s="195"/>
      <c r="B579" s="195"/>
      <c r="C579" s="195"/>
      <c r="D579" s="199"/>
      <c r="E579" s="195"/>
      <c r="F579" s="195"/>
      <c r="G579" s="195"/>
      <c r="H579" s="195"/>
      <c r="I579" s="196"/>
      <c r="J579" s="195"/>
      <c r="K579" s="195"/>
      <c r="L579" s="195"/>
      <c r="M579" s="195"/>
      <c r="N579" s="195"/>
      <c r="O579" s="197"/>
      <c r="P579" s="195"/>
      <c r="Q579" s="197"/>
      <c r="R579" s="242"/>
      <c r="S579" s="242"/>
      <c r="T579" s="242"/>
      <c r="U579" s="197"/>
      <c r="V579" s="197"/>
      <c r="W579" s="195"/>
      <c r="X579" s="197"/>
      <c r="Y579" s="197"/>
      <c r="Z579" s="197"/>
      <c r="AA579" s="195"/>
      <c r="AB579" s="195"/>
      <c r="AC579" s="197"/>
      <c r="AD579" s="197"/>
      <c r="AE579" s="197"/>
      <c r="AF579" s="195"/>
      <c r="AG579" s="195"/>
      <c r="AH579" s="197"/>
      <c r="AI579" s="197"/>
      <c r="AJ579" s="197"/>
      <c r="AK579" s="195"/>
      <c r="AL579" s="195"/>
      <c r="AM579" s="197"/>
      <c r="AN579" s="197"/>
      <c r="AO579" s="197"/>
      <c r="AP579" s="195"/>
      <c r="AQ579" s="197"/>
      <c r="AR579" s="197"/>
      <c r="AS579" s="197"/>
      <c r="AT579" s="199"/>
      <c r="AU579" s="199"/>
      <c r="AV579" s="199"/>
      <c r="AW579" s="195"/>
      <c r="AX579" s="195"/>
      <c r="AY579" s="198"/>
      <c r="AZ579" s="199"/>
      <c r="BA579" s="183"/>
      <c r="BB579" s="183"/>
      <c r="BC579" s="183"/>
      <c r="BD579" s="183"/>
      <c r="BE579" s="183"/>
      <c r="BF579" s="183"/>
      <c r="BG579" s="183"/>
    </row>
    <row r="580" spans="1:59" ht="64.5" customHeight="1" x14ac:dyDescent="0.2">
      <c r="A580" s="195"/>
      <c r="B580" s="195"/>
      <c r="C580" s="195"/>
      <c r="D580" s="199"/>
      <c r="E580" s="195"/>
      <c r="F580" s="195"/>
      <c r="G580" s="195"/>
      <c r="H580" s="195"/>
      <c r="I580" s="196"/>
      <c r="J580" s="195"/>
      <c r="K580" s="195"/>
      <c r="L580" s="195"/>
      <c r="M580" s="195"/>
      <c r="N580" s="195"/>
      <c r="O580" s="197"/>
      <c r="P580" s="195"/>
      <c r="Q580" s="197"/>
      <c r="R580" s="242"/>
      <c r="S580" s="242"/>
      <c r="T580" s="242"/>
      <c r="U580" s="197"/>
      <c r="V580" s="197"/>
      <c r="W580" s="195"/>
      <c r="X580" s="197"/>
      <c r="Y580" s="197"/>
      <c r="Z580" s="197"/>
      <c r="AA580" s="195"/>
      <c r="AB580" s="195"/>
      <c r="AC580" s="197"/>
      <c r="AD580" s="197"/>
      <c r="AE580" s="197"/>
      <c r="AF580" s="195"/>
      <c r="AG580" s="195"/>
      <c r="AH580" s="197"/>
      <c r="AI580" s="197"/>
      <c r="AJ580" s="197"/>
      <c r="AK580" s="195"/>
      <c r="AL580" s="195"/>
      <c r="AM580" s="197"/>
      <c r="AN580" s="197"/>
      <c r="AO580" s="197"/>
      <c r="AP580" s="195"/>
      <c r="AQ580" s="197"/>
      <c r="AR580" s="197"/>
      <c r="AS580" s="197"/>
      <c r="AT580" s="199"/>
      <c r="AU580" s="199"/>
      <c r="AV580" s="199"/>
      <c r="AW580" s="195"/>
      <c r="AX580" s="195"/>
      <c r="AY580" s="198"/>
      <c r="AZ580" s="199"/>
      <c r="BA580" s="183"/>
      <c r="BB580" s="183"/>
      <c r="BC580" s="183"/>
      <c r="BD580" s="183"/>
      <c r="BE580" s="183"/>
      <c r="BF580" s="183"/>
      <c r="BG580" s="183"/>
    </row>
    <row r="581" spans="1:59" ht="64.5" customHeight="1" x14ac:dyDescent="0.2">
      <c r="A581" s="195"/>
      <c r="B581" s="195"/>
      <c r="C581" s="195"/>
      <c r="D581" s="199"/>
      <c r="E581" s="195"/>
      <c r="F581" s="195"/>
      <c r="G581" s="195"/>
      <c r="H581" s="195"/>
      <c r="I581" s="196"/>
      <c r="J581" s="195"/>
      <c r="K581" s="195"/>
      <c r="L581" s="195"/>
      <c r="M581" s="195"/>
      <c r="N581" s="195"/>
      <c r="O581" s="197"/>
      <c r="P581" s="195"/>
      <c r="Q581" s="197"/>
      <c r="R581" s="242"/>
      <c r="S581" s="242"/>
      <c r="T581" s="242"/>
      <c r="U581" s="197"/>
      <c r="V581" s="197"/>
      <c r="W581" s="195"/>
      <c r="X581" s="197"/>
      <c r="Y581" s="197"/>
      <c r="Z581" s="197"/>
      <c r="AA581" s="195"/>
      <c r="AB581" s="195"/>
      <c r="AC581" s="197"/>
      <c r="AD581" s="197"/>
      <c r="AE581" s="197"/>
      <c r="AF581" s="195"/>
      <c r="AG581" s="195"/>
      <c r="AH581" s="197"/>
      <c r="AI581" s="197"/>
      <c r="AJ581" s="197"/>
      <c r="AK581" s="195"/>
      <c r="AL581" s="195"/>
      <c r="AM581" s="197"/>
      <c r="AN581" s="197"/>
      <c r="AO581" s="197"/>
      <c r="AP581" s="195"/>
      <c r="AQ581" s="197"/>
      <c r="AR581" s="197"/>
      <c r="AS581" s="197"/>
      <c r="AT581" s="199"/>
      <c r="AU581" s="199"/>
      <c r="AV581" s="199"/>
      <c r="AW581" s="195"/>
      <c r="AX581" s="195"/>
      <c r="AY581" s="198"/>
      <c r="AZ581" s="199"/>
      <c r="BA581" s="183"/>
      <c r="BB581" s="183"/>
      <c r="BC581" s="183"/>
      <c r="BD581" s="183"/>
      <c r="BE581" s="183"/>
      <c r="BF581" s="183"/>
      <c r="BG581" s="183"/>
    </row>
    <row r="582" spans="1:59" ht="64.5" customHeight="1" x14ac:dyDescent="0.2">
      <c r="A582" s="195"/>
      <c r="B582" s="195"/>
      <c r="C582" s="195"/>
      <c r="D582" s="199"/>
      <c r="E582" s="195"/>
      <c r="F582" s="195"/>
      <c r="G582" s="195"/>
      <c r="H582" s="195"/>
      <c r="I582" s="196"/>
      <c r="J582" s="195"/>
      <c r="K582" s="195"/>
      <c r="L582" s="195"/>
      <c r="M582" s="195"/>
      <c r="N582" s="195"/>
      <c r="O582" s="197"/>
      <c r="P582" s="195"/>
      <c r="Q582" s="197"/>
      <c r="R582" s="242"/>
      <c r="S582" s="242"/>
      <c r="T582" s="242"/>
      <c r="U582" s="197"/>
      <c r="V582" s="197"/>
      <c r="W582" s="195"/>
      <c r="X582" s="197"/>
      <c r="Y582" s="197"/>
      <c r="Z582" s="197"/>
      <c r="AA582" s="195"/>
      <c r="AB582" s="195"/>
      <c r="AC582" s="197"/>
      <c r="AD582" s="197"/>
      <c r="AE582" s="197"/>
      <c r="AF582" s="195"/>
      <c r="AG582" s="195"/>
      <c r="AH582" s="197"/>
      <c r="AI582" s="197"/>
      <c r="AJ582" s="197"/>
      <c r="AK582" s="195"/>
      <c r="AL582" s="195"/>
      <c r="AM582" s="197"/>
      <c r="AN582" s="197"/>
      <c r="AO582" s="197"/>
      <c r="AP582" s="195"/>
      <c r="AQ582" s="197"/>
      <c r="AR582" s="197"/>
      <c r="AS582" s="197"/>
      <c r="AT582" s="199"/>
      <c r="AU582" s="199"/>
      <c r="AV582" s="199"/>
      <c r="AW582" s="195"/>
      <c r="AX582" s="195"/>
      <c r="AY582" s="198"/>
      <c r="AZ582" s="199"/>
      <c r="BA582" s="183"/>
      <c r="BB582" s="183"/>
      <c r="BC582" s="183"/>
      <c r="BD582" s="183"/>
      <c r="BE582" s="183"/>
      <c r="BF582" s="183"/>
      <c r="BG582" s="183"/>
    </row>
    <row r="583" spans="1:59" ht="64.5" customHeight="1" x14ac:dyDescent="0.2">
      <c r="A583" s="195"/>
      <c r="B583" s="195"/>
      <c r="C583" s="195"/>
      <c r="D583" s="199"/>
      <c r="E583" s="195"/>
      <c r="F583" s="195"/>
      <c r="G583" s="195"/>
      <c r="H583" s="195"/>
      <c r="I583" s="196"/>
      <c r="J583" s="195"/>
      <c r="K583" s="195"/>
      <c r="L583" s="195"/>
      <c r="M583" s="195"/>
      <c r="N583" s="195"/>
      <c r="O583" s="197"/>
      <c r="P583" s="195"/>
      <c r="Q583" s="197"/>
      <c r="R583" s="242"/>
      <c r="S583" s="242"/>
      <c r="T583" s="242"/>
      <c r="U583" s="197"/>
      <c r="V583" s="197"/>
      <c r="W583" s="195"/>
      <c r="X583" s="197"/>
      <c r="Y583" s="197"/>
      <c r="Z583" s="197"/>
      <c r="AA583" s="195"/>
      <c r="AB583" s="195"/>
      <c r="AC583" s="197"/>
      <c r="AD583" s="197"/>
      <c r="AE583" s="197"/>
      <c r="AF583" s="195"/>
      <c r="AG583" s="195"/>
      <c r="AH583" s="197"/>
      <c r="AI583" s="197"/>
      <c r="AJ583" s="197"/>
      <c r="AK583" s="195"/>
      <c r="AL583" s="195"/>
      <c r="AM583" s="197"/>
      <c r="AN583" s="197"/>
      <c r="AO583" s="197"/>
      <c r="AP583" s="195"/>
      <c r="AQ583" s="197"/>
      <c r="AR583" s="197"/>
      <c r="AS583" s="197"/>
      <c r="AT583" s="199"/>
      <c r="AU583" s="199"/>
      <c r="AV583" s="199"/>
      <c r="AW583" s="195"/>
      <c r="AX583" s="195"/>
      <c r="AY583" s="198"/>
      <c r="AZ583" s="199"/>
      <c r="BA583" s="183"/>
      <c r="BB583" s="183"/>
      <c r="BC583" s="183"/>
      <c r="BD583" s="183"/>
      <c r="BE583" s="183"/>
      <c r="BF583" s="183"/>
      <c r="BG583" s="183"/>
    </row>
    <row r="584" spans="1:59" ht="64.5" customHeight="1" x14ac:dyDescent="0.2">
      <c r="A584" s="195"/>
      <c r="B584" s="195"/>
      <c r="C584" s="195"/>
      <c r="D584" s="199"/>
      <c r="E584" s="195"/>
      <c r="F584" s="195"/>
      <c r="G584" s="195"/>
      <c r="H584" s="195"/>
      <c r="I584" s="196"/>
      <c r="J584" s="195"/>
      <c r="K584" s="195"/>
      <c r="L584" s="195"/>
      <c r="M584" s="195"/>
      <c r="N584" s="195"/>
      <c r="O584" s="197"/>
      <c r="P584" s="195"/>
      <c r="Q584" s="197"/>
      <c r="R584" s="242"/>
      <c r="S584" s="242"/>
      <c r="T584" s="242"/>
      <c r="U584" s="197"/>
      <c r="V584" s="197"/>
      <c r="W584" s="195"/>
      <c r="X584" s="197"/>
      <c r="Y584" s="197"/>
      <c r="Z584" s="197"/>
      <c r="AA584" s="195"/>
      <c r="AB584" s="195"/>
      <c r="AC584" s="197"/>
      <c r="AD584" s="197"/>
      <c r="AE584" s="197"/>
      <c r="AF584" s="195"/>
      <c r="AG584" s="195"/>
      <c r="AH584" s="197"/>
      <c r="AI584" s="197"/>
      <c r="AJ584" s="197"/>
      <c r="AK584" s="195"/>
      <c r="AL584" s="195"/>
      <c r="AM584" s="197"/>
      <c r="AN584" s="197"/>
      <c r="AO584" s="197"/>
      <c r="AP584" s="195"/>
      <c r="AQ584" s="197"/>
      <c r="AR584" s="197"/>
      <c r="AS584" s="197"/>
      <c r="AT584" s="199"/>
      <c r="AU584" s="199"/>
      <c r="AV584" s="199"/>
      <c r="AW584" s="195"/>
      <c r="AX584" s="195"/>
      <c r="AY584" s="198"/>
      <c r="AZ584" s="199"/>
      <c r="BA584" s="183"/>
      <c r="BB584" s="183"/>
      <c r="BC584" s="183"/>
      <c r="BD584" s="183"/>
      <c r="BE584" s="183"/>
      <c r="BF584" s="183"/>
      <c r="BG584" s="183"/>
    </row>
    <row r="585" spans="1:59" ht="64.5" customHeight="1" x14ac:dyDescent="0.2">
      <c r="A585" s="195"/>
      <c r="B585" s="195"/>
      <c r="C585" s="195"/>
      <c r="D585" s="199"/>
      <c r="E585" s="195"/>
      <c r="F585" s="195"/>
      <c r="G585" s="195"/>
      <c r="H585" s="195"/>
      <c r="I585" s="196"/>
      <c r="J585" s="195"/>
      <c r="K585" s="195"/>
      <c r="L585" s="195"/>
      <c r="M585" s="195"/>
      <c r="N585" s="195"/>
      <c r="O585" s="197"/>
      <c r="P585" s="195"/>
      <c r="Q585" s="197"/>
      <c r="R585" s="242"/>
      <c r="S585" s="242"/>
      <c r="T585" s="242"/>
      <c r="U585" s="197"/>
      <c r="V585" s="197"/>
      <c r="W585" s="195"/>
      <c r="X585" s="197"/>
      <c r="Y585" s="197"/>
      <c r="Z585" s="197"/>
      <c r="AA585" s="195"/>
      <c r="AB585" s="195"/>
      <c r="AC585" s="197"/>
      <c r="AD585" s="197"/>
      <c r="AE585" s="197"/>
      <c r="AF585" s="195"/>
      <c r="AG585" s="195"/>
      <c r="AH585" s="197"/>
      <c r="AI585" s="197"/>
      <c r="AJ585" s="197"/>
      <c r="AK585" s="195"/>
      <c r="AL585" s="195"/>
      <c r="AM585" s="197"/>
      <c r="AN585" s="197"/>
      <c r="AO585" s="197"/>
      <c r="AP585" s="195"/>
      <c r="AQ585" s="197"/>
      <c r="AR585" s="197"/>
      <c r="AS585" s="197"/>
      <c r="AT585" s="199"/>
      <c r="AU585" s="199"/>
      <c r="AV585" s="199"/>
      <c r="AW585" s="195"/>
      <c r="AX585" s="195"/>
      <c r="AY585" s="198"/>
      <c r="AZ585" s="199"/>
      <c r="BA585" s="183"/>
      <c r="BB585" s="183"/>
      <c r="BC585" s="183"/>
      <c r="BD585" s="183"/>
      <c r="BE585" s="183"/>
      <c r="BF585" s="183"/>
      <c r="BG585" s="183"/>
    </row>
    <row r="586" spans="1:59" ht="64.5" customHeight="1" x14ac:dyDescent="0.2">
      <c r="A586" s="195"/>
      <c r="B586" s="195"/>
      <c r="C586" s="195"/>
      <c r="D586" s="199"/>
      <c r="E586" s="195"/>
      <c r="F586" s="195"/>
      <c r="G586" s="195"/>
      <c r="H586" s="195"/>
      <c r="I586" s="196"/>
      <c r="J586" s="195"/>
      <c r="K586" s="195"/>
      <c r="L586" s="195"/>
      <c r="M586" s="195"/>
      <c r="N586" s="195"/>
      <c r="O586" s="197"/>
      <c r="P586" s="195"/>
      <c r="Q586" s="197"/>
      <c r="R586" s="242"/>
      <c r="S586" s="242"/>
      <c r="T586" s="242"/>
      <c r="U586" s="197"/>
      <c r="V586" s="197"/>
      <c r="W586" s="195"/>
      <c r="X586" s="197"/>
      <c r="Y586" s="197"/>
      <c r="Z586" s="197"/>
      <c r="AA586" s="195"/>
      <c r="AB586" s="195"/>
      <c r="AC586" s="197"/>
      <c r="AD586" s="197"/>
      <c r="AE586" s="197"/>
      <c r="AF586" s="195"/>
      <c r="AG586" s="195"/>
      <c r="AH586" s="197"/>
      <c r="AI586" s="197"/>
      <c r="AJ586" s="197"/>
      <c r="AK586" s="195"/>
      <c r="AL586" s="195"/>
      <c r="AM586" s="197"/>
      <c r="AN586" s="197"/>
      <c r="AO586" s="197"/>
      <c r="AP586" s="195"/>
      <c r="AQ586" s="197"/>
      <c r="AR586" s="197"/>
      <c r="AS586" s="197"/>
      <c r="AT586" s="199"/>
      <c r="AU586" s="199"/>
      <c r="AV586" s="199"/>
      <c r="AW586" s="195"/>
      <c r="AX586" s="195"/>
      <c r="AY586" s="198"/>
      <c r="AZ586" s="199"/>
      <c r="BA586" s="183"/>
      <c r="BB586" s="183"/>
      <c r="BC586" s="183"/>
      <c r="BD586" s="183"/>
      <c r="BE586" s="183"/>
      <c r="BF586" s="183"/>
      <c r="BG586" s="183"/>
    </row>
    <row r="587" spans="1:59" ht="64.5" customHeight="1" x14ac:dyDescent="0.2">
      <c r="A587" s="195"/>
      <c r="B587" s="195"/>
      <c r="C587" s="195"/>
      <c r="D587" s="199"/>
      <c r="E587" s="195"/>
      <c r="F587" s="195"/>
      <c r="G587" s="195"/>
      <c r="H587" s="195"/>
      <c r="I587" s="196"/>
      <c r="J587" s="195"/>
      <c r="K587" s="195"/>
      <c r="L587" s="195"/>
      <c r="M587" s="195"/>
      <c r="N587" s="195"/>
      <c r="O587" s="197"/>
      <c r="P587" s="195"/>
      <c r="Q587" s="197"/>
      <c r="R587" s="242"/>
      <c r="S587" s="242"/>
      <c r="T587" s="242"/>
      <c r="U587" s="197"/>
      <c r="V587" s="197"/>
      <c r="W587" s="195"/>
      <c r="X587" s="197"/>
      <c r="Y587" s="197"/>
      <c r="Z587" s="197"/>
      <c r="AA587" s="195"/>
      <c r="AB587" s="195"/>
      <c r="AC587" s="197"/>
      <c r="AD587" s="197"/>
      <c r="AE587" s="197"/>
      <c r="AF587" s="195"/>
      <c r="AG587" s="195"/>
      <c r="AH587" s="197"/>
      <c r="AI587" s="197"/>
      <c r="AJ587" s="197"/>
      <c r="AK587" s="195"/>
      <c r="AL587" s="195"/>
      <c r="AM587" s="197"/>
      <c r="AN587" s="197"/>
      <c r="AO587" s="197"/>
      <c r="AP587" s="195"/>
      <c r="AQ587" s="197"/>
      <c r="AR587" s="197"/>
      <c r="AS587" s="197"/>
      <c r="AT587" s="199"/>
      <c r="AU587" s="199"/>
      <c r="AV587" s="199"/>
      <c r="AW587" s="195"/>
      <c r="AX587" s="195"/>
      <c r="AY587" s="198"/>
      <c r="AZ587" s="199"/>
      <c r="BA587" s="183"/>
      <c r="BB587" s="183"/>
      <c r="BC587" s="183"/>
      <c r="BD587" s="183"/>
      <c r="BE587" s="183"/>
      <c r="BF587" s="183"/>
      <c r="BG587" s="183"/>
    </row>
    <row r="588" spans="1:59" ht="64.5" customHeight="1" x14ac:dyDescent="0.2">
      <c r="A588" s="195"/>
      <c r="B588" s="195"/>
      <c r="C588" s="195"/>
      <c r="D588" s="199"/>
      <c r="E588" s="195"/>
      <c r="F588" s="195"/>
      <c r="G588" s="195"/>
      <c r="H588" s="195"/>
      <c r="I588" s="196"/>
      <c r="J588" s="195"/>
      <c r="K588" s="195"/>
      <c r="L588" s="195"/>
      <c r="M588" s="195"/>
      <c r="N588" s="195"/>
      <c r="O588" s="197"/>
      <c r="P588" s="195"/>
      <c r="Q588" s="197"/>
      <c r="R588" s="242"/>
      <c r="S588" s="242"/>
      <c r="T588" s="242"/>
      <c r="U588" s="197"/>
      <c r="V588" s="197"/>
      <c r="W588" s="195"/>
      <c r="X588" s="197"/>
      <c r="Y588" s="197"/>
      <c r="Z588" s="197"/>
      <c r="AA588" s="195"/>
      <c r="AB588" s="195"/>
      <c r="AC588" s="197"/>
      <c r="AD588" s="197"/>
      <c r="AE588" s="197"/>
      <c r="AF588" s="195"/>
      <c r="AG588" s="195"/>
      <c r="AH588" s="197"/>
      <c r="AI588" s="197"/>
      <c r="AJ588" s="197"/>
      <c r="AK588" s="195"/>
      <c r="AL588" s="195"/>
      <c r="AM588" s="197"/>
      <c r="AN588" s="197"/>
      <c r="AO588" s="197"/>
      <c r="AP588" s="195"/>
      <c r="AQ588" s="197"/>
      <c r="AR588" s="197"/>
      <c r="AS588" s="197"/>
      <c r="AT588" s="199"/>
      <c r="AU588" s="199"/>
      <c r="AV588" s="199"/>
      <c r="AW588" s="195"/>
      <c r="AX588" s="195"/>
      <c r="AY588" s="198"/>
      <c r="AZ588" s="199"/>
      <c r="BA588" s="183"/>
      <c r="BB588" s="183"/>
      <c r="BC588" s="183"/>
      <c r="BD588" s="183"/>
      <c r="BE588" s="183"/>
      <c r="BF588" s="183"/>
      <c r="BG588" s="183"/>
    </row>
    <row r="589" spans="1:59" ht="64.5" customHeight="1" x14ac:dyDescent="0.2">
      <c r="A589" s="195"/>
      <c r="B589" s="195"/>
      <c r="C589" s="195"/>
      <c r="D589" s="199"/>
      <c r="E589" s="195"/>
      <c r="F589" s="195"/>
      <c r="G589" s="195"/>
      <c r="H589" s="195"/>
      <c r="I589" s="196"/>
      <c r="J589" s="195"/>
      <c r="K589" s="195"/>
      <c r="L589" s="195"/>
      <c r="M589" s="195"/>
      <c r="N589" s="195"/>
      <c r="O589" s="197"/>
      <c r="P589" s="195"/>
      <c r="Q589" s="197"/>
      <c r="R589" s="242"/>
      <c r="S589" s="242"/>
      <c r="T589" s="242"/>
      <c r="U589" s="197"/>
      <c r="V589" s="197"/>
      <c r="W589" s="195"/>
      <c r="X589" s="197"/>
      <c r="Y589" s="197"/>
      <c r="Z589" s="197"/>
      <c r="AA589" s="195"/>
      <c r="AB589" s="195"/>
      <c r="AC589" s="197"/>
      <c r="AD589" s="197"/>
      <c r="AE589" s="197"/>
      <c r="AF589" s="195"/>
      <c r="AG589" s="195"/>
      <c r="AH589" s="197"/>
      <c r="AI589" s="197"/>
      <c r="AJ589" s="197"/>
      <c r="AK589" s="195"/>
      <c r="AL589" s="195"/>
      <c r="AM589" s="197"/>
      <c r="AN589" s="197"/>
      <c r="AO589" s="197"/>
      <c r="AP589" s="195"/>
      <c r="AQ589" s="197"/>
      <c r="AR589" s="197"/>
      <c r="AS589" s="197"/>
      <c r="AT589" s="199"/>
      <c r="AU589" s="199"/>
      <c r="AV589" s="199"/>
      <c r="AW589" s="195"/>
      <c r="AX589" s="195"/>
      <c r="AY589" s="198"/>
      <c r="AZ589" s="199"/>
      <c r="BA589" s="183"/>
      <c r="BB589" s="183"/>
      <c r="BC589" s="183"/>
      <c r="BD589" s="183"/>
      <c r="BE589" s="183"/>
      <c r="BF589" s="183"/>
      <c r="BG589" s="183"/>
    </row>
    <row r="590" spans="1:59" ht="64.5" customHeight="1" x14ac:dyDescent="0.2">
      <c r="A590" s="195"/>
      <c r="B590" s="195"/>
      <c r="C590" s="195"/>
      <c r="D590" s="199"/>
      <c r="E590" s="195"/>
      <c r="F590" s="195"/>
      <c r="G590" s="195"/>
      <c r="H590" s="195"/>
      <c r="I590" s="196"/>
      <c r="J590" s="195"/>
      <c r="K590" s="195"/>
      <c r="L590" s="195"/>
      <c r="M590" s="195"/>
      <c r="N590" s="195"/>
      <c r="O590" s="197"/>
      <c r="P590" s="195"/>
      <c r="Q590" s="197"/>
      <c r="R590" s="242"/>
      <c r="S590" s="242"/>
      <c r="T590" s="242"/>
      <c r="U590" s="197"/>
      <c r="V590" s="197"/>
      <c r="W590" s="195"/>
      <c r="X590" s="197"/>
      <c r="Y590" s="197"/>
      <c r="Z590" s="197"/>
      <c r="AA590" s="195"/>
      <c r="AB590" s="195"/>
      <c r="AC590" s="197"/>
      <c r="AD590" s="197"/>
      <c r="AE590" s="197"/>
      <c r="AF590" s="195"/>
      <c r="AG590" s="195"/>
      <c r="AH590" s="197"/>
      <c r="AI590" s="197"/>
      <c r="AJ590" s="197"/>
      <c r="AK590" s="195"/>
      <c r="AL590" s="195"/>
      <c r="AM590" s="197"/>
      <c r="AN590" s="197"/>
      <c r="AO590" s="197"/>
      <c r="AP590" s="195"/>
      <c r="AQ590" s="197"/>
      <c r="AR590" s="197"/>
      <c r="AS590" s="197"/>
      <c r="AT590" s="199"/>
      <c r="AU590" s="199"/>
      <c r="AV590" s="199"/>
      <c r="AW590" s="195"/>
      <c r="AX590" s="195"/>
      <c r="AY590" s="198"/>
      <c r="AZ590" s="199"/>
      <c r="BA590" s="183"/>
      <c r="BB590" s="183"/>
      <c r="BC590" s="183"/>
      <c r="BD590" s="183"/>
      <c r="BE590" s="183"/>
      <c r="BF590" s="183"/>
      <c r="BG590" s="183"/>
    </row>
    <row r="591" spans="1:59" ht="64.5" customHeight="1" x14ac:dyDescent="0.2">
      <c r="A591" s="195"/>
      <c r="B591" s="195"/>
      <c r="C591" s="195"/>
      <c r="D591" s="199"/>
      <c r="E591" s="195"/>
      <c r="F591" s="195"/>
      <c r="G591" s="195"/>
      <c r="H591" s="195"/>
      <c r="I591" s="196"/>
      <c r="J591" s="195"/>
      <c r="K591" s="195"/>
      <c r="L591" s="195"/>
      <c r="M591" s="195"/>
      <c r="N591" s="195"/>
      <c r="O591" s="197"/>
      <c r="P591" s="195"/>
      <c r="Q591" s="197"/>
      <c r="R591" s="242"/>
      <c r="S591" s="242"/>
      <c r="T591" s="242"/>
      <c r="U591" s="197"/>
      <c r="V591" s="197"/>
      <c r="W591" s="195"/>
      <c r="X591" s="197"/>
      <c r="Y591" s="197"/>
      <c r="Z591" s="197"/>
      <c r="AA591" s="195"/>
      <c r="AB591" s="195"/>
      <c r="AC591" s="197"/>
      <c r="AD591" s="197"/>
      <c r="AE591" s="197"/>
      <c r="AF591" s="195"/>
      <c r="AG591" s="195"/>
      <c r="AH591" s="197"/>
      <c r="AI591" s="197"/>
      <c r="AJ591" s="197"/>
      <c r="AK591" s="195"/>
      <c r="AL591" s="195"/>
      <c r="AM591" s="197"/>
      <c r="AN591" s="197"/>
      <c r="AO591" s="197"/>
      <c r="AP591" s="195"/>
      <c r="AQ591" s="197"/>
      <c r="AR591" s="197"/>
      <c r="AS591" s="197"/>
      <c r="AT591" s="199"/>
      <c r="AU591" s="199"/>
      <c r="AV591" s="199"/>
      <c r="AW591" s="195"/>
      <c r="AX591" s="195"/>
      <c r="AY591" s="198"/>
      <c r="AZ591" s="199"/>
      <c r="BA591" s="183"/>
      <c r="BB591" s="183"/>
      <c r="BC591" s="183"/>
      <c r="BD591" s="183"/>
      <c r="BE591" s="183"/>
      <c r="BF591" s="183"/>
      <c r="BG591" s="183"/>
    </row>
    <row r="592" spans="1:59" ht="64.5" customHeight="1" x14ac:dyDescent="0.2">
      <c r="A592" s="195"/>
      <c r="B592" s="195"/>
      <c r="C592" s="195"/>
      <c r="D592" s="199"/>
      <c r="E592" s="195"/>
      <c r="F592" s="195"/>
      <c r="G592" s="195"/>
      <c r="H592" s="195"/>
      <c r="I592" s="196"/>
      <c r="J592" s="195"/>
      <c r="K592" s="195"/>
      <c r="L592" s="195"/>
      <c r="M592" s="195"/>
      <c r="N592" s="195"/>
      <c r="O592" s="197"/>
      <c r="P592" s="195"/>
      <c r="Q592" s="197"/>
      <c r="R592" s="242"/>
      <c r="S592" s="242"/>
      <c r="T592" s="242"/>
      <c r="U592" s="197"/>
      <c r="V592" s="197"/>
      <c r="W592" s="195"/>
      <c r="X592" s="197"/>
      <c r="Y592" s="197"/>
      <c r="Z592" s="197"/>
      <c r="AA592" s="195"/>
      <c r="AB592" s="195"/>
      <c r="AC592" s="197"/>
      <c r="AD592" s="197"/>
      <c r="AE592" s="197"/>
      <c r="AF592" s="195"/>
      <c r="AG592" s="195"/>
      <c r="AH592" s="197"/>
      <c r="AI592" s="197"/>
      <c r="AJ592" s="197"/>
      <c r="AK592" s="195"/>
      <c r="AL592" s="195"/>
      <c r="AM592" s="197"/>
      <c r="AN592" s="197"/>
      <c r="AO592" s="197"/>
      <c r="AP592" s="195"/>
      <c r="AQ592" s="197"/>
      <c r="AR592" s="197"/>
      <c r="AS592" s="197"/>
      <c r="AT592" s="199"/>
      <c r="AU592" s="199"/>
      <c r="AV592" s="199"/>
      <c r="AW592" s="195"/>
      <c r="AX592" s="195"/>
      <c r="AY592" s="198"/>
      <c r="AZ592" s="199"/>
      <c r="BA592" s="183"/>
      <c r="BB592" s="183"/>
      <c r="BC592" s="183"/>
      <c r="BD592" s="183"/>
      <c r="BE592" s="183"/>
      <c r="BF592" s="183"/>
      <c r="BG592" s="183"/>
    </row>
    <row r="593" spans="1:59" ht="64.5" customHeight="1" x14ac:dyDescent="0.2">
      <c r="A593" s="195"/>
      <c r="B593" s="195"/>
      <c r="C593" s="195"/>
      <c r="D593" s="199"/>
      <c r="E593" s="195"/>
      <c r="F593" s="195"/>
      <c r="G593" s="195"/>
      <c r="H593" s="195"/>
      <c r="I593" s="196"/>
      <c r="J593" s="195"/>
      <c r="K593" s="195"/>
      <c r="L593" s="195"/>
      <c r="M593" s="195"/>
      <c r="N593" s="195"/>
      <c r="O593" s="197"/>
      <c r="P593" s="195"/>
      <c r="Q593" s="197"/>
      <c r="R593" s="242"/>
      <c r="S593" s="242"/>
      <c r="T593" s="242"/>
      <c r="U593" s="197"/>
      <c r="V593" s="197"/>
      <c r="W593" s="195"/>
      <c r="X593" s="197"/>
      <c r="Y593" s="197"/>
      <c r="Z593" s="197"/>
      <c r="AA593" s="195"/>
      <c r="AB593" s="195"/>
      <c r="AC593" s="197"/>
      <c r="AD593" s="197"/>
      <c r="AE593" s="197"/>
      <c r="AF593" s="195"/>
      <c r="AG593" s="195"/>
      <c r="AH593" s="197"/>
      <c r="AI593" s="197"/>
      <c r="AJ593" s="197"/>
      <c r="AK593" s="195"/>
      <c r="AL593" s="195"/>
      <c r="AM593" s="197"/>
      <c r="AN593" s="197"/>
      <c r="AO593" s="197"/>
      <c r="AP593" s="195"/>
      <c r="AQ593" s="197"/>
      <c r="AR593" s="197"/>
      <c r="AS593" s="197"/>
      <c r="AT593" s="199"/>
      <c r="AU593" s="199"/>
      <c r="AV593" s="199"/>
      <c r="AW593" s="195"/>
      <c r="AX593" s="195"/>
      <c r="AY593" s="198"/>
      <c r="AZ593" s="199"/>
      <c r="BA593" s="183"/>
      <c r="BB593" s="183"/>
      <c r="BC593" s="183"/>
      <c r="BD593" s="183"/>
      <c r="BE593" s="183"/>
      <c r="BF593" s="183"/>
      <c r="BG593" s="183"/>
    </row>
    <row r="594" spans="1:59" ht="64.5" customHeight="1" x14ac:dyDescent="0.2">
      <c r="A594" s="195"/>
      <c r="B594" s="195"/>
      <c r="C594" s="195"/>
      <c r="D594" s="199"/>
      <c r="E594" s="195"/>
      <c r="F594" s="195"/>
      <c r="G594" s="195"/>
      <c r="H594" s="195"/>
      <c r="I594" s="196"/>
      <c r="J594" s="195"/>
      <c r="K594" s="195"/>
      <c r="L594" s="195"/>
      <c r="M594" s="195"/>
      <c r="N594" s="195"/>
      <c r="O594" s="197"/>
      <c r="P594" s="195"/>
      <c r="Q594" s="197"/>
      <c r="R594" s="242"/>
      <c r="S594" s="242"/>
      <c r="T594" s="242"/>
      <c r="U594" s="197"/>
      <c r="V594" s="197"/>
      <c r="W594" s="195"/>
      <c r="X594" s="197"/>
      <c r="Y594" s="197"/>
      <c r="Z594" s="197"/>
      <c r="AA594" s="195"/>
      <c r="AB594" s="195"/>
      <c r="AC594" s="197"/>
      <c r="AD594" s="197"/>
      <c r="AE594" s="197"/>
      <c r="AF594" s="195"/>
      <c r="AG594" s="195"/>
      <c r="AH594" s="197"/>
      <c r="AI594" s="197"/>
      <c r="AJ594" s="197"/>
      <c r="AK594" s="195"/>
      <c r="AL594" s="195"/>
      <c r="AM594" s="197"/>
      <c r="AN594" s="197"/>
      <c r="AO594" s="197"/>
      <c r="AP594" s="195"/>
      <c r="AQ594" s="197"/>
      <c r="AR594" s="197"/>
      <c r="AS594" s="197"/>
      <c r="AT594" s="199"/>
      <c r="AU594" s="199"/>
      <c r="AV594" s="199"/>
      <c r="AW594" s="195"/>
      <c r="AX594" s="195"/>
      <c r="AY594" s="198"/>
      <c r="AZ594" s="199"/>
      <c r="BA594" s="183"/>
      <c r="BB594" s="183"/>
      <c r="BC594" s="183"/>
      <c r="BD594" s="183"/>
      <c r="BE594" s="183"/>
      <c r="BF594" s="183"/>
      <c r="BG594" s="183"/>
    </row>
    <row r="595" spans="1:59" ht="64.5" customHeight="1" x14ac:dyDescent="0.2">
      <c r="A595" s="195"/>
      <c r="B595" s="195"/>
      <c r="C595" s="195"/>
      <c r="D595" s="199"/>
      <c r="E595" s="195"/>
      <c r="F595" s="195"/>
      <c r="G595" s="195"/>
      <c r="H595" s="195"/>
      <c r="I595" s="196"/>
      <c r="J595" s="195"/>
      <c r="K595" s="195"/>
      <c r="L595" s="195"/>
      <c r="M595" s="195"/>
      <c r="N595" s="195"/>
      <c r="O595" s="197"/>
      <c r="P595" s="195"/>
      <c r="Q595" s="197"/>
      <c r="R595" s="242"/>
      <c r="S595" s="242"/>
      <c r="T595" s="242"/>
      <c r="U595" s="197"/>
      <c r="V595" s="197"/>
      <c r="W595" s="195"/>
      <c r="X595" s="197"/>
      <c r="Y595" s="197"/>
      <c r="Z595" s="197"/>
      <c r="AA595" s="195"/>
      <c r="AB595" s="195"/>
      <c r="AC595" s="197"/>
      <c r="AD595" s="197"/>
      <c r="AE595" s="197"/>
      <c r="AF595" s="195"/>
      <c r="AG595" s="195"/>
      <c r="AH595" s="197"/>
      <c r="AI595" s="197"/>
      <c r="AJ595" s="197"/>
      <c r="AK595" s="195"/>
      <c r="AL595" s="195"/>
      <c r="AM595" s="197"/>
      <c r="AN595" s="197"/>
      <c r="AO595" s="197"/>
      <c r="AP595" s="195"/>
      <c r="AQ595" s="197"/>
      <c r="AR595" s="197"/>
      <c r="AS595" s="197"/>
      <c r="AT595" s="199"/>
      <c r="AU595" s="199"/>
      <c r="AV595" s="199"/>
      <c r="AW595" s="195"/>
      <c r="AX595" s="195"/>
      <c r="AY595" s="198"/>
      <c r="AZ595" s="199"/>
      <c r="BA595" s="183"/>
      <c r="BB595" s="183"/>
      <c r="BC595" s="183"/>
      <c r="BD595" s="183"/>
      <c r="BE595" s="183"/>
      <c r="BF595" s="183"/>
      <c r="BG595" s="183"/>
    </row>
    <row r="596" spans="1:59" ht="64.5" customHeight="1" x14ac:dyDescent="0.2">
      <c r="A596" s="195"/>
      <c r="B596" s="195"/>
      <c r="C596" s="195"/>
      <c r="D596" s="199"/>
      <c r="E596" s="195"/>
      <c r="F596" s="195"/>
      <c r="G596" s="195"/>
      <c r="H596" s="195"/>
      <c r="I596" s="196"/>
      <c r="J596" s="195"/>
      <c r="K596" s="195"/>
      <c r="L596" s="195"/>
      <c r="M596" s="195"/>
      <c r="N596" s="195"/>
      <c r="O596" s="197"/>
      <c r="P596" s="195"/>
      <c r="Q596" s="197"/>
      <c r="R596" s="242"/>
      <c r="S596" s="242"/>
      <c r="T596" s="242"/>
      <c r="U596" s="197"/>
      <c r="V596" s="197"/>
      <c r="W596" s="195"/>
      <c r="X596" s="197"/>
      <c r="Y596" s="197"/>
      <c r="Z596" s="197"/>
      <c r="AA596" s="195"/>
      <c r="AB596" s="195"/>
      <c r="AC596" s="197"/>
      <c r="AD596" s="197"/>
      <c r="AE596" s="197"/>
      <c r="AF596" s="195"/>
      <c r="AG596" s="195"/>
      <c r="AH596" s="197"/>
      <c r="AI596" s="197"/>
      <c r="AJ596" s="197"/>
      <c r="AK596" s="195"/>
      <c r="AL596" s="195"/>
      <c r="AM596" s="197"/>
      <c r="AN596" s="197"/>
      <c r="AO596" s="197"/>
      <c r="AP596" s="195"/>
      <c r="AQ596" s="197"/>
      <c r="AR596" s="197"/>
      <c r="AS596" s="197"/>
      <c r="AT596" s="199"/>
      <c r="AU596" s="199"/>
      <c r="AV596" s="199"/>
      <c r="AW596" s="195"/>
      <c r="AX596" s="195"/>
      <c r="AY596" s="198"/>
      <c r="AZ596" s="199"/>
      <c r="BA596" s="183"/>
      <c r="BB596" s="183"/>
      <c r="BC596" s="183"/>
      <c r="BD596" s="183"/>
      <c r="BE596" s="183"/>
      <c r="BF596" s="183"/>
      <c r="BG596" s="183"/>
    </row>
    <row r="597" spans="1:59" ht="64.5" customHeight="1" x14ac:dyDescent="0.2">
      <c r="A597" s="195"/>
      <c r="B597" s="195"/>
      <c r="C597" s="195"/>
      <c r="D597" s="199"/>
      <c r="E597" s="195"/>
      <c r="F597" s="195"/>
      <c r="G597" s="195"/>
      <c r="H597" s="195"/>
      <c r="I597" s="196"/>
      <c r="J597" s="195"/>
      <c r="K597" s="195"/>
      <c r="L597" s="195"/>
      <c r="M597" s="195"/>
      <c r="N597" s="195"/>
      <c r="O597" s="197"/>
      <c r="P597" s="195"/>
      <c r="Q597" s="197"/>
      <c r="R597" s="242"/>
      <c r="S597" s="242"/>
      <c r="T597" s="242"/>
      <c r="U597" s="197"/>
      <c r="V597" s="197"/>
      <c r="W597" s="195"/>
      <c r="X597" s="197"/>
      <c r="Y597" s="197"/>
      <c r="Z597" s="197"/>
      <c r="AA597" s="195"/>
      <c r="AB597" s="195"/>
      <c r="AC597" s="197"/>
      <c r="AD597" s="197"/>
      <c r="AE597" s="197"/>
      <c r="AF597" s="195"/>
      <c r="AG597" s="195"/>
      <c r="AH597" s="197"/>
      <c r="AI597" s="197"/>
      <c r="AJ597" s="197"/>
      <c r="AK597" s="195"/>
      <c r="AL597" s="195"/>
      <c r="AM597" s="197"/>
      <c r="AN597" s="197"/>
      <c r="AO597" s="197"/>
      <c r="AP597" s="195"/>
      <c r="AQ597" s="197"/>
      <c r="AR597" s="197"/>
      <c r="AS597" s="197"/>
      <c r="AT597" s="199"/>
      <c r="AU597" s="199"/>
      <c r="AV597" s="199"/>
      <c r="AW597" s="195"/>
      <c r="AX597" s="195"/>
      <c r="AY597" s="198"/>
      <c r="AZ597" s="199"/>
      <c r="BA597" s="183"/>
      <c r="BB597" s="183"/>
      <c r="BC597" s="183"/>
      <c r="BD597" s="183"/>
      <c r="BE597" s="183"/>
      <c r="BF597" s="183"/>
      <c r="BG597" s="183"/>
    </row>
    <row r="598" spans="1:59" ht="64.5" customHeight="1" x14ac:dyDescent="0.2">
      <c r="A598" s="195"/>
      <c r="B598" s="195"/>
      <c r="C598" s="195"/>
      <c r="D598" s="199"/>
      <c r="E598" s="195"/>
      <c r="F598" s="195"/>
      <c r="G598" s="195"/>
      <c r="H598" s="195"/>
      <c r="I598" s="196"/>
      <c r="J598" s="195"/>
      <c r="K598" s="195"/>
      <c r="L598" s="195"/>
      <c r="M598" s="195"/>
      <c r="N598" s="195"/>
      <c r="O598" s="197"/>
      <c r="P598" s="195"/>
      <c r="Q598" s="197"/>
      <c r="R598" s="242"/>
      <c r="S598" s="242"/>
      <c r="T598" s="242"/>
      <c r="U598" s="197"/>
      <c r="V598" s="197"/>
      <c r="W598" s="195"/>
      <c r="X598" s="197"/>
      <c r="Y598" s="197"/>
      <c r="Z598" s="197"/>
      <c r="AA598" s="195"/>
      <c r="AB598" s="195"/>
      <c r="AC598" s="197"/>
      <c r="AD598" s="197"/>
      <c r="AE598" s="197"/>
      <c r="AF598" s="195"/>
      <c r="AG598" s="195"/>
      <c r="AH598" s="197"/>
      <c r="AI598" s="197"/>
      <c r="AJ598" s="197"/>
      <c r="AK598" s="195"/>
      <c r="AL598" s="195"/>
      <c r="AM598" s="197"/>
      <c r="AN598" s="197"/>
      <c r="AO598" s="197"/>
      <c r="AP598" s="195"/>
      <c r="AQ598" s="197"/>
      <c r="AR598" s="197"/>
      <c r="AS598" s="197"/>
      <c r="AT598" s="199"/>
      <c r="AU598" s="199"/>
      <c r="AV598" s="199"/>
      <c r="AW598" s="195"/>
      <c r="AX598" s="195"/>
      <c r="AY598" s="198"/>
      <c r="AZ598" s="199"/>
      <c r="BA598" s="183"/>
      <c r="BB598" s="183"/>
      <c r="BC598" s="183"/>
      <c r="BD598" s="183"/>
      <c r="BE598" s="183"/>
      <c r="BF598" s="183"/>
      <c r="BG598" s="183"/>
    </row>
    <row r="599" spans="1:59" ht="64.5" customHeight="1" x14ac:dyDescent="0.2">
      <c r="A599" s="195"/>
      <c r="B599" s="195"/>
      <c r="C599" s="195"/>
      <c r="D599" s="199"/>
      <c r="E599" s="195"/>
      <c r="F599" s="195"/>
      <c r="G599" s="195"/>
      <c r="H599" s="195"/>
      <c r="I599" s="196"/>
      <c r="J599" s="195"/>
      <c r="K599" s="195"/>
      <c r="L599" s="195"/>
      <c r="M599" s="195"/>
      <c r="N599" s="195"/>
      <c r="O599" s="197"/>
      <c r="P599" s="195"/>
      <c r="Q599" s="197"/>
      <c r="R599" s="242"/>
      <c r="S599" s="242"/>
      <c r="T599" s="242"/>
      <c r="U599" s="197"/>
      <c r="V599" s="197"/>
      <c r="W599" s="195"/>
      <c r="X599" s="197"/>
      <c r="Y599" s="197"/>
      <c r="Z599" s="197"/>
      <c r="AA599" s="195"/>
      <c r="AB599" s="195"/>
      <c r="AC599" s="197"/>
      <c r="AD599" s="197"/>
      <c r="AE599" s="197"/>
      <c r="AF599" s="195"/>
      <c r="AG599" s="195"/>
      <c r="AH599" s="197"/>
      <c r="AI599" s="197"/>
      <c r="AJ599" s="197"/>
      <c r="AK599" s="195"/>
      <c r="AL599" s="195"/>
      <c r="AM599" s="197"/>
      <c r="AN599" s="197"/>
      <c r="AO599" s="197"/>
      <c r="AP599" s="195"/>
      <c r="AQ599" s="197"/>
      <c r="AR599" s="197"/>
      <c r="AS599" s="197"/>
      <c r="AT599" s="199"/>
      <c r="AU599" s="199"/>
      <c r="AV599" s="199"/>
      <c r="AW599" s="195"/>
      <c r="AX599" s="195"/>
      <c r="AY599" s="198"/>
      <c r="AZ599" s="199"/>
      <c r="BA599" s="183"/>
      <c r="BB599" s="183"/>
      <c r="BC599" s="183"/>
      <c r="BD599" s="183"/>
      <c r="BE599" s="183"/>
      <c r="BF599" s="183"/>
      <c r="BG599" s="183"/>
    </row>
    <row r="600" spans="1:59" ht="64.5" customHeight="1" x14ac:dyDescent="0.2">
      <c r="A600" s="195"/>
      <c r="B600" s="195"/>
      <c r="C600" s="195"/>
      <c r="D600" s="199"/>
      <c r="E600" s="195"/>
      <c r="F600" s="195"/>
      <c r="G600" s="195"/>
      <c r="H600" s="195"/>
      <c r="I600" s="196"/>
      <c r="J600" s="195"/>
      <c r="K600" s="195"/>
      <c r="L600" s="195"/>
      <c r="M600" s="195"/>
      <c r="N600" s="195"/>
      <c r="O600" s="197"/>
      <c r="P600" s="195"/>
      <c r="Q600" s="197"/>
      <c r="R600" s="242"/>
      <c r="S600" s="242"/>
      <c r="T600" s="242"/>
      <c r="U600" s="197"/>
      <c r="V600" s="197"/>
      <c r="W600" s="195"/>
      <c r="X600" s="197"/>
      <c r="Y600" s="197"/>
      <c r="Z600" s="197"/>
      <c r="AA600" s="195"/>
      <c r="AB600" s="195"/>
      <c r="AC600" s="197"/>
      <c r="AD600" s="197"/>
      <c r="AE600" s="197"/>
      <c r="AF600" s="195"/>
      <c r="AG600" s="195"/>
      <c r="AH600" s="197"/>
      <c r="AI600" s="197"/>
      <c r="AJ600" s="197"/>
      <c r="AK600" s="195"/>
      <c r="AL600" s="195"/>
      <c r="AM600" s="197"/>
      <c r="AN600" s="197"/>
      <c r="AO600" s="197"/>
      <c r="AP600" s="195"/>
      <c r="AQ600" s="197"/>
      <c r="AR600" s="197"/>
      <c r="AS600" s="197"/>
      <c r="AT600" s="199"/>
      <c r="AU600" s="199"/>
      <c r="AV600" s="199"/>
      <c r="AW600" s="195"/>
      <c r="AX600" s="195"/>
      <c r="AY600" s="198"/>
      <c r="AZ600" s="199"/>
      <c r="BA600" s="183"/>
      <c r="BB600" s="183"/>
      <c r="BC600" s="183"/>
      <c r="BD600" s="183"/>
      <c r="BE600" s="183"/>
      <c r="BF600" s="183"/>
      <c r="BG600" s="183"/>
    </row>
    <row r="601" spans="1:59" ht="64.5" customHeight="1" x14ac:dyDescent="0.2">
      <c r="A601" s="195"/>
      <c r="B601" s="195"/>
      <c r="C601" s="195"/>
      <c r="D601" s="199"/>
      <c r="E601" s="195"/>
      <c r="F601" s="195"/>
      <c r="G601" s="195"/>
      <c r="H601" s="195"/>
      <c r="I601" s="196"/>
      <c r="J601" s="195"/>
      <c r="K601" s="195"/>
      <c r="L601" s="195"/>
      <c r="M601" s="195"/>
      <c r="N601" s="195"/>
      <c r="O601" s="197"/>
      <c r="P601" s="195"/>
      <c r="Q601" s="197"/>
      <c r="R601" s="242"/>
      <c r="S601" s="242"/>
      <c r="T601" s="242"/>
      <c r="U601" s="197"/>
      <c r="V601" s="197"/>
      <c r="W601" s="195"/>
      <c r="X601" s="197"/>
      <c r="Y601" s="197"/>
      <c r="Z601" s="197"/>
      <c r="AA601" s="195"/>
      <c r="AB601" s="195"/>
      <c r="AC601" s="197"/>
      <c r="AD601" s="197"/>
      <c r="AE601" s="197"/>
      <c r="AF601" s="195"/>
      <c r="AG601" s="195"/>
      <c r="AH601" s="197"/>
      <c r="AI601" s="197"/>
      <c r="AJ601" s="197"/>
      <c r="AK601" s="195"/>
      <c r="AL601" s="195"/>
      <c r="AM601" s="197"/>
      <c r="AN601" s="197"/>
      <c r="AO601" s="197"/>
      <c r="AP601" s="195"/>
      <c r="AQ601" s="197"/>
      <c r="AR601" s="197"/>
      <c r="AS601" s="197"/>
      <c r="AT601" s="199"/>
      <c r="AU601" s="199"/>
      <c r="AV601" s="199"/>
      <c r="AW601" s="195"/>
      <c r="AX601" s="195"/>
      <c r="AY601" s="198"/>
      <c r="AZ601" s="199"/>
      <c r="BA601" s="183"/>
      <c r="BB601" s="183"/>
      <c r="BC601" s="183"/>
      <c r="BD601" s="183"/>
      <c r="BE601" s="183"/>
      <c r="BF601" s="183"/>
      <c r="BG601" s="183"/>
    </row>
    <row r="602" spans="1:59" ht="64.5" customHeight="1" x14ac:dyDescent="0.2">
      <c r="A602" s="195"/>
      <c r="B602" s="195"/>
      <c r="C602" s="195"/>
      <c r="D602" s="199"/>
      <c r="E602" s="195"/>
      <c r="F602" s="195"/>
      <c r="G602" s="195"/>
      <c r="H602" s="195"/>
      <c r="I602" s="196"/>
      <c r="J602" s="195"/>
      <c r="K602" s="195"/>
      <c r="L602" s="195"/>
      <c r="M602" s="195"/>
      <c r="N602" s="195"/>
      <c r="O602" s="197"/>
      <c r="P602" s="195"/>
      <c r="Q602" s="197"/>
      <c r="R602" s="242"/>
      <c r="S602" s="242"/>
      <c r="T602" s="242"/>
      <c r="U602" s="197"/>
      <c r="V602" s="197"/>
      <c r="W602" s="195"/>
      <c r="X602" s="197"/>
      <c r="Y602" s="197"/>
      <c r="Z602" s="197"/>
      <c r="AA602" s="195"/>
      <c r="AB602" s="195"/>
      <c r="AC602" s="197"/>
      <c r="AD602" s="197"/>
      <c r="AE602" s="197"/>
      <c r="AF602" s="195"/>
      <c r="AG602" s="195"/>
      <c r="AH602" s="197"/>
      <c r="AI602" s="197"/>
      <c r="AJ602" s="197"/>
      <c r="AK602" s="195"/>
      <c r="AL602" s="195"/>
      <c r="AM602" s="197"/>
      <c r="AN602" s="197"/>
      <c r="AO602" s="197"/>
      <c r="AP602" s="195"/>
      <c r="AQ602" s="197"/>
      <c r="AR602" s="197"/>
      <c r="AS602" s="197"/>
      <c r="AT602" s="199"/>
      <c r="AU602" s="199"/>
      <c r="AV602" s="199"/>
      <c r="AW602" s="195"/>
      <c r="AX602" s="195"/>
      <c r="AY602" s="198"/>
      <c r="AZ602" s="199"/>
      <c r="BA602" s="183"/>
      <c r="BB602" s="183"/>
      <c r="BC602" s="183"/>
      <c r="BD602" s="183"/>
      <c r="BE602" s="183"/>
      <c r="BF602" s="183"/>
      <c r="BG602" s="183"/>
    </row>
    <row r="603" spans="1:59" ht="64.5" customHeight="1" x14ac:dyDescent="0.2">
      <c r="A603" s="195"/>
      <c r="B603" s="195"/>
      <c r="C603" s="195"/>
      <c r="D603" s="199"/>
      <c r="E603" s="195"/>
      <c r="F603" s="195"/>
      <c r="G603" s="195"/>
      <c r="H603" s="195"/>
      <c r="I603" s="196"/>
      <c r="J603" s="195"/>
      <c r="K603" s="195"/>
      <c r="L603" s="195"/>
      <c r="M603" s="195"/>
      <c r="N603" s="195"/>
      <c r="O603" s="197"/>
      <c r="P603" s="195"/>
      <c r="Q603" s="197"/>
      <c r="R603" s="242"/>
      <c r="S603" s="242"/>
      <c r="T603" s="242"/>
      <c r="U603" s="197"/>
      <c r="V603" s="197"/>
      <c r="W603" s="195"/>
      <c r="X603" s="197"/>
      <c r="Y603" s="197"/>
      <c r="Z603" s="197"/>
      <c r="AA603" s="195"/>
      <c r="AB603" s="195"/>
      <c r="AC603" s="197"/>
      <c r="AD603" s="197"/>
      <c r="AE603" s="197"/>
      <c r="AF603" s="195"/>
      <c r="AG603" s="195"/>
      <c r="AH603" s="197"/>
      <c r="AI603" s="197"/>
      <c r="AJ603" s="197"/>
      <c r="AK603" s="195"/>
      <c r="AL603" s="195"/>
      <c r="AM603" s="197"/>
      <c r="AN603" s="197"/>
      <c r="AO603" s="197"/>
      <c r="AP603" s="195"/>
      <c r="AQ603" s="197"/>
      <c r="AR603" s="197"/>
      <c r="AS603" s="197"/>
      <c r="AT603" s="199"/>
      <c r="AU603" s="199"/>
      <c r="AV603" s="199"/>
      <c r="AW603" s="195"/>
      <c r="AX603" s="195"/>
      <c r="AY603" s="198"/>
      <c r="AZ603" s="199"/>
      <c r="BA603" s="183"/>
      <c r="BB603" s="183"/>
      <c r="BC603" s="183"/>
      <c r="BD603" s="183"/>
      <c r="BE603" s="183"/>
      <c r="BF603" s="183"/>
      <c r="BG603" s="183"/>
    </row>
    <row r="604" spans="1:59" ht="64.5" customHeight="1" x14ac:dyDescent="0.2">
      <c r="A604" s="195"/>
      <c r="B604" s="195"/>
      <c r="C604" s="195"/>
      <c r="D604" s="199"/>
      <c r="E604" s="195"/>
      <c r="F604" s="195"/>
      <c r="G604" s="195"/>
      <c r="H604" s="195"/>
      <c r="I604" s="196"/>
      <c r="J604" s="195"/>
      <c r="K604" s="195"/>
      <c r="L604" s="195"/>
      <c r="M604" s="195"/>
      <c r="N604" s="195"/>
      <c r="O604" s="197"/>
      <c r="P604" s="195"/>
      <c r="Q604" s="197"/>
      <c r="R604" s="242"/>
      <c r="S604" s="242"/>
      <c r="T604" s="242"/>
      <c r="U604" s="197"/>
      <c r="V604" s="197"/>
      <c r="W604" s="195"/>
      <c r="X604" s="197"/>
      <c r="Y604" s="197"/>
      <c r="Z604" s="197"/>
      <c r="AA604" s="195"/>
      <c r="AB604" s="195"/>
      <c r="AC604" s="197"/>
      <c r="AD604" s="197"/>
      <c r="AE604" s="197"/>
      <c r="AF604" s="195"/>
      <c r="AG604" s="195"/>
      <c r="AH604" s="197"/>
      <c r="AI604" s="197"/>
      <c r="AJ604" s="197"/>
      <c r="AK604" s="195"/>
      <c r="AL604" s="195"/>
      <c r="AM604" s="197"/>
      <c r="AN604" s="197"/>
      <c r="AO604" s="197"/>
      <c r="AP604" s="195"/>
      <c r="AQ604" s="197"/>
      <c r="AR604" s="197"/>
      <c r="AS604" s="197"/>
      <c r="AT604" s="199"/>
      <c r="AU604" s="199"/>
      <c r="AV604" s="199"/>
      <c r="AW604" s="195"/>
      <c r="AX604" s="195"/>
      <c r="AY604" s="198"/>
      <c r="AZ604" s="199"/>
      <c r="BA604" s="183"/>
      <c r="BB604" s="183"/>
      <c r="BC604" s="183"/>
      <c r="BD604" s="183"/>
      <c r="BE604" s="183"/>
      <c r="BF604" s="183"/>
      <c r="BG604" s="183"/>
    </row>
    <row r="605" spans="1:59" ht="64.5" customHeight="1" x14ac:dyDescent="0.2">
      <c r="A605" s="195"/>
      <c r="B605" s="195"/>
      <c r="C605" s="195"/>
      <c r="D605" s="199"/>
      <c r="E605" s="195"/>
      <c r="F605" s="195"/>
      <c r="G605" s="195"/>
      <c r="H605" s="195"/>
      <c r="I605" s="196"/>
      <c r="J605" s="195"/>
      <c r="K605" s="195"/>
      <c r="L605" s="195"/>
      <c r="M605" s="195"/>
      <c r="N605" s="195"/>
      <c r="O605" s="197"/>
      <c r="P605" s="195"/>
      <c r="Q605" s="197"/>
      <c r="R605" s="242"/>
      <c r="S605" s="242"/>
      <c r="T605" s="242"/>
      <c r="U605" s="197"/>
      <c r="V605" s="197"/>
      <c r="W605" s="195"/>
      <c r="X605" s="197"/>
      <c r="Y605" s="197"/>
      <c r="Z605" s="197"/>
      <c r="AA605" s="195"/>
      <c r="AB605" s="195"/>
      <c r="AC605" s="197"/>
      <c r="AD605" s="197"/>
      <c r="AE605" s="197"/>
      <c r="AF605" s="195"/>
      <c r="AG605" s="195"/>
      <c r="AH605" s="197"/>
      <c r="AI605" s="197"/>
      <c r="AJ605" s="197"/>
      <c r="AK605" s="195"/>
      <c r="AL605" s="195"/>
      <c r="AM605" s="197"/>
      <c r="AN605" s="197"/>
      <c r="AO605" s="197"/>
      <c r="AP605" s="195"/>
      <c r="AQ605" s="197"/>
      <c r="AR605" s="197"/>
      <c r="AS605" s="197"/>
      <c r="AT605" s="199"/>
      <c r="AU605" s="199"/>
      <c r="AV605" s="199"/>
      <c r="AW605" s="195"/>
      <c r="AX605" s="195"/>
      <c r="AY605" s="198"/>
      <c r="AZ605" s="199"/>
      <c r="BA605" s="183"/>
      <c r="BB605" s="183"/>
      <c r="BC605" s="183"/>
      <c r="BD605" s="183"/>
      <c r="BE605" s="183"/>
      <c r="BF605" s="183"/>
      <c r="BG605" s="183"/>
    </row>
    <row r="606" spans="1:59" ht="64.5" customHeight="1" x14ac:dyDescent="0.2">
      <c r="A606" s="195"/>
      <c r="B606" s="195"/>
      <c r="C606" s="195"/>
      <c r="D606" s="199"/>
      <c r="E606" s="195"/>
      <c r="F606" s="195"/>
      <c r="G606" s="195"/>
      <c r="H606" s="195"/>
      <c r="I606" s="196"/>
      <c r="J606" s="195"/>
      <c r="K606" s="195"/>
      <c r="L606" s="195"/>
      <c r="M606" s="195"/>
      <c r="N606" s="195"/>
      <c r="O606" s="197"/>
      <c r="P606" s="195"/>
      <c r="Q606" s="197"/>
      <c r="R606" s="242"/>
      <c r="S606" s="242"/>
      <c r="T606" s="242"/>
      <c r="U606" s="197"/>
      <c r="V606" s="197"/>
      <c r="W606" s="195"/>
      <c r="X606" s="197"/>
      <c r="Y606" s="197"/>
      <c r="Z606" s="197"/>
      <c r="AA606" s="195"/>
      <c r="AB606" s="195"/>
      <c r="AC606" s="197"/>
      <c r="AD606" s="197"/>
      <c r="AE606" s="197"/>
      <c r="AF606" s="195"/>
      <c r="AG606" s="195"/>
      <c r="AH606" s="197"/>
      <c r="AI606" s="197"/>
      <c r="AJ606" s="197"/>
      <c r="AK606" s="195"/>
      <c r="AL606" s="195"/>
      <c r="AM606" s="197"/>
      <c r="AN606" s="197"/>
      <c r="AO606" s="197"/>
      <c r="AP606" s="195"/>
      <c r="AQ606" s="197"/>
      <c r="AR606" s="197"/>
      <c r="AS606" s="197"/>
      <c r="AT606" s="199"/>
      <c r="AU606" s="199"/>
      <c r="AV606" s="199"/>
      <c r="AW606" s="195"/>
      <c r="AX606" s="195"/>
      <c r="AY606" s="198"/>
      <c r="AZ606" s="199"/>
      <c r="BA606" s="183"/>
      <c r="BB606" s="183"/>
      <c r="BC606" s="183"/>
      <c r="BD606" s="183"/>
      <c r="BE606" s="183"/>
      <c r="BF606" s="183"/>
      <c r="BG606" s="183"/>
    </row>
    <row r="607" spans="1:59" ht="64.5" customHeight="1" x14ac:dyDescent="0.2">
      <c r="A607" s="195"/>
      <c r="B607" s="195"/>
      <c r="C607" s="195"/>
      <c r="D607" s="199"/>
      <c r="E607" s="195"/>
      <c r="F607" s="195"/>
      <c r="G607" s="195"/>
      <c r="H607" s="195"/>
      <c r="I607" s="196"/>
      <c r="J607" s="195"/>
      <c r="K607" s="195"/>
      <c r="L607" s="195"/>
      <c r="M607" s="195"/>
      <c r="N607" s="195"/>
      <c r="O607" s="197"/>
      <c r="P607" s="195"/>
      <c r="Q607" s="197"/>
      <c r="R607" s="242"/>
      <c r="S607" s="242"/>
      <c r="T607" s="242"/>
      <c r="U607" s="197"/>
      <c r="V607" s="197"/>
      <c r="W607" s="195"/>
      <c r="X607" s="197"/>
      <c r="Y607" s="197"/>
      <c r="Z607" s="197"/>
      <c r="AA607" s="195"/>
      <c r="AB607" s="195"/>
      <c r="AC607" s="197"/>
      <c r="AD607" s="197"/>
      <c r="AE607" s="197"/>
      <c r="AF607" s="195"/>
      <c r="AG607" s="195"/>
      <c r="AH607" s="197"/>
      <c r="AI607" s="197"/>
      <c r="AJ607" s="197"/>
      <c r="AK607" s="195"/>
      <c r="AL607" s="195"/>
      <c r="AM607" s="197"/>
      <c r="AN607" s="197"/>
      <c r="AO607" s="197"/>
      <c r="AP607" s="195"/>
      <c r="AQ607" s="197"/>
      <c r="AR607" s="197"/>
      <c r="AS607" s="197"/>
      <c r="AT607" s="199"/>
      <c r="AU607" s="199"/>
      <c r="AV607" s="199"/>
      <c r="AW607" s="195"/>
      <c r="AX607" s="195"/>
      <c r="AY607" s="198"/>
      <c r="AZ607" s="199"/>
      <c r="BA607" s="183"/>
      <c r="BB607" s="183"/>
      <c r="BC607" s="183"/>
      <c r="BD607" s="183"/>
      <c r="BE607" s="183"/>
      <c r="BF607" s="183"/>
      <c r="BG607" s="183"/>
    </row>
    <row r="608" spans="1:59" ht="64.5" customHeight="1" x14ac:dyDescent="0.2">
      <c r="A608" s="195"/>
      <c r="B608" s="195"/>
      <c r="C608" s="195"/>
      <c r="D608" s="199"/>
      <c r="E608" s="195"/>
      <c r="F608" s="195"/>
      <c r="G608" s="195"/>
      <c r="H608" s="195"/>
      <c r="I608" s="196"/>
      <c r="J608" s="195"/>
      <c r="K608" s="195"/>
      <c r="L608" s="195"/>
      <c r="M608" s="195"/>
      <c r="N608" s="195"/>
      <c r="O608" s="197"/>
      <c r="P608" s="195"/>
      <c r="Q608" s="197"/>
      <c r="R608" s="242"/>
      <c r="S608" s="242"/>
      <c r="T608" s="242"/>
      <c r="U608" s="197"/>
      <c r="V608" s="197"/>
      <c r="W608" s="195"/>
      <c r="X608" s="197"/>
      <c r="Y608" s="197"/>
      <c r="Z608" s="197"/>
      <c r="AA608" s="195"/>
      <c r="AB608" s="195"/>
      <c r="AC608" s="197"/>
      <c r="AD608" s="197"/>
      <c r="AE608" s="197"/>
      <c r="AF608" s="195"/>
      <c r="AG608" s="195"/>
      <c r="AH608" s="197"/>
      <c r="AI608" s="197"/>
      <c r="AJ608" s="197"/>
      <c r="AK608" s="195"/>
      <c r="AL608" s="195"/>
      <c r="AM608" s="197"/>
      <c r="AN608" s="197"/>
      <c r="AO608" s="197"/>
      <c r="AP608" s="195"/>
      <c r="AQ608" s="197"/>
      <c r="AR608" s="197"/>
      <c r="AS608" s="197"/>
      <c r="AT608" s="199"/>
      <c r="AU608" s="199"/>
      <c r="AV608" s="199"/>
      <c r="AW608" s="195"/>
      <c r="AX608" s="195"/>
      <c r="AY608" s="198"/>
      <c r="AZ608" s="199"/>
      <c r="BA608" s="183"/>
      <c r="BB608" s="183"/>
      <c r="BC608" s="183"/>
      <c r="BD608" s="183"/>
      <c r="BE608" s="183"/>
      <c r="BF608" s="183"/>
      <c r="BG608" s="183"/>
    </row>
    <row r="609" spans="1:59" ht="64.5" customHeight="1" x14ac:dyDescent="0.2">
      <c r="A609" s="195"/>
      <c r="B609" s="195"/>
      <c r="C609" s="195"/>
      <c r="D609" s="199"/>
      <c r="E609" s="195"/>
      <c r="F609" s="195"/>
      <c r="G609" s="195"/>
      <c r="H609" s="195"/>
      <c r="I609" s="196"/>
      <c r="J609" s="195"/>
      <c r="K609" s="195"/>
      <c r="L609" s="195"/>
      <c r="M609" s="195"/>
      <c r="N609" s="195"/>
      <c r="O609" s="197"/>
      <c r="P609" s="195"/>
      <c r="Q609" s="197"/>
      <c r="R609" s="242"/>
      <c r="S609" s="242"/>
      <c r="T609" s="242"/>
      <c r="U609" s="197"/>
      <c r="V609" s="197"/>
      <c r="W609" s="195"/>
      <c r="X609" s="197"/>
      <c r="Y609" s="197"/>
      <c r="Z609" s="197"/>
      <c r="AA609" s="195"/>
      <c r="AB609" s="195"/>
      <c r="AC609" s="197"/>
      <c r="AD609" s="197"/>
      <c r="AE609" s="197"/>
      <c r="AF609" s="195"/>
      <c r="AG609" s="195"/>
      <c r="AH609" s="197"/>
      <c r="AI609" s="197"/>
      <c r="AJ609" s="197"/>
      <c r="AK609" s="195"/>
      <c r="AL609" s="195"/>
      <c r="AM609" s="197"/>
      <c r="AN609" s="197"/>
      <c r="AO609" s="197"/>
      <c r="AP609" s="195"/>
      <c r="AQ609" s="197"/>
      <c r="AR609" s="197"/>
      <c r="AS609" s="197"/>
      <c r="AT609" s="199"/>
      <c r="AU609" s="199"/>
      <c r="AV609" s="199"/>
      <c r="AW609" s="195"/>
      <c r="AX609" s="195"/>
      <c r="AY609" s="198"/>
      <c r="AZ609" s="199"/>
      <c r="BA609" s="183"/>
      <c r="BB609" s="183"/>
      <c r="BC609" s="183"/>
      <c r="BD609" s="183"/>
      <c r="BE609" s="183"/>
      <c r="BF609" s="183"/>
      <c r="BG609" s="183"/>
    </row>
    <row r="610" spans="1:59" ht="64.5" customHeight="1" x14ac:dyDescent="0.2">
      <c r="A610" s="195"/>
      <c r="B610" s="195"/>
      <c r="C610" s="195"/>
      <c r="D610" s="199"/>
      <c r="E610" s="195"/>
      <c r="F610" s="195"/>
      <c r="G610" s="195"/>
      <c r="H610" s="195"/>
      <c r="I610" s="196"/>
      <c r="J610" s="195"/>
      <c r="K610" s="195"/>
      <c r="L610" s="195"/>
      <c r="M610" s="195"/>
      <c r="N610" s="195"/>
      <c r="O610" s="197"/>
      <c r="P610" s="195"/>
      <c r="Q610" s="197"/>
      <c r="R610" s="242"/>
      <c r="S610" s="242"/>
      <c r="T610" s="242"/>
      <c r="U610" s="197"/>
      <c r="V610" s="197"/>
      <c r="W610" s="195"/>
      <c r="X610" s="197"/>
      <c r="Y610" s="197"/>
      <c r="Z610" s="197"/>
      <c r="AA610" s="195"/>
      <c r="AB610" s="195"/>
      <c r="AC610" s="197"/>
      <c r="AD610" s="197"/>
      <c r="AE610" s="197"/>
      <c r="AF610" s="195"/>
      <c r="AG610" s="195"/>
      <c r="AH610" s="197"/>
      <c r="AI610" s="197"/>
      <c r="AJ610" s="197"/>
      <c r="AK610" s="195"/>
      <c r="AL610" s="195"/>
      <c r="AM610" s="197"/>
      <c r="AN610" s="197"/>
      <c r="AO610" s="197"/>
      <c r="AP610" s="195"/>
      <c r="AQ610" s="197"/>
      <c r="AR610" s="197"/>
      <c r="AS610" s="197"/>
      <c r="AT610" s="199"/>
      <c r="AU610" s="199"/>
      <c r="AV610" s="199"/>
      <c r="AW610" s="195"/>
      <c r="AX610" s="195"/>
      <c r="AY610" s="198"/>
      <c r="AZ610" s="199"/>
      <c r="BA610" s="183"/>
      <c r="BB610" s="183"/>
      <c r="BC610" s="183"/>
      <c r="BD610" s="183"/>
      <c r="BE610" s="183"/>
      <c r="BF610" s="183"/>
      <c r="BG610" s="183"/>
    </row>
    <row r="611" spans="1:59" ht="64.5" customHeight="1" x14ac:dyDescent="0.2">
      <c r="A611" s="195"/>
      <c r="B611" s="195"/>
      <c r="C611" s="195"/>
      <c r="D611" s="199"/>
      <c r="E611" s="195"/>
      <c r="F611" s="195"/>
      <c r="G611" s="195"/>
      <c r="H611" s="195"/>
      <c r="I611" s="196"/>
      <c r="J611" s="195"/>
      <c r="K611" s="195"/>
      <c r="L611" s="195"/>
      <c r="M611" s="195"/>
      <c r="N611" s="195"/>
      <c r="O611" s="197"/>
      <c r="P611" s="195"/>
      <c r="Q611" s="197"/>
      <c r="R611" s="242"/>
      <c r="S611" s="242"/>
      <c r="T611" s="242"/>
      <c r="U611" s="197"/>
      <c r="V611" s="197"/>
      <c r="W611" s="195"/>
      <c r="X611" s="197"/>
      <c r="Y611" s="197"/>
      <c r="Z611" s="197"/>
      <c r="AA611" s="195"/>
      <c r="AB611" s="195"/>
      <c r="AC611" s="197"/>
      <c r="AD611" s="197"/>
      <c r="AE611" s="197"/>
      <c r="AF611" s="195"/>
      <c r="AG611" s="195"/>
      <c r="AH611" s="197"/>
      <c r="AI611" s="197"/>
      <c r="AJ611" s="197"/>
      <c r="AK611" s="195"/>
      <c r="AL611" s="195"/>
      <c r="AM611" s="197"/>
      <c r="AN611" s="197"/>
      <c r="AO611" s="197"/>
      <c r="AP611" s="195"/>
      <c r="AQ611" s="197"/>
      <c r="AR611" s="197"/>
      <c r="AS611" s="197"/>
      <c r="AT611" s="199"/>
      <c r="AU611" s="199"/>
      <c r="AV611" s="199"/>
      <c r="AW611" s="195"/>
      <c r="AX611" s="195"/>
      <c r="AY611" s="198"/>
      <c r="AZ611" s="199"/>
      <c r="BA611" s="183"/>
      <c r="BB611" s="183"/>
      <c r="BC611" s="183"/>
      <c r="BD611" s="183"/>
      <c r="BE611" s="183"/>
      <c r="BF611" s="183"/>
      <c r="BG611" s="183"/>
    </row>
    <row r="612" spans="1:59" ht="64.5" customHeight="1" x14ac:dyDescent="0.2">
      <c r="A612" s="195"/>
      <c r="B612" s="195"/>
      <c r="C612" s="195"/>
      <c r="D612" s="199"/>
      <c r="E612" s="195"/>
      <c r="F612" s="195"/>
      <c r="G612" s="195"/>
      <c r="H612" s="195"/>
      <c r="I612" s="196"/>
      <c r="J612" s="195"/>
      <c r="K612" s="195"/>
      <c r="L612" s="195"/>
      <c r="M612" s="195"/>
      <c r="N612" s="195"/>
      <c r="O612" s="197"/>
      <c r="P612" s="195"/>
      <c r="Q612" s="197"/>
      <c r="R612" s="242"/>
      <c r="S612" s="242"/>
      <c r="T612" s="242"/>
      <c r="U612" s="197"/>
      <c r="V612" s="197"/>
      <c r="W612" s="195"/>
      <c r="X612" s="197"/>
      <c r="Y612" s="197"/>
      <c r="Z612" s="197"/>
      <c r="AA612" s="195"/>
      <c r="AB612" s="195"/>
      <c r="AC612" s="197"/>
      <c r="AD612" s="197"/>
      <c r="AE612" s="197"/>
      <c r="AF612" s="195"/>
      <c r="AG612" s="195"/>
      <c r="AH612" s="197"/>
      <c r="AI612" s="197"/>
      <c r="AJ612" s="197"/>
      <c r="AK612" s="195"/>
      <c r="AL612" s="195"/>
      <c r="AM612" s="197"/>
      <c r="AN612" s="197"/>
      <c r="AO612" s="197"/>
      <c r="AP612" s="195"/>
      <c r="AQ612" s="197"/>
      <c r="AR612" s="197"/>
      <c r="AS612" s="197"/>
      <c r="AT612" s="199"/>
      <c r="AU612" s="199"/>
      <c r="AV612" s="199"/>
      <c r="AW612" s="195"/>
      <c r="AX612" s="195"/>
      <c r="AY612" s="198"/>
      <c r="AZ612" s="199"/>
      <c r="BA612" s="183"/>
      <c r="BB612" s="183"/>
      <c r="BC612" s="183"/>
      <c r="BD612" s="183"/>
      <c r="BE612" s="183"/>
      <c r="BF612" s="183"/>
      <c r="BG612" s="183"/>
    </row>
    <row r="613" spans="1:59" ht="64.5" customHeight="1" x14ac:dyDescent="0.2">
      <c r="A613" s="195"/>
      <c r="B613" s="195"/>
      <c r="C613" s="195"/>
      <c r="D613" s="199"/>
      <c r="E613" s="195"/>
      <c r="F613" s="195"/>
      <c r="G613" s="195"/>
      <c r="H613" s="195"/>
      <c r="I613" s="196"/>
      <c r="J613" s="195"/>
      <c r="K613" s="195"/>
      <c r="L613" s="195"/>
      <c r="M613" s="195"/>
      <c r="N613" s="195"/>
      <c r="O613" s="197"/>
      <c r="P613" s="195"/>
      <c r="Q613" s="197"/>
      <c r="R613" s="242"/>
      <c r="S613" s="242"/>
      <c r="T613" s="242"/>
      <c r="U613" s="197"/>
      <c r="V613" s="197"/>
      <c r="W613" s="195"/>
      <c r="X613" s="197"/>
      <c r="Y613" s="197"/>
      <c r="Z613" s="197"/>
      <c r="AA613" s="195"/>
      <c r="AB613" s="195"/>
      <c r="AC613" s="197"/>
      <c r="AD613" s="197"/>
      <c r="AE613" s="197"/>
      <c r="AF613" s="195"/>
      <c r="AG613" s="195"/>
      <c r="AH613" s="197"/>
      <c r="AI613" s="197"/>
      <c r="AJ613" s="197"/>
      <c r="AK613" s="195"/>
      <c r="AL613" s="195"/>
      <c r="AM613" s="197"/>
      <c r="AN613" s="197"/>
      <c r="AO613" s="197"/>
      <c r="AP613" s="195"/>
      <c r="AQ613" s="197"/>
      <c r="AR613" s="197"/>
      <c r="AS613" s="197"/>
      <c r="AT613" s="199"/>
      <c r="AU613" s="199"/>
      <c r="AV613" s="199"/>
      <c r="AW613" s="195"/>
      <c r="AX613" s="195"/>
      <c r="AY613" s="198"/>
      <c r="AZ613" s="199"/>
      <c r="BA613" s="183"/>
      <c r="BB613" s="183"/>
      <c r="BC613" s="183"/>
      <c r="BD613" s="183"/>
      <c r="BE613" s="183"/>
      <c r="BF613" s="183"/>
      <c r="BG613" s="183"/>
    </row>
    <row r="614" spans="1:59" ht="64.5" customHeight="1" x14ac:dyDescent="0.2">
      <c r="A614" s="195"/>
      <c r="B614" s="195"/>
      <c r="C614" s="195"/>
      <c r="D614" s="199"/>
      <c r="E614" s="195"/>
      <c r="F614" s="195"/>
      <c r="G614" s="195"/>
      <c r="H614" s="195"/>
      <c r="I614" s="196"/>
      <c r="J614" s="195"/>
      <c r="K614" s="195"/>
      <c r="L614" s="195"/>
      <c r="M614" s="195"/>
      <c r="N614" s="195"/>
      <c r="O614" s="197"/>
      <c r="P614" s="195"/>
      <c r="Q614" s="197"/>
      <c r="R614" s="242"/>
      <c r="S614" s="242"/>
      <c r="T614" s="242"/>
      <c r="U614" s="197"/>
      <c r="V614" s="197"/>
      <c r="W614" s="195"/>
      <c r="X614" s="197"/>
      <c r="Y614" s="197"/>
      <c r="Z614" s="197"/>
      <c r="AA614" s="195"/>
      <c r="AB614" s="195"/>
      <c r="AC614" s="197"/>
      <c r="AD614" s="197"/>
      <c r="AE614" s="197"/>
      <c r="AF614" s="195"/>
      <c r="AG614" s="195"/>
      <c r="AH614" s="197"/>
      <c r="AI614" s="197"/>
      <c r="AJ614" s="197"/>
      <c r="AK614" s="195"/>
      <c r="AL614" s="195"/>
      <c r="AM614" s="197"/>
      <c r="AN614" s="197"/>
      <c r="AO614" s="197"/>
      <c r="AP614" s="195"/>
      <c r="AQ614" s="197"/>
      <c r="AR614" s="197"/>
      <c r="AS614" s="197"/>
      <c r="AT614" s="199"/>
      <c r="AU614" s="199"/>
      <c r="AV614" s="199"/>
      <c r="AW614" s="195"/>
      <c r="AX614" s="195"/>
      <c r="AY614" s="198"/>
      <c r="AZ614" s="199"/>
      <c r="BA614" s="183"/>
      <c r="BB614" s="183"/>
      <c r="BC614" s="183"/>
      <c r="BD614" s="183"/>
      <c r="BE614" s="183"/>
      <c r="BF614" s="183"/>
      <c r="BG614" s="183"/>
    </row>
    <row r="615" spans="1:59" ht="64.5" customHeight="1" x14ac:dyDescent="0.2">
      <c r="A615" s="195"/>
      <c r="B615" s="195"/>
      <c r="C615" s="195"/>
      <c r="D615" s="199"/>
      <c r="E615" s="195"/>
      <c r="F615" s="195"/>
      <c r="G615" s="195"/>
      <c r="H615" s="195"/>
      <c r="I615" s="196"/>
      <c r="J615" s="195"/>
      <c r="K615" s="195"/>
      <c r="L615" s="195"/>
      <c r="M615" s="195"/>
      <c r="N615" s="195"/>
      <c r="O615" s="197"/>
      <c r="P615" s="195"/>
      <c r="Q615" s="197"/>
      <c r="R615" s="242"/>
      <c r="S615" s="242"/>
      <c r="T615" s="242"/>
      <c r="U615" s="197"/>
      <c r="V615" s="197"/>
      <c r="W615" s="195"/>
      <c r="X615" s="197"/>
      <c r="Y615" s="197"/>
      <c r="Z615" s="197"/>
      <c r="AA615" s="195"/>
      <c r="AB615" s="195"/>
      <c r="AC615" s="197"/>
      <c r="AD615" s="197"/>
      <c r="AE615" s="197"/>
      <c r="AF615" s="195"/>
      <c r="AG615" s="195"/>
      <c r="AH615" s="197"/>
      <c r="AI615" s="197"/>
      <c r="AJ615" s="197"/>
      <c r="AK615" s="195"/>
      <c r="AL615" s="195"/>
      <c r="AM615" s="197"/>
      <c r="AN615" s="197"/>
      <c r="AO615" s="197"/>
      <c r="AP615" s="195"/>
      <c r="AQ615" s="197"/>
      <c r="AR615" s="197"/>
      <c r="AS615" s="197"/>
      <c r="AT615" s="199"/>
      <c r="AU615" s="199"/>
      <c r="AV615" s="199"/>
      <c r="AW615" s="195"/>
      <c r="AX615" s="195"/>
      <c r="AY615" s="198"/>
      <c r="AZ615" s="199"/>
      <c r="BA615" s="183"/>
      <c r="BB615" s="183"/>
      <c r="BC615" s="183"/>
      <c r="BD615" s="183"/>
      <c r="BE615" s="183"/>
      <c r="BF615" s="183"/>
      <c r="BG615" s="183"/>
    </row>
    <row r="616" spans="1:59" ht="64.5" customHeight="1" x14ac:dyDescent="0.2">
      <c r="A616" s="195"/>
      <c r="B616" s="195"/>
      <c r="C616" s="195"/>
      <c r="D616" s="199"/>
      <c r="E616" s="195"/>
      <c r="F616" s="195"/>
      <c r="G616" s="195"/>
      <c r="H616" s="195"/>
      <c r="I616" s="196"/>
      <c r="J616" s="195"/>
      <c r="K616" s="195"/>
      <c r="L616" s="195"/>
      <c r="M616" s="195"/>
      <c r="N616" s="195"/>
      <c r="O616" s="197"/>
      <c r="P616" s="195"/>
      <c r="Q616" s="197"/>
      <c r="R616" s="242"/>
      <c r="S616" s="242"/>
      <c r="T616" s="242"/>
      <c r="U616" s="197"/>
      <c r="V616" s="197"/>
      <c r="W616" s="195"/>
      <c r="X616" s="197"/>
      <c r="Y616" s="197"/>
      <c r="Z616" s="197"/>
      <c r="AA616" s="195"/>
      <c r="AB616" s="195"/>
      <c r="AC616" s="197"/>
      <c r="AD616" s="197"/>
      <c r="AE616" s="197"/>
      <c r="AF616" s="195"/>
      <c r="AG616" s="195"/>
      <c r="AH616" s="197"/>
      <c r="AI616" s="197"/>
      <c r="AJ616" s="197"/>
      <c r="AK616" s="195"/>
      <c r="AL616" s="195"/>
      <c r="AM616" s="197"/>
      <c r="AN616" s="197"/>
      <c r="AO616" s="197"/>
      <c r="AP616" s="195"/>
      <c r="AQ616" s="197"/>
      <c r="AR616" s="197"/>
      <c r="AS616" s="197"/>
      <c r="AT616" s="199"/>
      <c r="AU616" s="199"/>
      <c r="AV616" s="199"/>
      <c r="AW616" s="195"/>
      <c r="AX616" s="195"/>
      <c r="AY616" s="198"/>
      <c r="AZ616" s="199"/>
      <c r="BA616" s="183"/>
      <c r="BB616" s="183"/>
      <c r="BC616" s="183"/>
      <c r="BD616" s="183"/>
      <c r="BE616" s="183"/>
      <c r="BF616" s="183"/>
      <c r="BG616" s="183"/>
    </row>
    <row r="617" spans="1:59" ht="64.5" customHeight="1" x14ac:dyDescent="0.2">
      <c r="A617" s="195"/>
      <c r="B617" s="195"/>
      <c r="C617" s="195"/>
      <c r="D617" s="199"/>
      <c r="E617" s="195"/>
      <c r="F617" s="195"/>
      <c r="G617" s="195"/>
      <c r="H617" s="195"/>
      <c r="I617" s="196"/>
      <c r="J617" s="195"/>
      <c r="K617" s="195"/>
      <c r="L617" s="195"/>
      <c r="M617" s="195"/>
      <c r="N617" s="195"/>
      <c r="O617" s="197"/>
      <c r="P617" s="195"/>
      <c r="Q617" s="197"/>
      <c r="R617" s="242"/>
      <c r="S617" s="242"/>
      <c r="T617" s="242"/>
      <c r="U617" s="197"/>
      <c r="V617" s="197"/>
      <c r="W617" s="195"/>
      <c r="X617" s="197"/>
      <c r="Y617" s="197"/>
      <c r="Z617" s="197"/>
      <c r="AA617" s="195"/>
      <c r="AB617" s="195"/>
      <c r="AC617" s="197"/>
      <c r="AD617" s="197"/>
      <c r="AE617" s="197"/>
      <c r="AF617" s="195"/>
      <c r="AG617" s="195"/>
      <c r="AH617" s="197"/>
      <c r="AI617" s="197"/>
      <c r="AJ617" s="197"/>
      <c r="AK617" s="195"/>
      <c r="AL617" s="195"/>
      <c r="AM617" s="197"/>
      <c r="AN617" s="197"/>
      <c r="AO617" s="197"/>
      <c r="AP617" s="195"/>
      <c r="AQ617" s="197"/>
      <c r="AR617" s="197"/>
      <c r="AS617" s="197"/>
      <c r="AT617" s="199"/>
      <c r="AU617" s="199"/>
      <c r="AV617" s="199"/>
      <c r="AW617" s="195"/>
      <c r="AX617" s="195"/>
      <c r="AY617" s="198"/>
      <c r="AZ617" s="199"/>
      <c r="BA617" s="183"/>
      <c r="BB617" s="183"/>
      <c r="BC617" s="183"/>
      <c r="BD617" s="183"/>
      <c r="BE617" s="183"/>
      <c r="BF617" s="183"/>
      <c r="BG617" s="183"/>
    </row>
    <row r="618" spans="1:59" ht="64.5" customHeight="1" x14ac:dyDescent="0.2">
      <c r="A618" s="195"/>
      <c r="B618" s="195"/>
      <c r="C618" s="195"/>
      <c r="D618" s="199"/>
      <c r="E618" s="195"/>
      <c r="F618" s="195"/>
      <c r="G618" s="195"/>
      <c r="H618" s="195"/>
      <c r="I618" s="196"/>
      <c r="J618" s="195"/>
      <c r="K618" s="195"/>
      <c r="L618" s="195"/>
      <c r="M618" s="195"/>
      <c r="N618" s="195"/>
      <c r="O618" s="197"/>
      <c r="P618" s="195"/>
      <c r="Q618" s="197"/>
      <c r="R618" s="242"/>
      <c r="S618" s="242"/>
      <c r="T618" s="242"/>
      <c r="U618" s="197"/>
      <c r="V618" s="197"/>
      <c r="W618" s="195"/>
      <c r="X618" s="197"/>
      <c r="Y618" s="197"/>
      <c r="Z618" s="197"/>
      <c r="AA618" s="195"/>
      <c r="AB618" s="195"/>
      <c r="AC618" s="197"/>
      <c r="AD618" s="197"/>
      <c r="AE618" s="197"/>
      <c r="AF618" s="195"/>
      <c r="AG618" s="195"/>
      <c r="AH618" s="197"/>
      <c r="AI618" s="197"/>
      <c r="AJ618" s="197"/>
      <c r="AK618" s="195"/>
      <c r="AL618" s="195"/>
      <c r="AM618" s="197"/>
      <c r="AN618" s="197"/>
      <c r="AO618" s="197"/>
      <c r="AP618" s="195"/>
      <c r="AQ618" s="197"/>
      <c r="AR618" s="197"/>
      <c r="AS618" s="197"/>
      <c r="AT618" s="199"/>
      <c r="AU618" s="199"/>
      <c r="AV618" s="199"/>
      <c r="AW618" s="195"/>
      <c r="AX618" s="195"/>
      <c r="AY618" s="198"/>
      <c r="AZ618" s="199"/>
      <c r="BA618" s="183"/>
      <c r="BB618" s="183"/>
      <c r="BC618" s="183"/>
      <c r="BD618" s="183"/>
      <c r="BE618" s="183"/>
      <c r="BF618" s="183"/>
      <c r="BG618" s="183"/>
    </row>
    <row r="619" spans="1:59" ht="64.5" customHeight="1" x14ac:dyDescent="0.2">
      <c r="A619" s="195"/>
      <c r="B619" s="195"/>
      <c r="C619" s="195"/>
      <c r="D619" s="199"/>
      <c r="E619" s="195"/>
      <c r="F619" s="195"/>
      <c r="G619" s="195"/>
      <c r="H619" s="195"/>
      <c r="I619" s="196"/>
      <c r="J619" s="195"/>
      <c r="K619" s="195"/>
      <c r="L619" s="195"/>
      <c r="M619" s="195"/>
      <c r="N619" s="195"/>
      <c r="O619" s="197"/>
      <c r="P619" s="195"/>
      <c r="Q619" s="197"/>
      <c r="R619" s="242"/>
      <c r="S619" s="242"/>
      <c r="T619" s="242"/>
      <c r="U619" s="197"/>
      <c r="V619" s="197"/>
      <c r="W619" s="195"/>
      <c r="X619" s="197"/>
      <c r="Y619" s="197"/>
      <c r="Z619" s="197"/>
      <c r="AA619" s="195"/>
      <c r="AB619" s="195"/>
      <c r="AC619" s="197"/>
      <c r="AD619" s="197"/>
      <c r="AE619" s="197"/>
      <c r="AF619" s="195"/>
      <c r="AG619" s="195"/>
      <c r="AH619" s="197"/>
      <c r="AI619" s="197"/>
      <c r="AJ619" s="197"/>
      <c r="AK619" s="195"/>
      <c r="AL619" s="195"/>
      <c r="AM619" s="197"/>
      <c r="AN619" s="197"/>
      <c r="AO619" s="197"/>
      <c r="AP619" s="195"/>
      <c r="AQ619" s="197"/>
      <c r="AR619" s="197"/>
      <c r="AS619" s="197"/>
      <c r="AT619" s="199"/>
      <c r="AU619" s="199"/>
      <c r="AV619" s="199"/>
      <c r="AW619" s="195"/>
      <c r="AX619" s="195"/>
      <c r="AY619" s="198"/>
      <c r="AZ619" s="199"/>
      <c r="BA619" s="183"/>
      <c r="BB619" s="183"/>
      <c r="BC619" s="183"/>
      <c r="BD619" s="183"/>
      <c r="BE619" s="183"/>
      <c r="BF619" s="183"/>
      <c r="BG619" s="183"/>
    </row>
    <row r="620" spans="1:59" ht="64.5" customHeight="1" x14ac:dyDescent="0.2">
      <c r="A620" s="195"/>
      <c r="B620" s="195"/>
      <c r="C620" s="195"/>
      <c r="D620" s="199"/>
      <c r="E620" s="195"/>
      <c r="F620" s="195"/>
      <c r="G620" s="195"/>
      <c r="H620" s="195"/>
      <c r="I620" s="196"/>
      <c r="J620" s="195"/>
      <c r="K620" s="195"/>
      <c r="L620" s="195"/>
      <c r="M620" s="195"/>
      <c r="N620" s="195"/>
      <c r="O620" s="197"/>
      <c r="P620" s="195"/>
      <c r="Q620" s="197"/>
      <c r="R620" s="242"/>
      <c r="S620" s="242"/>
      <c r="T620" s="242"/>
      <c r="U620" s="197"/>
      <c r="V620" s="197"/>
      <c r="W620" s="195"/>
      <c r="X620" s="197"/>
      <c r="Y620" s="197"/>
      <c r="Z620" s="197"/>
      <c r="AA620" s="195"/>
      <c r="AB620" s="195"/>
      <c r="AC620" s="197"/>
      <c r="AD620" s="197"/>
      <c r="AE620" s="197"/>
      <c r="AF620" s="195"/>
      <c r="AG620" s="195"/>
      <c r="AH620" s="197"/>
      <c r="AI620" s="197"/>
      <c r="AJ620" s="197"/>
      <c r="AK620" s="195"/>
      <c r="AL620" s="195"/>
      <c r="AM620" s="197"/>
      <c r="AN620" s="197"/>
      <c r="AO620" s="197"/>
      <c r="AP620" s="195"/>
      <c r="AQ620" s="197"/>
      <c r="AR620" s="197"/>
      <c r="AS620" s="197"/>
      <c r="AT620" s="199"/>
      <c r="AU620" s="199"/>
      <c r="AV620" s="199"/>
      <c r="AW620" s="195"/>
      <c r="AX620" s="195"/>
      <c r="AY620" s="198"/>
      <c r="AZ620" s="199"/>
      <c r="BA620" s="183"/>
      <c r="BB620" s="183"/>
      <c r="BC620" s="183"/>
      <c r="BD620" s="183"/>
      <c r="BE620" s="183"/>
      <c r="BF620" s="183"/>
      <c r="BG620" s="183"/>
    </row>
    <row r="621" spans="1:59" ht="64.5" customHeight="1" x14ac:dyDescent="0.2">
      <c r="A621" s="195"/>
      <c r="B621" s="195"/>
      <c r="C621" s="195"/>
      <c r="D621" s="199"/>
      <c r="E621" s="195"/>
      <c r="F621" s="195"/>
      <c r="G621" s="195"/>
      <c r="H621" s="195"/>
      <c r="I621" s="196"/>
      <c r="J621" s="195"/>
      <c r="K621" s="195"/>
      <c r="L621" s="195"/>
      <c r="M621" s="195"/>
      <c r="N621" s="195"/>
      <c r="O621" s="197"/>
      <c r="P621" s="195"/>
      <c r="Q621" s="197"/>
      <c r="R621" s="242"/>
      <c r="S621" s="242"/>
      <c r="T621" s="242"/>
      <c r="U621" s="197"/>
      <c r="V621" s="197"/>
      <c r="W621" s="195"/>
      <c r="X621" s="197"/>
      <c r="Y621" s="197"/>
      <c r="Z621" s="197"/>
      <c r="AA621" s="195"/>
      <c r="AB621" s="195"/>
      <c r="AC621" s="197"/>
      <c r="AD621" s="197"/>
      <c r="AE621" s="197"/>
      <c r="AF621" s="195"/>
      <c r="AG621" s="195"/>
      <c r="AH621" s="197"/>
      <c r="AI621" s="197"/>
      <c r="AJ621" s="197"/>
      <c r="AK621" s="195"/>
      <c r="AL621" s="195"/>
      <c r="AM621" s="197"/>
      <c r="AN621" s="197"/>
      <c r="AO621" s="197"/>
      <c r="AP621" s="195"/>
      <c r="AQ621" s="197"/>
      <c r="AR621" s="197"/>
      <c r="AS621" s="197"/>
      <c r="AT621" s="199"/>
      <c r="AU621" s="199"/>
      <c r="AV621" s="199"/>
      <c r="AW621" s="195"/>
      <c r="AX621" s="195"/>
      <c r="AY621" s="198"/>
      <c r="AZ621" s="199"/>
      <c r="BA621" s="183"/>
      <c r="BB621" s="183"/>
      <c r="BC621" s="183"/>
      <c r="BD621" s="183"/>
      <c r="BE621" s="183"/>
      <c r="BF621" s="183"/>
      <c r="BG621" s="183"/>
    </row>
    <row r="622" spans="1:59" ht="64.5" customHeight="1" x14ac:dyDescent="0.2">
      <c r="A622" s="195"/>
      <c r="B622" s="195"/>
      <c r="C622" s="195"/>
      <c r="D622" s="199"/>
      <c r="E622" s="195"/>
      <c r="F622" s="195"/>
      <c r="G622" s="195"/>
      <c r="H622" s="195"/>
      <c r="I622" s="196"/>
      <c r="J622" s="195"/>
      <c r="K622" s="195"/>
      <c r="L622" s="195"/>
      <c r="M622" s="195"/>
      <c r="N622" s="195"/>
      <c r="O622" s="197"/>
      <c r="P622" s="195"/>
      <c r="Q622" s="197"/>
      <c r="R622" s="242"/>
      <c r="S622" s="242"/>
      <c r="T622" s="242"/>
      <c r="U622" s="197"/>
      <c r="V622" s="197"/>
      <c r="W622" s="195"/>
      <c r="X622" s="197"/>
      <c r="Y622" s="197"/>
      <c r="Z622" s="197"/>
      <c r="AA622" s="195"/>
      <c r="AB622" s="195"/>
      <c r="AC622" s="197"/>
      <c r="AD622" s="197"/>
      <c r="AE622" s="197"/>
      <c r="AF622" s="195"/>
      <c r="AG622" s="195"/>
      <c r="AH622" s="197"/>
      <c r="AI622" s="197"/>
      <c r="AJ622" s="197"/>
      <c r="AK622" s="195"/>
      <c r="AL622" s="195"/>
      <c r="AM622" s="197"/>
      <c r="AN622" s="197"/>
      <c r="AO622" s="197"/>
      <c r="AP622" s="195"/>
      <c r="AQ622" s="197"/>
      <c r="AR622" s="197"/>
      <c r="AS622" s="197"/>
      <c r="AT622" s="199"/>
      <c r="AU622" s="199"/>
      <c r="AV622" s="199"/>
      <c r="AW622" s="195"/>
      <c r="AX622" s="195"/>
      <c r="AY622" s="198"/>
      <c r="AZ622" s="199"/>
      <c r="BA622" s="183"/>
      <c r="BB622" s="183"/>
      <c r="BC622" s="183"/>
      <c r="BD622" s="183"/>
      <c r="BE622" s="183"/>
      <c r="BF622" s="183"/>
      <c r="BG622" s="183"/>
    </row>
    <row r="623" spans="1:59" ht="64.5" customHeight="1" x14ac:dyDescent="0.2">
      <c r="A623" s="195"/>
      <c r="B623" s="195"/>
      <c r="C623" s="195"/>
      <c r="D623" s="199"/>
      <c r="E623" s="195"/>
      <c r="F623" s="195"/>
      <c r="G623" s="195"/>
      <c r="H623" s="195"/>
      <c r="I623" s="196"/>
      <c r="J623" s="195"/>
      <c r="K623" s="195"/>
      <c r="L623" s="195"/>
      <c r="M623" s="195"/>
      <c r="N623" s="195"/>
      <c r="O623" s="197"/>
      <c r="P623" s="195"/>
      <c r="Q623" s="197"/>
      <c r="R623" s="242"/>
      <c r="S623" s="242"/>
      <c r="T623" s="242"/>
      <c r="U623" s="197"/>
      <c r="V623" s="197"/>
      <c r="W623" s="195"/>
      <c r="X623" s="197"/>
      <c r="Y623" s="197"/>
      <c r="Z623" s="197"/>
      <c r="AA623" s="195"/>
      <c r="AB623" s="195"/>
      <c r="AC623" s="197"/>
      <c r="AD623" s="197"/>
      <c r="AE623" s="197"/>
      <c r="AF623" s="195"/>
      <c r="AG623" s="195"/>
      <c r="AH623" s="197"/>
      <c r="AI623" s="197"/>
      <c r="AJ623" s="197"/>
      <c r="AK623" s="195"/>
      <c r="AL623" s="195"/>
      <c r="AM623" s="197"/>
      <c r="AN623" s="197"/>
      <c r="AO623" s="197"/>
      <c r="AP623" s="195"/>
      <c r="AQ623" s="197"/>
      <c r="AR623" s="197"/>
      <c r="AS623" s="197"/>
      <c r="AT623" s="199"/>
      <c r="AU623" s="199"/>
      <c r="AV623" s="199"/>
      <c r="AW623" s="195"/>
      <c r="AX623" s="195"/>
      <c r="AY623" s="198"/>
      <c r="AZ623" s="199"/>
      <c r="BA623" s="183"/>
      <c r="BB623" s="183"/>
      <c r="BC623" s="183"/>
      <c r="BD623" s="183"/>
      <c r="BE623" s="183"/>
      <c r="BF623" s="183"/>
      <c r="BG623" s="183"/>
    </row>
    <row r="624" spans="1:59" ht="64.5" customHeight="1" x14ac:dyDescent="0.2">
      <c r="A624" s="195"/>
      <c r="B624" s="195"/>
      <c r="C624" s="195"/>
      <c r="D624" s="199"/>
      <c r="E624" s="195"/>
      <c r="F624" s="195"/>
      <c r="G624" s="195"/>
      <c r="H624" s="195"/>
      <c r="I624" s="196"/>
      <c r="J624" s="195"/>
      <c r="K624" s="195"/>
      <c r="L624" s="195"/>
      <c r="M624" s="195"/>
      <c r="N624" s="195"/>
      <c r="O624" s="197"/>
      <c r="P624" s="195"/>
      <c r="Q624" s="197"/>
      <c r="R624" s="242"/>
      <c r="S624" s="242"/>
      <c r="T624" s="242"/>
      <c r="U624" s="197"/>
      <c r="V624" s="197"/>
      <c r="W624" s="195"/>
      <c r="X624" s="197"/>
      <c r="Y624" s="197"/>
      <c r="Z624" s="197"/>
      <c r="AA624" s="195"/>
      <c r="AB624" s="195"/>
      <c r="AC624" s="197"/>
      <c r="AD624" s="197"/>
      <c r="AE624" s="197"/>
      <c r="AF624" s="195"/>
      <c r="AG624" s="195"/>
      <c r="AH624" s="197"/>
      <c r="AI624" s="197"/>
      <c r="AJ624" s="197"/>
      <c r="AK624" s="195"/>
      <c r="AL624" s="195"/>
      <c r="AM624" s="197"/>
      <c r="AN624" s="197"/>
      <c r="AO624" s="197"/>
      <c r="AP624" s="195"/>
      <c r="AQ624" s="197"/>
      <c r="AR624" s="197"/>
      <c r="AS624" s="197"/>
      <c r="AT624" s="199"/>
      <c r="AU624" s="199"/>
      <c r="AV624" s="199"/>
      <c r="AW624" s="195"/>
      <c r="AX624" s="195"/>
      <c r="AY624" s="198"/>
      <c r="AZ624" s="199"/>
      <c r="BA624" s="183"/>
      <c r="BB624" s="183"/>
      <c r="BC624" s="183"/>
      <c r="BD624" s="183"/>
      <c r="BE624" s="183"/>
      <c r="BF624" s="183"/>
      <c r="BG624" s="183"/>
    </row>
    <row r="625" spans="1:59" ht="64.5" customHeight="1" x14ac:dyDescent="0.2">
      <c r="A625" s="195"/>
      <c r="B625" s="195"/>
      <c r="C625" s="195"/>
      <c r="D625" s="199"/>
      <c r="E625" s="195"/>
      <c r="F625" s="195"/>
      <c r="G625" s="195"/>
      <c r="H625" s="195"/>
      <c r="I625" s="196"/>
      <c r="J625" s="195"/>
      <c r="K625" s="195"/>
      <c r="L625" s="195"/>
      <c r="M625" s="195"/>
      <c r="N625" s="195"/>
      <c r="O625" s="197"/>
      <c r="P625" s="195"/>
      <c r="Q625" s="197"/>
      <c r="R625" s="242"/>
      <c r="S625" s="242"/>
      <c r="T625" s="242"/>
      <c r="U625" s="197"/>
      <c r="V625" s="197"/>
      <c r="W625" s="195"/>
      <c r="X625" s="197"/>
      <c r="Y625" s="197"/>
      <c r="Z625" s="197"/>
      <c r="AA625" s="195"/>
      <c r="AB625" s="195"/>
      <c r="AC625" s="197"/>
      <c r="AD625" s="197"/>
      <c r="AE625" s="197"/>
      <c r="AF625" s="195"/>
      <c r="AG625" s="195"/>
      <c r="AH625" s="197"/>
      <c r="AI625" s="197"/>
      <c r="AJ625" s="197"/>
      <c r="AK625" s="195"/>
      <c r="AL625" s="195"/>
      <c r="AM625" s="197"/>
      <c r="AN625" s="197"/>
      <c r="AO625" s="197"/>
      <c r="AP625" s="195"/>
      <c r="AQ625" s="197"/>
      <c r="AR625" s="197"/>
      <c r="AS625" s="197"/>
      <c r="AT625" s="199"/>
      <c r="AU625" s="199"/>
      <c r="AV625" s="199"/>
      <c r="AW625" s="195"/>
      <c r="AX625" s="195"/>
      <c r="AY625" s="198"/>
      <c r="AZ625" s="199"/>
      <c r="BA625" s="183"/>
      <c r="BB625" s="183"/>
      <c r="BC625" s="183"/>
      <c r="BD625" s="183"/>
      <c r="BE625" s="183"/>
      <c r="BF625" s="183"/>
      <c r="BG625" s="183"/>
    </row>
    <row r="626" spans="1:59" ht="64.5" customHeight="1" x14ac:dyDescent="0.2">
      <c r="A626" s="195"/>
      <c r="B626" s="195"/>
      <c r="C626" s="195"/>
      <c r="D626" s="199"/>
      <c r="E626" s="195"/>
      <c r="F626" s="195"/>
      <c r="G626" s="195"/>
      <c r="H626" s="195"/>
      <c r="I626" s="196"/>
      <c r="J626" s="195"/>
      <c r="K626" s="195"/>
      <c r="L626" s="195"/>
      <c r="M626" s="195"/>
      <c r="N626" s="195"/>
      <c r="O626" s="197"/>
      <c r="P626" s="195"/>
      <c r="Q626" s="197"/>
      <c r="R626" s="242"/>
      <c r="S626" s="242"/>
      <c r="T626" s="242"/>
      <c r="U626" s="197"/>
      <c r="V626" s="197"/>
      <c r="W626" s="195"/>
      <c r="X626" s="197"/>
      <c r="Y626" s="197"/>
      <c r="Z626" s="197"/>
      <c r="AA626" s="195"/>
      <c r="AB626" s="195"/>
      <c r="AC626" s="197"/>
      <c r="AD626" s="197"/>
      <c r="AE626" s="197"/>
      <c r="AF626" s="195"/>
      <c r="AG626" s="195"/>
      <c r="AH626" s="197"/>
      <c r="AI626" s="197"/>
      <c r="AJ626" s="197"/>
      <c r="AK626" s="195"/>
      <c r="AL626" s="195"/>
      <c r="AM626" s="197"/>
      <c r="AN626" s="197"/>
      <c r="AO626" s="197"/>
      <c r="AP626" s="195"/>
      <c r="AQ626" s="197"/>
      <c r="AR626" s="197"/>
      <c r="AS626" s="197"/>
      <c r="AT626" s="199"/>
      <c r="AU626" s="199"/>
      <c r="AV626" s="199"/>
      <c r="AW626" s="195"/>
      <c r="AX626" s="195"/>
      <c r="AY626" s="198"/>
      <c r="AZ626" s="199"/>
      <c r="BA626" s="183"/>
      <c r="BB626" s="183"/>
      <c r="BC626" s="183"/>
      <c r="BD626" s="183"/>
      <c r="BE626" s="183"/>
      <c r="BF626" s="183"/>
      <c r="BG626" s="183"/>
    </row>
    <row r="627" spans="1:59" ht="64.5" customHeight="1" x14ac:dyDescent="0.2">
      <c r="A627" s="195"/>
      <c r="B627" s="195"/>
      <c r="C627" s="195"/>
      <c r="D627" s="199"/>
      <c r="E627" s="195"/>
      <c r="F627" s="195"/>
      <c r="G627" s="195"/>
      <c r="H627" s="195"/>
      <c r="I627" s="196"/>
      <c r="J627" s="195"/>
      <c r="K627" s="195"/>
      <c r="L627" s="195"/>
      <c r="M627" s="195"/>
      <c r="N627" s="195"/>
      <c r="O627" s="197"/>
      <c r="P627" s="195"/>
      <c r="Q627" s="197"/>
      <c r="R627" s="242"/>
      <c r="S627" s="242"/>
      <c r="T627" s="242"/>
      <c r="U627" s="197"/>
      <c r="V627" s="197"/>
      <c r="W627" s="195"/>
      <c r="X627" s="197"/>
      <c r="Y627" s="197"/>
      <c r="Z627" s="197"/>
      <c r="AA627" s="195"/>
      <c r="AB627" s="195"/>
      <c r="AC627" s="197"/>
      <c r="AD627" s="197"/>
      <c r="AE627" s="197"/>
      <c r="AF627" s="195"/>
      <c r="AG627" s="195"/>
      <c r="AH627" s="197"/>
      <c r="AI627" s="197"/>
      <c r="AJ627" s="197"/>
      <c r="AK627" s="195"/>
      <c r="AL627" s="195"/>
      <c r="AM627" s="197"/>
      <c r="AN627" s="197"/>
      <c r="AO627" s="197"/>
      <c r="AP627" s="195"/>
      <c r="AQ627" s="197"/>
      <c r="AR627" s="197"/>
      <c r="AS627" s="197"/>
      <c r="AT627" s="199"/>
      <c r="AU627" s="199"/>
      <c r="AV627" s="199"/>
      <c r="AW627" s="195"/>
      <c r="AX627" s="195"/>
      <c r="AY627" s="198"/>
      <c r="AZ627" s="199"/>
      <c r="BA627" s="183"/>
      <c r="BB627" s="183"/>
      <c r="BC627" s="183"/>
      <c r="BD627" s="183"/>
      <c r="BE627" s="183"/>
      <c r="BF627" s="183"/>
      <c r="BG627" s="183"/>
    </row>
    <row r="628" spans="1:59" ht="64.5" customHeight="1" x14ac:dyDescent="0.2">
      <c r="A628" s="195"/>
      <c r="B628" s="195"/>
      <c r="C628" s="195"/>
      <c r="D628" s="199"/>
      <c r="E628" s="195"/>
      <c r="F628" s="195"/>
      <c r="G628" s="195"/>
      <c r="H628" s="195"/>
      <c r="I628" s="196"/>
      <c r="J628" s="195"/>
      <c r="K628" s="195"/>
      <c r="L628" s="195"/>
      <c r="M628" s="195"/>
      <c r="N628" s="195"/>
      <c r="O628" s="197"/>
      <c r="P628" s="195"/>
      <c r="Q628" s="197"/>
      <c r="R628" s="242"/>
      <c r="S628" s="242"/>
      <c r="T628" s="242"/>
      <c r="U628" s="197"/>
      <c r="V628" s="197"/>
      <c r="W628" s="195"/>
      <c r="X628" s="197"/>
      <c r="Y628" s="197"/>
      <c r="Z628" s="197"/>
      <c r="AA628" s="195"/>
      <c r="AB628" s="195"/>
      <c r="AC628" s="197"/>
      <c r="AD628" s="197"/>
      <c r="AE628" s="197"/>
      <c r="AF628" s="195"/>
      <c r="AG628" s="195"/>
      <c r="AH628" s="197"/>
      <c r="AI628" s="197"/>
      <c r="AJ628" s="197"/>
      <c r="AK628" s="195"/>
      <c r="AL628" s="195"/>
      <c r="AM628" s="197"/>
      <c r="AN628" s="197"/>
      <c r="AO628" s="197"/>
      <c r="AP628" s="195"/>
      <c r="AQ628" s="197"/>
      <c r="AR628" s="197"/>
      <c r="AS628" s="197"/>
      <c r="AT628" s="199"/>
      <c r="AU628" s="199"/>
      <c r="AV628" s="199"/>
      <c r="AW628" s="195"/>
      <c r="AX628" s="195"/>
      <c r="AY628" s="198"/>
      <c r="AZ628" s="199"/>
      <c r="BA628" s="183"/>
      <c r="BB628" s="183"/>
      <c r="BC628" s="183"/>
      <c r="BD628" s="183"/>
      <c r="BE628" s="183"/>
      <c r="BF628" s="183"/>
      <c r="BG628" s="183"/>
    </row>
    <row r="629" spans="1:59" ht="64.5" customHeight="1" x14ac:dyDescent="0.2">
      <c r="A629" s="195"/>
      <c r="B629" s="195"/>
      <c r="C629" s="195"/>
      <c r="D629" s="199"/>
      <c r="E629" s="195"/>
      <c r="F629" s="195"/>
      <c r="G629" s="195"/>
      <c r="H629" s="195"/>
      <c r="I629" s="196"/>
      <c r="J629" s="195"/>
      <c r="K629" s="195"/>
      <c r="L629" s="195"/>
      <c r="M629" s="195"/>
      <c r="N629" s="195"/>
      <c r="O629" s="197"/>
      <c r="P629" s="195"/>
      <c r="Q629" s="197"/>
      <c r="R629" s="242"/>
      <c r="S629" s="242"/>
      <c r="T629" s="242"/>
      <c r="U629" s="197"/>
      <c r="V629" s="197"/>
      <c r="W629" s="195"/>
      <c r="X629" s="197"/>
      <c r="Y629" s="197"/>
      <c r="Z629" s="197"/>
      <c r="AA629" s="195"/>
      <c r="AB629" s="195"/>
      <c r="AC629" s="197"/>
      <c r="AD629" s="197"/>
      <c r="AE629" s="197"/>
      <c r="AF629" s="195"/>
      <c r="AG629" s="195"/>
      <c r="AH629" s="197"/>
      <c r="AI629" s="197"/>
      <c r="AJ629" s="197"/>
      <c r="AK629" s="195"/>
      <c r="AL629" s="195"/>
      <c r="AM629" s="197"/>
      <c r="AN629" s="197"/>
      <c r="AO629" s="197"/>
      <c r="AP629" s="195"/>
      <c r="AQ629" s="197"/>
      <c r="AR629" s="197"/>
      <c r="AS629" s="197"/>
      <c r="AT629" s="199"/>
      <c r="AU629" s="199"/>
      <c r="AV629" s="199"/>
      <c r="AW629" s="195"/>
      <c r="AX629" s="195"/>
      <c r="AY629" s="198"/>
      <c r="AZ629" s="199"/>
      <c r="BA629" s="183"/>
      <c r="BB629" s="183"/>
      <c r="BC629" s="183"/>
      <c r="BD629" s="183"/>
      <c r="BE629" s="183"/>
      <c r="BF629" s="183"/>
      <c r="BG629" s="183"/>
    </row>
    <row r="630" spans="1:59" ht="64.5" customHeight="1" x14ac:dyDescent="0.2">
      <c r="A630" s="195"/>
      <c r="B630" s="195"/>
      <c r="C630" s="195"/>
      <c r="D630" s="199"/>
      <c r="E630" s="195"/>
      <c r="F630" s="195"/>
      <c r="G630" s="195"/>
      <c r="H630" s="195"/>
      <c r="I630" s="196"/>
      <c r="J630" s="195"/>
      <c r="K630" s="195"/>
      <c r="L630" s="195"/>
      <c r="M630" s="195"/>
      <c r="N630" s="195"/>
      <c r="O630" s="197"/>
      <c r="P630" s="195"/>
      <c r="Q630" s="197"/>
      <c r="R630" s="242"/>
      <c r="S630" s="242"/>
      <c r="T630" s="242"/>
      <c r="U630" s="197"/>
      <c r="V630" s="197"/>
      <c r="W630" s="195"/>
      <c r="X630" s="197"/>
      <c r="Y630" s="197"/>
      <c r="Z630" s="197"/>
      <c r="AA630" s="195"/>
      <c r="AB630" s="195"/>
      <c r="AC630" s="197"/>
      <c r="AD630" s="197"/>
      <c r="AE630" s="197"/>
      <c r="AF630" s="195"/>
      <c r="AG630" s="195"/>
      <c r="AH630" s="197"/>
      <c r="AI630" s="197"/>
      <c r="AJ630" s="197"/>
      <c r="AK630" s="195"/>
      <c r="AL630" s="195"/>
      <c r="AM630" s="197"/>
      <c r="AN630" s="197"/>
      <c r="AO630" s="197"/>
      <c r="AP630" s="195"/>
      <c r="AQ630" s="197"/>
      <c r="AR630" s="197"/>
      <c r="AS630" s="197"/>
      <c r="AT630" s="199"/>
      <c r="AU630" s="199"/>
      <c r="AV630" s="199"/>
      <c r="AW630" s="195"/>
      <c r="AX630" s="195"/>
      <c r="AY630" s="198"/>
      <c r="AZ630" s="199"/>
      <c r="BA630" s="183"/>
      <c r="BB630" s="183"/>
      <c r="BC630" s="183"/>
      <c r="BD630" s="183"/>
      <c r="BE630" s="183"/>
      <c r="BF630" s="183"/>
      <c r="BG630" s="183"/>
    </row>
    <row r="631" spans="1:59" ht="64.5" customHeight="1" x14ac:dyDescent="0.2">
      <c r="A631" s="195"/>
      <c r="B631" s="195"/>
      <c r="C631" s="195"/>
      <c r="D631" s="199"/>
      <c r="E631" s="195"/>
      <c r="F631" s="195"/>
      <c r="G631" s="195"/>
      <c r="H631" s="195"/>
      <c r="I631" s="196"/>
      <c r="J631" s="195"/>
      <c r="K631" s="195"/>
      <c r="L631" s="195"/>
      <c r="M631" s="195"/>
      <c r="N631" s="195"/>
      <c r="O631" s="197"/>
      <c r="P631" s="195"/>
      <c r="Q631" s="197"/>
      <c r="R631" s="242"/>
      <c r="S631" s="242"/>
      <c r="T631" s="242"/>
      <c r="U631" s="197"/>
      <c r="V631" s="197"/>
      <c r="W631" s="195"/>
      <c r="X631" s="197"/>
      <c r="Y631" s="197"/>
      <c r="Z631" s="197"/>
      <c r="AA631" s="195"/>
      <c r="AB631" s="195"/>
      <c r="AC631" s="197"/>
      <c r="AD631" s="197"/>
      <c r="AE631" s="197"/>
      <c r="AF631" s="195"/>
      <c r="AG631" s="195"/>
      <c r="AH631" s="197"/>
      <c r="AI631" s="197"/>
      <c r="AJ631" s="197"/>
      <c r="AK631" s="195"/>
      <c r="AL631" s="195"/>
      <c r="AM631" s="197"/>
      <c r="AN631" s="197"/>
      <c r="AO631" s="197"/>
      <c r="AP631" s="195"/>
      <c r="AQ631" s="197"/>
      <c r="AR631" s="197"/>
      <c r="AS631" s="197"/>
      <c r="AT631" s="199"/>
      <c r="AU631" s="199"/>
      <c r="AV631" s="199"/>
      <c r="AW631" s="195"/>
      <c r="AX631" s="195"/>
      <c r="AY631" s="198"/>
      <c r="AZ631" s="199"/>
      <c r="BA631" s="183"/>
      <c r="BB631" s="183"/>
      <c r="BC631" s="183"/>
      <c r="BD631" s="183"/>
      <c r="BE631" s="183"/>
      <c r="BF631" s="183"/>
      <c r="BG631" s="183"/>
    </row>
    <row r="632" spans="1:59" ht="64.5" customHeight="1" x14ac:dyDescent="0.2">
      <c r="A632" s="195"/>
      <c r="B632" s="195"/>
      <c r="C632" s="195"/>
      <c r="D632" s="199"/>
      <c r="E632" s="195"/>
      <c r="F632" s="195"/>
      <c r="G632" s="195"/>
      <c r="H632" s="195"/>
      <c r="I632" s="196"/>
      <c r="J632" s="195"/>
      <c r="K632" s="195"/>
      <c r="L632" s="195"/>
      <c r="M632" s="195"/>
      <c r="N632" s="195"/>
      <c r="O632" s="197"/>
      <c r="P632" s="195"/>
      <c r="Q632" s="197"/>
      <c r="R632" s="242"/>
      <c r="S632" s="242"/>
      <c r="T632" s="242"/>
      <c r="U632" s="197"/>
      <c r="V632" s="197"/>
      <c r="W632" s="195"/>
      <c r="X632" s="197"/>
      <c r="Y632" s="197"/>
      <c r="Z632" s="197"/>
      <c r="AA632" s="195"/>
      <c r="AB632" s="195"/>
      <c r="AC632" s="197"/>
      <c r="AD632" s="197"/>
      <c r="AE632" s="197"/>
      <c r="AF632" s="195"/>
      <c r="AG632" s="195"/>
      <c r="AH632" s="197"/>
      <c r="AI632" s="197"/>
      <c r="AJ632" s="197"/>
      <c r="AK632" s="195"/>
      <c r="AL632" s="195"/>
      <c r="AM632" s="197"/>
      <c r="AN632" s="197"/>
      <c r="AO632" s="197"/>
      <c r="AP632" s="195"/>
      <c r="AQ632" s="197"/>
      <c r="AR632" s="197"/>
      <c r="AS632" s="197"/>
      <c r="AT632" s="199"/>
      <c r="AU632" s="199"/>
      <c r="AV632" s="199"/>
      <c r="AW632" s="195"/>
      <c r="AX632" s="195"/>
      <c r="AY632" s="198"/>
      <c r="AZ632" s="199"/>
      <c r="BA632" s="183"/>
      <c r="BB632" s="183"/>
      <c r="BC632" s="183"/>
      <c r="BD632" s="183"/>
      <c r="BE632" s="183"/>
      <c r="BF632" s="183"/>
      <c r="BG632" s="183"/>
    </row>
    <row r="633" spans="1:59" ht="64.5" customHeight="1" x14ac:dyDescent="0.2">
      <c r="A633" s="195"/>
      <c r="B633" s="195"/>
      <c r="C633" s="195"/>
      <c r="D633" s="199"/>
      <c r="E633" s="195"/>
      <c r="F633" s="195"/>
      <c r="G633" s="195"/>
      <c r="H633" s="195"/>
      <c r="I633" s="196"/>
      <c r="J633" s="195"/>
      <c r="K633" s="195"/>
      <c r="L633" s="195"/>
      <c r="M633" s="195"/>
      <c r="N633" s="195"/>
      <c r="O633" s="197"/>
      <c r="P633" s="195"/>
      <c r="Q633" s="197"/>
      <c r="R633" s="242"/>
      <c r="S633" s="242"/>
      <c r="T633" s="242"/>
      <c r="U633" s="197"/>
      <c r="V633" s="197"/>
      <c r="W633" s="195"/>
      <c r="X633" s="197"/>
      <c r="Y633" s="197"/>
      <c r="Z633" s="197"/>
      <c r="AA633" s="195"/>
      <c r="AB633" s="195"/>
      <c r="AC633" s="197"/>
      <c r="AD633" s="197"/>
      <c r="AE633" s="197"/>
      <c r="AF633" s="195"/>
      <c r="AG633" s="195"/>
      <c r="AH633" s="197"/>
      <c r="AI633" s="197"/>
      <c r="AJ633" s="197"/>
      <c r="AK633" s="195"/>
      <c r="AL633" s="195"/>
      <c r="AM633" s="197"/>
      <c r="AN633" s="197"/>
      <c r="AO633" s="197"/>
      <c r="AP633" s="195"/>
      <c r="AQ633" s="197"/>
      <c r="AR633" s="197"/>
      <c r="AS633" s="197"/>
      <c r="AT633" s="199"/>
      <c r="AU633" s="199"/>
      <c r="AV633" s="199"/>
      <c r="AW633" s="195"/>
      <c r="AX633" s="195"/>
      <c r="AY633" s="198"/>
      <c r="AZ633" s="199"/>
      <c r="BA633" s="183"/>
      <c r="BB633" s="183"/>
      <c r="BC633" s="183"/>
      <c r="BD633" s="183"/>
      <c r="BE633" s="183"/>
      <c r="BF633" s="183"/>
      <c r="BG633" s="183"/>
    </row>
    <row r="634" spans="1:59" ht="64.5" customHeight="1" x14ac:dyDescent="0.2">
      <c r="A634" s="195"/>
      <c r="B634" s="195"/>
      <c r="C634" s="195"/>
      <c r="D634" s="199"/>
      <c r="E634" s="195"/>
      <c r="F634" s="195"/>
      <c r="G634" s="195"/>
      <c r="H634" s="195"/>
      <c r="I634" s="196"/>
      <c r="J634" s="195"/>
      <c r="K634" s="195"/>
      <c r="L634" s="195"/>
      <c r="M634" s="195"/>
      <c r="N634" s="195"/>
      <c r="O634" s="197"/>
      <c r="P634" s="195"/>
      <c r="Q634" s="197"/>
      <c r="R634" s="242"/>
      <c r="S634" s="242"/>
      <c r="T634" s="242"/>
      <c r="U634" s="197"/>
      <c r="V634" s="197"/>
      <c r="W634" s="195"/>
      <c r="X634" s="197"/>
      <c r="Y634" s="197"/>
      <c r="Z634" s="197"/>
      <c r="AA634" s="195"/>
      <c r="AB634" s="195"/>
      <c r="AC634" s="197"/>
      <c r="AD634" s="197"/>
      <c r="AE634" s="197"/>
      <c r="AF634" s="195"/>
      <c r="AG634" s="195"/>
      <c r="AH634" s="197"/>
      <c r="AI634" s="197"/>
      <c r="AJ634" s="197"/>
      <c r="AK634" s="195"/>
      <c r="AL634" s="195"/>
      <c r="AM634" s="197"/>
      <c r="AN634" s="197"/>
      <c r="AO634" s="197"/>
      <c r="AP634" s="195"/>
      <c r="AQ634" s="197"/>
      <c r="AR634" s="197"/>
      <c r="AS634" s="197"/>
      <c r="AT634" s="199"/>
      <c r="AU634" s="199"/>
      <c r="AV634" s="199"/>
      <c r="AW634" s="195"/>
      <c r="AX634" s="195"/>
      <c r="AY634" s="198"/>
      <c r="AZ634" s="199"/>
      <c r="BA634" s="183"/>
      <c r="BB634" s="183"/>
      <c r="BC634" s="183"/>
      <c r="BD634" s="183"/>
      <c r="BE634" s="183"/>
      <c r="BF634" s="183"/>
      <c r="BG634" s="183"/>
    </row>
    <row r="635" spans="1:59" ht="64.5" customHeight="1" x14ac:dyDescent="0.2">
      <c r="A635" s="195"/>
      <c r="B635" s="195"/>
      <c r="C635" s="195"/>
      <c r="D635" s="199"/>
      <c r="E635" s="195"/>
      <c r="F635" s="195"/>
      <c r="G635" s="195"/>
      <c r="H635" s="195"/>
      <c r="I635" s="196"/>
      <c r="J635" s="195"/>
      <c r="K635" s="195"/>
      <c r="L635" s="195"/>
      <c r="M635" s="195"/>
      <c r="N635" s="195"/>
      <c r="O635" s="197"/>
      <c r="P635" s="195"/>
      <c r="Q635" s="197"/>
      <c r="R635" s="242"/>
      <c r="S635" s="242"/>
      <c r="T635" s="242"/>
      <c r="U635" s="197"/>
      <c r="V635" s="197"/>
      <c r="W635" s="195"/>
      <c r="X635" s="197"/>
      <c r="Y635" s="197"/>
      <c r="Z635" s="197"/>
      <c r="AA635" s="195"/>
      <c r="AB635" s="195"/>
      <c r="AC635" s="197"/>
      <c r="AD635" s="197"/>
      <c r="AE635" s="197"/>
      <c r="AF635" s="195"/>
      <c r="AG635" s="195"/>
      <c r="AH635" s="197"/>
      <c r="AI635" s="197"/>
      <c r="AJ635" s="197"/>
      <c r="AK635" s="195"/>
      <c r="AL635" s="195"/>
      <c r="AM635" s="197"/>
      <c r="AN635" s="197"/>
      <c r="AO635" s="197"/>
      <c r="AP635" s="195"/>
      <c r="AQ635" s="197"/>
      <c r="AR635" s="197"/>
      <c r="AS635" s="197"/>
      <c r="AT635" s="199"/>
      <c r="AU635" s="199"/>
      <c r="AV635" s="199"/>
      <c r="AW635" s="195"/>
      <c r="AX635" s="195"/>
      <c r="AY635" s="198"/>
      <c r="AZ635" s="199"/>
      <c r="BA635" s="183"/>
      <c r="BB635" s="183"/>
      <c r="BC635" s="183"/>
      <c r="BD635" s="183"/>
      <c r="BE635" s="183"/>
      <c r="BF635" s="183"/>
      <c r="BG635" s="183"/>
    </row>
    <row r="636" spans="1:59" ht="64.5" customHeight="1" x14ac:dyDescent="0.2">
      <c r="A636" s="195"/>
      <c r="B636" s="195"/>
      <c r="C636" s="195"/>
      <c r="D636" s="199"/>
      <c r="E636" s="195"/>
      <c r="F636" s="195"/>
      <c r="G636" s="195"/>
      <c r="H636" s="195"/>
      <c r="I636" s="196"/>
      <c r="J636" s="195"/>
      <c r="K636" s="195"/>
      <c r="L636" s="195"/>
      <c r="M636" s="195"/>
      <c r="N636" s="195"/>
      <c r="O636" s="197"/>
      <c r="P636" s="195"/>
      <c r="Q636" s="197"/>
      <c r="R636" s="242"/>
      <c r="S636" s="242"/>
      <c r="T636" s="242"/>
      <c r="U636" s="197"/>
      <c r="V636" s="197"/>
      <c r="W636" s="195"/>
      <c r="X636" s="197"/>
      <c r="Y636" s="197"/>
      <c r="Z636" s="197"/>
      <c r="AA636" s="195"/>
      <c r="AB636" s="195"/>
      <c r="AC636" s="197"/>
      <c r="AD636" s="197"/>
      <c r="AE636" s="197"/>
      <c r="AF636" s="195"/>
      <c r="AG636" s="195"/>
      <c r="AH636" s="197"/>
      <c r="AI636" s="197"/>
      <c r="AJ636" s="197"/>
      <c r="AK636" s="195"/>
      <c r="AL636" s="195"/>
      <c r="AM636" s="197"/>
      <c r="AN636" s="197"/>
      <c r="AO636" s="197"/>
      <c r="AP636" s="195"/>
      <c r="AQ636" s="197"/>
      <c r="AR636" s="197"/>
      <c r="AS636" s="197"/>
      <c r="AT636" s="199"/>
      <c r="AU636" s="199"/>
      <c r="AV636" s="199"/>
      <c r="AW636" s="195"/>
      <c r="AX636" s="195"/>
      <c r="AY636" s="198"/>
      <c r="AZ636" s="199"/>
      <c r="BA636" s="183"/>
      <c r="BB636" s="183"/>
      <c r="BC636" s="183"/>
      <c r="BD636" s="183"/>
      <c r="BE636" s="183"/>
      <c r="BF636" s="183"/>
      <c r="BG636" s="183"/>
    </row>
    <row r="637" spans="1:59" ht="64.5" customHeight="1" x14ac:dyDescent="0.2">
      <c r="A637" s="195"/>
      <c r="B637" s="195"/>
      <c r="C637" s="195"/>
      <c r="D637" s="199"/>
      <c r="E637" s="195"/>
      <c r="F637" s="195"/>
      <c r="G637" s="195"/>
      <c r="H637" s="195"/>
      <c r="I637" s="196"/>
      <c r="J637" s="195"/>
      <c r="K637" s="195"/>
      <c r="L637" s="195"/>
      <c r="M637" s="195"/>
      <c r="N637" s="195"/>
      <c r="O637" s="197"/>
      <c r="P637" s="195"/>
      <c r="Q637" s="197"/>
      <c r="R637" s="242"/>
      <c r="S637" s="242"/>
      <c r="T637" s="242"/>
      <c r="U637" s="197"/>
      <c r="V637" s="197"/>
      <c r="W637" s="195"/>
      <c r="X637" s="197"/>
      <c r="Y637" s="197"/>
      <c r="Z637" s="197"/>
      <c r="AA637" s="195"/>
      <c r="AB637" s="195"/>
      <c r="AC637" s="197"/>
      <c r="AD637" s="197"/>
      <c r="AE637" s="197"/>
      <c r="AF637" s="195"/>
      <c r="AG637" s="195"/>
      <c r="AH637" s="197"/>
      <c r="AI637" s="197"/>
      <c r="AJ637" s="197"/>
      <c r="AK637" s="195"/>
      <c r="AL637" s="195"/>
      <c r="AM637" s="197"/>
      <c r="AN637" s="197"/>
      <c r="AO637" s="197"/>
      <c r="AP637" s="195"/>
      <c r="AQ637" s="197"/>
      <c r="AR637" s="197"/>
      <c r="AS637" s="197"/>
      <c r="AT637" s="199"/>
      <c r="AU637" s="199"/>
      <c r="AV637" s="199"/>
      <c r="AW637" s="195"/>
      <c r="AX637" s="195"/>
      <c r="AY637" s="198"/>
      <c r="AZ637" s="199"/>
      <c r="BA637" s="183"/>
      <c r="BB637" s="183"/>
      <c r="BC637" s="183"/>
      <c r="BD637" s="183"/>
      <c r="BE637" s="183"/>
      <c r="BF637" s="183"/>
      <c r="BG637" s="183"/>
    </row>
    <row r="638" spans="1:59" ht="64.5" customHeight="1" x14ac:dyDescent="0.2">
      <c r="A638" s="195"/>
      <c r="B638" s="195"/>
      <c r="C638" s="195"/>
      <c r="D638" s="199"/>
      <c r="E638" s="195"/>
      <c r="F638" s="195"/>
      <c r="G638" s="195"/>
      <c r="H638" s="195"/>
      <c r="I638" s="196"/>
      <c r="J638" s="195"/>
      <c r="K638" s="195"/>
      <c r="L638" s="195"/>
      <c r="M638" s="195"/>
      <c r="N638" s="195"/>
      <c r="O638" s="197"/>
      <c r="P638" s="195"/>
      <c r="Q638" s="197"/>
      <c r="R638" s="242"/>
      <c r="S638" s="242"/>
      <c r="T638" s="242"/>
      <c r="U638" s="197"/>
      <c r="V638" s="197"/>
      <c r="W638" s="195"/>
      <c r="X638" s="197"/>
      <c r="Y638" s="197"/>
      <c r="Z638" s="197"/>
      <c r="AA638" s="195"/>
      <c r="AB638" s="195"/>
      <c r="AC638" s="197"/>
      <c r="AD638" s="197"/>
      <c r="AE638" s="197"/>
      <c r="AF638" s="195"/>
      <c r="AG638" s="195"/>
      <c r="AH638" s="197"/>
      <c r="AI638" s="197"/>
      <c r="AJ638" s="197"/>
      <c r="AK638" s="195"/>
      <c r="AL638" s="195"/>
      <c r="AM638" s="197"/>
      <c r="AN638" s="197"/>
      <c r="AO638" s="197"/>
      <c r="AP638" s="195"/>
      <c r="AQ638" s="197"/>
      <c r="AR638" s="197"/>
      <c r="AS638" s="197"/>
      <c r="AT638" s="199"/>
      <c r="AU638" s="199"/>
      <c r="AV638" s="199"/>
      <c r="AW638" s="195"/>
      <c r="AX638" s="195"/>
      <c r="AY638" s="198"/>
      <c r="AZ638" s="199"/>
      <c r="BA638" s="183"/>
      <c r="BB638" s="183"/>
      <c r="BC638" s="183"/>
      <c r="BD638" s="183"/>
      <c r="BE638" s="183"/>
      <c r="BF638" s="183"/>
      <c r="BG638" s="183"/>
    </row>
    <row r="639" spans="1:59" ht="64.5" customHeight="1" x14ac:dyDescent="0.2">
      <c r="A639" s="195"/>
      <c r="B639" s="195"/>
      <c r="C639" s="195"/>
      <c r="D639" s="199"/>
      <c r="E639" s="195"/>
      <c r="F639" s="195"/>
      <c r="G639" s="195"/>
      <c r="H639" s="195"/>
      <c r="I639" s="196"/>
      <c r="J639" s="195"/>
      <c r="K639" s="195"/>
      <c r="L639" s="195"/>
      <c r="M639" s="195"/>
      <c r="N639" s="195"/>
      <c r="O639" s="197"/>
      <c r="P639" s="195"/>
      <c r="Q639" s="197"/>
      <c r="R639" s="242"/>
      <c r="S639" s="242"/>
      <c r="T639" s="242"/>
      <c r="U639" s="197"/>
      <c r="V639" s="197"/>
      <c r="W639" s="195"/>
      <c r="X639" s="197"/>
      <c r="Y639" s="197"/>
      <c r="Z639" s="197"/>
      <c r="AA639" s="195"/>
      <c r="AB639" s="195"/>
      <c r="AC639" s="197"/>
      <c r="AD639" s="197"/>
      <c r="AE639" s="197"/>
      <c r="AF639" s="195"/>
      <c r="AG639" s="195"/>
      <c r="AH639" s="197"/>
      <c r="AI639" s="197"/>
      <c r="AJ639" s="197"/>
      <c r="AK639" s="195"/>
      <c r="AL639" s="195"/>
      <c r="AM639" s="197"/>
      <c r="AN639" s="197"/>
      <c r="AO639" s="197"/>
      <c r="AP639" s="195"/>
      <c r="AQ639" s="197"/>
      <c r="AR639" s="197"/>
      <c r="AS639" s="197"/>
      <c r="AT639" s="199"/>
      <c r="AU639" s="199"/>
      <c r="AV639" s="199"/>
      <c r="AW639" s="195"/>
      <c r="AX639" s="195"/>
      <c r="AY639" s="198"/>
      <c r="AZ639" s="199"/>
      <c r="BA639" s="183"/>
      <c r="BB639" s="183"/>
      <c r="BC639" s="183"/>
      <c r="BD639" s="183"/>
      <c r="BE639" s="183"/>
      <c r="BF639" s="183"/>
      <c r="BG639" s="183"/>
    </row>
    <row r="640" spans="1:59" ht="64.5" customHeight="1" x14ac:dyDescent="0.2">
      <c r="A640" s="195"/>
      <c r="B640" s="195"/>
      <c r="C640" s="195"/>
      <c r="D640" s="199"/>
      <c r="E640" s="195"/>
      <c r="F640" s="195"/>
      <c r="G640" s="195"/>
      <c r="H640" s="195"/>
      <c r="I640" s="196"/>
      <c r="J640" s="195"/>
      <c r="K640" s="195"/>
      <c r="L640" s="195"/>
      <c r="M640" s="195"/>
      <c r="N640" s="195"/>
      <c r="O640" s="197"/>
      <c r="P640" s="195"/>
      <c r="Q640" s="197"/>
      <c r="R640" s="242"/>
      <c r="S640" s="242"/>
      <c r="T640" s="242"/>
      <c r="U640" s="197"/>
      <c r="V640" s="197"/>
      <c r="W640" s="195"/>
      <c r="X640" s="197"/>
      <c r="Y640" s="197"/>
      <c r="Z640" s="197"/>
      <c r="AA640" s="195"/>
      <c r="AB640" s="195"/>
      <c r="AC640" s="197"/>
      <c r="AD640" s="197"/>
      <c r="AE640" s="197"/>
      <c r="AF640" s="195"/>
      <c r="AG640" s="195"/>
      <c r="AH640" s="197"/>
      <c r="AI640" s="197"/>
      <c r="AJ640" s="197"/>
      <c r="AK640" s="195"/>
      <c r="AL640" s="195"/>
      <c r="AM640" s="197"/>
      <c r="AN640" s="197"/>
      <c r="AO640" s="197"/>
      <c r="AP640" s="195"/>
      <c r="AQ640" s="197"/>
      <c r="AR640" s="197"/>
      <c r="AS640" s="197"/>
      <c r="AT640" s="199"/>
      <c r="AU640" s="199"/>
      <c r="AV640" s="199"/>
      <c r="AW640" s="195"/>
      <c r="AX640" s="195"/>
      <c r="AY640" s="198"/>
      <c r="AZ640" s="199"/>
      <c r="BA640" s="183"/>
      <c r="BB640" s="183"/>
      <c r="BC640" s="183"/>
      <c r="BD640" s="183"/>
      <c r="BE640" s="183"/>
      <c r="BF640" s="183"/>
      <c r="BG640" s="183"/>
    </row>
    <row r="641" spans="1:59" ht="64.5" customHeight="1" x14ac:dyDescent="0.2">
      <c r="A641" s="195"/>
      <c r="B641" s="195"/>
      <c r="C641" s="195"/>
      <c r="D641" s="199"/>
      <c r="E641" s="195"/>
      <c r="F641" s="195"/>
      <c r="G641" s="195"/>
      <c r="H641" s="195"/>
      <c r="I641" s="196"/>
      <c r="J641" s="195"/>
      <c r="K641" s="195"/>
      <c r="L641" s="195"/>
      <c r="M641" s="195"/>
      <c r="N641" s="195"/>
      <c r="O641" s="197"/>
      <c r="P641" s="195"/>
      <c r="Q641" s="197"/>
      <c r="R641" s="242"/>
      <c r="S641" s="242"/>
      <c r="T641" s="242"/>
      <c r="U641" s="197"/>
      <c r="V641" s="197"/>
      <c r="W641" s="195"/>
      <c r="X641" s="197"/>
      <c r="Y641" s="197"/>
      <c r="Z641" s="197"/>
      <c r="AA641" s="195"/>
      <c r="AB641" s="195"/>
      <c r="AC641" s="197"/>
      <c r="AD641" s="197"/>
      <c r="AE641" s="197"/>
      <c r="AF641" s="195"/>
      <c r="AG641" s="195"/>
      <c r="AH641" s="197"/>
      <c r="AI641" s="197"/>
      <c r="AJ641" s="197"/>
      <c r="AK641" s="195"/>
      <c r="AL641" s="195"/>
      <c r="AM641" s="197"/>
      <c r="AN641" s="197"/>
      <c r="AO641" s="197"/>
      <c r="AP641" s="195"/>
      <c r="AQ641" s="197"/>
      <c r="AR641" s="197"/>
      <c r="AS641" s="197"/>
      <c r="AT641" s="199"/>
      <c r="AU641" s="199"/>
      <c r="AV641" s="199"/>
      <c r="AW641" s="195"/>
      <c r="AX641" s="195"/>
      <c r="AY641" s="198"/>
      <c r="AZ641" s="199"/>
      <c r="BA641" s="183"/>
      <c r="BB641" s="183"/>
      <c r="BC641" s="183"/>
      <c r="BD641" s="183"/>
      <c r="BE641" s="183"/>
      <c r="BF641" s="183"/>
      <c r="BG641" s="183"/>
    </row>
    <row r="642" spans="1:59" ht="64.5" customHeight="1" x14ac:dyDescent="0.2">
      <c r="A642" s="195"/>
      <c r="B642" s="195"/>
      <c r="C642" s="195"/>
      <c r="D642" s="199"/>
      <c r="E642" s="195"/>
      <c r="F642" s="195"/>
      <c r="G642" s="195"/>
      <c r="H642" s="195"/>
      <c r="I642" s="196"/>
      <c r="J642" s="195"/>
      <c r="K642" s="195"/>
      <c r="L642" s="195"/>
      <c r="M642" s="195"/>
      <c r="N642" s="195"/>
      <c r="O642" s="197"/>
      <c r="P642" s="195"/>
      <c r="Q642" s="197"/>
      <c r="R642" s="242"/>
      <c r="S642" s="242"/>
      <c r="T642" s="242"/>
      <c r="U642" s="197"/>
      <c r="V642" s="197"/>
      <c r="W642" s="195"/>
      <c r="X642" s="197"/>
      <c r="Y642" s="197"/>
      <c r="Z642" s="197"/>
      <c r="AA642" s="195"/>
      <c r="AB642" s="195"/>
      <c r="AC642" s="197"/>
      <c r="AD642" s="197"/>
      <c r="AE642" s="197"/>
      <c r="AF642" s="195"/>
      <c r="AG642" s="195"/>
      <c r="AH642" s="197"/>
      <c r="AI642" s="197"/>
      <c r="AJ642" s="197"/>
      <c r="AK642" s="195"/>
      <c r="AL642" s="195"/>
      <c r="AM642" s="197"/>
      <c r="AN642" s="197"/>
      <c r="AO642" s="197"/>
      <c r="AP642" s="195"/>
      <c r="AQ642" s="197"/>
      <c r="AR642" s="197"/>
      <c r="AS642" s="197"/>
      <c r="AT642" s="199"/>
      <c r="AU642" s="199"/>
      <c r="AV642" s="199"/>
      <c r="AW642" s="195"/>
      <c r="AX642" s="195"/>
      <c r="AY642" s="198"/>
      <c r="AZ642" s="199"/>
      <c r="BA642" s="183"/>
      <c r="BB642" s="183"/>
      <c r="BC642" s="183"/>
      <c r="BD642" s="183"/>
      <c r="BE642" s="183"/>
      <c r="BF642" s="183"/>
      <c r="BG642" s="183"/>
    </row>
    <row r="643" spans="1:59" ht="64.5" customHeight="1" x14ac:dyDescent="0.2">
      <c r="A643" s="195"/>
      <c r="B643" s="195"/>
      <c r="C643" s="195"/>
      <c r="D643" s="199"/>
      <c r="E643" s="195"/>
      <c r="F643" s="195"/>
      <c r="G643" s="195"/>
      <c r="H643" s="195"/>
      <c r="I643" s="196"/>
      <c r="J643" s="195"/>
      <c r="K643" s="195"/>
      <c r="L643" s="195"/>
      <c r="M643" s="195"/>
      <c r="N643" s="195"/>
      <c r="O643" s="197"/>
      <c r="P643" s="195"/>
      <c r="Q643" s="197"/>
      <c r="R643" s="242"/>
      <c r="S643" s="242"/>
      <c r="T643" s="242"/>
      <c r="U643" s="197"/>
      <c r="V643" s="197"/>
      <c r="W643" s="195"/>
      <c r="X643" s="197"/>
      <c r="Y643" s="197"/>
      <c r="Z643" s="197"/>
      <c r="AA643" s="195"/>
      <c r="AB643" s="195"/>
      <c r="AC643" s="197"/>
      <c r="AD643" s="197"/>
      <c r="AE643" s="197"/>
      <c r="AF643" s="195"/>
      <c r="AG643" s="195"/>
      <c r="AH643" s="197"/>
      <c r="AI643" s="197"/>
      <c r="AJ643" s="197"/>
      <c r="AK643" s="195"/>
      <c r="AL643" s="195"/>
      <c r="AM643" s="197"/>
      <c r="AN643" s="197"/>
      <c r="AO643" s="197"/>
      <c r="AP643" s="195"/>
      <c r="AQ643" s="197"/>
      <c r="AR643" s="197"/>
      <c r="AS643" s="197"/>
      <c r="AT643" s="199"/>
      <c r="AU643" s="199"/>
      <c r="AV643" s="199"/>
      <c r="AW643" s="195"/>
      <c r="AX643" s="195"/>
      <c r="AY643" s="198"/>
      <c r="AZ643" s="199"/>
      <c r="BA643" s="183"/>
      <c r="BB643" s="183"/>
      <c r="BC643" s="183"/>
      <c r="BD643" s="183"/>
      <c r="BE643" s="183"/>
      <c r="BF643" s="183"/>
      <c r="BG643" s="183"/>
    </row>
    <row r="644" spans="1:59" ht="64.5" customHeight="1" x14ac:dyDescent="0.2">
      <c r="A644" s="195"/>
      <c r="B644" s="195"/>
      <c r="C644" s="195"/>
      <c r="D644" s="199"/>
      <c r="E644" s="195"/>
      <c r="F644" s="195"/>
      <c r="G644" s="195"/>
      <c r="H644" s="195"/>
      <c r="I644" s="196"/>
      <c r="J644" s="195"/>
      <c r="K644" s="195"/>
      <c r="L644" s="195"/>
      <c r="M644" s="195"/>
      <c r="N644" s="195"/>
      <c r="O644" s="197"/>
      <c r="P644" s="195"/>
      <c r="Q644" s="197"/>
      <c r="R644" s="242"/>
      <c r="S644" s="242"/>
      <c r="T644" s="242"/>
      <c r="U644" s="197"/>
      <c r="V644" s="197"/>
      <c r="W644" s="195"/>
      <c r="X644" s="197"/>
      <c r="Y644" s="197"/>
      <c r="Z644" s="197"/>
      <c r="AA644" s="195"/>
      <c r="AB644" s="195"/>
      <c r="AC644" s="197"/>
      <c r="AD644" s="197"/>
      <c r="AE644" s="197"/>
      <c r="AF644" s="195"/>
      <c r="AG644" s="195"/>
      <c r="AH644" s="197"/>
      <c r="AI644" s="197"/>
      <c r="AJ644" s="197"/>
      <c r="AK644" s="195"/>
      <c r="AL644" s="195"/>
      <c r="AM644" s="197"/>
      <c r="AN644" s="197"/>
      <c r="AO644" s="197"/>
      <c r="AP644" s="195"/>
      <c r="AQ644" s="197"/>
      <c r="AR644" s="197"/>
      <c r="AS644" s="197"/>
      <c r="AT644" s="199"/>
      <c r="AU644" s="199"/>
      <c r="AV644" s="199"/>
      <c r="AW644" s="195"/>
      <c r="AX644" s="195"/>
      <c r="AY644" s="198"/>
      <c r="AZ644" s="199"/>
      <c r="BA644" s="183"/>
      <c r="BB644" s="183"/>
      <c r="BC644" s="183"/>
      <c r="BD644" s="183"/>
      <c r="BE644" s="183"/>
      <c r="BF644" s="183"/>
      <c r="BG644" s="183"/>
    </row>
    <row r="645" spans="1:59" ht="64.5" customHeight="1" x14ac:dyDescent="0.2">
      <c r="A645" s="195"/>
      <c r="B645" s="195"/>
      <c r="C645" s="195"/>
      <c r="D645" s="199"/>
      <c r="E645" s="195"/>
      <c r="F645" s="195"/>
      <c r="G645" s="195"/>
      <c r="H645" s="195"/>
      <c r="I645" s="196"/>
      <c r="J645" s="195"/>
      <c r="K645" s="195"/>
      <c r="L645" s="195"/>
      <c r="M645" s="195"/>
      <c r="N645" s="195"/>
      <c r="O645" s="197"/>
      <c r="P645" s="195"/>
      <c r="Q645" s="197"/>
      <c r="R645" s="242"/>
      <c r="S645" s="242"/>
      <c r="T645" s="242"/>
      <c r="U645" s="197"/>
      <c r="V645" s="197"/>
      <c r="W645" s="195"/>
      <c r="X645" s="197"/>
      <c r="Y645" s="197"/>
      <c r="Z645" s="197"/>
      <c r="AA645" s="195"/>
      <c r="AB645" s="195"/>
      <c r="AC645" s="197"/>
      <c r="AD645" s="197"/>
      <c r="AE645" s="197"/>
      <c r="AF645" s="195"/>
      <c r="AG645" s="195"/>
      <c r="AH645" s="197"/>
      <c r="AI645" s="197"/>
      <c r="AJ645" s="197"/>
      <c r="AK645" s="195"/>
      <c r="AL645" s="195"/>
      <c r="AM645" s="197"/>
      <c r="AN645" s="197"/>
      <c r="AO645" s="197"/>
      <c r="AP645" s="195"/>
      <c r="AQ645" s="197"/>
      <c r="AR645" s="197"/>
      <c r="AS645" s="197"/>
      <c r="AT645" s="199"/>
      <c r="AU645" s="199"/>
      <c r="AV645" s="199"/>
      <c r="AW645" s="195"/>
      <c r="AX645" s="195"/>
      <c r="AY645" s="198"/>
      <c r="AZ645" s="199"/>
      <c r="BA645" s="183"/>
      <c r="BB645" s="183"/>
      <c r="BC645" s="183"/>
      <c r="BD645" s="183"/>
      <c r="BE645" s="183"/>
      <c r="BF645" s="183"/>
      <c r="BG645" s="183"/>
    </row>
    <row r="646" spans="1:59" ht="64.5" customHeight="1" x14ac:dyDescent="0.2">
      <c r="A646" s="195"/>
      <c r="B646" s="195"/>
      <c r="C646" s="195"/>
      <c r="D646" s="199"/>
      <c r="E646" s="195"/>
      <c r="F646" s="195"/>
      <c r="G646" s="195"/>
      <c r="H646" s="195"/>
      <c r="I646" s="196"/>
      <c r="J646" s="195"/>
      <c r="K646" s="195"/>
      <c r="L646" s="195"/>
      <c r="M646" s="195"/>
      <c r="N646" s="195"/>
      <c r="O646" s="197"/>
      <c r="P646" s="195"/>
      <c r="Q646" s="197"/>
      <c r="R646" s="242"/>
      <c r="S646" s="242"/>
      <c r="T646" s="242"/>
      <c r="U646" s="197"/>
      <c r="V646" s="197"/>
      <c r="W646" s="195"/>
      <c r="X646" s="197"/>
      <c r="Y646" s="197"/>
      <c r="Z646" s="197"/>
      <c r="AA646" s="195"/>
      <c r="AB646" s="195"/>
      <c r="AC646" s="197"/>
      <c r="AD646" s="197"/>
      <c r="AE646" s="197"/>
      <c r="AF646" s="195"/>
      <c r="AG646" s="195"/>
      <c r="AH646" s="197"/>
      <c r="AI646" s="197"/>
      <c r="AJ646" s="197"/>
      <c r="AK646" s="195"/>
      <c r="AL646" s="195"/>
      <c r="AM646" s="197"/>
      <c r="AN646" s="197"/>
      <c r="AO646" s="197"/>
      <c r="AP646" s="195"/>
      <c r="AQ646" s="197"/>
      <c r="AR646" s="197"/>
      <c r="AS646" s="197"/>
      <c r="AT646" s="199"/>
      <c r="AU646" s="199"/>
      <c r="AV646" s="199"/>
      <c r="AW646" s="195"/>
      <c r="AX646" s="195"/>
      <c r="AY646" s="198"/>
      <c r="AZ646" s="199"/>
      <c r="BA646" s="183"/>
      <c r="BB646" s="183"/>
      <c r="BC646" s="183"/>
      <c r="BD646" s="183"/>
      <c r="BE646" s="183"/>
      <c r="BF646" s="183"/>
      <c r="BG646" s="183"/>
    </row>
    <row r="647" spans="1:59" ht="64.5" customHeight="1" x14ac:dyDescent="0.2">
      <c r="A647" s="195"/>
      <c r="B647" s="195"/>
      <c r="C647" s="195"/>
      <c r="D647" s="199"/>
      <c r="E647" s="195"/>
      <c r="F647" s="195"/>
      <c r="G647" s="195"/>
      <c r="H647" s="195"/>
      <c r="I647" s="196"/>
      <c r="J647" s="195"/>
      <c r="K647" s="195"/>
      <c r="L647" s="195"/>
      <c r="M647" s="195"/>
      <c r="N647" s="195"/>
      <c r="O647" s="197"/>
      <c r="P647" s="195"/>
      <c r="Q647" s="197"/>
      <c r="R647" s="242"/>
      <c r="S647" s="242"/>
      <c r="T647" s="242"/>
      <c r="U647" s="197"/>
      <c r="V647" s="197"/>
      <c r="W647" s="195"/>
      <c r="X647" s="197"/>
      <c r="Y647" s="197"/>
      <c r="Z647" s="197"/>
      <c r="AA647" s="195"/>
      <c r="AB647" s="195"/>
      <c r="AC647" s="197"/>
      <c r="AD647" s="197"/>
      <c r="AE647" s="197"/>
      <c r="AF647" s="195"/>
      <c r="AG647" s="195"/>
      <c r="AH647" s="197"/>
      <c r="AI647" s="197"/>
      <c r="AJ647" s="197"/>
      <c r="AK647" s="195"/>
      <c r="AL647" s="195"/>
      <c r="AM647" s="197"/>
      <c r="AN647" s="197"/>
      <c r="AO647" s="197"/>
      <c r="AP647" s="195"/>
      <c r="AQ647" s="197"/>
      <c r="AR647" s="197"/>
      <c r="AS647" s="197"/>
      <c r="AT647" s="199"/>
      <c r="AU647" s="199"/>
      <c r="AV647" s="199"/>
      <c r="AW647" s="195"/>
      <c r="AX647" s="195"/>
      <c r="AY647" s="198"/>
      <c r="AZ647" s="199"/>
      <c r="BA647" s="183"/>
      <c r="BB647" s="183"/>
      <c r="BC647" s="183"/>
      <c r="BD647" s="183"/>
      <c r="BE647" s="183"/>
      <c r="BF647" s="183"/>
      <c r="BG647" s="183"/>
    </row>
    <row r="648" spans="1:59" ht="64.5" customHeight="1" x14ac:dyDescent="0.2">
      <c r="R648" s="242"/>
      <c r="S648" s="242"/>
      <c r="T648" s="242">
        <f>IF(S648=$S$665,1,IF(S648=$S$661,5,IF(S648=$S$662,4,IF(S648=$S$663,3,IF(S648=$S$664,2,0)))))</f>
        <v>0</v>
      </c>
    </row>
    <row r="649" spans="1:59" ht="64.5" customHeight="1" x14ac:dyDescent="0.2">
      <c r="R649" s="242"/>
      <c r="S649" s="242"/>
      <c r="T649" s="242"/>
    </row>
    <row r="654" spans="1:59" s="201" customFormat="1" ht="64.5" hidden="1" customHeight="1" x14ac:dyDescent="0.2">
      <c r="O654" s="216"/>
      <c r="Q654" s="216"/>
      <c r="R654" s="216"/>
      <c r="T654" s="216"/>
      <c r="U654" s="216"/>
      <c r="V654" s="216"/>
      <c r="X654" s="216"/>
      <c r="Y654" s="216"/>
      <c r="Z654" s="216"/>
      <c r="AC654" s="216"/>
      <c r="AD654" s="216"/>
      <c r="AE654" s="216"/>
      <c r="AH654" s="216"/>
      <c r="AI654" s="216"/>
      <c r="AJ654" s="216"/>
      <c r="AM654" s="216"/>
      <c r="AN654" s="216"/>
      <c r="AO654" s="216"/>
      <c r="AQ654" s="216"/>
      <c r="AR654" s="216"/>
      <c r="AS654" s="216"/>
    </row>
    <row r="655" spans="1:59" s="201" customFormat="1" ht="64.5" hidden="1" customHeight="1" x14ac:dyDescent="0.2">
      <c r="O655" s="216"/>
      <c r="Q655" s="216"/>
      <c r="R655" s="216"/>
      <c r="T655" s="216"/>
      <c r="U655" s="216"/>
      <c r="V655" s="216"/>
      <c r="X655" s="216"/>
      <c r="Y655" s="216"/>
      <c r="Z655" s="216"/>
      <c r="AC655" s="216"/>
      <c r="AD655" s="216"/>
      <c r="AE655" s="216"/>
      <c r="AH655" s="216"/>
      <c r="AI655" s="216"/>
      <c r="AJ655" s="216"/>
      <c r="AM655" s="216"/>
      <c r="AN655" s="216"/>
      <c r="AO655" s="216"/>
      <c r="AQ655" s="216"/>
      <c r="AR655" s="204"/>
      <c r="AS655" s="216"/>
    </row>
    <row r="656" spans="1:59" s="201" customFormat="1" ht="64.5" hidden="1" customHeight="1" x14ac:dyDescent="0.2">
      <c r="O656" s="216"/>
      <c r="Q656" s="216"/>
      <c r="R656" s="216"/>
      <c r="T656" s="216"/>
      <c r="U656" s="216"/>
      <c r="V656" s="216"/>
      <c r="X656" s="216"/>
      <c r="Y656" s="216"/>
      <c r="Z656" s="216"/>
      <c r="AC656" s="216"/>
      <c r="AD656" s="216"/>
      <c r="AE656" s="216"/>
      <c r="AH656" s="216"/>
      <c r="AI656" s="216"/>
      <c r="AJ656" s="216"/>
      <c r="AM656" s="216"/>
      <c r="AN656" s="216"/>
      <c r="AO656" s="216"/>
      <c r="AQ656" s="216"/>
      <c r="AR656" s="216"/>
      <c r="AS656" s="216"/>
    </row>
    <row r="657" spans="1:107" s="201" customFormat="1" ht="64.5" hidden="1" customHeight="1" x14ac:dyDescent="0.2">
      <c r="O657" s="216"/>
      <c r="Q657" s="216"/>
      <c r="R657" s="216"/>
      <c r="T657" s="216"/>
      <c r="U657" s="216"/>
      <c r="V657" s="216"/>
      <c r="X657" s="216"/>
      <c r="Y657" s="216"/>
      <c r="Z657" s="216"/>
      <c r="AC657" s="216"/>
      <c r="AD657" s="216"/>
      <c r="AE657" s="216"/>
      <c r="AH657" s="216"/>
      <c r="AI657" s="216"/>
      <c r="AJ657" s="216"/>
      <c r="AM657" s="216"/>
      <c r="AN657" s="216"/>
      <c r="AO657" s="216"/>
      <c r="AQ657" s="216"/>
      <c r="AR657" s="216"/>
      <c r="AS657" s="216"/>
    </row>
    <row r="658" spans="1:107" s="201" customFormat="1" ht="64.5" hidden="1" customHeight="1" x14ac:dyDescent="0.2">
      <c r="O658" s="216"/>
      <c r="Q658" s="216"/>
      <c r="R658" s="216"/>
      <c r="T658" s="216"/>
      <c r="U658" s="216"/>
      <c r="V658" s="216"/>
      <c r="X658" s="216"/>
      <c r="Y658" s="216"/>
      <c r="Z658" s="216"/>
      <c r="AC658" s="216"/>
      <c r="AD658" s="216"/>
      <c r="AE658" s="216"/>
      <c r="AH658" s="216"/>
      <c r="AI658" s="216"/>
      <c r="AJ658" s="216"/>
      <c r="AM658" s="216"/>
      <c r="AN658" s="216"/>
      <c r="AO658" s="216"/>
      <c r="AQ658" s="216"/>
      <c r="AR658" s="216"/>
      <c r="AS658" s="216"/>
    </row>
    <row r="659" spans="1:107" s="201" customFormat="1" ht="64.5" hidden="1" customHeight="1" x14ac:dyDescent="0.2">
      <c r="O659" s="216"/>
      <c r="Q659" s="216"/>
      <c r="R659" s="216"/>
      <c r="T659" s="216"/>
      <c r="U659" s="216"/>
      <c r="V659" s="216"/>
      <c r="X659" s="216"/>
      <c r="Y659" s="216"/>
      <c r="Z659" s="216"/>
      <c r="AC659" s="216"/>
      <c r="AD659" s="216"/>
      <c r="AE659" s="216"/>
      <c r="AH659" s="216"/>
      <c r="AI659" s="216"/>
      <c r="AJ659" s="216"/>
      <c r="AM659" s="216"/>
      <c r="AN659" s="216"/>
      <c r="AO659" s="216"/>
      <c r="AQ659" s="216"/>
      <c r="AR659" s="216"/>
      <c r="AS659" s="216"/>
    </row>
    <row r="660" spans="1:107" s="216" customFormat="1" ht="64.5" hidden="1" customHeight="1" x14ac:dyDescent="0.2">
      <c r="A660" s="216" t="s">
        <v>153</v>
      </c>
      <c r="D660" s="216" t="s">
        <v>149</v>
      </c>
      <c r="E660" s="216" t="s">
        <v>282</v>
      </c>
      <c r="G660" s="216" t="s">
        <v>259</v>
      </c>
      <c r="H660" s="216" t="s">
        <v>260</v>
      </c>
      <c r="I660" s="216" t="s">
        <v>261</v>
      </c>
      <c r="J660" s="216" t="s">
        <v>561</v>
      </c>
      <c r="L660" s="216" t="s">
        <v>541</v>
      </c>
      <c r="N660" s="216" t="s">
        <v>25</v>
      </c>
      <c r="S660" s="216" t="s">
        <v>57</v>
      </c>
      <c r="AA660" s="216" t="s">
        <v>317</v>
      </c>
      <c r="AK660" s="216" t="s">
        <v>293</v>
      </c>
      <c r="AP660" s="216" t="s">
        <v>298</v>
      </c>
      <c r="AV660" s="216" t="s">
        <v>297</v>
      </c>
      <c r="AW660" s="216" t="s">
        <v>284</v>
      </c>
      <c r="AY660" s="216" t="s">
        <v>283</v>
      </c>
      <c r="BB660" s="216" t="s">
        <v>157</v>
      </c>
      <c r="BC660" s="216" t="s">
        <v>286</v>
      </c>
      <c r="BD660" s="204" t="s">
        <v>285</v>
      </c>
      <c r="BE660" s="216" t="s">
        <v>433</v>
      </c>
      <c r="BF660" s="216" t="s">
        <v>447</v>
      </c>
      <c r="BG660" s="216" t="s">
        <v>157</v>
      </c>
      <c r="BH660" s="216" t="s">
        <v>287</v>
      </c>
      <c r="BI660" s="327" t="s">
        <v>288</v>
      </c>
      <c r="BJ660" s="327"/>
      <c r="BK660" s="327"/>
      <c r="BL660" s="327"/>
      <c r="BM660" s="327"/>
      <c r="BN660" s="327"/>
      <c r="BO660" s="327"/>
      <c r="BP660" s="327"/>
      <c r="BQ660" s="327"/>
      <c r="BR660" s="327"/>
      <c r="BS660" s="327"/>
      <c r="BT660" s="327"/>
      <c r="BU660" s="327"/>
      <c r="BV660" s="327"/>
      <c r="BW660" s="327"/>
      <c r="BX660" s="327"/>
      <c r="BY660" s="327"/>
      <c r="BZ660" s="327"/>
      <c r="CA660" s="327"/>
      <c r="CC660" s="327" t="s">
        <v>289</v>
      </c>
      <c r="CD660" s="327"/>
      <c r="CE660" s="327"/>
      <c r="CF660" s="327"/>
      <c r="CG660" s="327"/>
      <c r="CH660" s="327"/>
      <c r="CI660" s="327"/>
      <c r="CJ660" s="327"/>
      <c r="CK660" s="327"/>
      <c r="CL660" s="327"/>
      <c r="CN660" s="327" t="s">
        <v>290</v>
      </c>
      <c r="CO660" s="327"/>
      <c r="CP660" s="327"/>
      <c r="CQ660" s="327"/>
      <c r="CR660" s="327"/>
      <c r="CS660" s="327"/>
      <c r="CT660" s="327"/>
      <c r="CU660" s="327"/>
      <c r="CV660" s="327"/>
      <c r="CW660" s="204"/>
      <c r="CY660" s="327" t="s">
        <v>547</v>
      </c>
      <c r="CZ660" s="327"/>
      <c r="DA660" s="327"/>
      <c r="DB660" s="327"/>
      <c r="DC660" s="327"/>
    </row>
    <row r="661" spans="1:107" s="216" customFormat="1" ht="64.5" hidden="1" customHeight="1" x14ac:dyDescent="0.2">
      <c r="A661" s="216" t="s">
        <v>149</v>
      </c>
      <c r="D661" s="216" t="s">
        <v>163</v>
      </c>
      <c r="E661" s="216" t="s">
        <v>191</v>
      </c>
      <c r="G661" s="216" t="s">
        <v>260</v>
      </c>
      <c r="H661" s="216" t="s">
        <v>38</v>
      </c>
      <c r="I661" s="216" t="s">
        <v>262</v>
      </c>
      <c r="J661" s="216" t="s">
        <v>107</v>
      </c>
      <c r="K661" s="216" t="s">
        <v>371</v>
      </c>
      <c r="L661" s="216" t="s">
        <v>264</v>
      </c>
      <c r="N661" s="216" t="s">
        <v>145</v>
      </c>
      <c r="S661" s="216" t="s">
        <v>277</v>
      </c>
      <c r="AA661" s="216" t="s">
        <v>318</v>
      </c>
      <c r="AK661" s="216" t="s">
        <v>294</v>
      </c>
      <c r="AP661" s="216" t="s">
        <v>292</v>
      </c>
      <c r="AV661" s="216" t="s">
        <v>299</v>
      </c>
      <c r="AW661" s="216" t="s">
        <v>148</v>
      </c>
      <c r="AY661" s="216" t="s">
        <v>86</v>
      </c>
      <c r="AZ661" s="216" t="s">
        <v>87</v>
      </c>
      <c r="BA661" s="216" t="s">
        <v>88</v>
      </c>
      <c r="BB661" s="216" t="s">
        <v>449</v>
      </c>
      <c r="BC661" s="216" t="s">
        <v>543</v>
      </c>
      <c r="BD661" s="216" t="s">
        <v>174</v>
      </c>
      <c r="BE661" s="216" t="s">
        <v>434</v>
      </c>
      <c r="BF661" s="203" t="s">
        <v>442</v>
      </c>
      <c r="BG661" s="216" t="s">
        <v>449</v>
      </c>
      <c r="BH661" s="216" t="s">
        <v>246</v>
      </c>
      <c r="BI661" s="216" t="str">
        <f>BG681</f>
        <v>RECTORÍA</v>
      </c>
      <c r="BJ661" s="216" t="str">
        <f>BG679</f>
        <v>JURIDICA</v>
      </c>
      <c r="BK661" s="216" t="str">
        <f>+BG686</f>
        <v>VICERRECTORIA_ADMINISTRATIVA_FINANCIERA</v>
      </c>
      <c r="BL661" s="216" t="str">
        <f>+BG688</f>
        <v>VICERRECTORÍA_INVESTIGACIONES_INNOVACIÓN_Y_EXTENSIÓN</v>
      </c>
      <c r="BM661" s="216" t="str">
        <f>BG685</f>
        <v>VICERRECTORÍA_ACADÉMICA</v>
      </c>
      <c r="BN661" s="216" t="str">
        <f>+BG687</f>
        <v>VICERRECTORÍA_RESPONSABILIDAD_SOCIAL_Y_BIENESTAR_UNIVERSITARIO</v>
      </c>
      <c r="BO661" s="216" t="str">
        <f>BG680</f>
        <v>PLANEACIÓN</v>
      </c>
      <c r="BP661" s="216" t="str">
        <f>BG683</f>
        <v>RELACIONES_INTERNACIONALES</v>
      </c>
      <c r="BQ661" s="216" t="str">
        <f>BG663</f>
        <v>CONTROL_INTERNO</v>
      </c>
      <c r="BR661" s="216" t="str">
        <f>BG664</f>
        <v>CONTROL_INTERNO_DISCIPLINARIO</v>
      </c>
      <c r="BS661" s="216" t="str">
        <f>BG684</f>
        <v>SECRETARIA_GENERAL</v>
      </c>
      <c r="BT661" s="216" t="str">
        <f>BG678</f>
        <v>GESTIÓN_FINANCIERA</v>
      </c>
      <c r="BU661" s="216" t="str">
        <f>BG677</f>
        <v>GESTIÓN_DE_TECNOLOGÍAS_INFORMÁTICAS_Y_SISTEMAS_DE_INFORMACIÓN</v>
      </c>
      <c r="BV661" s="216" t="str">
        <f>BG676</f>
        <v>GESTIÓN_DEL_TALENTO_HUMANO</v>
      </c>
      <c r="BW661" s="216" t="str">
        <f>BG675</f>
        <v>GESTIÓN_DE_SERVICIOS_INSTITUCIONALES</v>
      </c>
      <c r="BX661" s="216" t="str">
        <f>BG682</f>
        <v>RECURSOS_INFORMÁTICOS_Y_EDUCATIVOS_CRIE</v>
      </c>
      <c r="BY661" s="216" t="str">
        <f>BG661</f>
        <v>ADMISIONES_REGISTRO_Y_CONTROL_ACADÉMICO</v>
      </c>
      <c r="BZ661" s="216" t="str">
        <f>BG662</f>
        <v>BIBLIOTECA_E_INFORMACIÓN_CIENTIFICA</v>
      </c>
      <c r="CA661" s="216" t="s">
        <v>396</v>
      </c>
      <c r="CC661" s="216" t="s">
        <v>190</v>
      </c>
      <c r="CD661" s="216" t="s">
        <v>189</v>
      </c>
      <c r="CE661" s="216" t="s">
        <v>186</v>
      </c>
      <c r="CF661" s="216" t="s">
        <v>187</v>
      </c>
      <c r="CG661" s="216" t="s">
        <v>188</v>
      </c>
      <c r="CH661" s="216" t="s">
        <v>183</v>
      </c>
      <c r="CI661" s="216" t="s">
        <v>425</v>
      </c>
      <c r="CJ661" s="216" t="s">
        <v>550</v>
      </c>
      <c r="CK661" s="216" t="s">
        <v>184</v>
      </c>
      <c r="CL661" s="216" t="s">
        <v>185</v>
      </c>
      <c r="CN661" s="216" t="s">
        <v>279</v>
      </c>
      <c r="CO661" s="216" t="s">
        <v>249</v>
      </c>
      <c r="CP661" s="216" t="s">
        <v>252</v>
      </c>
      <c r="CQ661" s="216" t="s">
        <v>250</v>
      </c>
      <c r="CR661" s="216" t="s">
        <v>248</v>
      </c>
      <c r="CS661" s="216" t="s">
        <v>257</v>
      </c>
      <c r="CY661" s="216" t="s">
        <v>543</v>
      </c>
      <c r="CZ661" s="216" t="s">
        <v>544</v>
      </c>
      <c r="DA661" s="216" t="s">
        <v>545</v>
      </c>
      <c r="DB661" s="216" t="s">
        <v>548</v>
      </c>
      <c r="DC661" s="216" t="s">
        <v>546</v>
      </c>
    </row>
    <row r="662" spans="1:107" s="216" customFormat="1" ht="64.5" hidden="1" customHeight="1" x14ac:dyDescent="0.2">
      <c r="A662" s="216" t="s">
        <v>154</v>
      </c>
      <c r="D662" s="216" t="s">
        <v>150</v>
      </c>
      <c r="E662" s="204" t="s">
        <v>192</v>
      </c>
      <c r="F662" s="204"/>
      <c r="G662" s="216" t="s">
        <v>261</v>
      </c>
      <c r="H662" s="216" t="s">
        <v>37</v>
      </c>
      <c r="I662" s="216" t="s">
        <v>41</v>
      </c>
      <c r="J662" s="216" t="s">
        <v>108</v>
      </c>
      <c r="K662" s="216" t="s">
        <v>372</v>
      </c>
      <c r="L662" s="216" t="s">
        <v>265</v>
      </c>
      <c r="N662" s="216" t="s">
        <v>146</v>
      </c>
      <c r="S662" s="216" t="s">
        <v>386</v>
      </c>
      <c r="AA662" s="216" t="s">
        <v>319</v>
      </c>
      <c r="AK662" s="216" t="s">
        <v>295</v>
      </c>
      <c r="AP662" s="216" t="s">
        <v>296</v>
      </c>
      <c r="AV662" s="216" t="s">
        <v>300</v>
      </c>
      <c r="AW662" s="216" t="s">
        <v>87</v>
      </c>
      <c r="AY662" s="216" t="s">
        <v>89</v>
      </c>
      <c r="AZ662" s="216" t="s">
        <v>90</v>
      </c>
      <c r="BA662" s="216" t="s">
        <v>91</v>
      </c>
      <c r="BB662" s="216" t="s">
        <v>182</v>
      </c>
      <c r="BC662" s="216" t="s">
        <v>544</v>
      </c>
      <c r="BD662" s="216" t="s">
        <v>436</v>
      </c>
      <c r="BE662" s="216" t="s">
        <v>435</v>
      </c>
      <c r="BF662" s="203" t="s">
        <v>443</v>
      </c>
      <c r="BG662" s="216" t="s">
        <v>182</v>
      </c>
      <c r="BH662" s="216" t="s">
        <v>173</v>
      </c>
      <c r="BI662" s="216" t="s">
        <v>162</v>
      </c>
      <c r="BJ662" s="216" t="s">
        <v>162</v>
      </c>
      <c r="BK662" s="216" t="s">
        <v>163</v>
      </c>
      <c r="BL662" s="216" t="s">
        <v>164</v>
      </c>
      <c r="BM662" s="216" t="s">
        <v>163</v>
      </c>
      <c r="BN662" s="216" t="s">
        <v>150</v>
      </c>
      <c r="BO662" s="216" t="s">
        <v>163</v>
      </c>
      <c r="BP662" s="216" t="s">
        <v>151</v>
      </c>
      <c r="BQ662" s="216" t="s">
        <v>165</v>
      </c>
      <c r="BR662" s="216" t="s">
        <v>165</v>
      </c>
      <c r="BS662" s="216" t="s">
        <v>162</v>
      </c>
      <c r="BT662" s="216" t="s">
        <v>162</v>
      </c>
      <c r="BU662" s="216" t="s">
        <v>162</v>
      </c>
      <c r="BV662" s="216" t="s">
        <v>162</v>
      </c>
      <c r="BW662" s="216" t="s">
        <v>162</v>
      </c>
      <c r="BX662" s="216" t="s">
        <v>162</v>
      </c>
      <c r="BY662" s="216" t="s">
        <v>150</v>
      </c>
      <c r="BZ662" s="216" t="s">
        <v>150</v>
      </c>
      <c r="CA662" s="216" t="s">
        <v>166</v>
      </c>
      <c r="CC662" s="216" t="s">
        <v>150</v>
      </c>
      <c r="CD662" s="216" t="s">
        <v>150</v>
      </c>
      <c r="CE662" s="216" t="s">
        <v>150</v>
      </c>
      <c r="CF662" s="216" t="s">
        <v>150</v>
      </c>
      <c r="CG662" s="216" t="s">
        <v>150</v>
      </c>
      <c r="CH662" s="216" t="s">
        <v>150</v>
      </c>
      <c r="CI662" s="216" t="s">
        <v>150</v>
      </c>
      <c r="CJ662" s="216" t="s">
        <v>150</v>
      </c>
      <c r="CK662" s="216" t="s">
        <v>150</v>
      </c>
      <c r="CL662" s="216" t="s">
        <v>150</v>
      </c>
      <c r="CN662" s="216" t="s">
        <v>167</v>
      </c>
      <c r="CO662" s="216" t="s">
        <v>167</v>
      </c>
      <c r="CP662" s="216" t="s">
        <v>167</v>
      </c>
      <c r="CQ662" s="216" t="s">
        <v>167</v>
      </c>
      <c r="CR662" s="216" t="s">
        <v>167</v>
      </c>
      <c r="CS662" s="216" t="s">
        <v>167</v>
      </c>
      <c r="CY662" s="216" t="s">
        <v>434</v>
      </c>
      <c r="CZ662" s="216" t="s">
        <v>435</v>
      </c>
      <c r="DA662" s="216" t="s">
        <v>437</v>
      </c>
      <c r="DB662" s="216" t="s">
        <v>439</v>
      </c>
      <c r="DC662" s="216" t="s">
        <v>440</v>
      </c>
    </row>
    <row r="663" spans="1:107" s="216" customFormat="1" ht="64.5" hidden="1" customHeight="1" x14ac:dyDescent="0.2">
      <c r="A663" s="216" t="s">
        <v>370</v>
      </c>
      <c r="D663" s="216" t="s">
        <v>164</v>
      </c>
      <c r="E663" s="204" t="s">
        <v>193</v>
      </c>
      <c r="F663" s="204"/>
      <c r="G663" s="216" t="s">
        <v>129</v>
      </c>
      <c r="H663" s="216" t="s">
        <v>226</v>
      </c>
      <c r="I663" s="216" t="s">
        <v>518</v>
      </c>
      <c r="J663" s="216" t="s">
        <v>105</v>
      </c>
      <c r="K663" s="216" t="s">
        <v>385</v>
      </c>
      <c r="N663" s="216" t="s">
        <v>104</v>
      </c>
      <c r="S663" s="216" t="s">
        <v>321</v>
      </c>
      <c r="AA663" s="216" t="s">
        <v>320</v>
      </c>
      <c r="AV663" s="216" t="s">
        <v>301</v>
      </c>
      <c r="AW663" s="216" t="s">
        <v>88</v>
      </c>
      <c r="AZ663" s="216" t="s">
        <v>92</v>
      </c>
      <c r="BA663" s="216" t="s">
        <v>90</v>
      </c>
      <c r="BB663" s="216" t="s">
        <v>181</v>
      </c>
      <c r="BC663" s="216" t="s">
        <v>545</v>
      </c>
      <c r="BD663" s="216" t="s">
        <v>438</v>
      </c>
      <c r="BE663" s="216" t="s">
        <v>437</v>
      </c>
      <c r="BF663" s="205" t="s">
        <v>444</v>
      </c>
      <c r="BG663" s="216" t="s">
        <v>181</v>
      </c>
      <c r="BH663" s="216" t="s">
        <v>171</v>
      </c>
      <c r="BI663" s="216" t="s">
        <v>163</v>
      </c>
      <c r="BK663" s="216" t="s">
        <v>162</v>
      </c>
      <c r="BL663" s="216" t="s">
        <v>167</v>
      </c>
      <c r="BM663" s="216" t="s">
        <v>150</v>
      </c>
      <c r="BN663" s="216" t="s">
        <v>161</v>
      </c>
      <c r="BO663" s="216" t="s">
        <v>162</v>
      </c>
      <c r="BV663" s="216" t="s">
        <v>161</v>
      </c>
      <c r="BW663" s="216" t="s">
        <v>165</v>
      </c>
      <c r="CC663" s="216" t="s">
        <v>164</v>
      </c>
      <c r="CD663" s="216" t="s">
        <v>164</v>
      </c>
      <c r="CE663" s="216" t="s">
        <v>164</v>
      </c>
      <c r="CF663" s="216" t="s">
        <v>164</v>
      </c>
      <c r="CG663" s="216" t="s">
        <v>164</v>
      </c>
      <c r="CH663" s="216" t="s">
        <v>164</v>
      </c>
      <c r="CI663" s="216" t="s">
        <v>164</v>
      </c>
      <c r="CJ663" s="216" t="s">
        <v>164</v>
      </c>
      <c r="CK663" s="216" t="s">
        <v>164</v>
      </c>
      <c r="CL663" s="216" t="s">
        <v>164</v>
      </c>
      <c r="CY663" s="206"/>
      <c r="CZ663" s="206"/>
      <c r="DA663" s="206"/>
      <c r="DB663" s="206"/>
      <c r="DC663" s="206"/>
    </row>
    <row r="664" spans="1:107" s="216" customFormat="1" ht="64.5" hidden="1" customHeight="1" x14ac:dyDescent="0.2">
      <c r="D664" s="216" t="s">
        <v>167</v>
      </c>
      <c r="E664" s="204" t="s">
        <v>194</v>
      </c>
      <c r="F664" s="204"/>
      <c r="H664" s="216" t="s">
        <v>36</v>
      </c>
      <c r="I664" s="216" t="s">
        <v>40</v>
      </c>
      <c r="J664" s="216" t="s">
        <v>109</v>
      </c>
      <c r="N664" s="216" t="s">
        <v>147</v>
      </c>
      <c r="S664" s="216" t="s">
        <v>314</v>
      </c>
      <c r="AV664" s="216" t="s">
        <v>448</v>
      </c>
      <c r="AZ664" s="216" t="s">
        <v>93</v>
      </c>
      <c r="BA664" s="216" t="s">
        <v>92</v>
      </c>
      <c r="BB664" s="216" t="s">
        <v>175</v>
      </c>
      <c r="BC664" s="216" t="s">
        <v>548</v>
      </c>
      <c r="BD664" s="216" t="s">
        <v>156</v>
      </c>
      <c r="BE664" s="216" t="s">
        <v>439</v>
      </c>
      <c r="BF664" s="203" t="s">
        <v>445</v>
      </c>
      <c r="BG664" s="216" t="s">
        <v>175</v>
      </c>
      <c r="BH664" s="216" t="s">
        <v>168</v>
      </c>
      <c r="BK664" s="216" t="s">
        <v>167</v>
      </c>
      <c r="BL664" s="216" t="s">
        <v>150</v>
      </c>
      <c r="BM664" s="216" t="s">
        <v>152</v>
      </c>
      <c r="BO664" s="216" t="s">
        <v>166</v>
      </c>
      <c r="CC664" s="216" t="s">
        <v>167</v>
      </c>
      <c r="CD664" s="216" t="s">
        <v>167</v>
      </c>
      <c r="CE664" s="216" t="s">
        <v>167</v>
      </c>
      <c r="CF664" s="216" t="s">
        <v>167</v>
      </c>
      <c r="CG664" s="216" t="s">
        <v>167</v>
      </c>
      <c r="CH664" s="216" t="s">
        <v>167</v>
      </c>
      <c r="CI664" s="216" t="s">
        <v>167</v>
      </c>
      <c r="CJ664" s="216" t="s">
        <v>167</v>
      </c>
      <c r="CK664" s="216" t="s">
        <v>167</v>
      </c>
      <c r="CL664" s="216" t="s">
        <v>167</v>
      </c>
      <c r="CY664" s="206"/>
      <c r="CZ664" s="206"/>
      <c r="DA664" s="206"/>
      <c r="DB664" s="206"/>
      <c r="DC664" s="206"/>
    </row>
    <row r="665" spans="1:107" s="216" customFormat="1" ht="64.5" hidden="1" customHeight="1" x14ac:dyDescent="0.2">
      <c r="D665" s="216" t="s">
        <v>162</v>
      </c>
      <c r="E665" s="216" t="s">
        <v>195</v>
      </c>
      <c r="H665" s="216" t="s">
        <v>35</v>
      </c>
      <c r="I665" s="216" t="s">
        <v>39</v>
      </c>
      <c r="J665" s="216" t="s">
        <v>110</v>
      </c>
      <c r="N665" s="216" t="s">
        <v>127</v>
      </c>
      <c r="S665" s="216" t="s">
        <v>315</v>
      </c>
      <c r="AV665" s="216" t="s">
        <v>302</v>
      </c>
      <c r="BA665" s="216" t="s">
        <v>93</v>
      </c>
      <c r="BB665" s="216" t="s">
        <v>190</v>
      </c>
      <c r="BC665" s="216" t="s">
        <v>546</v>
      </c>
      <c r="BD665" s="216" t="s">
        <v>441</v>
      </c>
      <c r="BE665" s="216" t="s">
        <v>440</v>
      </c>
      <c r="BF665" s="203" t="s">
        <v>446</v>
      </c>
      <c r="BG665" s="216" t="s">
        <v>190</v>
      </c>
      <c r="BH665" s="216" t="s">
        <v>280</v>
      </c>
      <c r="BK665" s="216" t="s">
        <v>161</v>
      </c>
      <c r="BL665" s="216" t="s">
        <v>166</v>
      </c>
      <c r="BM665" s="216" t="s">
        <v>166</v>
      </c>
      <c r="CC665" s="216" t="s">
        <v>162</v>
      </c>
      <c r="CD665" s="216" t="s">
        <v>162</v>
      </c>
      <c r="CE665" s="216" t="s">
        <v>162</v>
      </c>
      <c r="CF665" s="216" t="s">
        <v>162</v>
      </c>
      <c r="CG665" s="216" t="s">
        <v>162</v>
      </c>
      <c r="CH665" s="216" t="s">
        <v>162</v>
      </c>
      <c r="CI665" s="216" t="s">
        <v>162</v>
      </c>
      <c r="CJ665" s="216" t="s">
        <v>162</v>
      </c>
      <c r="CK665" s="216" t="s">
        <v>162</v>
      </c>
      <c r="CL665" s="216" t="s">
        <v>162</v>
      </c>
      <c r="CY665" s="206"/>
      <c r="CZ665" s="206"/>
      <c r="DA665" s="206"/>
      <c r="DB665" s="206"/>
      <c r="DC665" s="206"/>
    </row>
    <row r="666" spans="1:107" s="216" customFormat="1" ht="64.5" hidden="1" customHeight="1" x14ac:dyDescent="0.2">
      <c r="D666" s="216" t="s">
        <v>165</v>
      </c>
      <c r="E666" s="216" t="s">
        <v>198</v>
      </c>
      <c r="H666" s="216" t="s">
        <v>34</v>
      </c>
      <c r="I666" s="216" t="s">
        <v>225</v>
      </c>
      <c r="J666" s="216" t="s">
        <v>111</v>
      </c>
      <c r="AV666" s="216" t="s">
        <v>303</v>
      </c>
      <c r="BB666" s="216" t="s">
        <v>189</v>
      </c>
      <c r="BG666" s="216" t="s">
        <v>189</v>
      </c>
      <c r="BH666" s="216" t="s">
        <v>553</v>
      </c>
      <c r="BK666" s="216" t="s">
        <v>165</v>
      </c>
      <c r="BM666" s="216" t="s">
        <v>161</v>
      </c>
      <c r="CY666" s="206"/>
      <c r="CZ666" s="206"/>
      <c r="DA666" s="206"/>
      <c r="DB666" s="206"/>
      <c r="DC666" s="206"/>
    </row>
    <row r="667" spans="1:107" s="216" customFormat="1" ht="64.5" hidden="1" customHeight="1" x14ac:dyDescent="0.2">
      <c r="D667" s="216" t="s">
        <v>166</v>
      </c>
      <c r="E667" s="216" t="s">
        <v>199</v>
      </c>
      <c r="H667" s="216" t="s">
        <v>112</v>
      </c>
      <c r="J667" s="216" t="s">
        <v>112</v>
      </c>
      <c r="K667" s="275" t="s">
        <v>26</v>
      </c>
      <c r="L667" s="275"/>
      <c r="M667" s="275"/>
      <c r="N667" s="275"/>
      <c r="O667" s="275"/>
      <c r="P667" s="275"/>
      <c r="Q667" s="275"/>
      <c r="R667" s="275"/>
      <c r="S667" s="275"/>
      <c r="T667" s="275"/>
      <c r="U667" s="275"/>
      <c r="V667" s="275"/>
      <c r="W667" s="275"/>
      <c r="X667" s="275"/>
      <c r="Y667" s="275"/>
      <c r="Z667" s="275"/>
      <c r="AA667" s="275"/>
      <c r="AB667" s="275"/>
      <c r="AC667" s="275"/>
      <c r="AD667" s="275"/>
      <c r="AE667" s="275"/>
      <c r="AF667" s="275"/>
      <c r="AG667" s="275"/>
      <c r="AH667" s="275"/>
      <c r="AI667" s="275"/>
      <c r="AJ667" s="275"/>
      <c r="AK667" s="275"/>
      <c r="AL667" s="275"/>
      <c r="AM667" s="275"/>
      <c r="AN667" s="275"/>
      <c r="AO667" s="275"/>
      <c r="AP667" s="275"/>
      <c r="AQ667" s="275"/>
      <c r="AR667" s="275"/>
      <c r="AS667" s="275"/>
      <c r="AT667" s="275"/>
      <c r="AU667" s="275"/>
      <c r="AV667" s="216" t="s">
        <v>304</v>
      </c>
      <c r="AW667" s="204"/>
      <c r="BB667" s="216" t="s">
        <v>186</v>
      </c>
      <c r="BG667" s="216" t="s">
        <v>186</v>
      </c>
      <c r="BH667" s="216" t="s">
        <v>554</v>
      </c>
      <c r="BK667" s="216" t="s">
        <v>166</v>
      </c>
    </row>
    <row r="668" spans="1:107" s="216" customFormat="1" ht="64.5" hidden="1" customHeight="1" x14ac:dyDescent="0.2">
      <c r="D668" s="216" t="s">
        <v>151</v>
      </c>
      <c r="E668" s="216" t="s">
        <v>197</v>
      </c>
      <c r="J668" s="216" t="s">
        <v>113</v>
      </c>
      <c r="K668" s="219" t="s">
        <v>107</v>
      </c>
      <c r="L668" s="219" t="s">
        <v>108</v>
      </c>
      <c r="M668" s="219" t="s">
        <v>105</v>
      </c>
      <c r="N668" s="219" t="s">
        <v>109</v>
      </c>
      <c r="P668" s="219" t="s">
        <v>110</v>
      </c>
      <c r="S668" s="219" t="s">
        <v>111</v>
      </c>
      <c r="W668" s="219" t="s">
        <v>112</v>
      </c>
      <c r="AA668" s="219" t="s">
        <v>113</v>
      </c>
      <c r="AB668" s="219" t="s">
        <v>142</v>
      </c>
      <c r="AF668" s="219" t="s">
        <v>562</v>
      </c>
      <c r="AG668" s="219" t="s">
        <v>114</v>
      </c>
      <c r="AK668" s="219" t="s">
        <v>143</v>
      </c>
      <c r="AL668" s="219" t="s">
        <v>572</v>
      </c>
      <c r="AP668" s="219" t="s">
        <v>597</v>
      </c>
      <c r="AS668" s="216" t="s">
        <v>599</v>
      </c>
      <c r="AT668" s="219" t="s">
        <v>601</v>
      </c>
      <c r="AU668" s="219" t="s">
        <v>600</v>
      </c>
      <c r="AV668" s="216" t="s">
        <v>305</v>
      </c>
      <c r="BB668" s="216" t="s">
        <v>187</v>
      </c>
      <c r="BG668" s="216" t="s">
        <v>187</v>
      </c>
      <c r="BH668" s="216" t="s">
        <v>455</v>
      </c>
    </row>
    <row r="669" spans="1:107" s="216" customFormat="1" ht="64.5" hidden="1" customHeight="1" x14ac:dyDescent="0.2">
      <c r="D669" s="216" t="s">
        <v>152</v>
      </c>
      <c r="E669" s="216" t="s">
        <v>406</v>
      </c>
      <c r="J669" s="216" t="s">
        <v>142</v>
      </c>
      <c r="K669" s="216" t="s">
        <v>139</v>
      </c>
      <c r="L669" s="216" t="s">
        <v>139</v>
      </c>
      <c r="M669" s="216" t="s">
        <v>139</v>
      </c>
      <c r="N669" s="216" t="s">
        <v>139</v>
      </c>
      <c r="P669" s="216" t="s">
        <v>139</v>
      </c>
      <c r="S669" s="216" t="s">
        <v>139</v>
      </c>
      <c r="W669" s="216" t="s">
        <v>139</v>
      </c>
      <c r="AA669" s="216" t="s">
        <v>139</v>
      </c>
      <c r="AB669" s="216" t="s">
        <v>139</v>
      </c>
      <c r="AF669" s="216" t="s">
        <v>139</v>
      </c>
      <c r="AG669" s="216" t="s">
        <v>139</v>
      </c>
      <c r="AK669" s="216" t="s">
        <v>139</v>
      </c>
      <c r="AL669" s="216" t="s">
        <v>139</v>
      </c>
      <c r="AP669" s="216" t="s">
        <v>139</v>
      </c>
      <c r="AS669" s="216" t="s">
        <v>139</v>
      </c>
      <c r="AT669" s="216" t="s">
        <v>139</v>
      </c>
      <c r="AU669" s="216" t="s">
        <v>139</v>
      </c>
      <c r="AV669" s="216" t="s">
        <v>306</v>
      </c>
      <c r="BB669" s="216" t="s">
        <v>188</v>
      </c>
      <c r="BC669" s="216" t="s">
        <v>370</v>
      </c>
      <c r="BG669" s="216" t="s">
        <v>188</v>
      </c>
      <c r="BH669" s="216" t="s">
        <v>456</v>
      </c>
    </row>
    <row r="670" spans="1:107" s="216" customFormat="1" ht="64.5" hidden="1" customHeight="1" x14ac:dyDescent="0.2">
      <c r="D670" s="216" t="s">
        <v>161</v>
      </c>
      <c r="E670" s="216" t="s">
        <v>196</v>
      </c>
      <c r="J670" s="216" t="s">
        <v>562</v>
      </c>
      <c r="K670" s="216" t="s">
        <v>209</v>
      </c>
      <c r="L670" s="216" t="s">
        <v>209</v>
      </c>
      <c r="M670" s="216" t="s">
        <v>209</v>
      </c>
      <c r="N670" s="216" t="s">
        <v>209</v>
      </c>
      <c r="P670" s="216" t="s">
        <v>209</v>
      </c>
      <c r="S670" s="216" t="s">
        <v>209</v>
      </c>
      <c r="W670" s="216" t="s">
        <v>209</v>
      </c>
      <c r="AA670" s="216" t="s">
        <v>140</v>
      </c>
      <c r="AB670" s="216" t="s">
        <v>209</v>
      </c>
      <c r="AF670" s="216" t="s">
        <v>209</v>
      </c>
      <c r="AG670" s="216" t="s">
        <v>209</v>
      </c>
      <c r="AK670" s="216" t="s">
        <v>209</v>
      </c>
      <c r="AL670" s="216" t="s">
        <v>209</v>
      </c>
      <c r="AP670" s="216" t="s">
        <v>209</v>
      </c>
      <c r="AS670" s="216" t="s">
        <v>209</v>
      </c>
      <c r="AT670" s="216" t="s">
        <v>209</v>
      </c>
      <c r="AU670" s="216" t="s">
        <v>209</v>
      </c>
      <c r="AV670" s="216" t="s">
        <v>307</v>
      </c>
      <c r="BB670" s="216" t="s">
        <v>183</v>
      </c>
      <c r="BC670" s="216" t="s">
        <v>257</v>
      </c>
      <c r="BD670" s="216" t="s">
        <v>256</v>
      </c>
      <c r="BG670" s="216" t="s">
        <v>183</v>
      </c>
      <c r="BH670" s="216" t="s">
        <v>457</v>
      </c>
    </row>
    <row r="671" spans="1:107" s="216" customFormat="1" ht="64.5" hidden="1" customHeight="1" x14ac:dyDescent="0.2">
      <c r="J671" s="216" t="s">
        <v>114</v>
      </c>
      <c r="K671" s="216" t="s">
        <v>140</v>
      </c>
      <c r="L671" s="216" t="s">
        <v>140</v>
      </c>
      <c r="M671" s="216" t="s">
        <v>140</v>
      </c>
      <c r="N671" s="216" t="s">
        <v>140</v>
      </c>
      <c r="P671" s="216" t="s">
        <v>140</v>
      </c>
      <c r="S671" s="216" t="s">
        <v>140</v>
      </c>
      <c r="W671" s="216" t="s">
        <v>140</v>
      </c>
      <c r="AA671" s="216" t="s">
        <v>141</v>
      </c>
      <c r="AB671" s="216" t="s">
        <v>140</v>
      </c>
      <c r="AF671" s="216" t="s">
        <v>140</v>
      </c>
      <c r="AG671" s="216" t="s">
        <v>140</v>
      </c>
      <c r="AK671" s="216" t="s">
        <v>140</v>
      </c>
      <c r="AL671" s="216" t="s">
        <v>140</v>
      </c>
      <c r="AP671" s="216" t="s">
        <v>140</v>
      </c>
      <c r="AS671" s="216" t="s">
        <v>140</v>
      </c>
      <c r="AT671" s="216" t="s">
        <v>140</v>
      </c>
      <c r="AU671" s="216" t="s">
        <v>140</v>
      </c>
      <c r="BB671" s="216" t="s">
        <v>425</v>
      </c>
      <c r="BC671" s="216" t="s">
        <v>249</v>
      </c>
      <c r="BD671" s="216" t="s">
        <v>247</v>
      </c>
      <c r="BG671" s="216" t="s">
        <v>425</v>
      </c>
      <c r="BH671" s="216" t="s">
        <v>549</v>
      </c>
    </row>
    <row r="672" spans="1:107" s="216" customFormat="1" ht="64.5" hidden="1" customHeight="1" x14ac:dyDescent="0.2">
      <c r="J672" s="216" t="s">
        <v>143</v>
      </c>
      <c r="K672" s="216" t="s">
        <v>208</v>
      </c>
      <c r="L672" s="216" t="s">
        <v>208</v>
      </c>
      <c r="M672" s="216" t="s">
        <v>208</v>
      </c>
      <c r="N672" s="216" t="s">
        <v>208</v>
      </c>
      <c r="P672" s="216" t="s">
        <v>208</v>
      </c>
      <c r="S672" s="216" t="s">
        <v>208</v>
      </c>
      <c r="W672" s="216" t="s">
        <v>208</v>
      </c>
      <c r="AF672" s="216" t="s">
        <v>208</v>
      </c>
      <c r="AG672" s="216" t="s">
        <v>208</v>
      </c>
      <c r="AL672" s="216" t="s">
        <v>208</v>
      </c>
      <c r="AP672" s="216" t="s">
        <v>208</v>
      </c>
      <c r="BB672" s="216" t="s">
        <v>550</v>
      </c>
      <c r="BC672" s="216" t="s">
        <v>252</v>
      </c>
      <c r="BD672" s="216" t="s">
        <v>253</v>
      </c>
      <c r="BG672" s="216" t="s">
        <v>550</v>
      </c>
      <c r="BH672" s="216" t="s">
        <v>458</v>
      </c>
    </row>
    <row r="673" spans="11:60" s="216" customFormat="1" ht="64.5" hidden="1" customHeight="1" x14ac:dyDescent="0.2">
      <c r="K673" s="216" t="s">
        <v>141</v>
      </c>
      <c r="L673" s="216" t="s">
        <v>141</v>
      </c>
      <c r="M673" s="216" t="s">
        <v>141</v>
      </c>
      <c r="N673" s="216" t="s">
        <v>141</v>
      </c>
      <c r="P673" s="216" t="s">
        <v>141</v>
      </c>
      <c r="S673" s="216" t="s">
        <v>141</v>
      </c>
      <c r="W673" s="216" t="s">
        <v>141</v>
      </c>
      <c r="AF673" s="216" t="s">
        <v>141</v>
      </c>
      <c r="AG673" s="216" t="s">
        <v>141</v>
      </c>
      <c r="AL673" s="216" t="s">
        <v>141</v>
      </c>
      <c r="AP673" s="216" t="s">
        <v>141</v>
      </c>
      <c r="BB673" s="216" t="s">
        <v>184</v>
      </c>
      <c r="BC673" s="216" t="s">
        <v>250</v>
      </c>
      <c r="BD673" s="216" t="s">
        <v>254</v>
      </c>
      <c r="BG673" s="216" t="s">
        <v>184</v>
      </c>
      <c r="BH673" s="216" t="s">
        <v>281</v>
      </c>
    </row>
    <row r="674" spans="11:60" s="216" customFormat="1" ht="64.5" hidden="1" customHeight="1" x14ac:dyDescent="0.2">
      <c r="BB674" s="216" t="s">
        <v>185</v>
      </c>
      <c r="BC674" s="216" t="s">
        <v>279</v>
      </c>
      <c r="BD674" s="216" t="s">
        <v>255</v>
      </c>
      <c r="BG674" s="216" t="s">
        <v>185</v>
      </c>
      <c r="BH674" s="216" t="s">
        <v>552</v>
      </c>
    </row>
    <row r="675" spans="11:60" s="216" customFormat="1" ht="64.5" hidden="1" customHeight="1" x14ac:dyDescent="0.2">
      <c r="BB675" s="216" t="s">
        <v>180</v>
      </c>
      <c r="BC675" s="216" t="s">
        <v>248</v>
      </c>
      <c r="BD675" s="216" t="s">
        <v>453</v>
      </c>
      <c r="BG675" s="216" t="s">
        <v>180</v>
      </c>
      <c r="BH675" s="216" t="s">
        <v>244</v>
      </c>
    </row>
    <row r="676" spans="11:60" s="216" customFormat="1" ht="64.5" hidden="1" customHeight="1" x14ac:dyDescent="0.2">
      <c r="BB676" s="216" t="s">
        <v>450</v>
      </c>
      <c r="BG676" s="216" t="s">
        <v>450</v>
      </c>
      <c r="BH676" s="216" t="s">
        <v>245</v>
      </c>
    </row>
    <row r="677" spans="11:60" s="216" customFormat="1" ht="64.5" hidden="1" customHeight="1" x14ac:dyDescent="0.2">
      <c r="BB677" s="216" t="s">
        <v>451</v>
      </c>
      <c r="BG677" s="216" t="s">
        <v>451</v>
      </c>
      <c r="BH677" s="216" t="s">
        <v>170</v>
      </c>
    </row>
    <row r="678" spans="11:60" s="216" customFormat="1" ht="64.5" hidden="1" customHeight="1" x14ac:dyDescent="0.2">
      <c r="BB678" s="216" t="s">
        <v>179</v>
      </c>
      <c r="BG678" s="216" t="s">
        <v>179</v>
      </c>
      <c r="BH678" s="216" t="s">
        <v>405</v>
      </c>
    </row>
    <row r="679" spans="11:60" s="216" customFormat="1" ht="64.5" hidden="1" customHeight="1" x14ac:dyDescent="0.2">
      <c r="BB679" s="216" t="s">
        <v>257</v>
      </c>
      <c r="BG679" s="216" t="s">
        <v>159</v>
      </c>
      <c r="BH679" s="216" t="s">
        <v>169</v>
      </c>
    </row>
    <row r="680" spans="11:60" s="216" customFormat="1" ht="64.5" hidden="1" customHeight="1" x14ac:dyDescent="0.2">
      <c r="BG680" s="216" t="s">
        <v>160</v>
      </c>
      <c r="BH680" s="216" t="s">
        <v>243</v>
      </c>
    </row>
    <row r="681" spans="11:60" s="216" customFormat="1" ht="64.5" hidden="1" customHeight="1" x14ac:dyDescent="0.2">
      <c r="BB681" s="216" t="s">
        <v>159</v>
      </c>
      <c r="BG681" s="216" t="s">
        <v>158</v>
      </c>
      <c r="BH681" s="216" t="s">
        <v>243</v>
      </c>
    </row>
    <row r="682" spans="11:60" s="216" customFormat="1" ht="64.5" hidden="1" customHeight="1" x14ac:dyDescent="0.2">
      <c r="BB682" s="216" t="s">
        <v>249</v>
      </c>
      <c r="BG682" s="216" t="s">
        <v>452</v>
      </c>
      <c r="BH682" s="216" t="s">
        <v>172</v>
      </c>
    </row>
    <row r="683" spans="11:60" s="216" customFormat="1" ht="64.5" hidden="1" customHeight="1" x14ac:dyDescent="0.2">
      <c r="BB683" s="216" t="s">
        <v>454</v>
      </c>
      <c r="BG683" s="216" t="s">
        <v>176</v>
      </c>
      <c r="BH683" s="216" t="s">
        <v>459</v>
      </c>
    </row>
    <row r="684" spans="11:60" s="216" customFormat="1" ht="64.5" hidden="1" customHeight="1" x14ac:dyDescent="0.2">
      <c r="BB684" s="216" t="s">
        <v>250</v>
      </c>
      <c r="BG684" s="216" t="s">
        <v>177</v>
      </c>
      <c r="BH684" s="216" t="s">
        <v>169</v>
      </c>
    </row>
    <row r="685" spans="11:60" s="216" customFormat="1" ht="64.5" hidden="1" customHeight="1" x14ac:dyDescent="0.2">
      <c r="BB685" s="216" t="s">
        <v>251</v>
      </c>
      <c r="BG685" s="216" t="s">
        <v>178</v>
      </c>
      <c r="BH685" s="216" t="s">
        <v>174</v>
      </c>
    </row>
    <row r="686" spans="11:60" s="216" customFormat="1" ht="64.5" hidden="1" customHeight="1" x14ac:dyDescent="0.2">
      <c r="BB686" s="216" t="s">
        <v>248</v>
      </c>
      <c r="BG686" s="216" t="s">
        <v>531</v>
      </c>
      <c r="BH686" s="216" t="s">
        <v>156</v>
      </c>
    </row>
    <row r="687" spans="11:60" s="216" customFormat="1" ht="64.5" hidden="1" customHeight="1" x14ac:dyDescent="0.2">
      <c r="BB687" s="216" t="s">
        <v>160</v>
      </c>
      <c r="BG687" s="216" t="s">
        <v>536</v>
      </c>
      <c r="BH687" s="216" t="s">
        <v>534</v>
      </c>
    </row>
    <row r="688" spans="11:60" s="216" customFormat="1" ht="64.5" hidden="1" customHeight="1" x14ac:dyDescent="0.2">
      <c r="BB688" s="216" t="s">
        <v>158</v>
      </c>
      <c r="BG688" s="216" t="s">
        <v>537</v>
      </c>
      <c r="BH688" s="216" t="s">
        <v>535</v>
      </c>
    </row>
    <row r="689" spans="1:54" s="216" customFormat="1" ht="64.5" hidden="1" customHeight="1" x14ac:dyDescent="0.2">
      <c r="BB689" s="216" t="s">
        <v>530</v>
      </c>
    </row>
    <row r="690" spans="1:54" s="216" customFormat="1" ht="64.5" hidden="1" customHeight="1" x14ac:dyDescent="0.2">
      <c r="A690" s="216" t="s">
        <v>157</v>
      </c>
      <c r="B690" s="216" t="s">
        <v>287</v>
      </c>
      <c r="BB690" s="216" t="s">
        <v>176</v>
      </c>
    </row>
    <row r="691" spans="1:54" s="216" customFormat="1" ht="64.5" hidden="1" customHeight="1" x14ac:dyDescent="0.2">
      <c r="A691" s="216" t="s">
        <v>449</v>
      </c>
      <c r="B691" s="216" t="s">
        <v>246</v>
      </c>
      <c r="BB691" s="216" t="s">
        <v>177</v>
      </c>
    </row>
    <row r="692" spans="1:54" s="216" customFormat="1" ht="64.5" hidden="1" customHeight="1" x14ac:dyDescent="0.2">
      <c r="A692" s="216" t="s">
        <v>182</v>
      </c>
      <c r="B692" s="216" t="s">
        <v>173</v>
      </c>
      <c r="BB692" s="216" t="s">
        <v>178</v>
      </c>
    </row>
    <row r="693" spans="1:54" s="216" customFormat="1" ht="64.5" hidden="1" customHeight="1" x14ac:dyDescent="0.2">
      <c r="A693" s="216" t="s">
        <v>181</v>
      </c>
      <c r="B693" s="216" t="s">
        <v>171</v>
      </c>
      <c r="BB693" s="216" t="s">
        <v>531</v>
      </c>
    </row>
    <row r="694" spans="1:54" s="216" customFormat="1" ht="64.5" hidden="1" customHeight="1" x14ac:dyDescent="0.2">
      <c r="A694" s="216" t="s">
        <v>175</v>
      </c>
      <c r="B694" s="216" t="s">
        <v>168</v>
      </c>
      <c r="BB694" s="216" t="s">
        <v>532</v>
      </c>
    </row>
    <row r="695" spans="1:54" s="216" customFormat="1" ht="64.5" hidden="1" customHeight="1" x14ac:dyDescent="0.2">
      <c r="A695" s="216" t="s">
        <v>190</v>
      </c>
      <c r="B695" s="216" t="s">
        <v>280</v>
      </c>
      <c r="BB695" s="216" t="s">
        <v>533</v>
      </c>
    </row>
    <row r="696" spans="1:54" s="216" customFormat="1" ht="64.5" hidden="1" customHeight="1" x14ac:dyDescent="0.2">
      <c r="A696" s="216" t="s">
        <v>189</v>
      </c>
      <c r="B696" s="216" t="s">
        <v>553</v>
      </c>
    </row>
    <row r="697" spans="1:54" s="216" customFormat="1" ht="64.5" hidden="1" customHeight="1" x14ac:dyDescent="0.2">
      <c r="A697" s="216" t="s">
        <v>186</v>
      </c>
      <c r="B697" s="216" t="s">
        <v>554</v>
      </c>
    </row>
    <row r="698" spans="1:54" s="216" customFormat="1" ht="64.5" hidden="1" customHeight="1" x14ac:dyDescent="0.2">
      <c r="A698" s="216" t="s">
        <v>187</v>
      </c>
      <c r="B698" s="216" t="s">
        <v>455</v>
      </c>
    </row>
    <row r="699" spans="1:54" s="216" customFormat="1" ht="64.5" hidden="1" customHeight="1" x14ac:dyDescent="0.2">
      <c r="A699" s="216" t="s">
        <v>188</v>
      </c>
      <c r="B699" s="216" t="s">
        <v>456</v>
      </c>
    </row>
    <row r="700" spans="1:54" s="216" customFormat="1" ht="64.5" hidden="1" customHeight="1" x14ac:dyDescent="0.2">
      <c r="A700" s="216" t="s">
        <v>183</v>
      </c>
      <c r="B700" s="216" t="s">
        <v>457</v>
      </c>
    </row>
    <row r="701" spans="1:54" s="216" customFormat="1" ht="64.5" hidden="1" customHeight="1" x14ac:dyDescent="0.2">
      <c r="A701" s="216" t="s">
        <v>425</v>
      </c>
      <c r="B701" s="216" t="s">
        <v>549</v>
      </c>
    </row>
    <row r="702" spans="1:54" s="216" customFormat="1" ht="64.5" hidden="1" customHeight="1" x14ac:dyDescent="0.2">
      <c r="A702" s="216" t="s">
        <v>550</v>
      </c>
      <c r="B702" s="216" t="s">
        <v>458</v>
      </c>
    </row>
    <row r="703" spans="1:54" s="216" customFormat="1" ht="64.5" hidden="1" customHeight="1" x14ac:dyDescent="0.2">
      <c r="A703" s="216" t="s">
        <v>184</v>
      </c>
      <c r="B703" s="216" t="s">
        <v>281</v>
      </c>
    </row>
    <row r="704" spans="1:54" s="216" customFormat="1" ht="64.5" hidden="1" customHeight="1" x14ac:dyDescent="0.2">
      <c r="A704" s="216" t="s">
        <v>185</v>
      </c>
      <c r="B704" s="216" t="s">
        <v>551</v>
      </c>
    </row>
    <row r="705" spans="1:2" s="216" customFormat="1" ht="64.5" hidden="1" customHeight="1" x14ac:dyDescent="0.2">
      <c r="A705" s="216" t="s">
        <v>180</v>
      </c>
      <c r="B705" s="216" t="s">
        <v>244</v>
      </c>
    </row>
    <row r="706" spans="1:2" s="216" customFormat="1" ht="64.5" hidden="1" customHeight="1" x14ac:dyDescent="0.2">
      <c r="A706" s="216" t="s">
        <v>450</v>
      </c>
      <c r="B706" s="216" t="s">
        <v>245</v>
      </c>
    </row>
    <row r="707" spans="1:2" s="216" customFormat="1" ht="64.5" hidden="1" customHeight="1" x14ac:dyDescent="0.2">
      <c r="A707" s="216" t="s">
        <v>451</v>
      </c>
      <c r="B707" s="216" t="s">
        <v>170</v>
      </c>
    </row>
    <row r="708" spans="1:2" s="216" customFormat="1" ht="64.5" hidden="1" customHeight="1" x14ac:dyDescent="0.2">
      <c r="A708" s="216" t="s">
        <v>179</v>
      </c>
      <c r="B708" s="216" t="s">
        <v>405</v>
      </c>
    </row>
    <row r="709" spans="1:2" s="216" customFormat="1" ht="64.5" hidden="1" customHeight="1" x14ac:dyDescent="0.2">
      <c r="A709" s="216" t="s">
        <v>159</v>
      </c>
      <c r="B709" s="216" t="s">
        <v>169</v>
      </c>
    </row>
    <row r="710" spans="1:2" s="216" customFormat="1" ht="64.5" hidden="1" customHeight="1" x14ac:dyDescent="0.2">
      <c r="A710" s="216" t="s">
        <v>160</v>
      </c>
      <c r="B710" s="216" t="s">
        <v>243</v>
      </c>
    </row>
    <row r="711" spans="1:2" s="216" customFormat="1" ht="64.5" hidden="1" customHeight="1" x14ac:dyDescent="0.2">
      <c r="A711" s="216" t="s">
        <v>158</v>
      </c>
      <c r="B711" s="216" t="s">
        <v>243</v>
      </c>
    </row>
    <row r="712" spans="1:2" s="216" customFormat="1" ht="64.5" hidden="1" customHeight="1" x14ac:dyDescent="0.2">
      <c r="A712" s="216" t="s">
        <v>452</v>
      </c>
      <c r="B712" s="216" t="s">
        <v>172</v>
      </c>
    </row>
    <row r="713" spans="1:2" s="216" customFormat="1" ht="64.5" hidden="1" customHeight="1" x14ac:dyDescent="0.2">
      <c r="A713" s="216" t="s">
        <v>176</v>
      </c>
      <c r="B713" s="216" t="s">
        <v>459</v>
      </c>
    </row>
    <row r="714" spans="1:2" s="216" customFormat="1" ht="64.5" hidden="1" customHeight="1" x14ac:dyDescent="0.2">
      <c r="A714" s="216" t="s">
        <v>177</v>
      </c>
      <c r="B714" s="216" t="s">
        <v>169</v>
      </c>
    </row>
    <row r="715" spans="1:2" s="216" customFormat="1" ht="64.5" hidden="1" customHeight="1" x14ac:dyDescent="0.2">
      <c r="A715" s="216" t="s">
        <v>178</v>
      </c>
      <c r="B715" s="216" t="s">
        <v>174</v>
      </c>
    </row>
    <row r="716" spans="1:2" s="216" customFormat="1" ht="64.5" hidden="1" customHeight="1" x14ac:dyDescent="0.2">
      <c r="A716" s="216" t="s">
        <v>531</v>
      </c>
      <c r="B716" s="216" t="s">
        <v>156</v>
      </c>
    </row>
    <row r="717" spans="1:2" s="216" customFormat="1" ht="64.5" hidden="1" customHeight="1" x14ac:dyDescent="0.2">
      <c r="A717" s="216" t="s">
        <v>536</v>
      </c>
      <c r="B717" s="216" t="s">
        <v>534</v>
      </c>
    </row>
    <row r="718" spans="1:2" s="216" customFormat="1" ht="64.5" hidden="1" customHeight="1" x14ac:dyDescent="0.2">
      <c r="A718" s="216" t="s">
        <v>537</v>
      </c>
      <c r="B718" s="216" t="s">
        <v>535</v>
      </c>
    </row>
    <row r="719" spans="1:2" s="216" customFormat="1" ht="64.5" hidden="1" customHeight="1" x14ac:dyDescent="0.2">
      <c r="A719" s="216" t="s">
        <v>257</v>
      </c>
      <c r="B719" s="216" t="s">
        <v>256</v>
      </c>
    </row>
    <row r="720" spans="1:2" s="216" customFormat="1" ht="64.5" hidden="1" customHeight="1" x14ac:dyDescent="0.2">
      <c r="A720" s="216" t="s">
        <v>249</v>
      </c>
      <c r="B720" s="216" t="s">
        <v>247</v>
      </c>
    </row>
    <row r="721" spans="1:2" s="216" customFormat="1" ht="64.5" hidden="1" customHeight="1" x14ac:dyDescent="0.2">
      <c r="A721" s="216" t="s">
        <v>252</v>
      </c>
      <c r="B721" s="216" t="s">
        <v>253</v>
      </c>
    </row>
    <row r="722" spans="1:2" s="216" customFormat="1" ht="64.5" hidden="1" customHeight="1" x14ac:dyDescent="0.2">
      <c r="A722" s="216" t="s">
        <v>250</v>
      </c>
      <c r="B722" s="216" t="s">
        <v>254</v>
      </c>
    </row>
    <row r="723" spans="1:2" s="216" customFormat="1" ht="64.5" hidden="1" customHeight="1" x14ac:dyDescent="0.2">
      <c r="A723" s="216" t="s">
        <v>279</v>
      </c>
      <c r="B723" s="216" t="s">
        <v>255</v>
      </c>
    </row>
    <row r="724" spans="1:2" s="216" customFormat="1" ht="64.5" hidden="1" customHeight="1" x14ac:dyDescent="0.2">
      <c r="A724" s="216" t="s">
        <v>248</v>
      </c>
      <c r="B724" s="216" t="s">
        <v>453</v>
      </c>
    </row>
    <row r="725" spans="1:2" s="216" customFormat="1" ht="64.5" hidden="1" customHeight="1" x14ac:dyDescent="0.2">
      <c r="A725" s="216" t="s">
        <v>543</v>
      </c>
      <c r="B725" s="216" t="s">
        <v>174</v>
      </c>
    </row>
    <row r="726" spans="1:2" s="216" customFormat="1" ht="64.5" hidden="1" customHeight="1" x14ac:dyDescent="0.2">
      <c r="A726" s="216" t="s">
        <v>544</v>
      </c>
      <c r="B726" s="216" t="s">
        <v>436</v>
      </c>
    </row>
    <row r="727" spans="1:2" s="216" customFormat="1" ht="64.5" hidden="1" customHeight="1" x14ac:dyDescent="0.2">
      <c r="A727" s="216" t="s">
        <v>545</v>
      </c>
      <c r="B727" s="216" t="s">
        <v>438</v>
      </c>
    </row>
    <row r="728" spans="1:2" s="216" customFormat="1" ht="64.5" hidden="1" customHeight="1" x14ac:dyDescent="0.2">
      <c r="A728" s="216" t="s">
        <v>548</v>
      </c>
      <c r="B728" s="216" t="s">
        <v>156</v>
      </c>
    </row>
    <row r="729" spans="1:2" s="216" customFormat="1" ht="64.5" hidden="1" customHeight="1" x14ac:dyDescent="0.2">
      <c r="A729" s="216" t="s">
        <v>546</v>
      </c>
      <c r="B729" s="216" t="s">
        <v>441</v>
      </c>
    </row>
    <row r="730" spans="1:2" s="216" customFormat="1" ht="64.5" hidden="1" customHeight="1" x14ac:dyDescent="0.2"/>
    <row r="731" spans="1:2" s="216" customFormat="1" ht="64.5" hidden="1" customHeight="1" x14ac:dyDescent="0.2"/>
    <row r="732" spans="1:2" s="216" customFormat="1" ht="64.5" hidden="1" customHeight="1" x14ac:dyDescent="0.2"/>
    <row r="733" spans="1:2" s="216" customFormat="1" ht="64.5" hidden="1" customHeight="1" x14ac:dyDescent="0.2"/>
    <row r="734" spans="1:2" s="216" customFormat="1" ht="64.5" hidden="1" customHeight="1" x14ac:dyDescent="0.2"/>
    <row r="735" spans="1:2" s="216" customFormat="1" ht="64.5" hidden="1" customHeight="1" x14ac:dyDescent="0.2"/>
    <row r="736" spans="1:2" s="216" customFormat="1" ht="64.5" customHeight="1" x14ac:dyDescent="0.2"/>
    <row r="737" s="216" customFormat="1" ht="64.5" customHeight="1" x14ac:dyDescent="0.2"/>
    <row r="738" s="216" customFormat="1" ht="64.5" customHeight="1" x14ac:dyDescent="0.2"/>
    <row r="739" s="216" customFormat="1" ht="64.5" customHeight="1" x14ac:dyDescent="0.2"/>
    <row r="740" s="216" customFormat="1" ht="64.5" customHeight="1" x14ac:dyDescent="0.2"/>
    <row r="741" s="216" customFormat="1" ht="64.5" customHeight="1" x14ac:dyDescent="0.2"/>
    <row r="742" s="216" customFormat="1" ht="64.5" customHeight="1" x14ac:dyDescent="0.2"/>
    <row r="743" s="216" customFormat="1" ht="64.5" customHeight="1" x14ac:dyDescent="0.2"/>
    <row r="744" s="216" customFormat="1" ht="64.5" customHeight="1" x14ac:dyDescent="0.2"/>
    <row r="745" s="216" customFormat="1" ht="64.5" customHeight="1" x14ac:dyDescent="0.2"/>
    <row r="746" s="216" customFormat="1" ht="64.5" customHeight="1" x14ac:dyDescent="0.2"/>
    <row r="747" s="216" customFormat="1" ht="64.5" customHeight="1" x14ac:dyDescent="0.2"/>
    <row r="748" s="216" customFormat="1" ht="64.5" customHeight="1" x14ac:dyDescent="0.2"/>
    <row r="749" s="216" customFormat="1" ht="64.5" customHeight="1" x14ac:dyDescent="0.2"/>
    <row r="750" s="216" customFormat="1" ht="64.5" customHeight="1" x14ac:dyDescent="0.2"/>
    <row r="751" s="216" customFormat="1" ht="64.5" customHeight="1" x14ac:dyDescent="0.2"/>
    <row r="752" s="216" customFormat="1" ht="64.5" customHeight="1" x14ac:dyDescent="0.2"/>
    <row r="753" s="216" customFormat="1" ht="64.5" customHeight="1" x14ac:dyDescent="0.2"/>
    <row r="754" s="216" customFormat="1" ht="64.5" customHeight="1" x14ac:dyDescent="0.2"/>
    <row r="755" s="216" customFormat="1" ht="64.5" customHeight="1" x14ac:dyDescent="0.2"/>
    <row r="756" s="216" customFormat="1" ht="64.5" customHeight="1" x14ac:dyDescent="0.2"/>
    <row r="757" s="216" customFormat="1" ht="64.5" customHeight="1" x14ac:dyDescent="0.2"/>
    <row r="758" s="216" customFormat="1" ht="64.5" customHeight="1" x14ac:dyDescent="0.2"/>
    <row r="759" s="216" customFormat="1" ht="64.5" customHeight="1" x14ac:dyDescent="0.2"/>
    <row r="760" s="216" customFormat="1" ht="64.5" customHeight="1" x14ac:dyDescent="0.2"/>
    <row r="761" s="216" customFormat="1" ht="64.5" customHeight="1" x14ac:dyDescent="0.2"/>
    <row r="762" s="216" customFormat="1" ht="64.5" customHeight="1" x14ac:dyDescent="0.2"/>
    <row r="763" s="216" customFormat="1" ht="64.5" customHeight="1" x14ac:dyDescent="0.2"/>
    <row r="764" s="216" customFormat="1" ht="64.5" customHeight="1" x14ac:dyDescent="0.2"/>
    <row r="765" s="216" customFormat="1" ht="64.5" customHeight="1" x14ac:dyDescent="0.2"/>
    <row r="766" s="216" customFormat="1" ht="64.5" customHeight="1" x14ac:dyDescent="0.2"/>
    <row r="767" s="216" customFormat="1" ht="64.5" customHeight="1" x14ac:dyDescent="0.2"/>
    <row r="768" s="216" customFormat="1" ht="64.5" customHeight="1" x14ac:dyDescent="0.2"/>
    <row r="769" s="216" customFormat="1" ht="64.5" customHeight="1" x14ac:dyDescent="0.2"/>
    <row r="770" s="216" customFormat="1" ht="64.5" customHeight="1" x14ac:dyDescent="0.2"/>
    <row r="771" s="216" customFormat="1" ht="64.5" customHeight="1" x14ac:dyDescent="0.2"/>
    <row r="772" s="216" customFormat="1" ht="64.5" customHeight="1" x14ac:dyDescent="0.2"/>
    <row r="773" s="216" customFormat="1" ht="64.5" customHeight="1" x14ac:dyDescent="0.2"/>
    <row r="774" s="216" customFormat="1" ht="64.5" customHeight="1" x14ac:dyDescent="0.2"/>
    <row r="775" s="216" customFormat="1" ht="64.5" customHeight="1" x14ac:dyDescent="0.2"/>
    <row r="776" s="216" customFormat="1" ht="64.5" customHeight="1" x14ac:dyDescent="0.2"/>
    <row r="777" s="216" customFormat="1" ht="64.5" customHeight="1" x14ac:dyDescent="0.2"/>
    <row r="778" s="216" customFormat="1" ht="64.5" customHeight="1" x14ac:dyDescent="0.2"/>
    <row r="779" s="216" customFormat="1" ht="64.5" customHeight="1" x14ac:dyDescent="0.2"/>
    <row r="780" s="216" customFormat="1" ht="64.5" customHeight="1" x14ac:dyDescent="0.2"/>
    <row r="781" s="216" customFormat="1" ht="64.5" customHeight="1" x14ac:dyDescent="0.2"/>
    <row r="782" s="216" customFormat="1" ht="64.5" customHeight="1" x14ac:dyDescent="0.2"/>
    <row r="783" s="216" customFormat="1" ht="64.5" customHeight="1" x14ac:dyDescent="0.2"/>
    <row r="784" s="216" customFormat="1" ht="64.5" customHeight="1" x14ac:dyDescent="0.2"/>
    <row r="785" s="216" customFormat="1" ht="64.5" customHeight="1" x14ac:dyDescent="0.2"/>
    <row r="786" s="216" customFormat="1" ht="64.5" customHeight="1" x14ac:dyDescent="0.2"/>
    <row r="787" s="216" customFormat="1" ht="64.5" customHeight="1" x14ac:dyDescent="0.2"/>
    <row r="788" s="216" customFormat="1" ht="64.5" customHeight="1" x14ac:dyDescent="0.2"/>
    <row r="789" s="216" customFormat="1" ht="64.5" customHeight="1" x14ac:dyDescent="0.2"/>
    <row r="790" s="216" customFormat="1" ht="64.5" customHeight="1" x14ac:dyDescent="0.2"/>
    <row r="791" s="216" customFormat="1" ht="64.5" customHeight="1" x14ac:dyDescent="0.2"/>
    <row r="792" s="216" customFormat="1" ht="64.5" customHeight="1" x14ac:dyDescent="0.2"/>
    <row r="793" s="216" customFormat="1" ht="64.5" customHeight="1" x14ac:dyDescent="0.2"/>
    <row r="794" s="216" customFormat="1" ht="64.5" customHeight="1" x14ac:dyDescent="0.2"/>
    <row r="795" s="216" customFormat="1" ht="64.5" customHeight="1" x14ac:dyDescent="0.2"/>
    <row r="796" s="216" customFormat="1" ht="64.5" customHeight="1" x14ac:dyDescent="0.2"/>
    <row r="797" s="216" customFormat="1" ht="64.5" customHeight="1" x14ac:dyDescent="0.2"/>
    <row r="798" s="216" customFormat="1" ht="64.5" customHeight="1" x14ac:dyDescent="0.2"/>
    <row r="799" s="216" customFormat="1" ht="64.5" customHeight="1" x14ac:dyDescent="0.2"/>
    <row r="800" s="216" customFormat="1" ht="64.5" customHeight="1" x14ac:dyDescent="0.2"/>
    <row r="801" s="216" customFormat="1" ht="64.5" customHeight="1" x14ac:dyDescent="0.2"/>
  </sheetData>
  <sheetProtection algorithmName="SHA-512" hashValue="6pS0bUxqZl1bnDBZDCxES6CIGleqm0JSETmMHF2OkIZoUTTGUqNYoqDoOmCcarjd4/5d06OHqvLRNKV+ODdCpg==" saltValue="Sc3lGH5aXaJwXRATMCPGHg==" spinCount="100000" sheet="1" objects="1" scenarios="1" selectLockedCells="1"/>
  <autoFilter ref="A10:DC568">
    <filterColumn colId="3">
      <filters>
        <filter val="ADMINISTRACIÓN_INSTITUCIONAL"/>
      </filters>
    </filterColumn>
    <filterColumn colId="18" showButton="0"/>
    <filterColumn colId="19" showButton="0"/>
  </autoFilter>
  <sortState ref="M1048538:M1048549">
    <sortCondition ref="M1048538"/>
  </sortState>
  <dataConsolidate/>
  <mergeCells count="5796">
    <mergeCell ref="R296:R298"/>
    <mergeCell ref="R299:R301"/>
    <mergeCell ref="R302:R304"/>
    <mergeCell ref="R305:R307"/>
    <mergeCell ref="R308:R310"/>
    <mergeCell ref="R311:R313"/>
    <mergeCell ref="R314:R316"/>
    <mergeCell ref="R317:R319"/>
    <mergeCell ref="R320:R322"/>
    <mergeCell ref="J530:J532"/>
    <mergeCell ref="K530:K532"/>
    <mergeCell ref="L530:L532"/>
    <mergeCell ref="M530:M532"/>
    <mergeCell ref="N530:N532"/>
    <mergeCell ref="O530:O532"/>
    <mergeCell ref="P530:P532"/>
    <mergeCell ref="J533:J535"/>
    <mergeCell ref="K533:K535"/>
    <mergeCell ref="L533:L535"/>
    <mergeCell ref="M533:M535"/>
    <mergeCell ref="N533:N535"/>
    <mergeCell ref="O533:O535"/>
    <mergeCell ref="P533:P535"/>
    <mergeCell ref="J524:J526"/>
    <mergeCell ref="K524:K526"/>
    <mergeCell ref="L524:L526"/>
    <mergeCell ref="M524:M526"/>
    <mergeCell ref="N524:N526"/>
    <mergeCell ref="O524:O526"/>
    <mergeCell ref="P524:P526"/>
    <mergeCell ref="J527:J529"/>
    <mergeCell ref="K527:K529"/>
    <mergeCell ref="L527:L529"/>
    <mergeCell ref="M527:M529"/>
    <mergeCell ref="N527:N529"/>
    <mergeCell ref="O527:O529"/>
    <mergeCell ref="P527:P529"/>
    <mergeCell ref="J518:J520"/>
    <mergeCell ref="K518:K520"/>
    <mergeCell ref="L518:L520"/>
    <mergeCell ref="M518:M520"/>
    <mergeCell ref="N518:N520"/>
    <mergeCell ref="O518:O520"/>
    <mergeCell ref="P518:P520"/>
    <mergeCell ref="J521:J523"/>
    <mergeCell ref="K521:K523"/>
    <mergeCell ref="L521:L523"/>
    <mergeCell ref="M521:M523"/>
    <mergeCell ref="N521:N523"/>
    <mergeCell ref="O521:O523"/>
    <mergeCell ref="P521:P523"/>
    <mergeCell ref="J512:J514"/>
    <mergeCell ref="K512:K514"/>
    <mergeCell ref="L512:L514"/>
    <mergeCell ref="M512:M514"/>
    <mergeCell ref="N512:N514"/>
    <mergeCell ref="O512:O514"/>
    <mergeCell ref="P512:P514"/>
    <mergeCell ref="J515:J517"/>
    <mergeCell ref="K515:K517"/>
    <mergeCell ref="L515:L517"/>
    <mergeCell ref="M515:M517"/>
    <mergeCell ref="N515:N517"/>
    <mergeCell ref="O515:O517"/>
    <mergeCell ref="P515:P517"/>
    <mergeCell ref="J506:J508"/>
    <mergeCell ref="K506:K508"/>
    <mergeCell ref="L506:L508"/>
    <mergeCell ref="M506:M508"/>
    <mergeCell ref="N506:N508"/>
    <mergeCell ref="O506:O508"/>
    <mergeCell ref="P506:P508"/>
    <mergeCell ref="J509:J511"/>
    <mergeCell ref="K509:K511"/>
    <mergeCell ref="L509:L511"/>
    <mergeCell ref="M509:M511"/>
    <mergeCell ref="N509:N511"/>
    <mergeCell ref="O509:O511"/>
    <mergeCell ref="P509:P511"/>
    <mergeCell ref="J500:J502"/>
    <mergeCell ref="K500:K502"/>
    <mergeCell ref="L500:L502"/>
    <mergeCell ref="M500:M502"/>
    <mergeCell ref="N500:N502"/>
    <mergeCell ref="O500:O502"/>
    <mergeCell ref="P500:P502"/>
    <mergeCell ref="J503:J505"/>
    <mergeCell ref="K503:K505"/>
    <mergeCell ref="L503:L505"/>
    <mergeCell ref="M503:M505"/>
    <mergeCell ref="N503:N505"/>
    <mergeCell ref="O503:O505"/>
    <mergeCell ref="P503:P505"/>
    <mergeCell ref="J494:J496"/>
    <mergeCell ref="K494:K496"/>
    <mergeCell ref="L494:L496"/>
    <mergeCell ref="M494:M496"/>
    <mergeCell ref="N494:N496"/>
    <mergeCell ref="O494:O496"/>
    <mergeCell ref="P494:P496"/>
    <mergeCell ref="J497:J499"/>
    <mergeCell ref="K497:K499"/>
    <mergeCell ref="L497:L499"/>
    <mergeCell ref="M497:M499"/>
    <mergeCell ref="N497:N499"/>
    <mergeCell ref="O497:O499"/>
    <mergeCell ref="P497:P499"/>
    <mergeCell ref="J488:J490"/>
    <mergeCell ref="K488:K490"/>
    <mergeCell ref="L488:L490"/>
    <mergeCell ref="M488:M490"/>
    <mergeCell ref="N488:N490"/>
    <mergeCell ref="O488:O490"/>
    <mergeCell ref="P488:P490"/>
    <mergeCell ref="J491:J493"/>
    <mergeCell ref="K491:K493"/>
    <mergeCell ref="L491:L493"/>
    <mergeCell ref="M491:M493"/>
    <mergeCell ref="N491:N493"/>
    <mergeCell ref="O491:O493"/>
    <mergeCell ref="P491:P493"/>
    <mergeCell ref="J482:J484"/>
    <mergeCell ref="K482:K484"/>
    <mergeCell ref="L482:L484"/>
    <mergeCell ref="M482:M484"/>
    <mergeCell ref="N482:N484"/>
    <mergeCell ref="O482:O484"/>
    <mergeCell ref="P482:P484"/>
    <mergeCell ref="J485:J487"/>
    <mergeCell ref="K485:K487"/>
    <mergeCell ref="L485:L487"/>
    <mergeCell ref="M485:M487"/>
    <mergeCell ref="N485:N487"/>
    <mergeCell ref="O485:O487"/>
    <mergeCell ref="P485:P487"/>
    <mergeCell ref="J476:J478"/>
    <mergeCell ref="K476:K478"/>
    <mergeCell ref="L476:L478"/>
    <mergeCell ref="M476:M478"/>
    <mergeCell ref="N476:N478"/>
    <mergeCell ref="O476:O478"/>
    <mergeCell ref="P476:P478"/>
    <mergeCell ref="J479:J481"/>
    <mergeCell ref="K479:K481"/>
    <mergeCell ref="L479:L481"/>
    <mergeCell ref="M479:M481"/>
    <mergeCell ref="N479:N481"/>
    <mergeCell ref="O479:O481"/>
    <mergeCell ref="P479:P481"/>
    <mergeCell ref="J470:J472"/>
    <mergeCell ref="K470:K472"/>
    <mergeCell ref="L470:L472"/>
    <mergeCell ref="M470:M472"/>
    <mergeCell ref="N470:N472"/>
    <mergeCell ref="O470:O472"/>
    <mergeCell ref="P470:P472"/>
    <mergeCell ref="J473:J475"/>
    <mergeCell ref="K473:K475"/>
    <mergeCell ref="L473:L475"/>
    <mergeCell ref="M473:M475"/>
    <mergeCell ref="N473:N475"/>
    <mergeCell ref="O473:O475"/>
    <mergeCell ref="P473:P475"/>
    <mergeCell ref="J464:J466"/>
    <mergeCell ref="K464:K466"/>
    <mergeCell ref="L464:L466"/>
    <mergeCell ref="M464:M466"/>
    <mergeCell ref="N464:N466"/>
    <mergeCell ref="O464:O466"/>
    <mergeCell ref="P464:P466"/>
    <mergeCell ref="J467:J469"/>
    <mergeCell ref="K467:K469"/>
    <mergeCell ref="L467:L469"/>
    <mergeCell ref="M467:M469"/>
    <mergeCell ref="N467:N469"/>
    <mergeCell ref="O467:O469"/>
    <mergeCell ref="P467:P469"/>
    <mergeCell ref="J458:J460"/>
    <mergeCell ref="K458:K460"/>
    <mergeCell ref="L458:L460"/>
    <mergeCell ref="M458:M460"/>
    <mergeCell ref="N458:N460"/>
    <mergeCell ref="O458:O460"/>
    <mergeCell ref="P458:P460"/>
    <mergeCell ref="J461:J463"/>
    <mergeCell ref="K461:K463"/>
    <mergeCell ref="L461:L463"/>
    <mergeCell ref="M461:M463"/>
    <mergeCell ref="N461:N463"/>
    <mergeCell ref="O461:O463"/>
    <mergeCell ref="P461:P463"/>
    <mergeCell ref="J452:J454"/>
    <mergeCell ref="K452:K454"/>
    <mergeCell ref="L452:L454"/>
    <mergeCell ref="M452:M454"/>
    <mergeCell ref="N452:N454"/>
    <mergeCell ref="O452:O454"/>
    <mergeCell ref="P452:P454"/>
    <mergeCell ref="J455:J457"/>
    <mergeCell ref="K455:K457"/>
    <mergeCell ref="L455:L457"/>
    <mergeCell ref="M455:M457"/>
    <mergeCell ref="N455:N457"/>
    <mergeCell ref="O455:O457"/>
    <mergeCell ref="P455:P457"/>
    <mergeCell ref="J446:J448"/>
    <mergeCell ref="K446:K448"/>
    <mergeCell ref="L446:L448"/>
    <mergeCell ref="M446:M448"/>
    <mergeCell ref="N446:N448"/>
    <mergeCell ref="O446:O448"/>
    <mergeCell ref="P446:P448"/>
    <mergeCell ref="J449:J451"/>
    <mergeCell ref="K449:K451"/>
    <mergeCell ref="L449:L451"/>
    <mergeCell ref="M449:M451"/>
    <mergeCell ref="N449:N451"/>
    <mergeCell ref="O449:O451"/>
    <mergeCell ref="P449:P451"/>
    <mergeCell ref="J440:J442"/>
    <mergeCell ref="K440:K442"/>
    <mergeCell ref="L440:L442"/>
    <mergeCell ref="M440:M442"/>
    <mergeCell ref="N440:N442"/>
    <mergeCell ref="O440:O442"/>
    <mergeCell ref="P440:P442"/>
    <mergeCell ref="J443:J445"/>
    <mergeCell ref="K443:K445"/>
    <mergeCell ref="L443:L445"/>
    <mergeCell ref="M443:M445"/>
    <mergeCell ref="N443:N445"/>
    <mergeCell ref="O443:O445"/>
    <mergeCell ref="P443:P445"/>
    <mergeCell ref="J434:J436"/>
    <mergeCell ref="K434:K436"/>
    <mergeCell ref="L434:L436"/>
    <mergeCell ref="M434:M436"/>
    <mergeCell ref="N434:N436"/>
    <mergeCell ref="O434:O436"/>
    <mergeCell ref="P434:P436"/>
    <mergeCell ref="J437:J439"/>
    <mergeCell ref="K437:K439"/>
    <mergeCell ref="L437:L439"/>
    <mergeCell ref="M437:M439"/>
    <mergeCell ref="N437:N439"/>
    <mergeCell ref="O437:O439"/>
    <mergeCell ref="P437:P439"/>
    <mergeCell ref="J428:J430"/>
    <mergeCell ref="K428:K430"/>
    <mergeCell ref="L428:L430"/>
    <mergeCell ref="M428:M430"/>
    <mergeCell ref="N428:N430"/>
    <mergeCell ref="O428:O430"/>
    <mergeCell ref="P428:P430"/>
    <mergeCell ref="J431:J433"/>
    <mergeCell ref="K431:K433"/>
    <mergeCell ref="L431:L433"/>
    <mergeCell ref="M431:M433"/>
    <mergeCell ref="N431:N433"/>
    <mergeCell ref="O431:O433"/>
    <mergeCell ref="P431:P433"/>
    <mergeCell ref="J422:J424"/>
    <mergeCell ref="K422:K424"/>
    <mergeCell ref="L422:L424"/>
    <mergeCell ref="M422:M424"/>
    <mergeCell ref="N422:N424"/>
    <mergeCell ref="O422:O424"/>
    <mergeCell ref="P422:P424"/>
    <mergeCell ref="J425:J427"/>
    <mergeCell ref="K425:K427"/>
    <mergeCell ref="L425:L427"/>
    <mergeCell ref="M425:M427"/>
    <mergeCell ref="N425:N427"/>
    <mergeCell ref="O425:O427"/>
    <mergeCell ref="P425:P427"/>
    <mergeCell ref="J416:J418"/>
    <mergeCell ref="K416:K418"/>
    <mergeCell ref="L416:L418"/>
    <mergeCell ref="M416:M418"/>
    <mergeCell ref="N416:N418"/>
    <mergeCell ref="O416:O418"/>
    <mergeCell ref="P416:P418"/>
    <mergeCell ref="J419:J421"/>
    <mergeCell ref="K419:K421"/>
    <mergeCell ref="L419:L421"/>
    <mergeCell ref="M419:M421"/>
    <mergeCell ref="N419:N421"/>
    <mergeCell ref="O419:O421"/>
    <mergeCell ref="P419:P421"/>
    <mergeCell ref="J410:J412"/>
    <mergeCell ref="K410:K412"/>
    <mergeCell ref="L410:L412"/>
    <mergeCell ref="M410:M412"/>
    <mergeCell ref="N410:N412"/>
    <mergeCell ref="O410:O412"/>
    <mergeCell ref="P410:P412"/>
    <mergeCell ref="J413:J415"/>
    <mergeCell ref="K413:K415"/>
    <mergeCell ref="L413:L415"/>
    <mergeCell ref="M413:M415"/>
    <mergeCell ref="N413:N415"/>
    <mergeCell ref="O413:O415"/>
    <mergeCell ref="P413:P415"/>
    <mergeCell ref="J404:J406"/>
    <mergeCell ref="K404:K406"/>
    <mergeCell ref="L404:L406"/>
    <mergeCell ref="M404:M406"/>
    <mergeCell ref="N404:N406"/>
    <mergeCell ref="O404:O406"/>
    <mergeCell ref="P404:P406"/>
    <mergeCell ref="J407:J409"/>
    <mergeCell ref="K407:K409"/>
    <mergeCell ref="L407:L409"/>
    <mergeCell ref="M407:M409"/>
    <mergeCell ref="N407:N409"/>
    <mergeCell ref="O407:O409"/>
    <mergeCell ref="P407:P409"/>
    <mergeCell ref="J398:J400"/>
    <mergeCell ref="K398:K400"/>
    <mergeCell ref="L398:L400"/>
    <mergeCell ref="M398:M400"/>
    <mergeCell ref="N398:N400"/>
    <mergeCell ref="O398:O400"/>
    <mergeCell ref="P398:P400"/>
    <mergeCell ref="J401:J403"/>
    <mergeCell ref="K401:K403"/>
    <mergeCell ref="L401:L403"/>
    <mergeCell ref="M401:M403"/>
    <mergeCell ref="N401:N403"/>
    <mergeCell ref="O401:O403"/>
    <mergeCell ref="P401:P403"/>
    <mergeCell ref="J392:J394"/>
    <mergeCell ref="K392:K394"/>
    <mergeCell ref="L392:L394"/>
    <mergeCell ref="M392:M394"/>
    <mergeCell ref="N392:N394"/>
    <mergeCell ref="O392:O394"/>
    <mergeCell ref="P392:P394"/>
    <mergeCell ref="J395:J397"/>
    <mergeCell ref="K395:K397"/>
    <mergeCell ref="L395:L397"/>
    <mergeCell ref="M395:M397"/>
    <mergeCell ref="N395:N397"/>
    <mergeCell ref="O395:O397"/>
    <mergeCell ref="P395:P397"/>
    <mergeCell ref="J386:J388"/>
    <mergeCell ref="K386:K388"/>
    <mergeCell ref="L386:L388"/>
    <mergeCell ref="M386:M388"/>
    <mergeCell ref="N386:N388"/>
    <mergeCell ref="O386:O388"/>
    <mergeCell ref="P386:P388"/>
    <mergeCell ref="J389:J391"/>
    <mergeCell ref="K389:K391"/>
    <mergeCell ref="L389:L391"/>
    <mergeCell ref="M389:M391"/>
    <mergeCell ref="N389:N391"/>
    <mergeCell ref="O389:O391"/>
    <mergeCell ref="P389:P391"/>
    <mergeCell ref="J380:J382"/>
    <mergeCell ref="K380:K382"/>
    <mergeCell ref="L380:L382"/>
    <mergeCell ref="M380:M382"/>
    <mergeCell ref="N380:N382"/>
    <mergeCell ref="O380:O382"/>
    <mergeCell ref="P380:P382"/>
    <mergeCell ref="J383:J385"/>
    <mergeCell ref="K383:K385"/>
    <mergeCell ref="L383:L385"/>
    <mergeCell ref="M383:M385"/>
    <mergeCell ref="N383:N385"/>
    <mergeCell ref="O383:O385"/>
    <mergeCell ref="P383:P385"/>
    <mergeCell ref="J374:J376"/>
    <mergeCell ref="K374:K376"/>
    <mergeCell ref="L374:L376"/>
    <mergeCell ref="M374:M376"/>
    <mergeCell ref="N374:N376"/>
    <mergeCell ref="O374:O376"/>
    <mergeCell ref="P374:P376"/>
    <mergeCell ref="J377:J379"/>
    <mergeCell ref="K377:K379"/>
    <mergeCell ref="L377:L379"/>
    <mergeCell ref="M377:M379"/>
    <mergeCell ref="N377:N379"/>
    <mergeCell ref="O377:O379"/>
    <mergeCell ref="P377:P379"/>
    <mergeCell ref="J368:J370"/>
    <mergeCell ref="K368:K370"/>
    <mergeCell ref="L368:L370"/>
    <mergeCell ref="M368:M370"/>
    <mergeCell ref="N368:N370"/>
    <mergeCell ref="O368:O370"/>
    <mergeCell ref="P368:P370"/>
    <mergeCell ref="J371:J373"/>
    <mergeCell ref="K371:K373"/>
    <mergeCell ref="L371:L373"/>
    <mergeCell ref="M371:M373"/>
    <mergeCell ref="N371:N373"/>
    <mergeCell ref="O371:O373"/>
    <mergeCell ref="P371:P373"/>
    <mergeCell ref="J362:J364"/>
    <mergeCell ref="K362:K364"/>
    <mergeCell ref="L362:L364"/>
    <mergeCell ref="M362:M364"/>
    <mergeCell ref="N362:N364"/>
    <mergeCell ref="O362:O364"/>
    <mergeCell ref="P362:P364"/>
    <mergeCell ref="J365:J367"/>
    <mergeCell ref="K365:K367"/>
    <mergeCell ref="L365:L367"/>
    <mergeCell ref="M365:M367"/>
    <mergeCell ref="N365:N367"/>
    <mergeCell ref="O365:O367"/>
    <mergeCell ref="P365:P367"/>
    <mergeCell ref="J356:J358"/>
    <mergeCell ref="K356:K358"/>
    <mergeCell ref="L356:L358"/>
    <mergeCell ref="M356:M358"/>
    <mergeCell ref="N356:N358"/>
    <mergeCell ref="O356:O358"/>
    <mergeCell ref="P356:P358"/>
    <mergeCell ref="J359:J361"/>
    <mergeCell ref="K359:K361"/>
    <mergeCell ref="L359:L361"/>
    <mergeCell ref="M359:M361"/>
    <mergeCell ref="N359:N361"/>
    <mergeCell ref="O359:O361"/>
    <mergeCell ref="P359:P361"/>
    <mergeCell ref="J350:J352"/>
    <mergeCell ref="K350:K352"/>
    <mergeCell ref="L350:L352"/>
    <mergeCell ref="M350:M352"/>
    <mergeCell ref="N350:N352"/>
    <mergeCell ref="O350:O352"/>
    <mergeCell ref="P350:P352"/>
    <mergeCell ref="J353:J355"/>
    <mergeCell ref="K353:K355"/>
    <mergeCell ref="L353:L355"/>
    <mergeCell ref="M353:M355"/>
    <mergeCell ref="N353:N355"/>
    <mergeCell ref="O353:O355"/>
    <mergeCell ref="P353:P355"/>
    <mergeCell ref="J344:J346"/>
    <mergeCell ref="K344:K346"/>
    <mergeCell ref="L344:L346"/>
    <mergeCell ref="M344:M346"/>
    <mergeCell ref="N344:N346"/>
    <mergeCell ref="O344:O346"/>
    <mergeCell ref="P344:P346"/>
    <mergeCell ref="J347:J349"/>
    <mergeCell ref="K347:K349"/>
    <mergeCell ref="L347:L349"/>
    <mergeCell ref="M347:M349"/>
    <mergeCell ref="N347:N349"/>
    <mergeCell ref="O347:O349"/>
    <mergeCell ref="P347:P349"/>
    <mergeCell ref="J338:J340"/>
    <mergeCell ref="K338:K340"/>
    <mergeCell ref="L338:L340"/>
    <mergeCell ref="M338:M340"/>
    <mergeCell ref="N338:N340"/>
    <mergeCell ref="O338:O340"/>
    <mergeCell ref="P338:P340"/>
    <mergeCell ref="J341:J343"/>
    <mergeCell ref="K341:K343"/>
    <mergeCell ref="L341:L343"/>
    <mergeCell ref="M341:M343"/>
    <mergeCell ref="N341:N343"/>
    <mergeCell ref="O341:O343"/>
    <mergeCell ref="P341:P343"/>
    <mergeCell ref="J332:J334"/>
    <mergeCell ref="K332:K334"/>
    <mergeCell ref="L332:L334"/>
    <mergeCell ref="M332:M334"/>
    <mergeCell ref="N332:N334"/>
    <mergeCell ref="O332:O334"/>
    <mergeCell ref="P332:P334"/>
    <mergeCell ref="J335:J337"/>
    <mergeCell ref="K335:K337"/>
    <mergeCell ref="L335:L337"/>
    <mergeCell ref="M335:M337"/>
    <mergeCell ref="N335:N337"/>
    <mergeCell ref="O335:O337"/>
    <mergeCell ref="P335:P337"/>
    <mergeCell ref="M326:M328"/>
    <mergeCell ref="N326:N328"/>
    <mergeCell ref="O326:O328"/>
    <mergeCell ref="P326:P328"/>
    <mergeCell ref="J329:J331"/>
    <mergeCell ref="K329:K331"/>
    <mergeCell ref="L329:L331"/>
    <mergeCell ref="M329:M331"/>
    <mergeCell ref="N329:N331"/>
    <mergeCell ref="O329:O331"/>
    <mergeCell ref="P329:P331"/>
    <mergeCell ref="J326:J328"/>
    <mergeCell ref="K326:K328"/>
    <mergeCell ref="L326:L328"/>
    <mergeCell ref="M320:M322"/>
    <mergeCell ref="N320:N322"/>
    <mergeCell ref="O320:O322"/>
    <mergeCell ref="P320:P322"/>
    <mergeCell ref="J323:J325"/>
    <mergeCell ref="K323:K325"/>
    <mergeCell ref="L323:L325"/>
    <mergeCell ref="M323:M325"/>
    <mergeCell ref="N323:N325"/>
    <mergeCell ref="O323:O325"/>
    <mergeCell ref="P323:P325"/>
    <mergeCell ref="M314:M316"/>
    <mergeCell ref="N314:N316"/>
    <mergeCell ref="O314:O316"/>
    <mergeCell ref="P314:P316"/>
    <mergeCell ref="J317:J319"/>
    <mergeCell ref="K317:K319"/>
    <mergeCell ref="L317:L319"/>
    <mergeCell ref="M317:M319"/>
    <mergeCell ref="N317:N319"/>
    <mergeCell ref="O317:O319"/>
    <mergeCell ref="P317:P319"/>
    <mergeCell ref="M308:M310"/>
    <mergeCell ref="N308:N310"/>
    <mergeCell ref="O308:O310"/>
    <mergeCell ref="P308:P310"/>
    <mergeCell ref="J311:J313"/>
    <mergeCell ref="K311:K313"/>
    <mergeCell ref="L311:L313"/>
    <mergeCell ref="M311:M313"/>
    <mergeCell ref="N311:N313"/>
    <mergeCell ref="O311:O313"/>
    <mergeCell ref="P311:P313"/>
    <mergeCell ref="M302:M304"/>
    <mergeCell ref="N302:N304"/>
    <mergeCell ref="O302:O304"/>
    <mergeCell ref="P302:P304"/>
    <mergeCell ref="J305:J307"/>
    <mergeCell ref="K305:K307"/>
    <mergeCell ref="L305:L307"/>
    <mergeCell ref="M305:M307"/>
    <mergeCell ref="N305:N307"/>
    <mergeCell ref="O305:O307"/>
    <mergeCell ref="P305:P307"/>
    <mergeCell ref="M296:M298"/>
    <mergeCell ref="N296:N298"/>
    <mergeCell ref="O296:O298"/>
    <mergeCell ref="P296:P298"/>
    <mergeCell ref="J299:J301"/>
    <mergeCell ref="K299:K301"/>
    <mergeCell ref="L299:L301"/>
    <mergeCell ref="M299:M301"/>
    <mergeCell ref="N299:N301"/>
    <mergeCell ref="O299:O301"/>
    <mergeCell ref="P299:P301"/>
    <mergeCell ref="A533:A535"/>
    <mergeCell ref="B533:B535"/>
    <mergeCell ref="C533:C535"/>
    <mergeCell ref="D533:D535"/>
    <mergeCell ref="E533:E535"/>
    <mergeCell ref="F533:F535"/>
    <mergeCell ref="J296:J298"/>
    <mergeCell ref="K296:K298"/>
    <mergeCell ref="L296:L298"/>
    <mergeCell ref="J302:J304"/>
    <mergeCell ref="K302:K304"/>
    <mergeCell ref="L302:L304"/>
    <mergeCell ref="J308:J310"/>
    <mergeCell ref="K308:K310"/>
    <mergeCell ref="L308:L310"/>
    <mergeCell ref="J314:J316"/>
    <mergeCell ref="K314:K316"/>
    <mergeCell ref="L314:L316"/>
    <mergeCell ref="J320:J322"/>
    <mergeCell ref="K320:K322"/>
    <mergeCell ref="L320:L322"/>
    <mergeCell ref="A527:A529"/>
    <mergeCell ref="B527:B529"/>
    <mergeCell ref="C527:C529"/>
    <mergeCell ref="D527:D529"/>
    <mergeCell ref="E527:E529"/>
    <mergeCell ref="F527:F529"/>
    <mergeCell ref="A530:A532"/>
    <mergeCell ref="B530:B532"/>
    <mergeCell ref="C530:C532"/>
    <mergeCell ref="D530:D532"/>
    <mergeCell ref="E530:E532"/>
    <mergeCell ref="F530:F532"/>
    <mergeCell ref="A521:A523"/>
    <mergeCell ref="B521:B523"/>
    <mergeCell ref="C521:C523"/>
    <mergeCell ref="D521:D523"/>
    <mergeCell ref="E521:E523"/>
    <mergeCell ref="F521:F523"/>
    <mergeCell ref="A524:A526"/>
    <mergeCell ref="B524:B526"/>
    <mergeCell ref="C524:C526"/>
    <mergeCell ref="D524:D526"/>
    <mergeCell ref="E524:E526"/>
    <mergeCell ref="F524:F526"/>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9:A511"/>
    <mergeCell ref="B509:B511"/>
    <mergeCell ref="C509:C511"/>
    <mergeCell ref="D509:D511"/>
    <mergeCell ref="E509:E511"/>
    <mergeCell ref="F509:F511"/>
    <mergeCell ref="A512:A514"/>
    <mergeCell ref="B512:B514"/>
    <mergeCell ref="C512:C514"/>
    <mergeCell ref="D512:D514"/>
    <mergeCell ref="E512:E514"/>
    <mergeCell ref="F512:F514"/>
    <mergeCell ref="A503:A505"/>
    <mergeCell ref="B503:B505"/>
    <mergeCell ref="C503:C505"/>
    <mergeCell ref="D503:D505"/>
    <mergeCell ref="E503:E505"/>
    <mergeCell ref="F503:F505"/>
    <mergeCell ref="A506:A508"/>
    <mergeCell ref="B506:B508"/>
    <mergeCell ref="C506:C508"/>
    <mergeCell ref="D506:D508"/>
    <mergeCell ref="E506:E508"/>
    <mergeCell ref="F506:F508"/>
    <mergeCell ref="A497:A499"/>
    <mergeCell ref="B497:B499"/>
    <mergeCell ref="C497:C499"/>
    <mergeCell ref="D497:D499"/>
    <mergeCell ref="E497:E499"/>
    <mergeCell ref="F497:F499"/>
    <mergeCell ref="A500:A502"/>
    <mergeCell ref="B500:B502"/>
    <mergeCell ref="C500:C502"/>
    <mergeCell ref="D500:D502"/>
    <mergeCell ref="E500:E502"/>
    <mergeCell ref="F500:F502"/>
    <mergeCell ref="A491:A493"/>
    <mergeCell ref="B491:B493"/>
    <mergeCell ref="C491:C493"/>
    <mergeCell ref="D491:D493"/>
    <mergeCell ref="E491:E493"/>
    <mergeCell ref="F491:F493"/>
    <mergeCell ref="A494:A496"/>
    <mergeCell ref="B494:B496"/>
    <mergeCell ref="C494:C496"/>
    <mergeCell ref="D494:D496"/>
    <mergeCell ref="E494:E496"/>
    <mergeCell ref="F494:F496"/>
    <mergeCell ref="A485:A487"/>
    <mergeCell ref="B485:B487"/>
    <mergeCell ref="C485:C487"/>
    <mergeCell ref="D485:D487"/>
    <mergeCell ref="E485:E487"/>
    <mergeCell ref="F485:F487"/>
    <mergeCell ref="A488:A490"/>
    <mergeCell ref="B488:B490"/>
    <mergeCell ref="C488:C490"/>
    <mergeCell ref="D488:D490"/>
    <mergeCell ref="E488:E490"/>
    <mergeCell ref="F488:F490"/>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83:A85"/>
    <mergeCell ref="B83:B85"/>
    <mergeCell ref="C83:C85"/>
    <mergeCell ref="D83:D85"/>
    <mergeCell ref="E83:E85"/>
    <mergeCell ref="F83:F85"/>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A71:A73"/>
    <mergeCell ref="B71:B73"/>
    <mergeCell ref="C71:C73"/>
    <mergeCell ref="D71:D73"/>
    <mergeCell ref="E71:E73"/>
    <mergeCell ref="F71:F73"/>
    <mergeCell ref="A74:A76"/>
    <mergeCell ref="B74:B76"/>
    <mergeCell ref="C74:C76"/>
    <mergeCell ref="D74:D76"/>
    <mergeCell ref="E74:E76"/>
    <mergeCell ref="F74:F76"/>
    <mergeCell ref="A65:A67"/>
    <mergeCell ref="B65:B67"/>
    <mergeCell ref="C65:C67"/>
    <mergeCell ref="D65:D67"/>
    <mergeCell ref="E65:E67"/>
    <mergeCell ref="F65:F67"/>
    <mergeCell ref="A68:A70"/>
    <mergeCell ref="B68:B70"/>
    <mergeCell ref="C68:C70"/>
    <mergeCell ref="D68:D70"/>
    <mergeCell ref="E68:E70"/>
    <mergeCell ref="F68:F70"/>
    <mergeCell ref="A59:A61"/>
    <mergeCell ref="B59:B61"/>
    <mergeCell ref="C59:C61"/>
    <mergeCell ref="D59:D61"/>
    <mergeCell ref="E59:E61"/>
    <mergeCell ref="F59:F61"/>
    <mergeCell ref="A62:A64"/>
    <mergeCell ref="B62:B64"/>
    <mergeCell ref="C62:C64"/>
    <mergeCell ref="D62:D64"/>
    <mergeCell ref="E62:E64"/>
    <mergeCell ref="F62:F64"/>
    <mergeCell ref="B53:B55"/>
    <mergeCell ref="C53:C55"/>
    <mergeCell ref="D53:D55"/>
    <mergeCell ref="E53:E55"/>
    <mergeCell ref="F53:F55"/>
    <mergeCell ref="A56:A58"/>
    <mergeCell ref="B56:B58"/>
    <mergeCell ref="C56:C58"/>
    <mergeCell ref="D56:D58"/>
    <mergeCell ref="E56:E58"/>
    <mergeCell ref="F56:F58"/>
    <mergeCell ref="CY660:DC660"/>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C293:C295"/>
    <mergeCell ref="B20:B22"/>
    <mergeCell ref="B23:B25"/>
    <mergeCell ref="F287:F289"/>
    <mergeCell ref="F290:F292"/>
    <mergeCell ref="F293:F295"/>
    <mergeCell ref="F20:F22"/>
    <mergeCell ref="E293:E295"/>
    <mergeCell ref="F47:F49"/>
    <mergeCell ref="B272:B274"/>
    <mergeCell ref="B275:B277"/>
    <mergeCell ref="CA6:CD6"/>
    <mergeCell ref="K6:L6"/>
    <mergeCell ref="E6:G6"/>
    <mergeCell ref="F8:F10"/>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R11:R13"/>
    <mergeCell ref="U11:U13"/>
    <mergeCell ref="AS8:AT9"/>
    <mergeCell ref="S8:AR8"/>
    <mergeCell ref="B11:B13"/>
    <mergeCell ref="C11:C13"/>
    <mergeCell ref="F11:F13"/>
    <mergeCell ref="F14:F16"/>
    <mergeCell ref="F17:F19"/>
    <mergeCell ref="D11:D13"/>
    <mergeCell ref="E11:E13"/>
    <mergeCell ref="D14:D16"/>
    <mergeCell ref="F50:F52"/>
    <mergeCell ref="F272:F274"/>
    <mergeCell ref="F275:F277"/>
    <mergeCell ref="F278:F280"/>
    <mergeCell ref="F281:F283"/>
    <mergeCell ref="F284:F286"/>
    <mergeCell ref="B26:B28"/>
    <mergeCell ref="B29:B31"/>
    <mergeCell ref="B32:B34"/>
    <mergeCell ref="B35:B37"/>
    <mergeCell ref="AU41:AU43"/>
    <mergeCell ref="AV41:AV43"/>
    <mergeCell ref="AU44:AU46"/>
    <mergeCell ref="AU47:AU49"/>
    <mergeCell ref="AT44:AT46"/>
    <mergeCell ref="AT47:AT49"/>
    <mergeCell ref="AU272:AU274"/>
    <mergeCell ref="AV272:AV274"/>
    <mergeCell ref="AV47:AV49"/>
    <mergeCell ref="AV44:AV46"/>
    <mergeCell ref="AU50:AU52"/>
    <mergeCell ref="AV50:AV52"/>
    <mergeCell ref="AT272:AT274"/>
    <mergeCell ref="AQ26:AQ28"/>
    <mergeCell ref="AR26:AR28"/>
    <mergeCell ref="AQ278:AQ280"/>
    <mergeCell ref="AR278:AR280"/>
    <mergeCell ref="AR38:AR40"/>
    <mergeCell ref="AQ41:AQ43"/>
    <mergeCell ref="AR41:AR43"/>
    <mergeCell ref="AQ47:AQ49"/>
    <mergeCell ref="AR47:AR49"/>
    <mergeCell ref="BI660:CA660"/>
    <mergeCell ref="CC660:CL660"/>
    <mergeCell ref="AT290:AT292"/>
    <mergeCell ref="AQ281:AQ283"/>
    <mergeCell ref="AV290:AV292"/>
    <mergeCell ref="AU290:AU292"/>
    <mergeCell ref="AT293:AT295"/>
    <mergeCell ref="AU287:AU289"/>
    <mergeCell ref="AV287:AV289"/>
    <mergeCell ref="AR281:AR283"/>
    <mergeCell ref="AQ284:AQ286"/>
    <mergeCell ref="AR284:AR286"/>
    <mergeCell ref="AQ287:AQ289"/>
    <mergeCell ref="AR287:AR289"/>
    <mergeCell ref="AQ290:AQ292"/>
    <mergeCell ref="AR290:AR292"/>
    <mergeCell ref="AQ293:AQ295"/>
    <mergeCell ref="AR293:AR295"/>
    <mergeCell ref="AS293:AS295"/>
    <mergeCell ref="AU281:AU283"/>
    <mergeCell ref="AV281:AV283"/>
    <mergeCell ref="AU284:AU286"/>
    <mergeCell ref="AV284:AV286"/>
    <mergeCell ref="AT548:AT550"/>
    <mergeCell ref="AU548:AU550"/>
    <mergeCell ref="AV548:AV550"/>
    <mergeCell ref="AR551:AR553"/>
    <mergeCell ref="AS551:AS553"/>
    <mergeCell ref="AT551:AT553"/>
    <mergeCell ref="AU551:AU553"/>
    <mergeCell ref="AU299:AU301"/>
    <mergeCell ref="AV299:AV301"/>
    <mergeCell ref="AR17:AR19"/>
    <mergeCell ref="AQ20:AQ22"/>
    <mergeCell ref="AR20:AR22"/>
    <mergeCell ref="AQ23:AQ25"/>
    <mergeCell ref="AR23:AR25"/>
    <mergeCell ref="AN14:AN16"/>
    <mergeCell ref="AN17:AN19"/>
    <mergeCell ref="AN20:AN22"/>
    <mergeCell ref="AN23:AN25"/>
    <mergeCell ref="AN41:AN43"/>
    <mergeCell ref="AN44:AN46"/>
    <mergeCell ref="AN47:AN49"/>
    <mergeCell ref="AN50:AN52"/>
    <mergeCell ref="AN272:AN274"/>
    <mergeCell ref="AM80:AM82"/>
    <mergeCell ref="AN80:AN82"/>
    <mergeCell ref="AQ80:AQ82"/>
    <mergeCell ref="AR80:AR82"/>
    <mergeCell ref="AM86:AM88"/>
    <mergeCell ref="AN86:AN88"/>
    <mergeCell ref="AQ86:AQ88"/>
    <mergeCell ref="AR86:AR88"/>
    <mergeCell ref="AM92:AM94"/>
    <mergeCell ref="AR98:AR100"/>
    <mergeCell ref="AR104:AR106"/>
    <mergeCell ref="AR110:AR112"/>
    <mergeCell ref="AR116:AR118"/>
    <mergeCell ref="AN62:AN64"/>
    <mergeCell ref="AQ62:AQ64"/>
    <mergeCell ref="AR62:AR64"/>
    <mergeCell ref="AN128:AN130"/>
    <mergeCell ref="AQ128:AQ130"/>
    <mergeCell ref="M293:M295"/>
    <mergeCell ref="N293:N295"/>
    <mergeCell ref="N23:N25"/>
    <mergeCell ref="O23:O25"/>
    <mergeCell ref="P23:P25"/>
    <mergeCell ref="Q23:Q25"/>
    <mergeCell ref="R23:R25"/>
    <mergeCell ref="U23:U25"/>
    <mergeCell ref="AN278:AN280"/>
    <mergeCell ref="AN281:AN283"/>
    <mergeCell ref="AN26:AN28"/>
    <mergeCell ref="AN29:AN31"/>
    <mergeCell ref="AN32:AN34"/>
    <mergeCell ref="AN35:AN37"/>
    <mergeCell ref="AN38:AN40"/>
    <mergeCell ref="K293:K295"/>
    <mergeCell ref="L293:L295"/>
    <mergeCell ref="R284:R286"/>
    <mergeCell ref="Y293:Y295"/>
    <mergeCell ref="V293:V295"/>
    <mergeCell ref="AD293:AD295"/>
    <mergeCell ref="AH293:AH295"/>
    <mergeCell ref="AC293:AC295"/>
    <mergeCell ref="R272:R274"/>
    <mergeCell ref="R275:R277"/>
    <mergeCell ref="M32:M34"/>
    <mergeCell ref="K35:K37"/>
    <mergeCell ref="L35:L37"/>
    <mergeCell ref="O38:O40"/>
    <mergeCell ref="P38:P40"/>
    <mergeCell ref="Q38:Q40"/>
    <mergeCell ref="Q32:Q34"/>
    <mergeCell ref="J287:J289"/>
    <mergeCell ref="K287:K289"/>
    <mergeCell ref="L287:L289"/>
    <mergeCell ref="M287:M289"/>
    <mergeCell ref="J290:J292"/>
    <mergeCell ref="K290:K292"/>
    <mergeCell ref="L290:L292"/>
    <mergeCell ref="M290:M292"/>
    <mergeCell ref="R287:R289"/>
    <mergeCell ref="R290:R292"/>
    <mergeCell ref="N290:N292"/>
    <mergeCell ref="AD14:AD16"/>
    <mergeCell ref="AD17:AD19"/>
    <mergeCell ref="AD20:AD22"/>
    <mergeCell ref="AD23:AD25"/>
    <mergeCell ref="AD26:AD28"/>
    <mergeCell ref="AD29:AD31"/>
    <mergeCell ref="AD32:AD34"/>
    <mergeCell ref="AD35:AD37"/>
    <mergeCell ref="AD38:AD40"/>
    <mergeCell ref="AD41:AD43"/>
    <mergeCell ref="AD44:AD46"/>
    <mergeCell ref="M29:M31"/>
    <mergeCell ref="K38:K40"/>
    <mergeCell ref="L32:L34"/>
    <mergeCell ref="Q50:Q52"/>
    <mergeCell ref="Y47:Y49"/>
    <mergeCell ref="Y50:Y52"/>
    <mergeCell ref="K47:K49"/>
    <mergeCell ref="L47:L49"/>
    <mergeCell ref="M44:M46"/>
    <mergeCell ref="V20:V22"/>
    <mergeCell ref="A32:A34"/>
    <mergeCell ref="D32:D34"/>
    <mergeCell ref="E32:E34"/>
    <mergeCell ref="M23:M25"/>
    <mergeCell ref="AU23:AU25"/>
    <mergeCell ref="J26:J28"/>
    <mergeCell ref="K26:K28"/>
    <mergeCell ref="L26:L28"/>
    <mergeCell ref="M26:M28"/>
    <mergeCell ref="J29:J31"/>
    <mergeCell ref="K29:K31"/>
    <mergeCell ref="L29:L31"/>
    <mergeCell ref="AI23:AI25"/>
    <mergeCell ref="AI26:AI28"/>
    <mergeCell ref="AI29:AI31"/>
    <mergeCell ref="K32:K34"/>
    <mergeCell ref="A23:A25"/>
    <mergeCell ref="J23:J25"/>
    <mergeCell ref="K23:K25"/>
    <mergeCell ref="L23:L25"/>
    <mergeCell ref="D23:D25"/>
    <mergeCell ref="V23:V25"/>
    <mergeCell ref="V32:V34"/>
    <mergeCell ref="AT23:AT25"/>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J14:J16"/>
    <mergeCell ref="K14:K16"/>
    <mergeCell ref="K11:K13"/>
    <mergeCell ref="L11:L13"/>
    <mergeCell ref="AM14:AM16"/>
    <mergeCell ref="AQ14:AQ16"/>
    <mergeCell ref="AR14:AR16"/>
    <mergeCell ref="AQ17:AQ19"/>
    <mergeCell ref="CE6:CI6"/>
    <mergeCell ref="N8:R8"/>
    <mergeCell ref="AU11:AU13"/>
    <mergeCell ref="BB6:BZ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N17:N19"/>
    <mergeCell ref="O17:O19"/>
    <mergeCell ref="L14:L16"/>
    <mergeCell ref="M14:M16"/>
    <mergeCell ref="N14:N16"/>
    <mergeCell ref="M11:M13"/>
    <mergeCell ref="N11:N13"/>
    <mergeCell ref="AU20:AU22"/>
    <mergeCell ref="AV20:AV22"/>
    <mergeCell ref="AI20:AI22"/>
    <mergeCell ref="R20:R22"/>
    <mergeCell ref="AQ9:AR9"/>
    <mergeCell ref="S9:W9"/>
    <mergeCell ref="X9:AP9"/>
    <mergeCell ref="M41:M43"/>
    <mergeCell ref="M38:M40"/>
    <mergeCell ref="X35:X37"/>
    <mergeCell ref="X38:X40"/>
    <mergeCell ref="O14:O16"/>
    <mergeCell ref="O11:O13"/>
    <mergeCell ref="X23:X25"/>
    <mergeCell ref="X26:X28"/>
    <mergeCell ref="U20:U22"/>
    <mergeCell ref="AM17:AM19"/>
    <mergeCell ref="AM20:AM22"/>
    <mergeCell ref="R26:R28"/>
    <mergeCell ref="R29:R31"/>
    <mergeCell ref="R32:R34"/>
    <mergeCell ref="R35:R37"/>
    <mergeCell ref="R38:R40"/>
    <mergeCell ref="X20:X22"/>
    <mergeCell ref="O26:O28"/>
    <mergeCell ref="P26:P28"/>
    <mergeCell ref="Q29:Q31"/>
    <mergeCell ref="X29:X31"/>
    <mergeCell ref="Q35:Q37"/>
    <mergeCell ref="M20:M22"/>
    <mergeCell ref="N20:N22"/>
    <mergeCell ref="X32:X34"/>
    <mergeCell ref="V35:V37"/>
    <mergeCell ref="V38:V40"/>
    <mergeCell ref="V50:V52"/>
    <mergeCell ref="R47:R49"/>
    <mergeCell ref="R50:R52"/>
    <mergeCell ref="X41:X43"/>
    <mergeCell ref="O29:O31"/>
    <mergeCell ref="P29:P31"/>
    <mergeCell ref="N26:N28"/>
    <mergeCell ref="N35:N37"/>
    <mergeCell ref="N32:N34"/>
    <mergeCell ref="O32:O34"/>
    <mergeCell ref="P32:P34"/>
    <mergeCell ref="P35:P37"/>
    <mergeCell ref="O20:O22"/>
    <mergeCell ref="Q20:Q22"/>
    <mergeCell ref="P20:P22"/>
    <mergeCell ref="N29:N31"/>
    <mergeCell ref="M47:M49"/>
    <mergeCell ref="N47:N49"/>
    <mergeCell ref="N50:N52"/>
    <mergeCell ref="X44:X46"/>
    <mergeCell ref="X47:X49"/>
    <mergeCell ref="Q284:Q286"/>
    <mergeCell ref="O35:O37"/>
    <mergeCell ref="O293:O295"/>
    <mergeCell ref="P293:P295"/>
    <mergeCell ref="Q293:Q295"/>
    <mergeCell ref="R293:R295"/>
    <mergeCell ref="U293:U295"/>
    <mergeCell ref="N287:N289"/>
    <mergeCell ref="Q287:Q289"/>
    <mergeCell ref="O290:O292"/>
    <mergeCell ref="P290:P292"/>
    <mergeCell ref="Q290:Q292"/>
    <mergeCell ref="O284:O286"/>
    <mergeCell ref="P284:P286"/>
    <mergeCell ref="O278:O280"/>
    <mergeCell ref="O272:O274"/>
    <mergeCell ref="P272:P274"/>
    <mergeCell ref="O281:O283"/>
    <mergeCell ref="P281:P283"/>
    <mergeCell ref="Q281:Q283"/>
    <mergeCell ref="P278:P280"/>
    <mergeCell ref="M35:M37"/>
    <mergeCell ref="N284:N286"/>
    <mergeCell ref="N41:N43"/>
    <mergeCell ref="N44:N46"/>
    <mergeCell ref="M281:M283"/>
    <mergeCell ref="N38:N40"/>
    <mergeCell ref="AS278:AS280"/>
    <mergeCell ref="AS281:AS283"/>
    <mergeCell ref="AS284:AS286"/>
    <mergeCell ref="AS287:AS289"/>
    <mergeCell ref="AS290:AS292"/>
    <mergeCell ref="U275:U277"/>
    <mergeCell ref="U278:U280"/>
    <mergeCell ref="AI293:AI295"/>
    <mergeCell ref="AN293:AN295"/>
    <mergeCell ref="Q272:Q274"/>
    <mergeCell ref="R41:R43"/>
    <mergeCell ref="R44:R46"/>
    <mergeCell ref="R281:R283"/>
    <mergeCell ref="N281:N283"/>
    <mergeCell ref="AV23:AV25"/>
    <mergeCell ref="AU293:AU295"/>
    <mergeCell ref="AV293:AV295"/>
    <mergeCell ref="O41:O43"/>
    <mergeCell ref="P41:P43"/>
    <mergeCell ref="Q41:Q43"/>
    <mergeCell ref="O44:O46"/>
    <mergeCell ref="P44:P46"/>
    <mergeCell ref="Q44:Q46"/>
    <mergeCell ref="O47:O49"/>
    <mergeCell ref="P47:P49"/>
    <mergeCell ref="Q47:Q49"/>
    <mergeCell ref="O50:O52"/>
    <mergeCell ref="P50:P52"/>
    <mergeCell ref="Q26:Q28"/>
    <mergeCell ref="O287:O289"/>
    <mergeCell ref="P287:P289"/>
    <mergeCell ref="Y44:Y46"/>
    <mergeCell ref="J17:J19"/>
    <mergeCell ref="K17:K19"/>
    <mergeCell ref="D20:D22"/>
    <mergeCell ref="E20:E22"/>
    <mergeCell ref="J20:J22"/>
    <mergeCell ref="K20:K22"/>
    <mergeCell ref="L20:L22"/>
    <mergeCell ref="J44:J46"/>
    <mergeCell ref="K44:K46"/>
    <mergeCell ref="L44:L46"/>
    <mergeCell ref="J275:J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D26:D28"/>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122:J124"/>
    <mergeCell ref="J128:J130"/>
    <mergeCell ref="J134:J136"/>
    <mergeCell ref="J140:J142"/>
    <mergeCell ref="A14:A16"/>
    <mergeCell ref="E14:E16"/>
    <mergeCell ref="A41:A43"/>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E29:E31"/>
    <mergeCell ref="L284:L286"/>
    <mergeCell ref="M284:M286"/>
    <mergeCell ref="L50:L52"/>
    <mergeCell ref="M50:M52"/>
    <mergeCell ref="L272:L274"/>
    <mergeCell ref="M272:M274"/>
    <mergeCell ref="M275:M277"/>
    <mergeCell ref="L278:L280"/>
    <mergeCell ref="M278:M280"/>
    <mergeCell ref="N278:N280"/>
    <mergeCell ref="N56:N58"/>
    <mergeCell ref="J59:J61"/>
    <mergeCell ref="K59:K61"/>
    <mergeCell ref="L59:L61"/>
    <mergeCell ref="M59:M61"/>
    <mergeCell ref="N59:N61"/>
    <mergeCell ref="J62:J64"/>
    <mergeCell ref="K62:K64"/>
    <mergeCell ref="L62:L64"/>
    <mergeCell ref="M62:M64"/>
    <mergeCell ref="N62:N64"/>
    <mergeCell ref="N275:N277"/>
    <mergeCell ref="L56:L58"/>
    <mergeCell ref="M56:M58"/>
    <mergeCell ref="M74:M76"/>
    <mergeCell ref="N74:N76"/>
    <mergeCell ref="M86:M88"/>
    <mergeCell ref="N86:N88"/>
    <mergeCell ref="L92:L94"/>
    <mergeCell ref="M92:M94"/>
    <mergeCell ref="N92:N94"/>
    <mergeCell ref="L98:L100"/>
    <mergeCell ref="A6:D6"/>
    <mergeCell ref="A293:A295"/>
    <mergeCell ref="A11:A13"/>
    <mergeCell ref="J11:J13"/>
    <mergeCell ref="G9:G10"/>
    <mergeCell ref="H9:H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Q278:Q280"/>
    <mergeCell ref="P275:P277"/>
    <mergeCell ref="Q275:Q277"/>
    <mergeCell ref="O275:O277"/>
    <mergeCell ref="N272:N274"/>
    <mergeCell ref="R278:R280"/>
    <mergeCell ref="AU26:AU28"/>
    <mergeCell ref="AV26:AV28"/>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V29:AV31"/>
    <mergeCell ref="AU32:AU34"/>
    <mergeCell ref="AV32:AV34"/>
    <mergeCell ref="AU35:AU37"/>
    <mergeCell ref="AS35:AS37"/>
    <mergeCell ref="AT35:AT37"/>
    <mergeCell ref="AS38:AS40"/>
    <mergeCell ref="Y38:Y40"/>
    <mergeCell ref="AV35:AV37"/>
    <mergeCell ref="U290:U292"/>
    <mergeCell ref="AD275:AD277"/>
    <mergeCell ref="AD278:AD280"/>
    <mergeCell ref="AI281:AI283"/>
    <mergeCell ref="V284:V286"/>
    <mergeCell ref="V287:V289"/>
    <mergeCell ref="V290:V292"/>
    <mergeCell ref="AC290:AC292"/>
    <mergeCell ref="AH284:AH286"/>
    <mergeCell ref="AH287:AH289"/>
    <mergeCell ref="V278:V280"/>
    <mergeCell ref="AD284:AD286"/>
    <mergeCell ref="AD287:AD289"/>
    <mergeCell ref="AD290:AD292"/>
    <mergeCell ref="AD281:AD283"/>
    <mergeCell ref="Y290:Y292"/>
    <mergeCell ref="V281:V283"/>
    <mergeCell ref="AC287:AC289"/>
    <mergeCell ref="AI290:AI292"/>
    <mergeCell ref="AI284:AI286"/>
    <mergeCell ref="AI287:AI289"/>
    <mergeCell ref="V275:V277"/>
    <mergeCell ref="X290:X292"/>
    <mergeCell ref="AH275:AH277"/>
    <mergeCell ref="AU38:AU40"/>
    <mergeCell ref="AD50:AD52"/>
    <mergeCell ref="AT50:AT52"/>
    <mergeCell ref="AH47:AH49"/>
    <mergeCell ref="AV38:AV40"/>
    <mergeCell ref="U281:U283"/>
    <mergeCell ref="U284:U286"/>
    <mergeCell ref="U287:U289"/>
    <mergeCell ref="U44:U46"/>
    <mergeCell ref="U47:U49"/>
    <mergeCell ref="U50:U52"/>
    <mergeCell ref="U272:U274"/>
    <mergeCell ref="U41:U43"/>
    <mergeCell ref="AS44:AS46"/>
    <mergeCell ref="AS47:AS49"/>
    <mergeCell ref="V272:V274"/>
    <mergeCell ref="Y41:Y43"/>
    <mergeCell ref="AI47:AI49"/>
    <mergeCell ref="AI50:AI52"/>
    <mergeCell ref="AS272:AS274"/>
    <mergeCell ref="V44:V46"/>
    <mergeCell ref="V41:V43"/>
    <mergeCell ref="V47:V49"/>
    <mergeCell ref="AS50:AS52"/>
    <mergeCell ref="Y281:Y283"/>
    <mergeCell ref="Y284:Y286"/>
    <mergeCell ref="X284:X286"/>
    <mergeCell ref="X287:X289"/>
    <mergeCell ref="AU275:AU277"/>
    <mergeCell ref="AV275:AV277"/>
    <mergeCell ref="AU278:AU280"/>
    <mergeCell ref="AV278:AV280"/>
    <mergeCell ref="X293:X295"/>
    <mergeCell ref="Y287:Y289"/>
    <mergeCell ref="Y278:Y280"/>
    <mergeCell ref="AC272:AC274"/>
    <mergeCell ref="AC275:AC277"/>
    <mergeCell ref="AH272:AH274"/>
    <mergeCell ref="Y272:Y274"/>
    <mergeCell ref="Y275:Y277"/>
    <mergeCell ref="AR272:AR274"/>
    <mergeCell ref="AI272:AI274"/>
    <mergeCell ref="AD272:AD274"/>
    <mergeCell ref="AH50:AH52"/>
    <mergeCell ref="X50:X52"/>
    <mergeCell ref="X272:X274"/>
    <mergeCell ref="X275:X277"/>
    <mergeCell ref="X278:X280"/>
    <mergeCell ref="X281:X283"/>
    <mergeCell ref="AH290:AH292"/>
    <mergeCell ref="AN290:AN292"/>
    <mergeCell ref="AN284:AN286"/>
    <mergeCell ref="AN287:AN289"/>
    <mergeCell ref="AH281:AH283"/>
    <mergeCell ref="AI278:AI280"/>
    <mergeCell ref="AH278:AH280"/>
    <mergeCell ref="AM68:AM70"/>
    <mergeCell ref="AN68:AN70"/>
    <mergeCell ref="AQ68:AQ70"/>
    <mergeCell ref="AR68:AR70"/>
    <mergeCell ref="AM74:AM76"/>
    <mergeCell ref="AN74:AN76"/>
    <mergeCell ref="AQ74:AQ76"/>
    <mergeCell ref="AR74:AR76"/>
    <mergeCell ref="AC47:AC49"/>
    <mergeCell ref="AC50:AC52"/>
    <mergeCell ref="AD47:AD49"/>
    <mergeCell ref="AH20:AH22"/>
    <mergeCell ref="AH23:AH25"/>
    <mergeCell ref="AH26:AH28"/>
    <mergeCell ref="AH29:AH31"/>
    <mergeCell ref="AH32:AH34"/>
    <mergeCell ref="AH35:AH37"/>
    <mergeCell ref="AH38:AH40"/>
    <mergeCell ref="AH41:AH43"/>
    <mergeCell ref="AH44:AH46"/>
    <mergeCell ref="AS26:AS28"/>
    <mergeCell ref="AT26:AT28"/>
    <mergeCell ref="AS29:AS31"/>
    <mergeCell ref="AT20:AT22"/>
    <mergeCell ref="AS20:AS22"/>
    <mergeCell ref="AT38:AT40"/>
    <mergeCell ref="AT41:AT43"/>
    <mergeCell ref="AT29:AT31"/>
    <mergeCell ref="AS32:AS34"/>
    <mergeCell ref="AT32:AT34"/>
    <mergeCell ref="AS23:AS25"/>
    <mergeCell ref="AS275:AS277"/>
    <mergeCell ref="AN275:AN277"/>
    <mergeCell ref="AQ50:AQ52"/>
    <mergeCell ref="AR50:AR52"/>
    <mergeCell ref="AQ44:AQ46"/>
    <mergeCell ref="AR44:AR46"/>
    <mergeCell ref="AQ272:AQ274"/>
    <mergeCell ref="A5:AZ5"/>
    <mergeCell ref="A7:AZ7"/>
    <mergeCell ref="AM50:AM52"/>
    <mergeCell ref="AM272:AM274"/>
    <mergeCell ref="AM275:AM277"/>
    <mergeCell ref="AM278:AM280"/>
    <mergeCell ref="AM281:AM283"/>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M38:AM40"/>
    <mergeCell ref="AM41:AM43"/>
    <mergeCell ref="J53:J55"/>
    <mergeCell ref="K53:K55"/>
    <mergeCell ref="L53:L55"/>
    <mergeCell ref="M53:M55"/>
    <mergeCell ref="N53:N55"/>
    <mergeCell ref="O53:O55"/>
    <mergeCell ref="P53:P55"/>
    <mergeCell ref="AR275:AR277"/>
    <mergeCell ref="CN660:CV660"/>
    <mergeCell ref="AC26:AC28"/>
    <mergeCell ref="AC29:AC31"/>
    <mergeCell ref="AC278:AC280"/>
    <mergeCell ref="AC281:AC283"/>
    <mergeCell ref="AC284:AC286"/>
    <mergeCell ref="AU8:AV9"/>
    <mergeCell ref="AW8:AZ9"/>
    <mergeCell ref="AM290:AM292"/>
    <mergeCell ref="AM293:AM295"/>
    <mergeCell ref="AM44:AM46"/>
    <mergeCell ref="AM47:AM49"/>
    <mergeCell ref="AM284:AM286"/>
    <mergeCell ref="AM287:AM289"/>
    <mergeCell ref="AC32:AC34"/>
    <mergeCell ref="AC35:AC37"/>
    <mergeCell ref="AC38:AC40"/>
    <mergeCell ref="AI32:AI34"/>
    <mergeCell ref="AI35:AI37"/>
    <mergeCell ref="AI38:AI40"/>
    <mergeCell ref="AI41:AI43"/>
    <mergeCell ref="AI44:AI46"/>
    <mergeCell ref="AC23:AC25"/>
    <mergeCell ref="AV53:AV55"/>
    <mergeCell ref="AT56:AT58"/>
    <mergeCell ref="AU56:AU58"/>
    <mergeCell ref="AV56:AV58"/>
    <mergeCell ref="AT59:AT61"/>
    <mergeCell ref="AU59:AU61"/>
    <mergeCell ref="AV59:AV61"/>
    <mergeCell ref="AT62:AT64"/>
    <mergeCell ref="AS41:AS43"/>
    <mergeCell ref="Q53:Q55"/>
    <mergeCell ref="R53:R55"/>
    <mergeCell ref="U53:U55"/>
    <mergeCell ref="V53:V55"/>
    <mergeCell ref="X53:X55"/>
    <mergeCell ref="Y53:Y55"/>
    <mergeCell ref="AC53:AC55"/>
    <mergeCell ref="AD53:AD55"/>
    <mergeCell ref="AH53:AH55"/>
    <mergeCell ref="AI53:AI55"/>
    <mergeCell ref="AM53:AM55"/>
    <mergeCell ref="AN53:AN55"/>
    <mergeCell ref="AQ53:AQ55"/>
    <mergeCell ref="AR53:AR55"/>
    <mergeCell ref="AS53:AS55"/>
    <mergeCell ref="AT53:AT55"/>
    <mergeCell ref="AU53:AU55"/>
    <mergeCell ref="V62:V64"/>
    <mergeCell ref="X62:X64"/>
    <mergeCell ref="Y62:Y64"/>
    <mergeCell ref="AC62:AC64"/>
    <mergeCell ref="AD62:AD64"/>
    <mergeCell ref="AH62:AH64"/>
    <mergeCell ref="AI62:AI64"/>
    <mergeCell ref="AM62:AM64"/>
    <mergeCell ref="O56:O58"/>
    <mergeCell ref="P56:P58"/>
    <mergeCell ref="Q56:Q58"/>
    <mergeCell ref="R56:R58"/>
    <mergeCell ref="U56:U58"/>
    <mergeCell ref="V56:V58"/>
    <mergeCell ref="X56:X58"/>
    <mergeCell ref="Y56:Y58"/>
    <mergeCell ref="AC56:AC58"/>
    <mergeCell ref="AD56:AD58"/>
    <mergeCell ref="AH56:AH58"/>
    <mergeCell ref="AI56:AI58"/>
    <mergeCell ref="AM56:AM58"/>
    <mergeCell ref="AN56:AN58"/>
    <mergeCell ref="AQ56:AQ58"/>
    <mergeCell ref="AR56:AR58"/>
    <mergeCell ref="AS56:AS58"/>
    <mergeCell ref="AS62:AS64"/>
    <mergeCell ref="O59:O61"/>
    <mergeCell ref="P59:P61"/>
    <mergeCell ref="Q59:Q61"/>
    <mergeCell ref="R59:R61"/>
    <mergeCell ref="U59:U61"/>
    <mergeCell ref="V59:V61"/>
    <mergeCell ref="X59:X61"/>
    <mergeCell ref="Y59:Y61"/>
    <mergeCell ref="AC59:AC61"/>
    <mergeCell ref="AD59:AD61"/>
    <mergeCell ref="AH59:AH61"/>
    <mergeCell ref="AI59:AI61"/>
    <mergeCell ref="AM59:AM61"/>
    <mergeCell ref="AN59:AN61"/>
    <mergeCell ref="AQ59:AQ61"/>
    <mergeCell ref="AR59:AR61"/>
    <mergeCell ref="AS59:AS61"/>
    <mergeCell ref="AU62:AU64"/>
    <mergeCell ref="AV62:AV64"/>
    <mergeCell ref="J65:J67"/>
    <mergeCell ref="K65:K67"/>
    <mergeCell ref="L65:L67"/>
    <mergeCell ref="M65:M67"/>
    <mergeCell ref="N65:N67"/>
    <mergeCell ref="O65:O67"/>
    <mergeCell ref="P65:P67"/>
    <mergeCell ref="Q65:Q67"/>
    <mergeCell ref="R65:R67"/>
    <mergeCell ref="U65:U67"/>
    <mergeCell ref="V65:V67"/>
    <mergeCell ref="X65:X67"/>
    <mergeCell ref="Y65:Y67"/>
    <mergeCell ref="AC65:AC67"/>
    <mergeCell ref="AD65:AD67"/>
    <mergeCell ref="AH65:AH67"/>
    <mergeCell ref="AI65:AI67"/>
    <mergeCell ref="AM65:AM67"/>
    <mergeCell ref="AN65:AN67"/>
    <mergeCell ref="AQ65:AQ67"/>
    <mergeCell ref="AR65:AR67"/>
    <mergeCell ref="AS65:AS67"/>
    <mergeCell ref="AT65:AT67"/>
    <mergeCell ref="AU65:AU67"/>
    <mergeCell ref="AV65:AV67"/>
    <mergeCell ref="O62:O64"/>
    <mergeCell ref="P62:P64"/>
    <mergeCell ref="Q62:Q64"/>
    <mergeCell ref="R62:R64"/>
    <mergeCell ref="U62:U64"/>
    <mergeCell ref="AV68:AV70"/>
    <mergeCell ref="J71:J73"/>
    <mergeCell ref="K71:K73"/>
    <mergeCell ref="L71:L73"/>
    <mergeCell ref="M71:M73"/>
    <mergeCell ref="N71:N73"/>
    <mergeCell ref="O71:O73"/>
    <mergeCell ref="P71:P73"/>
    <mergeCell ref="Q71:Q73"/>
    <mergeCell ref="R71:R73"/>
    <mergeCell ref="U71:U73"/>
    <mergeCell ref="V71:V73"/>
    <mergeCell ref="X71:X73"/>
    <mergeCell ref="Y71:Y73"/>
    <mergeCell ref="AC71:AC73"/>
    <mergeCell ref="AD71:AD73"/>
    <mergeCell ref="AH71:AH73"/>
    <mergeCell ref="AI71:AI73"/>
    <mergeCell ref="AM71:AM73"/>
    <mergeCell ref="AN71:AN73"/>
    <mergeCell ref="AQ71:AQ73"/>
    <mergeCell ref="AR71:AR73"/>
    <mergeCell ref="AS71:AS73"/>
    <mergeCell ref="AT71:AT73"/>
    <mergeCell ref="AU71:AU73"/>
    <mergeCell ref="AV71:AV73"/>
    <mergeCell ref="J68:J70"/>
    <mergeCell ref="K68:K70"/>
    <mergeCell ref="L68:L70"/>
    <mergeCell ref="M68:M70"/>
    <mergeCell ref="N68:N70"/>
    <mergeCell ref="O68:O70"/>
    <mergeCell ref="R74:R76"/>
    <mergeCell ref="U74:U76"/>
    <mergeCell ref="V74:V76"/>
    <mergeCell ref="X74:X76"/>
    <mergeCell ref="Y74:Y76"/>
    <mergeCell ref="AC74:AC76"/>
    <mergeCell ref="AD74:AD76"/>
    <mergeCell ref="AH74:AH76"/>
    <mergeCell ref="AI74:AI76"/>
    <mergeCell ref="AS68:AS70"/>
    <mergeCell ref="AT68:AT70"/>
    <mergeCell ref="AU68:AU70"/>
    <mergeCell ref="P68:P70"/>
    <mergeCell ref="Q68:Q70"/>
    <mergeCell ref="R68:R70"/>
    <mergeCell ref="U68:U70"/>
    <mergeCell ref="V68:V70"/>
    <mergeCell ref="X68:X70"/>
    <mergeCell ref="Y68:Y70"/>
    <mergeCell ref="AC68:AC70"/>
    <mergeCell ref="AD68:AD70"/>
    <mergeCell ref="AH68:AH70"/>
    <mergeCell ref="AI68:AI70"/>
    <mergeCell ref="AS74:AS76"/>
    <mergeCell ref="AT74:AT76"/>
    <mergeCell ref="AU74:AU76"/>
    <mergeCell ref="AV74:AV76"/>
    <mergeCell ref="J77:J79"/>
    <mergeCell ref="K77:K79"/>
    <mergeCell ref="L77:L79"/>
    <mergeCell ref="M77:M79"/>
    <mergeCell ref="N77:N79"/>
    <mergeCell ref="O77:O79"/>
    <mergeCell ref="P77:P79"/>
    <mergeCell ref="Q77:Q79"/>
    <mergeCell ref="R77:R79"/>
    <mergeCell ref="U77:U79"/>
    <mergeCell ref="V77:V79"/>
    <mergeCell ref="X77:X79"/>
    <mergeCell ref="Y77:Y79"/>
    <mergeCell ref="AC77:AC79"/>
    <mergeCell ref="AD77:AD79"/>
    <mergeCell ref="AH77:AH79"/>
    <mergeCell ref="AI77:AI79"/>
    <mergeCell ref="AM77:AM79"/>
    <mergeCell ref="AN77:AN79"/>
    <mergeCell ref="AQ77:AQ79"/>
    <mergeCell ref="AR77:AR79"/>
    <mergeCell ref="AS77:AS79"/>
    <mergeCell ref="AT77:AT79"/>
    <mergeCell ref="AU77:AU79"/>
    <mergeCell ref="AV77:AV79"/>
    <mergeCell ref="J74:J76"/>
    <mergeCell ref="K74:K76"/>
    <mergeCell ref="L74:L76"/>
    <mergeCell ref="O74:O76"/>
    <mergeCell ref="P74:P76"/>
    <mergeCell ref="Q74:Q76"/>
    <mergeCell ref="AV80:AV82"/>
    <mergeCell ref="J83:J85"/>
    <mergeCell ref="K83:K85"/>
    <mergeCell ref="L83:L85"/>
    <mergeCell ref="M83:M85"/>
    <mergeCell ref="N83:N85"/>
    <mergeCell ref="O83:O85"/>
    <mergeCell ref="P83:P85"/>
    <mergeCell ref="Q83:Q85"/>
    <mergeCell ref="R83:R85"/>
    <mergeCell ref="U83:U85"/>
    <mergeCell ref="V83:V85"/>
    <mergeCell ref="X83:X85"/>
    <mergeCell ref="Y83:Y85"/>
    <mergeCell ref="AC83:AC85"/>
    <mergeCell ref="AD83:AD85"/>
    <mergeCell ref="AH83:AH85"/>
    <mergeCell ref="AI83:AI85"/>
    <mergeCell ref="AM83:AM85"/>
    <mergeCell ref="AN83:AN85"/>
    <mergeCell ref="AQ83:AQ85"/>
    <mergeCell ref="AR83:AR85"/>
    <mergeCell ref="AS83:AS85"/>
    <mergeCell ref="AT83:AT85"/>
    <mergeCell ref="AU83:AU85"/>
    <mergeCell ref="AV83:AV85"/>
    <mergeCell ref="J80:J82"/>
    <mergeCell ref="K80:K82"/>
    <mergeCell ref="L80:L82"/>
    <mergeCell ref="M80:M82"/>
    <mergeCell ref="N80:N82"/>
    <mergeCell ref="O80:O82"/>
    <mergeCell ref="R86:R88"/>
    <mergeCell ref="U86:U88"/>
    <mergeCell ref="V86:V88"/>
    <mergeCell ref="X86:X88"/>
    <mergeCell ref="Y86:Y88"/>
    <mergeCell ref="AC86:AC88"/>
    <mergeCell ref="AD86:AD88"/>
    <mergeCell ref="AH86:AH88"/>
    <mergeCell ref="AI86:AI88"/>
    <mergeCell ref="AS80:AS82"/>
    <mergeCell ref="AT80:AT82"/>
    <mergeCell ref="AU80:AU82"/>
    <mergeCell ref="P80:P82"/>
    <mergeCell ref="Q80:Q82"/>
    <mergeCell ref="R80:R82"/>
    <mergeCell ref="U80:U82"/>
    <mergeCell ref="V80:V82"/>
    <mergeCell ref="X80:X82"/>
    <mergeCell ref="Y80:Y82"/>
    <mergeCell ref="AC80:AC82"/>
    <mergeCell ref="AD80:AD82"/>
    <mergeCell ref="AH80:AH82"/>
    <mergeCell ref="AI80:AI82"/>
    <mergeCell ref="AS86:AS88"/>
    <mergeCell ref="AT86:AT88"/>
    <mergeCell ref="AU86:AU88"/>
    <mergeCell ref="AV86:AV88"/>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I89:AI91"/>
    <mergeCell ref="AM89:AM91"/>
    <mergeCell ref="AN89:AN91"/>
    <mergeCell ref="AQ89:AQ91"/>
    <mergeCell ref="AR89:AR91"/>
    <mergeCell ref="AS89:AS91"/>
    <mergeCell ref="AT89:AT91"/>
    <mergeCell ref="AU89:AU91"/>
    <mergeCell ref="AV89:AV91"/>
    <mergeCell ref="J86:J88"/>
    <mergeCell ref="K86:K88"/>
    <mergeCell ref="L86:L88"/>
    <mergeCell ref="O86:O88"/>
    <mergeCell ref="P86:P88"/>
    <mergeCell ref="Q86:Q88"/>
    <mergeCell ref="AI95:AI97"/>
    <mergeCell ref="AM95:AM97"/>
    <mergeCell ref="AN95:AN97"/>
    <mergeCell ref="AQ95:AQ97"/>
    <mergeCell ref="AR95:AR97"/>
    <mergeCell ref="AS95:AS97"/>
    <mergeCell ref="AT95:AT97"/>
    <mergeCell ref="AU95:AU97"/>
    <mergeCell ref="AV95:AV97"/>
    <mergeCell ref="O92:O94"/>
    <mergeCell ref="P92:P94"/>
    <mergeCell ref="Q92:Q94"/>
    <mergeCell ref="R92:R94"/>
    <mergeCell ref="U92:U94"/>
    <mergeCell ref="V92:V94"/>
    <mergeCell ref="X92:X94"/>
    <mergeCell ref="Y92:Y94"/>
    <mergeCell ref="AC92:AC94"/>
    <mergeCell ref="AD92:AD94"/>
    <mergeCell ref="AH92:AH94"/>
    <mergeCell ref="AI92:AI94"/>
    <mergeCell ref="AN92:AN94"/>
    <mergeCell ref="AQ92:AQ94"/>
    <mergeCell ref="AR92:AR94"/>
    <mergeCell ref="AS92:AS94"/>
    <mergeCell ref="AT92:AT94"/>
    <mergeCell ref="P98:P100"/>
    <mergeCell ref="Q98:Q100"/>
    <mergeCell ref="R98:R100"/>
    <mergeCell ref="U98:U100"/>
    <mergeCell ref="V98:V100"/>
    <mergeCell ref="X98:X100"/>
    <mergeCell ref="Y98:Y100"/>
    <mergeCell ref="AC98:AC100"/>
    <mergeCell ref="AD98:AD100"/>
    <mergeCell ref="AH98:AH100"/>
    <mergeCell ref="AI98:AI100"/>
    <mergeCell ref="AM98:AM100"/>
    <mergeCell ref="AN98:AN100"/>
    <mergeCell ref="AQ98:AQ100"/>
    <mergeCell ref="AU92:AU94"/>
    <mergeCell ref="AV92:AV94"/>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S98:AS100"/>
    <mergeCell ref="AT98:AT100"/>
    <mergeCell ref="AU98:AU100"/>
    <mergeCell ref="AV98:AV100"/>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AD101:AD103"/>
    <mergeCell ref="AH101:AH103"/>
    <mergeCell ref="AI101:AI103"/>
    <mergeCell ref="AM101:AM103"/>
    <mergeCell ref="AN101:AN103"/>
    <mergeCell ref="AQ101:AQ103"/>
    <mergeCell ref="AR101:AR103"/>
    <mergeCell ref="AS101:AS103"/>
    <mergeCell ref="AT101:AT103"/>
    <mergeCell ref="AU101:AU103"/>
    <mergeCell ref="AV101:AV103"/>
    <mergeCell ref="M98:M100"/>
    <mergeCell ref="N98:N100"/>
    <mergeCell ref="O98:O100"/>
    <mergeCell ref="AV104:AV106"/>
    <mergeCell ref="J107:J109"/>
    <mergeCell ref="K107:K109"/>
    <mergeCell ref="L107:L109"/>
    <mergeCell ref="M107:M109"/>
    <mergeCell ref="N107:N109"/>
    <mergeCell ref="O107:O109"/>
    <mergeCell ref="P107:P109"/>
    <mergeCell ref="Q107:Q109"/>
    <mergeCell ref="R107:R109"/>
    <mergeCell ref="U107:U109"/>
    <mergeCell ref="V107:V109"/>
    <mergeCell ref="X107:X109"/>
    <mergeCell ref="Y107:Y109"/>
    <mergeCell ref="AC107:AC109"/>
    <mergeCell ref="AD107:AD109"/>
    <mergeCell ref="AH107:AH109"/>
    <mergeCell ref="AI107:AI109"/>
    <mergeCell ref="AM107:AM109"/>
    <mergeCell ref="AN107:AN109"/>
    <mergeCell ref="AQ107:AQ109"/>
    <mergeCell ref="AR107:AR109"/>
    <mergeCell ref="AS107:AS109"/>
    <mergeCell ref="AT107:AT109"/>
    <mergeCell ref="AU107:AU109"/>
    <mergeCell ref="AV107:AV109"/>
    <mergeCell ref="M104:M106"/>
    <mergeCell ref="N104:N106"/>
    <mergeCell ref="O104:O106"/>
    <mergeCell ref="P104:P106"/>
    <mergeCell ref="Q104:Q106"/>
    <mergeCell ref="R104:R106"/>
    <mergeCell ref="U110:U112"/>
    <mergeCell ref="V110:V112"/>
    <mergeCell ref="X110:X112"/>
    <mergeCell ref="Y110:Y112"/>
    <mergeCell ref="AC110:AC112"/>
    <mergeCell ref="AD110:AD112"/>
    <mergeCell ref="AH110:AH112"/>
    <mergeCell ref="AI110:AI112"/>
    <mergeCell ref="AM110:AM112"/>
    <mergeCell ref="AN110:AN112"/>
    <mergeCell ref="AQ110:AQ112"/>
    <mergeCell ref="AS104:AS106"/>
    <mergeCell ref="AT104:AT106"/>
    <mergeCell ref="AU104:AU106"/>
    <mergeCell ref="U104:U106"/>
    <mergeCell ref="V104:V106"/>
    <mergeCell ref="X104:X106"/>
    <mergeCell ref="Y104:Y106"/>
    <mergeCell ref="AC104:AC106"/>
    <mergeCell ref="AD104:AD106"/>
    <mergeCell ref="AH104:AH106"/>
    <mergeCell ref="AI104:AI106"/>
    <mergeCell ref="AM104:AM106"/>
    <mergeCell ref="AN104:AN106"/>
    <mergeCell ref="AQ104:AQ106"/>
    <mergeCell ref="AS110:AS112"/>
    <mergeCell ref="AT110:AT112"/>
    <mergeCell ref="AU110:AU112"/>
    <mergeCell ref="AV110:AV112"/>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I113:AI115"/>
    <mergeCell ref="AM113:AM115"/>
    <mergeCell ref="AN113:AN115"/>
    <mergeCell ref="AQ113:AQ115"/>
    <mergeCell ref="AR113:AR115"/>
    <mergeCell ref="AS113:AS115"/>
    <mergeCell ref="AT113:AT115"/>
    <mergeCell ref="AU113:AU115"/>
    <mergeCell ref="AV113:AV115"/>
    <mergeCell ref="M110:M112"/>
    <mergeCell ref="N110:N112"/>
    <mergeCell ref="O110:O112"/>
    <mergeCell ref="P110:P112"/>
    <mergeCell ref="Q110:Q112"/>
    <mergeCell ref="R110:R112"/>
    <mergeCell ref="AU116:AU118"/>
    <mergeCell ref="AV116:AV118"/>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AD119:AD121"/>
    <mergeCell ref="AH119:AH121"/>
    <mergeCell ref="AI119:AI121"/>
    <mergeCell ref="AM119:AM121"/>
    <mergeCell ref="AN119:AN121"/>
    <mergeCell ref="AQ119:AQ121"/>
    <mergeCell ref="AR119:AR121"/>
    <mergeCell ref="AS119:AS121"/>
    <mergeCell ref="AT119:AT121"/>
    <mergeCell ref="AU119:AU121"/>
    <mergeCell ref="AV119:AV121"/>
    <mergeCell ref="M116:M118"/>
    <mergeCell ref="N116:N118"/>
    <mergeCell ref="O116:O118"/>
    <mergeCell ref="P116:P118"/>
    <mergeCell ref="Q116:Q118"/>
    <mergeCell ref="V122:V124"/>
    <mergeCell ref="X122:X124"/>
    <mergeCell ref="Y122:Y124"/>
    <mergeCell ref="AC122:AC124"/>
    <mergeCell ref="AD122:AD124"/>
    <mergeCell ref="AH122:AH124"/>
    <mergeCell ref="AI122:AI124"/>
    <mergeCell ref="AM122:AM124"/>
    <mergeCell ref="AN122:AN124"/>
    <mergeCell ref="AQ122:AQ124"/>
    <mergeCell ref="AS116:AS118"/>
    <mergeCell ref="AT116:AT118"/>
    <mergeCell ref="R116:R118"/>
    <mergeCell ref="U116:U118"/>
    <mergeCell ref="V116:V118"/>
    <mergeCell ref="X116:X118"/>
    <mergeCell ref="Y116:Y118"/>
    <mergeCell ref="AC116:AC118"/>
    <mergeCell ref="AD116:AD118"/>
    <mergeCell ref="AH116:AH118"/>
    <mergeCell ref="AI116:AI118"/>
    <mergeCell ref="AM116:AM118"/>
    <mergeCell ref="AN116:AN118"/>
    <mergeCell ref="AQ116:AQ118"/>
    <mergeCell ref="AR122:AR124"/>
    <mergeCell ref="AS122:AS124"/>
    <mergeCell ref="AT122:AT124"/>
    <mergeCell ref="J125:J127"/>
    <mergeCell ref="K125:K127"/>
    <mergeCell ref="L125:L127"/>
    <mergeCell ref="M125:M127"/>
    <mergeCell ref="N125:N127"/>
    <mergeCell ref="O125:O127"/>
    <mergeCell ref="P125:P127"/>
    <mergeCell ref="Q125:Q127"/>
    <mergeCell ref="R125:R127"/>
    <mergeCell ref="U125:U127"/>
    <mergeCell ref="V125:V127"/>
    <mergeCell ref="X125:X127"/>
    <mergeCell ref="Y125:Y127"/>
    <mergeCell ref="AC125:AC127"/>
    <mergeCell ref="AD125:AD127"/>
    <mergeCell ref="AH125:AH127"/>
    <mergeCell ref="AI125:AI127"/>
    <mergeCell ref="M128:M130"/>
    <mergeCell ref="N128:N130"/>
    <mergeCell ref="O128:O130"/>
    <mergeCell ref="P128:P130"/>
    <mergeCell ref="Q128:Q130"/>
    <mergeCell ref="R128:R130"/>
    <mergeCell ref="U128:U130"/>
    <mergeCell ref="V128:V130"/>
    <mergeCell ref="X128:X130"/>
    <mergeCell ref="Y128:Y130"/>
    <mergeCell ref="AC128:AC130"/>
    <mergeCell ref="AD128:AD130"/>
    <mergeCell ref="AH128:AH130"/>
    <mergeCell ref="AI128:AI130"/>
    <mergeCell ref="AM128:AM130"/>
    <mergeCell ref="AU122:AU124"/>
    <mergeCell ref="AV122:AV124"/>
    <mergeCell ref="AM125:AM127"/>
    <mergeCell ref="AN125:AN127"/>
    <mergeCell ref="AQ125:AQ127"/>
    <mergeCell ref="AR125:AR127"/>
    <mergeCell ref="AS125:AS127"/>
    <mergeCell ref="AT125:AT127"/>
    <mergeCell ref="AU125:AU127"/>
    <mergeCell ref="AV125:AV127"/>
    <mergeCell ref="M122:M124"/>
    <mergeCell ref="N122:N124"/>
    <mergeCell ref="O122:O124"/>
    <mergeCell ref="P122:P124"/>
    <mergeCell ref="Q122:Q124"/>
    <mergeCell ref="R122:R124"/>
    <mergeCell ref="U122:U124"/>
    <mergeCell ref="AR128:AR130"/>
    <mergeCell ref="AS128:AS130"/>
    <mergeCell ref="AT128:AT130"/>
    <mergeCell ref="AU128:AU130"/>
    <mergeCell ref="AV128:AV130"/>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I131:AI133"/>
    <mergeCell ref="AM131:AM133"/>
    <mergeCell ref="AN131:AN133"/>
    <mergeCell ref="AQ131:AQ133"/>
    <mergeCell ref="AR131:AR133"/>
    <mergeCell ref="AS131:AS133"/>
    <mergeCell ref="AT131:AT133"/>
    <mergeCell ref="AU131:AU133"/>
    <mergeCell ref="AV131:AV133"/>
    <mergeCell ref="K128:K130"/>
    <mergeCell ref="L128:L130"/>
    <mergeCell ref="K134:K136"/>
    <mergeCell ref="L134:L136"/>
    <mergeCell ref="M134:M136"/>
    <mergeCell ref="N134:N136"/>
    <mergeCell ref="O134:O136"/>
    <mergeCell ref="P134:P136"/>
    <mergeCell ref="Q134:Q136"/>
    <mergeCell ref="R134:R136"/>
    <mergeCell ref="U134:U136"/>
    <mergeCell ref="V134:V136"/>
    <mergeCell ref="X134:X136"/>
    <mergeCell ref="Y134:Y136"/>
    <mergeCell ref="AC134:AC136"/>
    <mergeCell ref="AD134:AD136"/>
    <mergeCell ref="AH134:AH136"/>
    <mergeCell ref="AI134:AI136"/>
    <mergeCell ref="AM134:AM136"/>
    <mergeCell ref="AN134:AN136"/>
    <mergeCell ref="AQ134:AQ136"/>
    <mergeCell ref="AR134:AR136"/>
    <mergeCell ref="AS134:AS136"/>
    <mergeCell ref="AT134:AT136"/>
    <mergeCell ref="AU134:AU136"/>
    <mergeCell ref="AV134:AV136"/>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I137:AI139"/>
    <mergeCell ref="AM137:AM139"/>
    <mergeCell ref="AN137:AN139"/>
    <mergeCell ref="AQ137:AQ139"/>
    <mergeCell ref="AR137:AR139"/>
    <mergeCell ref="AS137:AS139"/>
    <mergeCell ref="AT137:AT139"/>
    <mergeCell ref="AU137:AU139"/>
    <mergeCell ref="AV137:AV139"/>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N140:AN142"/>
    <mergeCell ref="AQ140:AQ142"/>
    <mergeCell ref="AR140:AR142"/>
    <mergeCell ref="AS140:AS142"/>
    <mergeCell ref="AT140:AT142"/>
    <mergeCell ref="AU140:AU142"/>
    <mergeCell ref="AV140:AV142"/>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AH143:AH145"/>
    <mergeCell ref="AI143:AI145"/>
    <mergeCell ref="AM143:AM145"/>
    <mergeCell ref="AN143:AN145"/>
    <mergeCell ref="AQ143:AQ145"/>
    <mergeCell ref="AR143:AR145"/>
    <mergeCell ref="AS143:AS145"/>
    <mergeCell ref="AT143:AT145"/>
    <mergeCell ref="AU143:AU145"/>
    <mergeCell ref="AV143:AV145"/>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AD146:AD148"/>
    <mergeCell ref="AH146:AH148"/>
    <mergeCell ref="AI146:AI148"/>
    <mergeCell ref="AM146:AM148"/>
    <mergeCell ref="AN146:AN148"/>
    <mergeCell ref="AQ146:AQ148"/>
    <mergeCell ref="AR146:AR148"/>
    <mergeCell ref="AS146:AS148"/>
    <mergeCell ref="AT146:AT148"/>
    <mergeCell ref="AU146:AU148"/>
    <mergeCell ref="AV146:AV148"/>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I149:AI151"/>
    <mergeCell ref="AM149:AM151"/>
    <mergeCell ref="AN149:AN151"/>
    <mergeCell ref="AQ149:AQ151"/>
    <mergeCell ref="AR149:AR151"/>
    <mergeCell ref="AS149:AS151"/>
    <mergeCell ref="AT149:AT151"/>
    <mergeCell ref="AU149:AU151"/>
    <mergeCell ref="AV149:AV151"/>
    <mergeCell ref="J152:J154"/>
    <mergeCell ref="K152:K154"/>
    <mergeCell ref="L152:L154"/>
    <mergeCell ref="M152:M154"/>
    <mergeCell ref="N152:N154"/>
    <mergeCell ref="O152:O154"/>
    <mergeCell ref="P152:P154"/>
    <mergeCell ref="Q152:Q154"/>
    <mergeCell ref="R152:R154"/>
    <mergeCell ref="U152:U154"/>
    <mergeCell ref="V152:V154"/>
    <mergeCell ref="X152:X154"/>
    <mergeCell ref="Y152:Y154"/>
    <mergeCell ref="AC152:AC154"/>
    <mergeCell ref="AD152:AD154"/>
    <mergeCell ref="AH152:AH154"/>
    <mergeCell ref="AI152:AI154"/>
    <mergeCell ref="AM152:AM154"/>
    <mergeCell ref="AN152:AN154"/>
    <mergeCell ref="AQ152:AQ154"/>
    <mergeCell ref="AR152:AR154"/>
    <mergeCell ref="AS152:AS154"/>
    <mergeCell ref="AT152:AT154"/>
    <mergeCell ref="AU152:AU154"/>
    <mergeCell ref="AV152:AV154"/>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AD155:AD157"/>
    <mergeCell ref="AH155:AH157"/>
    <mergeCell ref="AI155:AI157"/>
    <mergeCell ref="AM155:AM157"/>
    <mergeCell ref="AN155:AN157"/>
    <mergeCell ref="AQ155:AQ157"/>
    <mergeCell ref="AR155:AR157"/>
    <mergeCell ref="AS155:AS157"/>
    <mergeCell ref="AT155:AT157"/>
    <mergeCell ref="AU155:AU157"/>
    <mergeCell ref="AV155:AV157"/>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I158:AI160"/>
    <mergeCell ref="AM158:AM160"/>
    <mergeCell ref="AN158:AN160"/>
    <mergeCell ref="AQ158:AQ160"/>
    <mergeCell ref="AR158:AR160"/>
    <mergeCell ref="AS158:AS160"/>
    <mergeCell ref="AT158:AT160"/>
    <mergeCell ref="AU158:AU160"/>
    <mergeCell ref="AV158:AV160"/>
    <mergeCell ref="J161:J163"/>
    <mergeCell ref="K161:K163"/>
    <mergeCell ref="L161:L163"/>
    <mergeCell ref="M161:M163"/>
    <mergeCell ref="N161:N163"/>
    <mergeCell ref="O161:O163"/>
    <mergeCell ref="P161:P163"/>
    <mergeCell ref="Q161:Q163"/>
    <mergeCell ref="R161:R163"/>
    <mergeCell ref="U161:U163"/>
    <mergeCell ref="V161:V163"/>
    <mergeCell ref="X161:X163"/>
    <mergeCell ref="Y161:Y163"/>
    <mergeCell ref="AC161:AC163"/>
    <mergeCell ref="AD161:AD163"/>
    <mergeCell ref="AH161:AH163"/>
    <mergeCell ref="AI161:AI163"/>
    <mergeCell ref="AM161:AM163"/>
    <mergeCell ref="AN161:AN163"/>
    <mergeCell ref="AQ161:AQ163"/>
    <mergeCell ref="AR161:AR163"/>
    <mergeCell ref="AS161:AS163"/>
    <mergeCell ref="AT161:AT163"/>
    <mergeCell ref="AU161:AU163"/>
    <mergeCell ref="AV161:AV163"/>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AD164:AD166"/>
    <mergeCell ref="AH164:AH166"/>
    <mergeCell ref="AI164:AI166"/>
    <mergeCell ref="AM164:AM166"/>
    <mergeCell ref="AN164:AN166"/>
    <mergeCell ref="AQ164:AQ166"/>
    <mergeCell ref="AR164:AR166"/>
    <mergeCell ref="AS164:AS166"/>
    <mergeCell ref="AT164:AT166"/>
    <mergeCell ref="AU164:AU166"/>
    <mergeCell ref="AV164:AV166"/>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I167:AI169"/>
    <mergeCell ref="AM167:AM169"/>
    <mergeCell ref="AN167:AN169"/>
    <mergeCell ref="AQ167:AQ169"/>
    <mergeCell ref="AR167:AR169"/>
    <mergeCell ref="AS167:AS169"/>
    <mergeCell ref="AT167:AT169"/>
    <mergeCell ref="AU167:AU169"/>
    <mergeCell ref="AV167:AV169"/>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I170:AI172"/>
    <mergeCell ref="AM170:AM172"/>
    <mergeCell ref="AN170:AN172"/>
    <mergeCell ref="AQ170:AQ172"/>
    <mergeCell ref="AR170:AR172"/>
    <mergeCell ref="AS170:AS172"/>
    <mergeCell ref="AT170:AT172"/>
    <mergeCell ref="AU170:AU172"/>
    <mergeCell ref="AV170:AV172"/>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AD173:AD175"/>
    <mergeCell ref="AH173:AH175"/>
    <mergeCell ref="AI173:AI175"/>
    <mergeCell ref="AM173:AM175"/>
    <mergeCell ref="AN173:AN175"/>
    <mergeCell ref="AQ173:AQ175"/>
    <mergeCell ref="AR173:AR175"/>
    <mergeCell ref="AS173:AS175"/>
    <mergeCell ref="AT173:AT175"/>
    <mergeCell ref="AU173:AU175"/>
    <mergeCell ref="AV173:AV175"/>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N176:AN178"/>
    <mergeCell ref="AQ176:AQ178"/>
    <mergeCell ref="AR176:AR178"/>
    <mergeCell ref="AS176:AS178"/>
    <mergeCell ref="AT176:AT178"/>
    <mergeCell ref="AU176:AU178"/>
    <mergeCell ref="AV176:AV178"/>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AH179:AH181"/>
    <mergeCell ref="AI179:AI181"/>
    <mergeCell ref="AM179:AM181"/>
    <mergeCell ref="AN179:AN181"/>
    <mergeCell ref="AQ179:AQ181"/>
    <mergeCell ref="AR179:AR181"/>
    <mergeCell ref="AS179:AS181"/>
    <mergeCell ref="AT179:AT181"/>
    <mergeCell ref="AU179:AU181"/>
    <mergeCell ref="AV179:AV181"/>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AD182:AD184"/>
    <mergeCell ref="AH182:AH184"/>
    <mergeCell ref="AI182:AI184"/>
    <mergeCell ref="AM182:AM184"/>
    <mergeCell ref="AN182:AN184"/>
    <mergeCell ref="AQ182:AQ184"/>
    <mergeCell ref="AR182:AR184"/>
    <mergeCell ref="AS182:AS184"/>
    <mergeCell ref="AT182:AT184"/>
    <mergeCell ref="AU182:AU184"/>
    <mergeCell ref="AV182:AV184"/>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R185:AR187"/>
    <mergeCell ref="AS185:AS187"/>
    <mergeCell ref="AT185:AT187"/>
    <mergeCell ref="AU185:AU187"/>
    <mergeCell ref="AV185:AV187"/>
    <mergeCell ref="J188:J190"/>
    <mergeCell ref="K188:K190"/>
    <mergeCell ref="L188:L190"/>
    <mergeCell ref="M188:M190"/>
    <mergeCell ref="N188:N190"/>
    <mergeCell ref="O188:O190"/>
    <mergeCell ref="P188:P190"/>
    <mergeCell ref="Q188:Q190"/>
    <mergeCell ref="R188:R190"/>
    <mergeCell ref="U188:U190"/>
    <mergeCell ref="V188:V190"/>
    <mergeCell ref="X188:X190"/>
    <mergeCell ref="Y188:Y190"/>
    <mergeCell ref="AC188:AC190"/>
    <mergeCell ref="AD188:AD190"/>
    <mergeCell ref="AH188:AH190"/>
    <mergeCell ref="AI188:AI190"/>
    <mergeCell ref="AM188:AM190"/>
    <mergeCell ref="AN188:AN190"/>
    <mergeCell ref="AQ188:AQ190"/>
    <mergeCell ref="AR188:AR190"/>
    <mergeCell ref="AS188:AS190"/>
    <mergeCell ref="AT188:AT190"/>
    <mergeCell ref="AU188:AU190"/>
    <mergeCell ref="AV188:AV190"/>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AD191:AD193"/>
    <mergeCell ref="AH191:AH193"/>
    <mergeCell ref="AI191:AI193"/>
    <mergeCell ref="AM191:AM193"/>
    <mergeCell ref="AN191:AN193"/>
    <mergeCell ref="AQ191:AQ193"/>
    <mergeCell ref="AR191:AR193"/>
    <mergeCell ref="AS191:AS193"/>
    <mergeCell ref="AT191:AT193"/>
    <mergeCell ref="AU191:AU193"/>
    <mergeCell ref="AV191:AV193"/>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I194:AI196"/>
    <mergeCell ref="AM194:AM196"/>
    <mergeCell ref="AN194:AN196"/>
    <mergeCell ref="AQ194:AQ196"/>
    <mergeCell ref="AR194:AR196"/>
    <mergeCell ref="AS194:AS196"/>
    <mergeCell ref="AT194:AT196"/>
    <mergeCell ref="AU194:AU196"/>
    <mergeCell ref="AV194:AV196"/>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M197:AM199"/>
    <mergeCell ref="AN197:AN199"/>
    <mergeCell ref="AQ197:AQ199"/>
    <mergeCell ref="AR197:AR199"/>
    <mergeCell ref="AS197:AS199"/>
    <mergeCell ref="AT197:AT199"/>
    <mergeCell ref="AU197:AU199"/>
    <mergeCell ref="AV197:AV199"/>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AD200:AD202"/>
    <mergeCell ref="AH200:AH202"/>
    <mergeCell ref="AI200:AI202"/>
    <mergeCell ref="AM200:AM202"/>
    <mergeCell ref="AN200:AN202"/>
    <mergeCell ref="AQ200:AQ202"/>
    <mergeCell ref="AR200:AR202"/>
    <mergeCell ref="AS200:AS202"/>
    <mergeCell ref="AT200:AT202"/>
    <mergeCell ref="AU200:AU202"/>
    <mergeCell ref="AV200:AV202"/>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I203:AI205"/>
    <mergeCell ref="AM203:AM205"/>
    <mergeCell ref="AN203:AN205"/>
    <mergeCell ref="AQ203:AQ205"/>
    <mergeCell ref="AR203:AR205"/>
    <mergeCell ref="AS203:AS205"/>
    <mergeCell ref="AT203:AT205"/>
    <mergeCell ref="AU203:AU205"/>
    <mergeCell ref="AV203:AV205"/>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I206:AI208"/>
    <mergeCell ref="AM206:AM208"/>
    <mergeCell ref="AN206:AN208"/>
    <mergeCell ref="AQ206:AQ208"/>
    <mergeCell ref="AR206:AR208"/>
    <mergeCell ref="AS206:AS208"/>
    <mergeCell ref="AT206:AT208"/>
    <mergeCell ref="AU206:AU208"/>
    <mergeCell ref="AV206:AV208"/>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AD209:AD211"/>
    <mergeCell ref="AH209:AH211"/>
    <mergeCell ref="AI209:AI211"/>
    <mergeCell ref="AM209:AM211"/>
    <mergeCell ref="AN209:AN211"/>
    <mergeCell ref="AQ209:AQ211"/>
    <mergeCell ref="AR209:AR211"/>
    <mergeCell ref="AS209:AS211"/>
    <mergeCell ref="AT209:AT211"/>
    <mergeCell ref="AU209:AU211"/>
    <mergeCell ref="AV209:AV211"/>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I212:AI214"/>
    <mergeCell ref="AM212:AM214"/>
    <mergeCell ref="AN212:AN214"/>
    <mergeCell ref="AQ212:AQ214"/>
    <mergeCell ref="AR212:AR214"/>
    <mergeCell ref="AS212:AS214"/>
    <mergeCell ref="AT212:AT214"/>
    <mergeCell ref="AU212:AU214"/>
    <mergeCell ref="AV212:AV214"/>
    <mergeCell ref="J215:J217"/>
    <mergeCell ref="K215:K217"/>
    <mergeCell ref="L215:L217"/>
    <mergeCell ref="M215:M217"/>
    <mergeCell ref="N215:N217"/>
    <mergeCell ref="O215:O217"/>
    <mergeCell ref="P215:P217"/>
    <mergeCell ref="Q215:Q217"/>
    <mergeCell ref="R215:R217"/>
    <mergeCell ref="U215:U217"/>
    <mergeCell ref="V215:V217"/>
    <mergeCell ref="X215:X217"/>
    <mergeCell ref="Y215:Y217"/>
    <mergeCell ref="AC215:AC217"/>
    <mergeCell ref="AD215:AD217"/>
    <mergeCell ref="AH215:AH217"/>
    <mergeCell ref="AI215:AI217"/>
    <mergeCell ref="AM215:AM217"/>
    <mergeCell ref="AN215:AN217"/>
    <mergeCell ref="AQ215:AQ217"/>
    <mergeCell ref="AR215:AR217"/>
    <mergeCell ref="AS215:AS217"/>
    <mergeCell ref="AT215:AT217"/>
    <mergeCell ref="AU215:AU217"/>
    <mergeCell ref="AV215:AV217"/>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AD218:AD220"/>
    <mergeCell ref="AH218:AH220"/>
    <mergeCell ref="AI218:AI220"/>
    <mergeCell ref="AM218:AM220"/>
    <mergeCell ref="AN218:AN220"/>
    <mergeCell ref="AQ218:AQ220"/>
    <mergeCell ref="AR218:AR220"/>
    <mergeCell ref="AS218:AS220"/>
    <mergeCell ref="AT218:AT220"/>
    <mergeCell ref="AU218:AU220"/>
    <mergeCell ref="AV218:AV220"/>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I221:AI223"/>
    <mergeCell ref="AM221:AM223"/>
    <mergeCell ref="AN221:AN223"/>
    <mergeCell ref="AQ221:AQ223"/>
    <mergeCell ref="AR221:AR223"/>
    <mergeCell ref="AS221:AS223"/>
    <mergeCell ref="AT221:AT223"/>
    <mergeCell ref="AU221:AU223"/>
    <mergeCell ref="AV221:AV223"/>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I224:AI226"/>
    <mergeCell ref="AM224:AM226"/>
    <mergeCell ref="AN224:AN226"/>
    <mergeCell ref="AQ224:AQ226"/>
    <mergeCell ref="AR224:AR226"/>
    <mergeCell ref="AS224:AS226"/>
    <mergeCell ref="AT224:AT226"/>
    <mergeCell ref="AU224:AU226"/>
    <mergeCell ref="AV224:AV226"/>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AD227:AD229"/>
    <mergeCell ref="AH227:AH229"/>
    <mergeCell ref="AI227:AI229"/>
    <mergeCell ref="AM227:AM229"/>
    <mergeCell ref="AN227:AN229"/>
    <mergeCell ref="AQ227:AQ229"/>
    <mergeCell ref="AR227:AR229"/>
    <mergeCell ref="AS227:AS229"/>
    <mergeCell ref="AT227:AT229"/>
    <mergeCell ref="AU227:AU229"/>
    <mergeCell ref="AV227:AV229"/>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I230:AI232"/>
    <mergeCell ref="AM230:AM232"/>
    <mergeCell ref="AN230:AN232"/>
    <mergeCell ref="AQ230:AQ232"/>
    <mergeCell ref="AR230:AR232"/>
    <mergeCell ref="AS230:AS232"/>
    <mergeCell ref="AT230:AT232"/>
    <mergeCell ref="AU230:AU232"/>
    <mergeCell ref="AV230:AV232"/>
    <mergeCell ref="J233:J235"/>
    <mergeCell ref="K233:K235"/>
    <mergeCell ref="L233:L235"/>
    <mergeCell ref="M233:M235"/>
    <mergeCell ref="N233:N235"/>
    <mergeCell ref="O233:O235"/>
    <mergeCell ref="P233:P235"/>
    <mergeCell ref="Q233:Q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AD236:AD238"/>
    <mergeCell ref="AH236:AH238"/>
    <mergeCell ref="AI236:AI238"/>
    <mergeCell ref="AM236:AM238"/>
    <mergeCell ref="AN236:AN238"/>
    <mergeCell ref="AQ236:AQ238"/>
    <mergeCell ref="AR236:AR238"/>
    <mergeCell ref="AS236:AS238"/>
    <mergeCell ref="AT236:AT238"/>
    <mergeCell ref="AU236:AU238"/>
    <mergeCell ref="AV236:AV238"/>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AV239:AV241"/>
    <mergeCell ref="J242:J244"/>
    <mergeCell ref="K242:K244"/>
    <mergeCell ref="L242:L244"/>
    <mergeCell ref="M242:M244"/>
    <mergeCell ref="N242:N244"/>
    <mergeCell ref="O242:O244"/>
    <mergeCell ref="P242:P244"/>
    <mergeCell ref="Q242:Q244"/>
    <mergeCell ref="R242:R244"/>
    <mergeCell ref="U242:U244"/>
    <mergeCell ref="V242:V244"/>
    <mergeCell ref="X242:X244"/>
    <mergeCell ref="Y242:Y244"/>
    <mergeCell ref="AC242:AC244"/>
    <mergeCell ref="AD242:AD244"/>
    <mergeCell ref="AH242:AH244"/>
    <mergeCell ref="AI242:AI244"/>
    <mergeCell ref="AM242:AM244"/>
    <mergeCell ref="AN242:AN244"/>
    <mergeCell ref="AQ242:AQ244"/>
    <mergeCell ref="AR242:AR244"/>
    <mergeCell ref="AS242:AS244"/>
    <mergeCell ref="AT242:AT244"/>
    <mergeCell ref="AU242:AU244"/>
    <mergeCell ref="AV242:AV244"/>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M245:AM247"/>
    <mergeCell ref="AN245:AN247"/>
    <mergeCell ref="AQ245:AQ247"/>
    <mergeCell ref="AR245:AR247"/>
    <mergeCell ref="AS245:AS247"/>
    <mergeCell ref="AT245:AT247"/>
    <mergeCell ref="AU245:AU247"/>
    <mergeCell ref="AV245:AV247"/>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I248:AI250"/>
    <mergeCell ref="AM248:AM250"/>
    <mergeCell ref="AN248:AN250"/>
    <mergeCell ref="AQ248:AQ250"/>
    <mergeCell ref="AR248:AR250"/>
    <mergeCell ref="AS248:AS250"/>
    <mergeCell ref="AT248:AT250"/>
    <mergeCell ref="AU248:AU250"/>
    <mergeCell ref="AV248:AV250"/>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AD251:AD253"/>
    <mergeCell ref="AH251:AH253"/>
    <mergeCell ref="AI251:AI253"/>
    <mergeCell ref="AM251:AM253"/>
    <mergeCell ref="AN251:AN253"/>
    <mergeCell ref="AQ251:AQ253"/>
    <mergeCell ref="AR251:AR253"/>
    <mergeCell ref="AS251:AS253"/>
    <mergeCell ref="AT251:AT253"/>
    <mergeCell ref="AU251:AU253"/>
    <mergeCell ref="AV251:AV253"/>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M254:AM256"/>
    <mergeCell ref="AN254:AN256"/>
    <mergeCell ref="AQ254:AQ256"/>
    <mergeCell ref="AR254:AR256"/>
    <mergeCell ref="AS254:AS256"/>
    <mergeCell ref="AT254:AT256"/>
    <mergeCell ref="AU254:AU256"/>
    <mergeCell ref="AV254:AV256"/>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I257:AI259"/>
    <mergeCell ref="AM257:AM259"/>
    <mergeCell ref="AN257:AN259"/>
    <mergeCell ref="AQ257:AQ259"/>
    <mergeCell ref="AR257:AR259"/>
    <mergeCell ref="AS257:AS259"/>
    <mergeCell ref="AT257:AT259"/>
    <mergeCell ref="AU257:AU259"/>
    <mergeCell ref="AV257:AV259"/>
    <mergeCell ref="J260:J262"/>
    <mergeCell ref="K260:K262"/>
    <mergeCell ref="L260:L262"/>
    <mergeCell ref="M260:M262"/>
    <mergeCell ref="N260:N262"/>
    <mergeCell ref="O260:O262"/>
    <mergeCell ref="P260:P262"/>
    <mergeCell ref="Q260:Q262"/>
    <mergeCell ref="R260:R262"/>
    <mergeCell ref="U260:U262"/>
    <mergeCell ref="V260:V262"/>
    <mergeCell ref="X260:X262"/>
    <mergeCell ref="Y260:Y262"/>
    <mergeCell ref="AC260:AC262"/>
    <mergeCell ref="AD260:AD262"/>
    <mergeCell ref="AH260:AH262"/>
    <mergeCell ref="AI260:AI262"/>
    <mergeCell ref="AM260:AM262"/>
    <mergeCell ref="AN260:AN262"/>
    <mergeCell ref="AQ260:AQ262"/>
    <mergeCell ref="AR260:AR262"/>
    <mergeCell ref="AS260:AS262"/>
    <mergeCell ref="AT260:AT262"/>
    <mergeCell ref="AU260:AU262"/>
    <mergeCell ref="AV260:AV262"/>
    <mergeCell ref="AU266:AU268"/>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AD263:AD265"/>
    <mergeCell ref="AH263:AH265"/>
    <mergeCell ref="AI263:AI265"/>
    <mergeCell ref="AV269:AV271"/>
    <mergeCell ref="AM263:AM265"/>
    <mergeCell ref="AN263:AN265"/>
    <mergeCell ref="AQ263:AQ265"/>
    <mergeCell ref="AR263:AR265"/>
    <mergeCell ref="AS263:AS265"/>
    <mergeCell ref="AT263:AT265"/>
    <mergeCell ref="AU263:AU265"/>
    <mergeCell ref="AV263:AV265"/>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I266:AI268"/>
    <mergeCell ref="AM266:AM268"/>
    <mergeCell ref="AN266:AN268"/>
    <mergeCell ref="AQ266:AQ268"/>
    <mergeCell ref="AR266:AR268"/>
    <mergeCell ref="AS266:AS268"/>
    <mergeCell ref="AT266:AT268"/>
    <mergeCell ref="AN296:AN298"/>
    <mergeCell ref="AQ296:AQ298"/>
    <mergeCell ref="AR296:AR298"/>
    <mergeCell ref="AS296:AS298"/>
    <mergeCell ref="AT296:AT298"/>
    <mergeCell ref="AU296:AU298"/>
    <mergeCell ref="AV296:AV298"/>
    <mergeCell ref="AV266:AV268"/>
    <mergeCell ref="J269:J271"/>
    <mergeCell ref="K269:K271"/>
    <mergeCell ref="L269:L271"/>
    <mergeCell ref="M269:M271"/>
    <mergeCell ref="N269:N271"/>
    <mergeCell ref="O269:O271"/>
    <mergeCell ref="P269:P271"/>
    <mergeCell ref="Q269:Q271"/>
    <mergeCell ref="R269:R271"/>
    <mergeCell ref="U269:U271"/>
    <mergeCell ref="V269:V271"/>
    <mergeCell ref="X269:X271"/>
    <mergeCell ref="Y269:Y271"/>
    <mergeCell ref="AC269:AC271"/>
    <mergeCell ref="AD269:AD271"/>
    <mergeCell ref="AH269:AH271"/>
    <mergeCell ref="AI269:AI271"/>
    <mergeCell ref="AM269:AM271"/>
    <mergeCell ref="AN269:AN271"/>
    <mergeCell ref="AQ269:AQ271"/>
    <mergeCell ref="AR269:AR271"/>
    <mergeCell ref="AS269:AS271"/>
    <mergeCell ref="AT269:AT271"/>
    <mergeCell ref="AU269:AU271"/>
    <mergeCell ref="AT275:AT277"/>
    <mergeCell ref="AT278:AT280"/>
    <mergeCell ref="AT281:AT283"/>
    <mergeCell ref="AT284:AT286"/>
    <mergeCell ref="AT287:AT289"/>
    <mergeCell ref="AI275:AI277"/>
    <mergeCell ref="AQ275:AQ277"/>
    <mergeCell ref="Q299:Q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Q296:Q298"/>
    <mergeCell ref="U296:U298"/>
    <mergeCell ref="V296:V298"/>
    <mergeCell ref="X296:X298"/>
    <mergeCell ref="Y296:Y298"/>
    <mergeCell ref="AC296:AC298"/>
    <mergeCell ref="AD296:AD298"/>
    <mergeCell ref="AH296:AH298"/>
    <mergeCell ref="AI296:AI298"/>
    <mergeCell ref="AM296:AM298"/>
    <mergeCell ref="Q302:Q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Q305:Q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Q308:Q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Q311:Q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Q314:Q316"/>
    <mergeCell ref="U314:U316"/>
    <mergeCell ref="V314:V316"/>
    <mergeCell ref="X314:X316"/>
    <mergeCell ref="Y314:Y316"/>
    <mergeCell ref="AC314:AC316"/>
    <mergeCell ref="AD314:AD316"/>
    <mergeCell ref="AH314:AH316"/>
    <mergeCell ref="AI314:AI316"/>
    <mergeCell ref="AM314:AM316"/>
    <mergeCell ref="AN314:AN316"/>
    <mergeCell ref="AQ314:AQ316"/>
    <mergeCell ref="AR314:AR316"/>
    <mergeCell ref="AS314:AS316"/>
    <mergeCell ref="AT314:AT316"/>
    <mergeCell ref="AU314:AU316"/>
    <mergeCell ref="AV314:AV316"/>
    <mergeCell ref="Q317:Q319"/>
    <mergeCell ref="U317:U319"/>
    <mergeCell ref="V317:V319"/>
    <mergeCell ref="X317:X319"/>
    <mergeCell ref="Y317:Y319"/>
    <mergeCell ref="AC317:AC319"/>
    <mergeCell ref="AD317:AD319"/>
    <mergeCell ref="AH317:AH319"/>
    <mergeCell ref="AI317:AI319"/>
    <mergeCell ref="AM317:AM319"/>
    <mergeCell ref="AN317:AN319"/>
    <mergeCell ref="AQ317:AQ319"/>
    <mergeCell ref="AR317:AR319"/>
    <mergeCell ref="AS317:AS319"/>
    <mergeCell ref="AT317:AT319"/>
    <mergeCell ref="AU317:AU319"/>
    <mergeCell ref="AV317:AV319"/>
    <mergeCell ref="Q320:Q322"/>
    <mergeCell ref="U320:U322"/>
    <mergeCell ref="V320:V322"/>
    <mergeCell ref="X320:X322"/>
    <mergeCell ref="Y320:Y322"/>
    <mergeCell ref="AC320:AC322"/>
    <mergeCell ref="AD320:AD322"/>
    <mergeCell ref="AH320:AH322"/>
    <mergeCell ref="AI320:AI322"/>
    <mergeCell ref="AM320:AM322"/>
    <mergeCell ref="AN320:AN322"/>
    <mergeCell ref="AQ320:AQ322"/>
    <mergeCell ref="AR320:AR322"/>
    <mergeCell ref="AS320:AS322"/>
    <mergeCell ref="AT320:AT322"/>
    <mergeCell ref="AU320:AU322"/>
    <mergeCell ref="AV320:AV322"/>
    <mergeCell ref="Q323:Q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R323:R325"/>
    <mergeCell ref="Q326:Q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R326:R328"/>
    <mergeCell ref="Q329:Q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R329:R331"/>
    <mergeCell ref="Q332:Q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R332:R334"/>
    <mergeCell ref="Q335:Q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R335:R337"/>
    <mergeCell ref="Q338:Q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R338:R340"/>
    <mergeCell ref="Q341:Q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R341:R343"/>
    <mergeCell ref="Q344:Q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R344:R346"/>
    <mergeCell ref="Q347:Q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R347:R349"/>
    <mergeCell ref="Q350:Q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R350:R352"/>
    <mergeCell ref="Q353:Q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R353:R355"/>
    <mergeCell ref="Q356:Q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R356:R358"/>
    <mergeCell ref="Q359:Q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R359:R361"/>
    <mergeCell ref="Q362:Q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U362:AU364"/>
    <mergeCell ref="AV362:AV364"/>
    <mergeCell ref="R362:R364"/>
    <mergeCell ref="Q365:Q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R365:R367"/>
    <mergeCell ref="Q368:Q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R368:R370"/>
    <mergeCell ref="Q371:Q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R371:R373"/>
    <mergeCell ref="Q374:Q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R374:R376"/>
    <mergeCell ref="Q377:Q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R377:R379"/>
    <mergeCell ref="Q380:Q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R380:R382"/>
    <mergeCell ref="Q383:Q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R383:R385"/>
    <mergeCell ref="Q386:Q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R386:R388"/>
    <mergeCell ref="Q389:Q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R389:R391"/>
    <mergeCell ref="Q392:Q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R392:R394"/>
    <mergeCell ref="Q395:Q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R395:R397"/>
    <mergeCell ref="Q398:Q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R398:R400"/>
    <mergeCell ref="Q401:Q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R401:R403"/>
    <mergeCell ref="Q404:Q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R404:R406"/>
    <mergeCell ref="Q407:Q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R407:R409"/>
    <mergeCell ref="Q410:Q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R410:R412"/>
    <mergeCell ref="Q413:Q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R413:R415"/>
    <mergeCell ref="Q416:Q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R416:R418"/>
    <mergeCell ref="Q419:Q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R419:R421"/>
    <mergeCell ref="Q422:Q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R422:R424"/>
    <mergeCell ref="Q425:Q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R425:R427"/>
    <mergeCell ref="Q428:Q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R428:R430"/>
    <mergeCell ref="Q431:Q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R431:R433"/>
    <mergeCell ref="Q434:Q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R434:R436"/>
    <mergeCell ref="Q437:Q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R437:R439"/>
    <mergeCell ref="Q440:Q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R440:R442"/>
    <mergeCell ref="Q443:Q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R443:R445"/>
    <mergeCell ref="Q446:Q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R446:R448"/>
    <mergeCell ref="Q449:Q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R449:R451"/>
    <mergeCell ref="Q452:Q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R452:R454"/>
    <mergeCell ref="Q455:Q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R455:R457"/>
    <mergeCell ref="Q458:Q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R458:R460"/>
    <mergeCell ref="Q461:Q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R461:R463"/>
    <mergeCell ref="Q464:Q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R464:R466"/>
    <mergeCell ref="Q467:Q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67:R469"/>
    <mergeCell ref="Q470:Q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R470:R472"/>
    <mergeCell ref="Q473:Q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R473:R475"/>
    <mergeCell ref="Q476:Q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R476:R478"/>
    <mergeCell ref="Q479:Q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R479:R481"/>
    <mergeCell ref="Q482:Q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R482:R484"/>
    <mergeCell ref="Q485:Q487"/>
    <mergeCell ref="U485:U487"/>
    <mergeCell ref="V485:V487"/>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R485:R487"/>
    <mergeCell ref="Q488:Q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R488:R490"/>
    <mergeCell ref="Q491:Q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R491:R493"/>
    <mergeCell ref="Q494:Q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R494:R496"/>
    <mergeCell ref="Q497:Q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R497:R499"/>
    <mergeCell ref="Q500:Q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R500:R502"/>
    <mergeCell ref="Q503:Q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R503:R505"/>
    <mergeCell ref="Q506:Q508"/>
    <mergeCell ref="U506:U508"/>
    <mergeCell ref="V506:V508"/>
    <mergeCell ref="X506:X508"/>
    <mergeCell ref="Y506:Y508"/>
    <mergeCell ref="AC506:AC508"/>
    <mergeCell ref="AD506:AD508"/>
    <mergeCell ref="AH506:AH508"/>
    <mergeCell ref="AI506:AI508"/>
    <mergeCell ref="AM506:AM508"/>
    <mergeCell ref="AN506:AN508"/>
    <mergeCell ref="AQ506:AQ508"/>
    <mergeCell ref="AR506:AR508"/>
    <mergeCell ref="AS506:AS508"/>
    <mergeCell ref="AT506:AT508"/>
    <mergeCell ref="AU506:AU508"/>
    <mergeCell ref="AV506:AV508"/>
    <mergeCell ref="R506:R508"/>
    <mergeCell ref="Q509:Q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R509:R511"/>
    <mergeCell ref="Q512:Q514"/>
    <mergeCell ref="U512:U514"/>
    <mergeCell ref="V512:V514"/>
    <mergeCell ref="X512:X514"/>
    <mergeCell ref="Y512:Y514"/>
    <mergeCell ref="AC512:AC514"/>
    <mergeCell ref="AD512:AD514"/>
    <mergeCell ref="AH512:AH514"/>
    <mergeCell ref="AI512:AI514"/>
    <mergeCell ref="AM512:AM514"/>
    <mergeCell ref="AN512:AN514"/>
    <mergeCell ref="AQ512:AQ514"/>
    <mergeCell ref="AR512:AR514"/>
    <mergeCell ref="AS512:AS514"/>
    <mergeCell ref="AT512:AT514"/>
    <mergeCell ref="AU512:AU514"/>
    <mergeCell ref="AV512:AV514"/>
    <mergeCell ref="R512:R514"/>
    <mergeCell ref="Q515:Q517"/>
    <mergeCell ref="U515:U517"/>
    <mergeCell ref="V515:V517"/>
    <mergeCell ref="X515:X517"/>
    <mergeCell ref="Y515:Y517"/>
    <mergeCell ref="AC515:AC517"/>
    <mergeCell ref="AD515:AD517"/>
    <mergeCell ref="AH515:AH517"/>
    <mergeCell ref="AI515:AI517"/>
    <mergeCell ref="AM515:AM517"/>
    <mergeCell ref="AN515:AN517"/>
    <mergeCell ref="AQ515:AQ517"/>
    <mergeCell ref="AR515:AR517"/>
    <mergeCell ref="AS515:AS517"/>
    <mergeCell ref="AT515:AT517"/>
    <mergeCell ref="AU515:AU517"/>
    <mergeCell ref="AV515:AV517"/>
    <mergeCell ref="R515:R517"/>
    <mergeCell ref="Q518:Q520"/>
    <mergeCell ref="U518:U520"/>
    <mergeCell ref="V518:V520"/>
    <mergeCell ref="X518:X520"/>
    <mergeCell ref="Y518:Y520"/>
    <mergeCell ref="AC518:AC520"/>
    <mergeCell ref="AD518:AD520"/>
    <mergeCell ref="AH518:AH520"/>
    <mergeCell ref="AI518:AI520"/>
    <mergeCell ref="AM518:AM520"/>
    <mergeCell ref="AN518:AN520"/>
    <mergeCell ref="AQ518:AQ520"/>
    <mergeCell ref="AR518:AR520"/>
    <mergeCell ref="AS518:AS520"/>
    <mergeCell ref="AT518:AT520"/>
    <mergeCell ref="AU518:AU520"/>
    <mergeCell ref="AV518:AV520"/>
    <mergeCell ref="R518:R520"/>
    <mergeCell ref="Q521:Q523"/>
    <mergeCell ref="U521:U523"/>
    <mergeCell ref="V521:V523"/>
    <mergeCell ref="X521:X523"/>
    <mergeCell ref="Y521:Y523"/>
    <mergeCell ref="AC521:AC523"/>
    <mergeCell ref="AD521:AD523"/>
    <mergeCell ref="AH521:AH523"/>
    <mergeCell ref="AI521:AI523"/>
    <mergeCell ref="AM521:AM523"/>
    <mergeCell ref="AN521:AN523"/>
    <mergeCell ref="AQ521:AQ523"/>
    <mergeCell ref="AR521:AR523"/>
    <mergeCell ref="AS521:AS523"/>
    <mergeCell ref="AT521:AT523"/>
    <mergeCell ref="AU521:AU523"/>
    <mergeCell ref="AV521:AV523"/>
    <mergeCell ref="R521:R523"/>
    <mergeCell ref="Q524:Q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T524:AT526"/>
    <mergeCell ref="AU524:AU526"/>
    <mergeCell ref="AV524:AV526"/>
    <mergeCell ref="R524:R526"/>
    <mergeCell ref="Q527:Q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V527:AV529"/>
    <mergeCell ref="R527:R529"/>
    <mergeCell ref="Q530:Q532"/>
    <mergeCell ref="U530:U532"/>
    <mergeCell ref="V530:V532"/>
    <mergeCell ref="X530:X532"/>
    <mergeCell ref="Y530:Y532"/>
    <mergeCell ref="AC530:AC532"/>
    <mergeCell ref="AD530:AD532"/>
    <mergeCell ref="AH530:AH532"/>
    <mergeCell ref="AI530:AI532"/>
    <mergeCell ref="AM530:AM532"/>
    <mergeCell ref="AN530:AN532"/>
    <mergeCell ref="AQ530:AQ532"/>
    <mergeCell ref="AR530:AR532"/>
    <mergeCell ref="AS530:AS532"/>
    <mergeCell ref="AT530:AT532"/>
    <mergeCell ref="AU530:AU532"/>
    <mergeCell ref="AV530:AV532"/>
    <mergeCell ref="R530:R532"/>
    <mergeCell ref="Q533:Q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S533:AS535"/>
    <mergeCell ref="AT533:AT535"/>
    <mergeCell ref="AU533:AU535"/>
    <mergeCell ref="AV533:AV535"/>
    <mergeCell ref="R533:R535"/>
    <mergeCell ref="A536:A538"/>
    <mergeCell ref="B536:B538"/>
    <mergeCell ref="C536:C538"/>
    <mergeCell ref="D536:D538"/>
    <mergeCell ref="E536:E538"/>
    <mergeCell ref="F536:F538"/>
    <mergeCell ref="A539:A541"/>
    <mergeCell ref="B539:B541"/>
    <mergeCell ref="C539:C541"/>
    <mergeCell ref="D539:D541"/>
    <mergeCell ref="E539:E541"/>
    <mergeCell ref="F539:F541"/>
    <mergeCell ref="A542:A544"/>
    <mergeCell ref="B542:B544"/>
    <mergeCell ref="C542:C544"/>
    <mergeCell ref="D542:D544"/>
    <mergeCell ref="E542:E544"/>
    <mergeCell ref="F542:F544"/>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51:A553"/>
    <mergeCell ref="B551:B553"/>
    <mergeCell ref="C551:C553"/>
    <mergeCell ref="D551:D553"/>
    <mergeCell ref="E551:E553"/>
    <mergeCell ref="F551:F553"/>
    <mergeCell ref="B554:B556"/>
    <mergeCell ref="C554:C556"/>
    <mergeCell ref="D554:D556"/>
    <mergeCell ref="E554:E556"/>
    <mergeCell ref="F554:F556"/>
    <mergeCell ref="A557:A559"/>
    <mergeCell ref="B557:B559"/>
    <mergeCell ref="C557:C559"/>
    <mergeCell ref="D557:D559"/>
    <mergeCell ref="E557:E559"/>
    <mergeCell ref="F557:F559"/>
    <mergeCell ref="A560:A562"/>
    <mergeCell ref="B560:B562"/>
    <mergeCell ref="C560:C562"/>
    <mergeCell ref="D560:D562"/>
    <mergeCell ref="E560:E562"/>
    <mergeCell ref="F560:F562"/>
    <mergeCell ref="M545:M547"/>
    <mergeCell ref="N545:N547"/>
    <mergeCell ref="O545:O547"/>
    <mergeCell ref="P545:P547"/>
    <mergeCell ref="A563:A565"/>
    <mergeCell ref="B563:B565"/>
    <mergeCell ref="C563:C565"/>
    <mergeCell ref="D563:D565"/>
    <mergeCell ref="E563:E565"/>
    <mergeCell ref="F563:F565"/>
    <mergeCell ref="A566:A568"/>
    <mergeCell ref="B566:B568"/>
    <mergeCell ref="C566:C568"/>
    <mergeCell ref="D566:D568"/>
    <mergeCell ref="E566:E568"/>
    <mergeCell ref="F566:F568"/>
    <mergeCell ref="J536:J538"/>
    <mergeCell ref="K536:K538"/>
    <mergeCell ref="L536:L538"/>
    <mergeCell ref="M536:M538"/>
    <mergeCell ref="N536:N538"/>
    <mergeCell ref="J548:J550"/>
    <mergeCell ref="K548:K550"/>
    <mergeCell ref="L548:L550"/>
    <mergeCell ref="M548:M550"/>
    <mergeCell ref="N548:N550"/>
    <mergeCell ref="J560:J562"/>
    <mergeCell ref="K560:K562"/>
    <mergeCell ref="L560:L562"/>
    <mergeCell ref="M560:M562"/>
    <mergeCell ref="N560:N562"/>
    <mergeCell ref="A554:A556"/>
    <mergeCell ref="K554:K556"/>
    <mergeCell ref="L554:L556"/>
    <mergeCell ref="M554:M556"/>
    <mergeCell ref="N554:N556"/>
    <mergeCell ref="O554:O556"/>
    <mergeCell ref="P554:P556"/>
    <mergeCell ref="J557:J559"/>
    <mergeCell ref="K557:K559"/>
    <mergeCell ref="L557:L559"/>
    <mergeCell ref="M557:M559"/>
    <mergeCell ref="N557:N559"/>
    <mergeCell ref="O557:O559"/>
    <mergeCell ref="P557:P559"/>
    <mergeCell ref="O536:O538"/>
    <mergeCell ref="P536:P538"/>
    <mergeCell ref="J539:J541"/>
    <mergeCell ref="K539:K541"/>
    <mergeCell ref="L539:L541"/>
    <mergeCell ref="M539:M541"/>
    <mergeCell ref="N539:N541"/>
    <mergeCell ref="O539:O541"/>
    <mergeCell ref="P539:P541"/>
    <mergeCell ref="J542:J544"/>
    <mergeCell ref="K542:K544"/>
    <mergeCell ref="L542:L544"/>
    <mergeCell ref="M542:M544"/>
    <mergeCell ref="N542:N544"/>
    <mergeCell ref="O542:O544"/>
    <mergeCell ref="P542:P544"/>
    <mergeCell ref="J545:J547"/>
    <mergeCell ref="K545:K547"/>
    <mergeCell ref="L545:L547"/>
    <mergeCell ref="O560:O562"/>
    <mergeCell ref="P560:P562"/>
    <mergeCell ref="J563:J565"/>
    <mergeCell ref="K563:K565"/>
    <mergeCell ref="L563:L565"/>
    <mergeCell ref="M563:M565"/>
    <mergeCell ref="N563:N565"/>
    <mergeCell ref="O563:O565"/>
    <mergeCell ref="P563:P565"/>
    <mergeCell ref="J566:J568"/>
    <mergeCell ref="K566:K568"/>
    <mergeCell ref="L566:L568"/>
    <mergeCell ref="M566:M568"/>
    <mergeCell ref="N566:N568"/>
    <mergeCell ref="O566:O568"/>
    <mergeCell ref="P566:P568"/>
    <mergeCell ref="R536:R538"/>
    <mergeCell ref="R542:R544"/>
    <mergeCell ref="R548:R550"/>
    <mergeCell ref="R554:R556"/>
    <mergeCell ref="R560:R562"/>
    <mergeCell ref="R566:R568"/>
    <mergeCell ref="O548:O550"/>
    <mergeCell ref="P548:P550"/>
    <mergeCell ref="J551:J553"/>
    <mergeCell ref="K551:K553"/>
    <mergeCell ref="L551:L553"/>
    <mergeCell ref="M551:M553"/>
    <mergeCell ref="N551:N553"/>
    <mergeCell ref="O551:O553"/>
    <mergeCell ref="P551:P553"/>
    <mergeCell ref="J554:J556"/>
    <mergeCell ref="U536:U538"/>
    <mergeCell ref="V536:V538"/>
    <mergeCell ref="X536:X538"/>
    <mergeCell ref="Y536:Y538"/>
    <mergeCell ref="AC536:AC538"/>
    <mergeCell ref="AD536:AD538"/>
    <mergeCell ref="AH536:AH538"/>
    <mergeCell ref="AI536:AI538"/>
    <mergeCell ref="AM536:AM538"/>
    <mergeCell ref="AN536:AN538"/>
    <mergeCell ref="R539:R541"/>
    <mergeCell ref="U539:U541"/>
    <mergeCell ref="V539:V541"/>
    <mergeCell ref="X539:X541"/>
    <mergeCell ref="Y539:Y541"/>
    <mergeCell ref="AC539:AC541"/>
    <mergeCell ref="AD539:AD541"/>
    <mergeCell ref="AH539:AH541"/>
    <mergeCell ref="AI539:AI541"/>
    <mergeCell ref="AM539:AM541"/>
    <mergeCell ref="AN539:AN541"/>
    <mergeCell ref="AD551:AD553"/>
    <mergeCell ref="AH551:AH553"/>
    <mergeCell ref="AI551:AI553"/>
    <mergeCell ref="AM551:AM553"/>
    <mergeCell ref="AN551:AN553"/>
    <mergeCell ref="U542:U544"/>
    <mergeCell ref="V542:V544"/>
    <mergeCell ref="X542:X544"/>
    <mergeCell ref="Y542:Y544"/>
    <mergeCell ref="AC542:AC544"/>
    <mergeCell ref="AD542:AD544"/>
    <mergeCell ref="AH542:AH544"/>
    <mergeCell ref="AI542:AI544"/>
    <mergeCell ref="AM542:AM544"/>
    <mergeCell ref="AN542:AN544"/>
    <mergeCell ref="R545:R547"/>
    <mergeCell ref="U545:U547"/>
    <mergeCell ref="V545:V547"/>
    <mergeCell ref="X545:X547"/>
    <mergeCell ref="Y545:Y547"/>
    <mergeCell ref="AC545:AC547"/>
    <mergeCell ref="AD545:AD547"/>
    <mergeCell ref="AH545:AH547"/>
    <mergeCell ref="AI545:AI547"/>
    <mergeCell ref="AM545:AM547"/>
    <mergeCell ref="AN545:AN547"/>
    <mergeCell ref="AD554:AD556"/>
    <mergeCell ref="AH554:AH556"/>
    <mergeCell ref="AI554:AI556"/>
    <mergeCell ref="AM554:AM556"/>
    <mergeCell ref="AN554:AN556"/>
    <mergeCell ref="R557:R559"/>
    <mergeCell ref="U557:U559"/>
    <mergeCell ref="V557:V559"/>
    <mergeCell ref="X557:X559"/>
    <mergeCell ref="Y557:Y559"/>
    <mergeCell ref="AC557:AC559"/>
    <mergeCell ref="AD557:AD559"/>
    <mergeCell ref="AH557:AH559"/>
    <mergeCell ref="AI557:AI559"/>
    <mergeCell ref="AM557:AM559"/>
    <mergeCell ref="AN557:AN559"/>
    <mergeCell ref="U548:U550"/>
    <mergeCell ref="V548:V550"/>
    <mergeCell ref="X548:X550"/>
    <mergeCell ref="Y548:Y550"/>
    <mergeCell ref="AC548:AC550"/>
    <mergeCell ref="AD548:AD550"/>
    <mergeCell ref="AH548:AH550"/>
    <mergeCell ref="AI548:AI550"/>
    <mergeCell ref="AM548:AM550"/>
    <mergeCell ref="AN548:AN550"/>
    <mergeCell ref="R551:R553"/>
    <mergeCell ref="U551:U553"/>
    <mergeCell ref="V551:V553"/>
    <mergeCell ref="X551:X553"/>
    <mergeCell ref="Y551:Y553"/>
    <mergeCell ref="AC551:AC553"/>
    <mergeCell ref="AS545:AS547"/>
    <mergeCell ref="AT545:AT547"/>
    <mergeCell ref="AU545:AU547"/>
    <mergeCell ref="AV545:AV547"/>
    <mergeCell ref="AR548:AR550"/>
    <mergeCell ref="AS548:AS550"/>
    <mergeCell ref="U560:U562"/>
    <mergeCell ref="V560:V562"/>
    <mergeCell ref="X560:X562"/>
    <mergeCell ref="Y560:Y562"/>
    <mergeCell ref="AC560:AC562"/>
    <mergeCell ref="AD560:AD562"/>
    <mergeCell ref="AH560:AH562"/>
    <mergeCell ref="AI560:AI562"/>
    <mergeCell ref="AM560:AM562"/>
    <mergeCell ref="AN560:AN562"/>
    <mergeCell ref="R563:R565"/>
    <mergeCell ref="U563:U565"/>
    <mergeCell ref="V563:V565"/>
    <mergeCell ref="X563:X565"/>
    <mergeCell ref="Y563:Y565"/>
    <mergeCell ref="AC563:AC565"/>
    <mergeCell ref="AD563:AD565"/>
    <mergeCell ref="AH563:AH565"/>
    <mergeCell ref="AI563:AI565"/>
    <mergeCell ref="AM563:AM565"/>
    <mergeCell ref="AN563:AN565"/>
    <mergeCell ref="U554:U556"/>
    <mergeCell ref="V554:V556"/>
    <mergeCell ref="X554:X556"/>
    <mergeCell ref="Y554:Y556"/>
    <mergeCell ref="AC554:AC556"/>
    <mergeCell ref="AV560:AV562"/>
    <mergeCell ref="AR563:AR565"/>
    <mergeCell ref="AS563:AS565"/>
    <mergeCell ref="AT563:AT565"/>
    <mergeCell ref="AU563:AU565"/>
    <mergeCell ref="AV563:AV565"/>
    <mergeCell ref="U566:U568"/>
    <mergeCell ref="V566:V568"/>
    <mergeCell ref="X566:X568"/>
    <mergeCell ref="Y566:Y568"/>
    <mergeCell ref="AC566:AC568"/>
    <mergeCell ref="AD566:AD568"/>
    <mergeCell ref="AH566:AH568"/>
    <mergeCell ref="AI566:AI568"/>
    <mergeCell ref="AM566:AM568"/>
    <mergeCell ref="AN566:AN568"/>
    <mergeCell ref="AR536:AR538"/>
    <mergeCell ref="AS536:AS538"/>
    <mergeCell ref="AT536:AT538"/>
    <mergeCell ref="AU536:AU538"/>
    <mergeCell ref="AV536:AV538"/>
    <mergeCell ref="AR539:AR541"/>
    <mergeCell ref="AS539:AS541"/>
    <mergeCell ref="AT539:AT541"/>
    <mergeCell ref="AU539:AU541"/>
    <mergeCell ref="AV539:AV541"/>
    <mergeCell ref="AR542:AR544"/>
    <mergeCell ref="AS542:AS544"/>
    <mergeCell ref="AT542:AT544"/>
    <mergeCell ref="AU542:AU544"/>
    <mergeCell ref="AV542:AV544"/>
    <mergeCell ref="AR545:AR547"/>
    <mergeCell ref="K667:AU667"/>
    <mergeCell ref="AR566:AR568"/>
    <mergeCell ref="AS566:AS568"/>
    <mergeCell ref="AT566:AT568"/>
    <mergeCell ref="AU566:AU568"/>
    <mergeCell ref="AV566:AV568"/>
    <mergeCell ref="AQ536:AQ538"/>
    <mergeCell ref="AQ539:AQ541"/>
    <mergeCell ref="AQ542:AQ544"/>
    <mergeCell ref="AQ545:AQ547"/>
    <mergeCell ref="AQ548:AQ550"/>
    <mergeCell ref="AQ551:AQ553"/>
    <mergeCell ref="AQ554:AQ556"/>
    <mergeCell ref="AQ557:AQ559"/>
    <mergeCell ref="AQ560:AQ562"/>
    <mergeCell ref="AQ563:AQ565"/>
    <mergeCell ref="AQ566:AQ568"/>
    <mergeCell ref="AV551:AV553"/>
    <mergeCell ref="AR554:AR556"/>
    <mergeCell ref="AS554:AS556"/>
    <mergeCell ref="AT554:AT556"/>
    <mergeCell ref="AU554:AU556"/>
    <mergeCell ref="AV554:AV556"/>
    <mergeCell ref="AR557:AR559"/>
    <mergeCell ref="AS557:AS559"/>
    <mergeCell ref="AT557:AT559"/>
    <mergeCell ref="AU557:AU559"/>
    <mergeCell ref="AV557:AV559"/>
    <mergeCell ref="AR560:AR562"/>
    <mergeCell ref="AS560:AS562"/>
    <mergeCell ref="AT560:AT562"/>
    <mergeCell ref="AU560:AU562"/>
  </mergeCells>
  <conditionalFormatting sqref="G24:I25 G11:H23 G40:I40 G26:H39 G41:H46">
    <cfRule type="expression" dxfId="1296" priority="1240">
      <formula>$G11="N/A"</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295" priority="1500" operator="containsText" text="MEDIA">
      <formula>NOT(ISERROR(SEARCH("MEDIA",N11)))</formula>
    </cfRule>
  </conditionalFormatting>
  <conditionalFormatting sqref="N11:N46">
    <cfRule type="containsText" dxfId="1294" priority="1485" operator="containsText" text="MEDIO BAJA">
      <formula>NOT(ISERROR(SEARCH("MEDIO BAJA",N11)))</formula>
    </cfRule>
    <cfRule type="containsText" dxfId="1293" priority="1486" operator="containsText" text="MEDIO ALTA">
      <formula>NOT(ISERROR(SEARCH("MEDIO ALTA",N11)))</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292" priority="1501" operator="containsText" text="ALTA">
      <formula>NOT(ISERROR(SEARCH("ALTA",N11)))</formula>
    </cfRule>
    <cfRule type="containsText" dxfId="1291" priority="1502" operator="containsText" text="BAJA">
      <formula>NOT(ISERROR(SEARCH("BAJA",N11)))</formula>
    </cfRule>
  </conditionalFormatting>
  <conditionalFormatting sqref="Q11 Q14 Q17 Q20 Q23 Q26 Q29 Q32 Q35 Q38 Q41 Q44 Q47 Q50 Q53 Q56 Q59 Q62 Q65 Q68 Q71 Q74 Q77 Q80 Q83 Q86 Q89 Q92 Q173 Q254 Q335 Q416 Q497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Q494 P11:P568">
    <cfRule type="containsText" dxfId="1290" priority="1497" operator="containsText" text="MEDIO">
      <formula>NOT(ISERROR(SEARCH("MEDIO",P11)))</formula>
    </cfRule>
  </conditionalFormatting>
  <conditionalFormatting sqref="P11:P568">
    <cfRule type="containsText" dxfId="1289" priority="1483" operator="containsText" text="MEDIO BAJO">
      <formula>NOT(ISERROR(SEARCH("MEDIO BAJO",P11)))</formula>
    </cfRule>
    <cfRule type="containsText" dxfId="1288" priority="1484" operator="containsText" text="MEDIO ALTO">
      <formula>NOT(ISERROR(SEARCH("MEDIO ALTO",P11)))</formula>
    </cfRule>
  </conditionalFormatting>
  <conditionalFormatting sqref="Q11 Q14 Q17 Q20 Q23 Q26 Q29 Q32 Q35 Q38 Q41 Q44 Q47 Q50 Q53 Q56 Q59 Q62 Q65 Q68 Q71 Q74 Q77 Q80 Q83 Q86 Q89 Q92 Q173 Q254 Q335 Q416 Q497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Q494 P11:P568">
    <cfRule type="containsText" dxfId="1287" priority="1498" operator="containsText" text="ALTO">
      <formula>NOT(ISERROR(SEARCH("ALTO",P11)))</formula>
    </cfRule>
    <cfRule type="containsText" dxfId="1286" priority="1499" operator="containsText" text="BAJO">
      <formula>NOT(ISERROR(SEARCH("BAJO",P11)))</formula>
    </cfRule>
  </conditionalFormatting>
  <conditionalFormatting sqref="R11:R568">
    <cfRule type="cellIs" dxfId="1285" priority="1493" operator="lessThanOrEqual">
      <formula>3</formula>
    </cfRule>
    <cfRule type="cellIs" dxfId="1284" priority="1494" stopIfTrue="1" operator="between">
      <formula>4</formula>
      <formula>9</formula>
    </cfRule>
    <cfRule type="cellIs" dxfId="1283" priority="1495" operator="greaterThanOrEqual">
      <formula>10</formula>
    </cfRule>
  </conditionalFormatting>
  <conditionalFormatting sqref="S11:S64 S82:S457 S494:S568">
    <cfRule type="cellIs" dxfId="1282" priority="1496" operator="between">
      <formula>2</formula>
      <formula>3</formula>
    </cfRule>
  </conditionalFormatting>
  <conditionalFormatting sqref="W24:W25">
    <cfRule type="expression" dxfId="1281" priority="1273">
      <formula>S24="No_existen"</formula>
    </cfRule>
  </conditionalFormatting>
  <conditionalFormatting sqref="AA11:AA457 AA494:AA568">
    <cfRule type="expression" dxfId="1280" priority="1429">
      <formula>S11="No_Existen"</formula>
    </cfRule>
  </conditionalFormatting>
  <conditionalFormatting sqref="AB11:AB46">
    <cfRule type="expression" dxfId="1279" priority="1254">
      <formula>AA11="Semiautomatico"</formula>
    </cfRule>
    <cfRule type="expression" dxfId="1278" priority="1255">
      <formula>AA11="Manual"</formula>
    </cfRule>
    <cfRule type="expression" dxfId="1277" priority="1432">
      <formula>S11="No_existen"</formula>
    </cfRule>
  </conditionalFormatting>
  <conditionalFormatting sqref="AD11 AD14 AD17 AD20 AD23 AD26 AD29 AD32 AD35 AD38 AD41 AD44 AD47 AD50 AD53 AD56 AD59 AD62 AD65 AD68 AD71 AD131 AD191 AD251 AD311 AD371 AD431 AD491 AD74 AD134 AD194 AD254 AD314 AD374 AD434 AD494 AD77 AD137 AD197 AD257 AD317 AD377 AD437 AD497 AD80 AD140 AD200 AD260 AD320 AD380 AD440 AD500 AD83 AD143 AD203 AD263 AD323 AD383 AD443 AD503 AD86 AD146 AD206 AD266 AD326 AD386 AD446 AD506 AD89 AD149 AD209 AD269 AD329 AD389 AD449 AD509 AD92 AD152 AD212 AD272 AD332 AD392 AD452 AD512 AD95 AD155 AD215 AD275 AD335 AD395 AD455 AD515 AD98 AD158 AD218 AD278 AD338 AD398 AD458 AD518 AD101 AD161 AD221 AD281 AD341 AD401 AD461 AD521 AD104 AD164 AD224 AD284 AD344 AD404 AD464 AD524 AD107 AD167 AD227 AD287 AD347 AD407 AD467 AD527 AD110 AD170 AD230 AD290 AD350 AD410 AD470 AD530 AD113 AD173 AD233 AD293 AD353 AD413 AD473 AD533 AD116 AD176 AD236 AD296 AD356 AD416 AD476 AD119 AD179 AD239 AD299 AD359 AD419 AD479 AD122 AD182 AD242 AD302 AD362 AD422 AD482 AD125 AD185 AD245 AD305 AD365 AD425 AD485 AD128 AD188 AD248 AD308 AD368 AD428 AD488 AD536 AD539 AD542 AD545 AD548 AD551 AD554 AD557 AD560 AD563 AD566">
    <cfRule type="expression" dxfId="1276" priority="1644">
      <formula>T11="No_existen"</formula>
    </cfRule>
  </conditionalFormatting>
  <conditionalFormatting sqref="AE11:AE568">
    <cfRule type="expression" dxfId="1275" priority="1590">
      <formula>T11="No_existen"</formula>
    </cfRule>
  </conditionalFormatting>
  <conditionalFormatting sqref="AF11:AF478 AF494:AF568">
    <cfRule type="expression" dxfId="1274" priority="1586">
      <formula>S11="No_existen"</formula>
    </cfRule>
  </conditionalFormatting>
  <conditionalFormatting sqref="AG24:AG25">
    <cfRule type="expression" dxfId="1273" priority="1256">
      <formula>AF24="No asignado"</formula>
    </cfRule>
  </conditionalFormatting>
  <conditionalFormatting sqref="AG24:AG25">
    <cfRule type="expression" dxfId="1272" priority="1261">
      <formula>S24="No_existen"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cfRule type="expression" dxfId="1271" priority="1578">
      <formula>T11="No_existen"</formula>
    </cfRule>
  </conditionalFormatting>
  <conditionalFormatting sqref="AJ11:AJ568">
    <cfRule type="expression" dxfId="1270" priority="1574">
      <formula>T11="No_existen"</formula>
    </cfRule>
  </conditionalFormatting>
  <conditionalFormatting sqref="AK11:AK457 AK471:AK478 AK494:AK568">
    <cfRule type="expression" dxfId="1269" priority="1570">
      <formula>S11="No_existen"</formula>
    </cfRule>
  </conditionalFormatting>
  <conditionalFormatting sqref="AL11: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AL12:AL457 AL471:AL478 AL494:AL568">
    <cfRule type="expression" dxfId="1268" priority="1478">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cfRule type="expression" dxfId="1267" priority="1646">
      <formula>T11="No_existen"</formula>
    </cfRule>
  </conditionalFormatting>
  <conditionalFormatting sqref="AO11:AO568">
    <cfRule type="expression" dxfId="1266" priority="1566">
      <formula>T11="No_existen"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P12:AP457 AQ536 AQ539 AQ542 AQ545 AQ548 AQ551 AQ554 AQ557 AQ560 AQ563 AQ566 AP471:AP478 AP494:AP568">
    <cfRule type="expression" dxfId="1265" priority="1477">
      <formula>S11="No_existen"</formula>
    </cfRule>
  </conditionalFormatting>
  <conditionalFormatting sqref="AR11:AR568">
    <cfRule type="containsText" dxfId="1264" priority="1431" operator="containsText" text="INEXISTENTE">
      <formula>NOT(ISERROR(SEARCH("INEXISTENTE",AR11)))</formula>
    </cfRule>
    <cfRule type="containsText" dxfId="1263" priority="1437" operator="containsText" text="DÉBIL">
      <formula>NOT(ISERROR(SEARCH("DÉBIL",AR11)))</formula>
    </cfRule>
    <cfRule type="containsText" dxfId="1262" priority="1438" operator="containsText" text="ACEPTABLE">
      <formula>NOT(ISERROR(SEARCH("ACEPTABLE",AR11)))</formula>
    </cfRule>
    <cfRule type="containsText" dxfId="1261" priority="1439" operator="containsText" text="FUERTE">
      <formula>NOT(ISERROR(SEARCH("FUERTE",AR11)))</formula>
    </cfRule>
  </conditionalFormatting>
  <conditionalFormatting sqref="AS11:AS568">
    <cfRule type="cellIs" dxfId="1260" priority="1490" operator="lessThanOrEqual">
      <formula>10</formula>
    </cfRule>
    <cfRule type="cellIs" dxfId="1259" priority="1491" stopIfTrue="1" operator="between">
      <formula>11</formula>
      <formula>32</formula>
    </cfRule>
    <cfRule type="cellIs" dxfId="1258" priority="1492"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07 AT410 AT413 AT416 AT419 AT422 AT425 AT428 AT431 AT434 AT437 AT440 AT443 AT446 AT449 AT452 AT455 AT458 AT461 AT464 AT467 AT470 AT473 AT476 AT479 AT482 AT485 AT488 AT491 AT494 AT497 AT500 AT503 AT506 AT509 AT512 AT515 AT518 AT521 AT524 AT527 AT530 AT533 AT536 AT539 AT542 AT545 AT548 AT551 AT554 AT557 AT560 AT563 AT566">
    <cfRule type="cellIs" dxfId="1257" priority="1249" operator="equal">
      <formula>"LEVE"</formula>
    </cfRule>
    <cfRule type="cellIs" dxfId="1256" priority="1250" operator="equal">
      <formula>"MODERADO"</formula>
    </cfRule>
    <cfRule type="cellIs" dxfId="1255" priority="1251" operator="equal">
      <formula>"GRAVE"</formula>
    </cfRule>
  </conditionalFormatting>
  <conditionalFormatting sqref="AW11:AW13 AX15:AY15 AW16:AW103 AX24:AY28 AX32:AY34 AW106:AW113 AW115:AW568">
    <cfRule type="expression" dxfId="1254" priority="1241">
      <formula>$S11="No_existen"</formula>
    </cfRule>
  </conditionalFormatting>
  <conditionalFormatting sqref="AX15 AX24:AX28 AX32:AX34">
    <cfRule type="expression" dxfId="1253" priority="1461">
      <formula>AW15="ASUMIR"</formula>
    </cfRule>
  </conditionalFormatting>
  <conditionalFormatting sqref="AY15 AY24:AY28 AY32:AY34">
    <cfRule type="expression" dxfId="1252" priority="1460">
      <formula>AW15="ASUMIR"</formula>
    </cfRule>
  </conditionalFormatting>
  <conditionalFormatting sqref="AZ11:AZ46">
    <cfRule type="expression" dxfId="1251" priority="1468">
      <formula>AW11&lt;&gt;"COMPARTIR"</formula>
    </cfRule>
    <cfRule type="expression" dxfId="1250" priority="1474">
      <formula>AW11="ASUMIR"</formula>
    </cfRule>
  </conditionalFormatting>
  <conditionalFormatting sqref="G52:I52 G47:H51 G63:I64 G53:H62 G82:I82 G65:H81 G97:I97 G83:H96 G117:I118 G98:H116 G127:I127 G119:H126 G168:I169 G128:H167 G192:I193 G170:H191 G258:I259 G194:H257 G286:I286 G278:H285 G288:I289 G287:H287 G301:I301 G290:H300 G303:I304 G302:H302 G321:I322 G305:H320 G336:I337 G323:H335 G352:I352 G338:H351 G391:I391 G353:H390 G445:I445 G392:H444 G276:I277 G260:H275 G454:I454 G446:H453 G455:H457 G458:G470 G494:I568 G479:G493 G471:H472">
    <cfRule type="expression" dxfId="1249" priority="1191">
      <formula>$G47="N/A"</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89 O131 O173 O215 O257 O92 O134 O176 O218 O260 O536 O539 O542 O545 O548 O551 O554 O557 O560 O563 O566 N47:N568">
    <cfRule type="containsText" dxfId="1248" priority="1229" operator="containsText" text="MEDIA">
      <formula>NOT(ISERROR(SEARCH("MEDIA",N47)))</formula>
    </cfRule>
  </conditionalFormatting>
  <conditionalFormatting sqref="N47:N568">
    <cfRule type="containsText" dxfId="1247" priority="1214" operator="containsText" text="MEDIO BAJA">
      <formula>NOT(ISERROR(SEARCH("MEDIO BAJA",N47)))</formula>
    </cfRule>
    <cfRule type="containsText" dxfId="1246" priority="1215" operator="containsText" text="MEDIO ALTA">
      <formula>NOT(ISERROR(SEARCH("MEDIO ALTA",N47)))</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89 O131 O173 O215 O257 O92 O134 O176 O218 O260 O536 O539 O542 O545 O548 O551 O554 O557 O560 O563 O566 N47:N568">
    <cfRule type="containsText" dxfId="1245" priority="1230" operator="containsText" text="ALTA">
      <formula>NOT(ISERROR(SEARCH("ALTA",N47)))</formula>
    </cfRule>
    <cfRule type="containsText" dxfId="1244" priority="1231" operator="containsText" text="BAJA">
      <formula>NOT(ISERROR(SEARCH("BAJA",N47)))</formula>
    </cfRule>
  </conditionalFormatting>
  <conditionalFormatting sqref="Q536:Q568">
    <cfRule type="containsText" dxfId="1243" priority="1226" operator="containsText" text="MEDIO">
      <formula>NOT(ISERROR(SEARCH("MEDIO",Q536)))</formula>
    </cfRule>
  </conditionalFormatting>
  <conditionalFormatting sqref="Q536:Q568">
    <cfRule type="containsText" dxfId="1242" priority="1227" operator="containsText" text="ALTO">
      <formula>NOT(ISERROR(SEARCH("ALTO",Q536)))</formula>
    </cfRule>
    <cfRule type="containsText" dxfId="1241" priority="1228" operator="containsText" text="BAJO">
      <formula>NOT(ISERROR(SEARCH("BAJO",Q536)))</formula>
    </cfRule>
  </conditionalFormatting>
  <conditionalFormatting sqref="W51:W52 W63:W64 W82 W97 W117:W118 W127 W135:W136 W168:W169 W259 W288:W291 W293:W299 W301 W303:W307 W319 W321:W322 W336:W337 W352 W375:W376 W412 W430 W443:W445 W276:W277 W453:W457 W475 W494:W568 W477:W478">
    <cfRule type="expression" dxfId="1240" priority="1197">
      <formula>S51="No_existen"</formula>
    </cfRule>
  </conditionalFormatting>
  <conditionalFormatting sqref="AB47:AB309 AB311:AB376 AB384:AB391 AB380:AB382 AB378 AB406:AB568 AB393:AB404">
    <cfRule type="expression" dxfId="1239" priority="1193">
      <formula>AA47="Semiautomatico"</formula>
    </cfRule>
    <cfRule type="expression" dxfId="1238" priority="1194">
      <formula>AA47="Manual"</formula>
    </cfRule>
    <cfRule type="expression" dxfId="1237" priority="1202">
      <formula>S47="No_existen"</formula>
    </cfRule>
  </conditionalFormatting>
  <conditionalFormatting sqref="AG51:AG52 AG63:AG64 AG82:AG97 AG117:AG118 AG127:AG136 AG168:AG169 AG195 AG197 AG259 AG288:AG301 AG303:AG307 AG319 AG321:AG322 AG336:AG337 AG352 AG375:AG376 AG412 AG430 AG443:AG445 AG262 AG276:AG277 AG453:AG457 AG471:AG472 AG494:AG568 AG474:AG475 AG477:AG478">
    <cfRule type="expression" dxfId="1236" priority="1195">
      <formula>AF51="No asignado"</formula>
    </cfRule>
  </conditionalFormatting>
  <conditionalFormatting sqref="AG51:AG52 AG63:AG64 AG82:AG97 AG117:AG118 AG127:AG136 AG168:AG169 AG195 AG197 AG259 AG288:AG301 AG303:AG307 AG319 AG321:AG322 AG336:AG337 AG352 AG375:AG376 AG412 AG430 AG443:AG445 AG262 AG276:AG277 AG453:AG457 AG471:AG472 AG494:AG568 AG474:AG475 AG477:AG478">
    <cfRule type="expression" dxfId="1235" priority="1196">
      <formula>S51="No_existen"</formula>
    </cfRule>
  </conditionalFormatting>
  <conditionalFormatting sqref="AU290:AV290 AU293:AV293 AU296:AV296 AU299:AV299 AU443:AV443 AU473:AV473 AU476:AV476 AU494:AV494 AU497:AV497 AU500:AV500 AU503:AV503 AU506:AV506 AU509:AV509 AU512:AV512 AU515:AV515 AU518:AV518 AU521:AV521 AU524:AV524 AU527:AV527 AU530:AV530 AU533:AV533 AU536:AV536 AU539:AV539 AU542:AV542 AU545:AV545 AU548:AV548 AU551:AV551 AU554:AV554 AU557:AV557 AU560:AV560 AU563:AV563 AU566:AV566">
    <cfRule type="cellIs" dxfId="1234" priority="1216" operator="equal">
      <formula>"LEVE"</formula>
    </cfRule>
    <cfRule type="cellIs" dxfId="1233" priority="1217" operator="equal">
      <formula>"MODERADO"</formula>
    </cfRule>
    <cfRule type="cellIs" dxfId="1232" priority="1218" operator="equal">
      <formula>"GRAVE"</formula>
    </cfRule>
  </conditionalFormatting>
  <conditionalFormatting sqref="AX48:AY49 AX51:AY64 AX50 AX80:AY82 AX70:AY73 AX67:AY67 AX94:AY97 AX84:AY91 AX101:AY103 AX106:AY109 AX117:AY118 AX127:AY127 AX129:AY217 AX221:AY232 AX252:AY280 AX249:AY250 AX246:AY247 AX240:AY244 AX237:AY238 AX234:AY235 AX284:AY319 AX321:AY322 AX330:AY334 AX336:AY340 AX345:AY355 AX358:AY358 AX360:AY361 AX363:AY367 AX370:AY373 AX375:AY394 AX398:AY415 AX430:AY439 AX424:AY427 AX421:AY421 AX441:AY445 AX447:AY448 AX450:AY451 AX455:AY466 AX468:AY469 AX471:AY478 AX481:AY481 AX488:AY568">
    <cfRule type="expression" dxfId="1231" priority="1192">
      <formula>$S48="No_existen"</formula>
    </cfRule>
  </conditionalFormatting>
  <conditionalFormatting sqref="AX48:AX64 AX80:AX82 AX70:AX73 AX67 AX94:AX97 AX84:AX91 AX101:AX103 AX106:AX109 AX117:AX118 AX127 AX129:AX217 AX221:AX232 AX252:AX280 AX249:AX250 AX246:AX247 AX240:AX244 AX237:AX238 AX234:AX235 AX284:AX319 AX321:AX322 AX330:AX334 AX336:AX340 AX345:AX355 AX358 AX360:AX361 AX363:AX367 AX370:AX373 AX375:AX394 AX398:AX415 AX430:AX439 AX424:AX427 AX421 AX441:AX445 AX447:AX448 AX450:AX451 AX455:AX466 AX468:AX469 AX471:AX478 AX481 AX488:AX568">
    <cfRule type="expression" dxfId="1230" priority="1207">
      <formula>AW48="ASUMIR"</formula>
    </cfRule>
  </conditionalFormatting>
  <conditionalFormatting sqref="AY48:AY49 AY51:AY64 AY80:AY82 AY70:AY73 AY67 AY94:AY97 AY84:AY91 AY101:AY103 AY106:AY109 AY117:AY118 AY127 AY129:AY217 AY221:AY232 AY252:AY280 AY249:AY250 AY246:AY247 AY240:AY244 AY237:AY238 AY234:AY235 AY284:AY319 AY321:AY322 AY330:AY334 AY336:AY340 AY345:AY355 AY358 AY360:AY361 AY363:AY367 AY370:AY373 AY375:AY394 AY398:AY415 AY430:AY439 AY424:AY427 AY421 AY441:AY445 AY447:AY448 AY450:AY451 AY455:AY466 AY468:AY469 AY471:AY478 AY481 AY488:AY568">
    <cfRule type="expression" dxfId="1229" priority="1206">
      <formula>AW48="ASUMIR"</formula>
    </cfRule>
  </conditionalFormatting>
  <conditionalFormatting sqref="AZ47:AZ421 AZ424:AZ482 AZ485:AZ568">
    <cfRule type="expression" dxfId="1228" priority="1208">
      <formula>AW47&lt;&gt;"COMPARTIR"</formula>
    </cfRule>
    <cfRule type="expression" dxfId="1227" priority="1209">
      <formula>AW47="ASUMIR"</formula>
    </cfRule>
  </conditionalFormatting>
  <conditionalFormatting sqref="I13 I22">
    <cfRule type="expression" dxfId="1226" priority="1190">
      <formula>$G13="N/A"</formula>
    </cfRule>
  </conditionalFormatting>
  <conditionalFormatting sqref="W22">
    <cfRule type="expression" dxfId="1225" priority="1189">
      <formula>S22="No_existen"</formula>
    </cfRule>
  </conditionalFormatting>
  <conditionalFormatting sqref="W11">
    <cfRule type="expression" dxfId="1224" priority="1188">
      <formula>S11="No_existen"</formula>
    </cfRule>
  </conditionalFormatting>
  <conditionalFormatting sqref="W12">
    <cfRule type="expression" dxfId="1223" priority="1187">
      <formula>S12="No_existen"</formula>
    </cfRule>
  </conditionalFormatting>
  <conditionalFormatting sqref="W13">
    <cfRule type="expression" dxfId="1222" priority="1186">
      <formula>S13="No_existen"</formula>
    </cfRule>
  </conditionalFormatting>
  <conditionalFormatting sqref="W14">
    <cfRule type="expression" dxfId="1221" priority="1185">
      <formula>S14="No_existen"</formula>
    </cfRule>
  </conditionalFormatting>
  <conditionalFormatting sqref="W15">
    <cfRule type="expression" dxfId="1220" priority="1184">
      <formula>S15="No_existen"</formula>
    </cfRule>
  </conditionalFormatting>
  <conditionalFormatting sqref="W16">
    <cfRule type="expression" dxfId="1219" priority="1183">
      <formula>S16="No_existen"</formula>
    </cfRule>
  </conditionalFormatting>
  <conditionalFormatting sqref="W17">
    <cfRule type="expression" dxfId="1218" priority="1182">
      <formula>S17="No_existen"</formula>
    </cfRule>
  </conditionalFormatting>
  <conditionalFormatting sqref="W18">
    <cfRule type="expression" dxfId="1217" priority="1181">
      <formula>S18="No_existen"</formula>
    </cfRule>
  </conditionalFormatting>
  <conditionalFormatting sqref="W19">
    <cfRule type="expression" dxfId="1216" priority="1180">
      <formula>S19="No_existen"</formula>
    </cfRule>
  </conditionalFormatting>
  <conditionalFormatting sqref="W20">
    <cfRule type="expression" dxfId="1215" priority="1179">
      <formula>S20="No_existen"</formula>
    </cfRule>
  </conditionalFormatting>
  <conditionalFormatting sqref="W21">
    <cfRule type="expression" dxfId="1214" priority="1178">
      <formula>S21="No_existen"</formula>
    </cfRule>
  </conditionalFormatting>
  <conditionalFormatting sqref="W23">
    <cfRule type="expression" dxfId="1213" priority="1177">
      <formula>S23="No_existen"</formula>
    </cfRule>
  </conditionalFormatting>
  <conditionalFormatting sqref="AG22">
    <cfRule type="expression" dxfId="1212" priority="1175">
      <formula>AF22="No asignado"</formula>
    </cfRule>
  </conditionalFormatting>
  <conditionalFormatting sqref="AG22">
    <cfRule type="expression" dxfId="1211" priority="1176">
      <formula>S22="No_existen"</formula>
    </cfRule>
  </conditionalFormatting>
  <conditionalFormatting sqref="AG11">
    <cfRule type="expression" dxfId="1210" priority="1174">
      <formula>S11="No_existen"</formula>
    </cfRule>
  </conditionalFormatting>
  <conditionalFormatting sqref="AG12">
    <cfRule type="expression" dxfId="1209" priority="1173">
      <formula>S12="No_existen"</formula>
    </cfRule>
  </conditionalFormatting>
  <conditionalFormatting sqref="AG11:AG12">
    <cfRule type="expression" dxfId="1208" priority="1171">
      <formula>AF11="No asignado"</formula>
    </cfRule>
  </conditionalFormatting>
  <conditionalFormatting sqref="AG11:AG12">
    <cfRule type="expression" dxfId="1207" priority="1172">
      <formula>AF11="No asignado"</formula>
    </cfRule>
  </conditionalFormatting>
  <conditionalFormatting sqref="AG13">
    <cfRule type="expression" dxfId="1206" priority="1170">
      <formula>S13="No_existen"</formula>
    </cfRule>
  </conditionalFormatting>
  <conditionalFormatting sqref="AG13">
    <cfRule type="expression" dxfId="1205" priority="1168">
      <formula>AF13="No asignado"</formula>
    </cfRule>
  </conditionalFormatting>
  <conditionalFormatting sqref="AG13">
    <cfRule type="expression" dxfId="1204" priority="1169">
      <formula>AF13="No asignado"</formula>
    </cfRule>
  </conditionalFormatting>
  <conditionalFormatting sqref="AG14">
    <cfRule type="expression" dxfId="1203" priority="1167">
      <formula>S14="No_existen"</formula>
    </cfRule>
  </conditionalFormatting>
  <conditionalFormatting sqref="AG15">
    <cfRule type="expression" dxfId="1202" priority="1166">
      <formula>S15="No_existen"</formula>
    </cfRule>
  </conditionalFormatting>
  <conditionalFormatting sqref="AG16">
    <cfRule type="expression" dxfId="1201" priority="1165">
      <formula>S16="No_existen"</formula>
    </cfRule>
  </conditionalFormatting>
  <conditionalFormatting sqref="AG14:AG16">
    <cfRule type="expression" dxfId="1200" priority="1163">
      <formula>AF14="No asignado"</formula>
    </cfRule>
  </conditionalFormatting>
  <conditionalFormatting sqref="AG14:AG16">
    <cfRule type="expression" dxfId="1199" priority="1164">
      <formula>AF14="No asignado"</formula>
    </cfRule>
  </conditionalFormatting>
  <conditionalFormatting sqref="AG17:AG19">
    <cfRule type="expression" dxfId="1198" priority="1160">
      <formula>AF17="No asignado"</formula>
    </cfRule>
    <cfRule type="expression" dxfId="1197" priority="1162">
      <formula>S17="No_existen"</formula>
    </cfRule>
  </conditionalFormatting>
  <conditionalFormatting sqref="AG17:AG19">
    <cfRule type="expression" dxfId="1196" priority="1161">
      <formula>AF17="No asignado"</formula>
    </cfRule>
  </conditionalFormatting>
  <conditionalFormatting sqref="AG20">
    <cfRule type="expression" dxfId="1195" priority="1159">
      <formula>S20="No_existen"</formula>
    </cfRule>
  </conditionalFormatting>
  <conditionalFormatting sqref="AG21">
    <cfRule type="expression" dxfId="1194" priority="1158">
      <formula>S21="No_existen"</formula>
    </cfRule>
  </conditionalFormatting>
  <conditionalFormatting sqref="AG20:AG21">
    <cfRule type="expression" dxfId="1193" priority="1157">
      <formula>AF20="No asignado"</formula>
    </cfRule>
  </conditionalFormatting>
  <conditionalFormatting sqref="AG23">
    <cfRule type="expression" dxfId="1192" priority="1156">
      <formula>S23="No_existen"</formula>
    </cfRule>
  </conditionalFormatting>
  <conditionalFormatting sqref="AG23">
    <cfRule type="expression" dxfId="1191" priority="1155">
      <formula>AF23="No asignado"</formula>
    </cfRule>
  </conditionalFormatting>
  <conditionalFormatting sqref="AU11:AV11">
    <cfRule type="cellIs" dxfId="1190" priority="1152" operator="equal">
      <formula>"LEVE"</formula>
    </cfRule>
    <cfRule type="cellIs" dxfId="1189" priority="1153" operator="equal">
      <formula>"MODERADO"</formula>
    </cfRule>
    <cfRule type="cellIs" dxfId="1188" priority="1154" operator="equal">
      <formula>"GRAVE"</formula>
    </cfRule>
  </conditionalFormatting>
  <conditionalFormatting sqref="AU14:AV14">
    <cfRule type="cellIs" dxfId="1187" priority="1149" operator="equal">
      <formula>"LEVE"</formula>
    </cfRule>
    <cfRule type="cellIs" dxfId="1186" priority="1150" operator="equal">
      <formula>"MODERADO"</formula>
    </cfRule>
    <cfRule type="cellIs" dxfId="1185" priority="1151" operator="equal">
      <formula>"GRAVE"</formula>
    </cfRule>
  </conditionalFormatting>
  <conditionalFormatting sqref="AU17:AV17">
    <cfRule type="cellIs" dxfId="1184" priority="1146" operator="equal">
      <formula>"LEVE"</formula>
    </cfRule>
    <cfRule type="cellIs" dxfId="1183" priority="1147" operator="equal">
      <formula>"MODERADO"</formula>
    </cfRule>
    <cfRule type="cellIs" dxfId="1182" priority="1148" operator="equal">
      <formula>"GRAVE"</formula>
    </cfRule>
  </conditionalFormatting>
  <conditionalFormatting sqref="AU20:AV20">
    <cfRule type="cellIs" dxfId="1181" priority="1143" operator="equal">
      <formula>"LEVE"</formula>
    </cfRule>
    <cfRule type="cellIs" dxfId="1180" priority="1144" operator="equal">
      <formula>"MODERADO"</formula>
    </cfRule>
    <cfRule type="cellIs" dxfId="1179" priority="1145" operator="equal">
      <formula>"GRAVE"</formula>
    </cfRule>
  </conditionalFormatting>
  <conditionalFormatting sqref="AU23:AV23">
    <cfRule type="cellIs" dxfId="1178" priority="1140" operator="equal">
      <formula>"LEVE"</formula>
    </cfRule>
    <cfRule type="cellIs" dxfId="1177" priority="1141" operator="equal">
      <formula>"MODERADO"</formula>
    </cfRule>
    <cfRule type="cellIs" dxfId="1176" priority="1142" operator="equal">
      <formula>"GRAVE"</formula>
    </cfRule>
  </conditionalFormatting>
  <conditionalFormatting sqref="AW14:AW15">
    <cfRule type="expression" dxfId="1175" priority="1139">
      <formula>$S14="No_existen"</formula>
    </cfRule>
  </conditionalFormatting>
  <conditionalFormatting sqref="AX13">
    <cfRule type="expression" dxfId="1174" priority="1137">
      <formula>$S13="No_existen"</formula>
    </cfRule>
  </conditionalFormatting>
  <conditionalFormatting sqref="AX13">
    <cfRule type="expression" dxfId="1173" priority="1138">
      <formula>AW13="ASUMIR"</formula>
    </cfRule>
  </conditionalFormatting>
  <conditionalFormatting sqref="AX11">
    <cfRule type="expression" dxfId="1172" priority="1136">
      <formula>AW11="ASUMIR"</formula>
    </cfRule>
  </conditionalFormatting>
  <conditionalFormatting sqref="AX12">
    <cfRule type="expression" dxfId="1171" priority="1135">
      <formula>AW12="ASUMIR"</formula>
    </cfRule>
  </conditionalFormatting>
  <conditionalFormatting sqref="AY11">
    <cfRule type="expression" dxfId="1170" priority="1134">
      <formula>AW11="ASUMIR"</formula>
    </cfRule>
  </conditionalFormatting>
  <conditionalFormatting sqref="AY12:AY13">
    <cfRule type="expression" dxfId="1169" priority="1133">
      <formula>AW12="ASUMIR"</formula>
    </cfRule>
  </conditionalFormatting>
  <conditionalFormatting sqref="AX22">
    <cfRule type="expression" dxfId="1168" priority="1129">
      <formula>$S22="No_existen"</formula>
    </cfRule>
  </conditionalFormatting>
  <conditionalFormatting sqref="AX22">
    <cfRule type="expression" dxfId="1167" priority="1130">
      <formula>AW22="ASUMIR"</formula>
    </cfRule>
  </conditionalFormatting>
  <conditionalFormatting sqref="AX16">
    <cfRule type="expression" dxfId="1166" priority="1128">
      <formula>AW16="ASUMIR"</formula>
    </cfRule>
  </conditionalFormatting>
  <conditionalFormatting sqref="AX16">
    <cfRule type="expression" dxfId="1165" priority="1127">
      <formula>$S16="No_existen"</formula>
    </cfRule>
  </conditionalFormatting>
  <conditionalFormatting sqref="AX17:AX19">
    <cfRule type="expression" dxfId="1164" priority="1126">
      <formula>AW17="ASUMIR"</formula>
    </cfRule>
  </conditionalFormatting>
  <conditionalFormatting sqref="AX20:AX21">
    <cfRule type="expression" dxfId="1163" priority="1125">
      <formula>AW20="ASUMIR"</formula>
    </cfRule>
  </conditionalFormatting>
  <conditionalFormatting sqref="AX23">
    <cfRule type="expression" dxfId="1162" priority="1124">
      <formula>AW23="ASUMIR"</formula>
    </cfRule>
  </conditionalFormatting>
  <conditionalFormatting sqref="AY22">
    <cfRule type="expression" dxfId="1161" priority="1122">
      <formula>$S22="No_existen"</formula>
    </cfRule>
  </conditionalFormatting>
  <conditionalFormatting sqref="AY22">
    <cfRule type="expression" dxfId="1160" priority="1123">
      <formula>AW22="ASUMIR"</formula>
    </cfRule>
  </conditionalFormatting>
  <conditionalFormatting sqref="AY16">
    <cfRule type="expression" dxfId="1159" priority="1121">
      <formula>AW16="ASUMIR"</formula>
    </cfRule>
  </conditionalFormatting>
  <conditionalFormatting sqref="AY17:AY19">
    <cfRule type="expression" dxfId="1158" priority="1120">
      <formula>AW17="ASUMIR"</formula>
    </cfRule>
  </conditionalFormatting>
  <conditionalFormatting sqref="AY20:AY21">
    <cfRule type="expression" dxfId="1157" priority="1119">
      <formula>AW20="ASUMIR"</formula>
    </cfRule>
  </conditionalFormatting>
  <conditionalFormatting sqref="AY23">
    <cfRule type="expression" dxfId="1156" priority="1118">
      <formula>AW23="ASUMIR"</formula>
    </cfRule>
  </conditionalFormatting>
  <conditionalFormatting sqref="I28">
    <cfRule type="expression" dxfId="1155" priority="1117">
      <formula>$G28="N/A"</formula>
    </cfRule>
  </conditionalFormatting>
  <conditionalFormatting sqref="W27:W28">
    <cfRule type="expression" dxfId="1154" priority="1116">
      <formula>S27="No_existen"</formula>
    </cfRule>
  </conditionalFormatting>
  <conditionalFormatting sqref="W26">
    <cfRule type="expression" dxfId="1153" priority="1115">
      <formula>S26="No_existen"</formula>
    </cfRule>
  </conditionalFormatting>
  <conditionalFormatting sqref="W29">
    <cfRule type="expression" dxfId="1152" priority="1114">
      <formula>S29="No_existen"</formula>
    </cfRule>
  </conditionalFormatting>
  <conditionalFormatting sqref="W30">
    <cfRule type="expression" dxfId="1151" priority="1113">
      <formula>S30="No_existen"</formula>
    </cfRule>
  </conditionalFormatting>
  <conditionalFormatting sqref="W31">
    <cfRule type="expression" dxfId="1150" priority="1112">
      <formula>S31="No_existen"</formula>
    </cfRule>
  </conditionalFormatting>
  <conditionalFormatting sqref="W32">
    <cfRule type="expression" dxfId="1149" priority="1111">
      <formula>S32="No_existen"</formula>
    </cfRule>
  </conditionalFormatting>
  <conditionalFormatting sqref="W33">
    <cfRule type="expression" dxfId="1148" priority="1110">
      <formula>S33="No_existen"</formula>
    </cfRule>
  </conditionalFormatting>
  <conditionalFormatting sqref="W34">
    <cfRule type="expression" dxfId="1147" priority="1109">
      <formula>S34="No_existen"</formula>
    </cfRule>
  </conditionalFormatting>
  <conditionalFormatting sqref="W35">
    <cfRule type="expression" dxfId="1146" priority="1108">
      <formula>S35="No_existen"</formula>
    </cfRule>
  </conditionalFormatting>
  <conditionalFormatting sqref="W36">
    <cfRule type="expression" dxfId="1145" priority="1107">
      <formula>S36="No_existen"</formula>
    </cfRule>
  </conditionalFormatting>
  <conditionalFormatting sqref="W37">
    <cfRule type="expression" dxfId="1144" priority="1106">
      <formula>S37="No_existen"</formula>
    </cfRule>
  </conditionalFormatting>
  <conditionalFormatting sqref="W38">
    <cfRule type="expression" dxfId="1143" priority="1105">
      <formula>S38="No_existen"</formula>
    </cfRule>
  </conditionalFormatting>
  <conditionalFormatting sqref="W39">
    <cfRule type="expression" dxfId="1142" priority="1104">
      <formula>S39="No_existen"</formula>
    </cfRule>
  </conditionalFormatting>
  <conditionalFormatting sqref="W40">
    <cfRule type="expression" dxfId="1141" priority="1103">
      <formula>S40="No_existen"</formula>
    </cfRule>
  </conditionalFormatting>
  <conditionalFormatting sqref="AG26">
    <cfRule type="expression" dxfId="1140" priority="1102">
      <formula>$S$11="No_existen"</formula>
    </cfRule>
  </conditionalFormatting>
  <conditionalFormatting sqref="AG26:AG29 AG32:AG40">
    <cfRule type="expression" dxfId="1139" priority="1100">
      <formula>AF26="No asignado"</formula>
    </cfRule>
  </conditionalFormatting>
  <conditionalFormatting sqref="AG27">
    <cfRule type="expression" dxfId="1138" priority="1099">
      <formula>$S$12="No_existen"</formula>
    </cfRule>
  </conditionalFormatting>
  <conditionalFormatting sqref="AG28">
    <cfRule type="expression" dxfId="1137" priority="1098">
      <formula>$S$13="No_existen"</formula>
    </cfRule>
  </conditionalFormatting>
  <conditionalFormatting sqref="AG29 AG32:AG40">
    <cfRule type="expression" dxfId="1136" priority="1101">
      <formula>S29="No_existen"</formula>
    </cfRule>
  </conditionalFormatting>
  <conditionalFormatting sqref="AG30">
    <cfRule type="expression" dxfId="1135" priority="1097">
      <formula>S30="No_existen"</formula>
    </cfRule>
  </conditionalFormatting>
  <conditionalFormatting sqref="AG30">
    <cfRule type="expression" dxfId="1134" priority="1095">
      <formula>AF30="No asignado"</formula>
    </cfRule>
  </conditionalFormatting>
  <conditionalFormatting sqref="AG30">
    <cfRule type="expression" dxfId="1133" priority="1096">
      <formula>AF30="No asignado"</formula>
    </cfRule>
  </conditionalFormatting>
  <conditionalFormatting sqref="AG31">
    <cfRule type="expression" dxfId="1132" priority="1094">
      <formula>S31="No_existen"</formula>
    </cfRule>
  </conditionalFormatting>
  <conditionalFormatting sqref="AG31">
    <cfRule type="expression" dxfId="1131" priority="1092">
      <formula>AF31="No asignado"</formula>
    </cfRule>
  </conditionalFormatting>
  <conditionalFormatting sqref="AG31">
    <cfRule type="expression" dxfId="1130" priority="1093">
      <formula>AF31="No asignado"</formula>
    </cfRule>
  </conditionalFormatting>
  <conditionalFormatting sqref="AV26">
    <cfRule type="cellIs" dxfId="1129" priority="1086" operator="equal">
      <formula>"LEVE"</formula>
    </cfRule>
    <cfRule type="cellIs" dxfId="1128" priority="1087" operator="equal">
      <formula>"MODERADO"</formula>
    </cfRule>
    <cfRule type="cellIs" dxfId="1127" priority="1088" operator="equal">
      <formula>"GRAVE"</formula>
    </cfRule>
  </conditionalFormatting>
  <conditionalFormatting sqref="AV29">
    <cfRule type="cellIs" dxfId="1126" priority="1083" operator="equal">
      <formula>"LEVE"</formula>
    </cfRule>
    <cfRule type="cellIs" dxfId="1125" priority="1084" operator="equal">
      <formula>"MODERADO"</formula>
    </cfRule>
    <cfRule type="cellIs" dxfId="1124" priority="1085" operator="equal">
      <formula>"GRAVE"</formula>
    </cfRule>
  </conditionalFormatting>
  <conditionalFormatting sqref="AV35">
    <cfRule type="cellIs" dxfId="1123" priority="1080" operator="equal">
      <formula>"LEVE"</formula>
    </cfRule>
    <cfRule type="cellIs" dxfId="1122" priority="1081" operator="equal">
      <formula>"MODERADO"</formula>
    </cfRule>
    <cfRule type="cellIs" dxfId="1121" priority="1082" operator="equal">
      <formula>"GRAVE"</formula>
    </cfRule>
  </conditionalFormatting>
  <conditionalFormatting sqref="AV38">
    <cfRule type="cellIs" dxfId="1120" priority="1089" operator="equal">
      <formula>"LEVE"</formula>
    </cfRule>
    <cfRule type="cellIs" dxfId="1119" priority="1090" operator="equal">
      <formula>"MODERADO"</formula>
    </cfRule>
    <cfRule type="cellIs" dxfId="1118" priority="1091" operator="equal">
      <formula>"GRAVE"</formula>
    </cfRule>
  </conditionalFormatting>
  <conditionalFormatting sqref="AU26">
    <cfRule type="cellIs" dxfId="1117" priority="1077" operator="equal">
      <formula>"LEVE"</formula>
    </cfRule>
    <cfRule type="cellIs" dxfId="1116" priority="1078" operator="equal">
      <formula>"MODERADO"</formula>
    </cfRule>
    <cfRule type="cellIs" dxfId="1115" priority="1079" operator="equal">
      <formula>"GRAVE"</formula>
    </cfRule>
  </conditionalFormatting>
  <conditionalFormatting sqref="AU29">
    <cfRule type="cellIs" dxfId="1114" priority="1074" operator="equal">
      <formula>"LEVE"</formula>
    </cfRule>
    <cfRule type="cellIs" dxfId="1113" priority="1075" operator="equal">
      <formula>"MODERADO"</formula>
    </cfRule>
    <cfRule type="cellIs" dxfId="1112" priority="1076" operator="equal">
      <formula>"GRAVE"</formula>
    </cfRule>
  </conditionalFormatting>
  <conditionalFormatting sqref="AU32">
    <cfRule type="cellIs" dxfId="1111" priority="1071" operator="equal">
      <formula>"LEVE"</formula>
    </cfRule>
    <cfRule type="cellIs" dxfId="1110" priority="1072" operator="equal">
      <formula>"MODERADO"</formula>
    </cfRule>
    <cfRule type="cellIs" dxfId="1109" priority="1073" operator="equal">
      <formula>"GRAVE"</formula>
    </cfRule>
  </conditionalFormatting>
  <conditionalFormatting sqref="AV32">
    <cfRule type="cellIs" dxfId="1108" priority="1068" operator="equal">
      <formula>"LEVE"</formula>
    </cfRule>
    <cfRule type="cellIs" dxfId="1107" priority="1069" operator="equal">
      <formula>"MODERADO"</formula>
    </cfRule>
    <cfRule type="cellIs" dxfId="1106" priority="1070" operator="equal">
      <formula>"GRAVE"</formula>
    </cfRule>
  </conditionalFormatting>
  <conditionalFormatting sqref="AU35">
    <cfRule type="cellIs" dxfId="1105" priority="1065" operator="equal">
      <formula>"LEVE"</formula>
    </cfRule>
    <cfRule type="cellIs" dxfId="1104" priority="1066" operator="equal">
      <formula>"MODERADO"</formula>
    </cfRule>
    <cfRule type="cellIs" dxfId="1103" priority="1067" operator="equal">
      <formula>"GRAVE"</formula>
    </cfRule>
  </conditionalFormatting>
  <conditionalFormatting sqref="AU38">
    <cfRule type="cellIs" dxfId="1102" priority="1062" operator="equal">
      <formula>"LEVE"</formula>
    </cfRule>
    <cfRule type="cellIs" dxfId="1101" priority="1063" operator="equal">
      <formula>"MODERADO"</formula>
    </cfRule>
    <cfRule type="cellIs" dxfId="1100" priority="1064" operator="equal">
      <formula>"GRAVE"</formula>
    </cfRule>
  </conditionalFormatting>
  <conditionalFormatting sqref="AX35:AX37">
    <cfRule type="expression" dxfId="1099" priority="1061">
      <formula>AW35="ASUMIR"</formula>
    </cfRule>
  </conditionalFormatting>
  <conditionalFormatting sqref="AY35">
    <cfRule type="expression" dxfId="1098" priority="1060">
      <formula>AW35="ASUMIR"</formula>
    </cfRule>
  </conditionalFormatting>
  <conditionalFormatting sqref="AY36">
    <cfRule type="expression" dxfId="1097" priority="1059">
      <formula>AW36="ASUMIR"</formula>
    </cfRule>
  </conditionalFormatting>
  <conditionalFormatting sqref="AY37">
    <cfRule type="expression" dxfId="1096" priority="1058">
      <formula>AW37="ASUMIR"</formula>
    </cfRule>
  </conditionalFormatting>
  <conditionalFormatting sqref="AX39:AX40">
    <cfRule type="expression" dxfId="1095" priority="1056">
      <formula>AW38="ASUMIR"</formula>
    </cfRule>
  </conditionalFormatting>
  <conditionalFormatting sqref="AX39:AX40">
    <cfRule type="expression" dxfId="1094" priority="1057">
      <formula>$S38="No_existen"</formula>
    </cfRule>
  </conditionalFormatting>
  <conditionalFormatting sqref="AY38:AY40">
    <cfRule type="expression" dxfId="1093" priority="1055">
      <formula>AW38="ASUMIR"</formula>
    </cfRule>
  </conditionalFormatting>
  <conditionalFormatting sqref="AY38:AY40">
    <cfRule type="expression" dxfId="1092" priority="1054">
      <formula>$S38="No_existen"</formula>
    </cfRule>
  </conditionalFormatting>
  <conditionalFormatting sqref="AX29:AX31">
    <cfRule type="expression" dxfId="1091" priority="1053">
      <formula>AW29="ASUMIR"</formula>
    </cfRule>
  </conditionalFormatting>
  <conditionalFormatting sqref="AY29">
    <cfRule type="expression" dxfId="1090" priority="1052">
      <formula>AW29="ASUMIR"</formula>
    </cfRule>
  </conditionalFormatting>
  <conditionalFormatting sqref="AY30">
    <cfRule type="expression" dxfId="1089" priority="1051">
      <formula>AW30="ASUMIR"</formula>
    </cfRule>
  </conditionalFormatting>
  <conditionalFormatting sqref="AY31">
    <cfRule type="expression" dxfId="1088" priority="1050">
      <formula>AW31="ASUMIR"</formula>
    </cfRule>
  </conditionalFormatting>
  <conditionalFormatting sqref="I41:I51">
    <cfRule type="expression" dxfId="1087" priority="1049">
      <formula>$G41="N/A"</formula>
    </cfRule>
  </conditionalFormatting>
  <conditionalFormatting sqref="W41:W50">
    <cfRule type="expression" dxfId="1086" priority="1048">
      <formula>S41="No_existen"</formula>
    </cfRule>
  </conditionalFormatting>
  <conditionalFormatting sqref="AG41">
    <cfRule type="expression" dxfId="1085" priority="1047">
      <formula>$S$11="No_existen"</formula>
    </cfRule>
  </conditionalFormatting>
  <conditionalFormatting sqref="AG41:AG50">
    <cfRule type="expression" dxfId="1084" priority="1045">
      <formula>AF41="No asignado"</formula>
    </cfRule>
  </conditionalFormatting>
  <conditionalFormatting sqref="AG42">
    <cfRule type="expression" dxfId="1083" priority="1044">
      <formula>$S$12="No_existen"</formula>
    </cfRule>
  </conditionalFormatting>
  <conditionalFormatting sqref="AG43">
    <cfRule type="expression" dxfId="1082" priority="1043">
      <formula>$S$13="No_existen"</formula>
    </cfRule>
  </conditionalFormatting>
  <conditionalFormatting sqref="AG44:AG50">
    <cfRule type="expression" dxfId="1081" priority="1046">
      <formula>S44="No_existen"</formula>
    </cfRule>
  </conditionalFormatting>
  <conditionalFormatting sqref="AU41:AV41">
    <cfRule type="cellIs" dxfId="1080" priority="1040" operator="equal">
      <formula>"LEVE"</formula>
    </cfRule>
    <cfRule type="cellIs" dxfId="1079" priority="1041" operator="equal">
      <formula>"MODERADO"</formula>
    </cfRule>
    <cfRule type="cellIs" dxfId="1078" priority="1042" operator="equal">
      <formula>"GRAVE"</formula>
    </cfRule>
  </conditionalFormatting>
  <conditionalFormatting sqref="AU44:AV44">
    <cfRule type="cellIs" dxfId="1077" priority="1037" operator="equal">
      <formula>"LEVE"</formula>
    </cfRule>
    <cfRule type="cellIs" dxfId="1076" priority="1038" operator="equal">
      <formula>"MODERADO"</formula>
    </cfRule>
    <cfRule type="cellIs" dxfId="1075" priority="1039" operator="equal">
      <formula>"GRAVE"</formula>
    </cfRule>
  </conditionalFormatting>
  <conditionalFormatting sqref="AU47:AV47 AU50:AV50">
    <cfRule type="cellIs" dxfId="1074" priority="1034" operator="equal">
      <formula>"LEVE"</formula>
    </cfRule>
    <cfRule type="cellIs" dxfId="1073" priority="1035" operator="equal">
      <formula>"MODERADO"</formula>
    </cfRule>
    <cfRule type="cellIs" dxfId="1072" priority="1036" operator="equal">
      <formula>"GRAVE"</formula>
    </cfRule>
  </conditionalFormatting>
  <conditionalFormatting sqref="AX41:AY47">
    <cfRule type="expression" dxfId="1071" priority="1031">
      <formula>$S41="No_existen"</formula>
    </cfRule>
  </conditionalFormatting>
  <conditionalFormatting sqref="AX41:AX47">
    <cfRule type="expression" dxfId="1070" priority="1033">
      <formula>AW41="ASUMIR"</formula>
    </cfRule>
  </conditionalFormatting>
  <conditionalFormatting sqref="AY41:AY47">
    <cfRule type="expression" dxfId="1069" priority="1032">
      <formula>AW41="ASUMIR"</formula>
    </cfRule>
  </conditionalFormatting>
  <conditionalFormatting sqref="AY50">
    <cfRule type="expression" dxfId="1068" priority="1029">
      <formula>$S50="No_existen"</formula>
    </cfRule>
  </conditionalFormatting>
  <conditionalFormatting sqref="AY50">
    <cfRule type="expression" dxfId="1067" priority="1030">
      <formula>AW50="ASUMIR"</formula>
    </cfRule>
  </conditionalFormatting>
  <conditionalFormatting sqref="I53:I62">
    <cfRule type="expression" dxfId="1066" priority="1028">
      <formula>$G53="N/A"</formula>
    </cfRule>
  </conditionalFormatting>
  <conditionalFormatting sqref="W53:W62">
    <cfRule type="expression" dxfId="1065" priority="1027">
      <formula>S53="No_existen"</formula>
    </cfRule>
  </conditionalFormatting>
  <conditionalFormatting sqref="AG53">
    <cfRule type="expression" dxfId="1064" priority="1026">
      <formula>$S$11="No_existen"</formula>
    </cfRule>
  </conditionalFormatting>
  <conditionalFormatting sqref="AG53:AG62">
    <cfRule type="expression" dxfId="1063" priority="1024">
      <formula>AF53="No asignado"</formula>
    </cfRule>
  </conditionalFormatting>
  <conditionalFormatting sqref="AG54">
    <cfRule type="expression" dxfId="1062" priority="1023">
      <formula>$S$12="No_existen"</formula>
    </cfRule>
  </conditionalFormatting>
  <conditionalFormatting sqref="AG55">
    <cfRule type="expression" dxfId="1061" priority="1022">
      <formula>$S$13="No_existen"</formula>
    </cfRule>
  </conditionalFormatting>
  <conditionalFormatting sqref="AG56:AG62">
    <cfRule type="expression" dxfId="1060" priority="1025">
      <formula>S56="No_existen"</formula>
    </cfRule>
  </conditionalFormatting>
  <conditionalFormatting sqref="AU53:AV53">
    <cfRule type="cellIs" dxfId="1059" priority="1019" operator="equal">
      <formula>"LEVE"</formula>
    </cfRule>
    <cfRule type="cellIs" dxfId="1058" priority="1020" operator="equal">
      <formula>"MODERADO"</formula>
    </cfRule>
    <cfRule type="cellIs" dxfId="1057" priority="1021" operator="equal">
      <formula>"GRAVE"</formula>
    </cfRule>
  </conditionalFormatting>
  <conditionalFormatting sqref="AU56:AV56">
    <cfRule type="cellIs" dxfId="1056" priority="1016" operator="equal">
      <formula>"LEVE"</formula>
    </cfRule>
    <cfRule type="cellIs" dxfId="1055" priority="1017" operator="equal">
      <formula>"MODERADO"</formula>
    </cfRule>
    <cfRule type="cellIs" dxfId="1054" priority="1018" operator="equal">
      <formula>"GRAVE"</formula>
    </cfRule>
  </conditionalFormatting>
  <conditionalFormatting sqref="AU59:AV59 AU62:AV62">
    <cfRule type="cellIs" dxfId="1053" priority="1013" operator="equal">
      <formula>"LEVE"</formula>
    </cfRule>
    <cfRule type="cellIs" dxfId="1052" priority="1014" operator="equal">
      <formula>"MODERADO"</formula>
    </cfRule>
    <cfRule type="cellIs" dxfId="1051" priority="1015" operator="equal">
      <formula>"GRAVE"</formula>
    </cfRule>
  </conditionalFormatting>
  <conditionalFormatting sqref="I65:I81">
    <cfRule type="expression" dxfId="1050" priority="1012">
      <formula>$G65="N/A"</formula>
    </cfRule>
  </conditionalFormatting>
  <conditionalFormatting sqref="S65:S81">
    <cfRule type="cellIs" dxfId="1049" priority="1011" operator="between">
      <formula>2</formula>
      <formula>3</formula>
    </cfRule>
  </conditionalFormatting>
  <conditionalFormatting sqref="W65:W81">
    <cfRule type="expression" dxfId="1048" priority="1010">
      <formula>S65="No_existen"</formula>
    </cfRule>
  </conditionalFormatting>
  <conditionalFormatting sqref="AG65">
    <cfRule type="expression" dxfId="1047" priority="1009">
      <formula>$S$11="No_existen"</formula>
    </cfRule>
  </conditionalFormatting>
  <conditionalFormatting sqref="AG65:AG81">
    <cfRule type="expression" dxfId="1046" priority="1007">
      <formula>AF65="No asignado"</formula>
    </cfRule>
  </conditionalFormatting>
  <conditionalFormatting sqref="AG66">
    <cfRule type="expression" dxfId="1045" priority="1006">
      <formula>$S$12="No_existen"</formula>
    </cfRule>
  </conditionalFormatting>
  <conditionalFormatting sqref="AG67">
    <cfRule type="expression" dxfId="1044" priority="1005">
      <formula>$S$13="No_existen"</formula>
    </cfRule>
  </conditionalFormatting>
  <conditionalFormatting sqref="AG68:AG81">
    <cfRule type="expression" dxfId="1043" priority="1008">
      <formula>S68="No_existen"</formula>
    </cfRule>
  </conditionalFormatting>
  <conditionalFormatting sqref="AU65:AV65">
    <cfRule type="cellIs" dxfId="1042" priority="999" operator="equal">
      <formula>"LEVE"</formula>
    </cfRule>
    <cfRule type="cellIs" dxfId="1041" priority="1000" operator="equal">
      <formula>"MODERADO"</formula>
    </cfRule>
    <cfRule type="cellIs" dxfId="1040" priority="1001" operator="equal">
      <formula>"GRAVE"</formula>
    </cfRule>
  </conditionalFormatting>
  <conditionalFormatting sqref="AU68:AV68">
    <cfRule type="cellIs" dxfId="1039" priority="996" operator="equal">
      <formula>"LEVE"</formula>
    </cfRule>
    <cfRule type="cellIs" dxfId="1038" priority="997" operator="equal">
      <formula>"MODERADO"</formula>
    </cfRule>
    <cfRule type="cellIs" dxfId="1037" priority="998" operator="equal">
      <formula>"GRAVE"</formula>
    </cfRule>
  </conditionalFormatting>
  <conditionalFormatting sqref="AU71:AV71 AU74:AV74">
    <cfRule type="cellIs" dxfId="1036" priority="993" operator="equal">
      <formula>"LEVE"</formula>
    </cfRule>
    <cfRule type="cellIs" dxfId="1035" priority="994" operator="equal">
      <formula>"MODERADO"</formula>
    </cfRule>
    <cfRule type="cellIs" dxfId="1034" priority="995" operator="equal">
      <formula>"GRAVE"</formula>
    </cfRule>
  </conditionalFormatting>
  <conditionalFormatting sqref="AU77:AV77 AU80:AV80">
    <cfRule type="cellIs" dxfId="1033" priority="1002" operator="equal">
      <formula>"LEVE"</formula>
    </cfRule>
    <cfRule type="cellIs" dxfId="1032" priority="1003" operator="equal">
      <formula>"MODERADO"</formula>
    </cfRule>
    <cfRule type="cellIs" dxfId="1031" priority="1004" operator="equal">
      <formula>"GRAVE"</formula>
    </cfRule>
  </conditionalFormatting>
  <conditionalFormatting sqref="AX77:AY79">
    <cfRule type="expression" dxfId="1030" priority="990">
      <formula>$S77="No_existen"</formula>
    </cfRule>
  </conditionalFormatting>
  <conditionalFormatting sqref="AX77:AX79">
    <cfRule type="expression" dxfId="1029" priority="992">
      <formula>AW77="ASUMIR"</formula>
    </cfRule>
  </conditionalFormatting>
  <conditionalFormatting sqref="AY77:AY79">
    <cfRule type="expression" dxfId="1028" priority="991">
      <formula>AW77="ASUMIR"</formula>
    </cfRule>
  </conditionalFormatting>
  <conditionalFormatting sqref="AX74:AY76">
    <cfRule type="expression" dxfId="1027" priority="987">
      <formula>$S74="No_existen"</formula>
    </cfRule>
  </conditionalFormatting>
  <conditionalFormatting sqref="AX74:AX76">
    <cfRule type="expression" dxfId="1026" priority="989">
      <formula>AW74="ASUMIR"</formula>
    </cfRule>
  </conditionalFormatting>
  <conditionalFormatting sqref="AY74:AY76">
    <cfRule type="expression" dxfId="1025" priority="988">
      <formula>AW74="ASUMIR"</formula>
    </cfRule>
  </conditionalFormatting>
  <conditionalFormatting sqref="AX68:AY69">
    <cfRule type="expression" dxfId="1024" priority="984">
      <formula>$S68="No_existen"</formula>
    </cfRule>
  </conditionalFormatting>
  <conditionalFormatting sqref="AX68:AX69">
    <cfRule type="expression" dxfId="1023" priority="986">
      <formula>AW68="ASUMIR"</formula>
    </cfRule>
  </conditionalFormatting>
  <conditionalFormatting sqref="AY68:AY69">
    <cfRule type="expression" dxfId="1022" priority="985">
      <formula>AW68="ASUMIR"</formula>
    </cfRule>
  </conditionalFormatting>
  <conditionalFormatting sqref="AX65:AY66">
    <cfRule type="expression" dxfId="1021" priority="981">
      <formula>$S65="No_existen"</formula>
    </cfRule>
  </conditionalFormatting>
  <conditionalFormatting sqref="AX65:AX66">
    <cfRule type="expression" dxfId="1020" priority="983">
      <formula>AW65="ASUMIR"</formula>
    </cfRule>
  </conditionalFormatting>
  <conditionalFormatting sqref="AY65:AY66">
    <cfRule type="expression" dxfId="1019" priority="982">
      <formula>AW65="ASUMIR"</formula>
    </cfRule>
  </conditionalFormatting>
  <conditionalFormatting sqref="I83:I96">
    <cfRule type="expression" dxfId="1018" priority="980">
      <formula>$G83="N/A"</formula>
    </cfRule>
  </conditionalFormatting>
  <conditionalFormatting sqref="W83:W96">
    <cfRule type="expression" dxfId="1017" priority="979">
      <formula>S83="No_existen"</formula>
    </cfRule>
  </conditionalFormatting>
  <conditionalFormatting sqref="AU83:AV83">
    <cfRule type="cellIs" dxfId="1016" priority="973" operator="equal">
      <formula>"LEVE"</formula>
    </cfRule>
    <cfRule type="cellIs" dxfId="1015" priority="974" operator="equal">
      <formula>"MODERADO"</formula>
    </cfRule>
    <cfRule type="cellIs" dxfId="1014" priority="975" operator="equal">
      <formula>"GRAVE"</formula>
    </cfRule>
  </conditionalFormatting>
  <conditionalFormatting sqref="AU86:AV86">
    <cfRule type="cellIs" dxfId="1013" priority="970" operator="equal">
      <formula>"LEVE"</formula>
    </cfRule>
    <cfRule type="cellIs" dxfId="1012" priority="971" operator="equal">
      <formula>"MODERADO"</formula>
    </cfRule>
    <cfRule type="cellIs" dxfId="1011" priority="972" operator="equal">
      <formula>"GRAVE"</formula>
    </cfRule>
  </conditionalFormatting>
  <conditionalFormatting sqref="AU89:AV89 AU92:AV92">
    <cfRule type="cellIs" dxfId="1010" priority="967" operator="equal">
      <formula>"LEVE"</formula>
    </cfRule>
    <cfRule type="cellIs" dxfId="1009" priority="968" operator="equal">
      <formula>"MODERADO"</formula>
    </cfRule>
    <cfRule type="cellIs" dxfId="1008" priority="969" operator="equal">
      <formula>"GRAVE"</formula>
    </cfRule>
  </conditionalFormatting>
  <conditionalFormatting sqref="AU95:AV95">
    <cfRule type="cellIs" dxfId="1007" priority="976" operator="equal">
      <formula>"LEVE"</formula>
    </cfRule>
    <cfRule type="cellIs" dxfId="1006" priority="977" operator="equal">
      <formula>"MODERADO"</formula>
    </cfRule>
    <cfRule type="cellIs" dxfId="1005" priority="978" operator="equal">
      <formula>"GRAVE"</formula>
    </cfRule>
  </conditionalFormatting>
  <conditionalFormatting sqref="AX92:AY93">
    <cfRule type="expression" dxfId="1004" priority="964">
      <formula>$S92="No_existen"</formula>
    </cfRule>
  </conditionalFormatting>
  <conditionalFormatting sqref="AX92:AX93">
    <cfRule type="expression" dxfId="1003" priority="966">
      <formula>AW92="ASUMIR"</formula>
    </cfRule>
  </conditionalFormatting>
  <conditionalFormatting sqref="AY92:AY93">
    <cfRule type="expression" dxfId="1002" priority="965">
      <formula>AW92="ASUMIR"</formula>
    </cfRule>
  </conditionalFormatting>
  <conditionalFormatting sqref="AX83:AY83">
    <cfRule type="expression" dxfId="1001" priority="961">
      <formula>$S83="No_existen"</formula>
    </cfRule>
  </conditionalFormatting>
  <conditionalFormatting sqref="AX83">
    <cfRule type="expression" dxfId="1000" priority="963">
      <formula>AW83="ASUMIR"</formula>
    </cfRule>
  </conditionalFormatting>
  <conditionalFormatting sqref="AY83">
    <cfRule type="expression" dxfId="999" priority="962">
      <formula>AW83="ASUMIR"</formula>
    </cfRule>
  </conditionalFormatting>
  <conditionalFormatting sqref="I98:I116">
    <cfRule type="expression" dxfId="998" priority="960">
      <formula>$G98="N/A"</formula>
    </cfRule>
  </conditionalFormatting>
  <conditionalFormatting sqref="W98:W116">
    <cfRule type="expression" dxfId="997" priority="959">
      <formula>S98="No_existen"</formula>
    </cfRule>
  </conditionalFormatting>
  <conditionalFormatting sqref="AG98">
    <cfRule type="expression" dxfId="996" priority="958">
      <formula>$S$11="No_existen"</formula>
    </cfRule>
  </conditionalFormatting>
  <conditionalFormatting sqref="AG98:AG116">
    <cfRule type="expression" dxfId="995" priority="956">
      <formula>AF98="No asignado"</formula>
    </cfRule>
  </conditionalFormatting>
  <conditionalFormatting sqref="AG99">
    <cfRule type="expression" dxfId="994" priority="955">
      <formula>$S$12="No_existen"</formula>
    </cfRule>
  </conditionalFormatting>
  <conditionalFormatting sqref="AG100">
    <cfRule type="expression" dxfId="993" priority="954">
      <formula>$S$13="No_existen"</formula>
    </cfRule>
  </conditionalFormatting>
  <conditionalFormatting sqref="AG101:AG116">
    <cfRule type="expression" dxfId="992" priority="957">
      <formula>S101="No_existen"</formula>
    </cfRule>
  </conditionalFormatting>
  <conditionalFormatting sqref="AU98:AV98">
    <cfRule type="cellIs" dxfId="991" priority="948" operator="equal">
      <formula>"LEVE"</formula>
    </cfRule>
    <cfRule type="cellIs" dxfId="990" priority="949" operator="equal">
      <formula>"MODERADO"</formula>
    </cfRule>
    <cfRule type="cellIs" dxfId="989" priority="950" operator="equal">
      <formula>"GRAVE"</formula>
    </cfRule>
  </conditionalFormatting>
  <conditionalFormatting sqref="AU101:AV101">
    <cfRule type="cellIs" dxfId="988" priority="945" operator="equal">
      <formula>"LEVE"</formula>
    </cfRule>
    <cfRule type="cellIs" dxfId="987" priority="946" operator="equal">
      <formula>"MODERADO"</formula>
    </cfRule>
    <cfRule type="cellIs" dxfId="986" priority="947" operator="equal">
      <formula>"GRAVE"</formula>
    </cfRule>
  </conditionalFormatting>
  <conditionalFormatting sqref="AU104:AV104 AU107:AV107">
    <cfRule type="cellIs" dxfId="985" priority="942" operator="equal">
      <formula>"LEVE"</formula>
    </cfRule>
    <cfRule type="cellIs" dxfId="984" priority="943" operator="equal">
      <formula>"MODERADO"</formula>
    </cfRule>
    <cfRule type="cellIs" dxfId="983" priority="944" operator="equal">
      <formula>"GRAVE"</formula>
    </cfRule>
  </conditionalFormatting>
  <conditionalFormatting sqref="AU110:AV110 AU113:AV113 AU116:AV116">
    <cfRule type="cellIs" dxfId="982" priority="951" operator="equal">
      <formula>"LEVE"</formula>
    </cfRule>
    <cfRule type="cellIs" dxfId="981" priority="952" operator="equal">
      <formula>"MODERADO"</formula>
    </cfRule>
    <cfRule type="cellIs" dxfId="980" priority="953" operator="equal">
      <formula>"GRAVE"</formula>
    </cfRule>
  </conditionalFormatting>
  <conditionalFormatting sqref="AW104:AW105">
    <cfRule type="expression" dxfId="979" priority="941">
      <formula>$S104="No_existen"</formula>
    </cfRule>
  </conditionalFormatting>
  <conditionalFormatting sqref="AW114">
    <cfRule type="expression" dxfId="978" priority="940">
      <formula>$S114="No_existen"</formula>
    </cfRule>
  </conditionalFormatting>
  <conditionalFormatting sqref="AX98:AY100">
    <cfRule type="expression" dxfId="977" priority="937">
      <formula>$S98="No_existen"</formula>
    </cfRule>
  </conditionalFormatting>
  <conditionalFormatting sqref="AX98:AX100">
    <cfRule type="expression" dxfId="976" priority="939">
      <formula>AW98="ASUMIR"</formula>
    </cfRule>
  </conditionalFormatting>
  <conditionalFormatting sqref="AY98:AY100">
    <cfRule type="expression" dxfId="975" priority="938">
      <formula>AW98="ASUMIR"</formula>
    </cfRule>
  </conditionalFormatting>
  <conditionalFormatting sqref="AX104:AY105">
    <cfRule type="expression" dxfId="974" priority="934">
      <formula>$S104="No_existen"</formula>
    </cfRule>
  </conditionalFormatting>
  <conditionalFormatting sqref="AX104:AX105">
    <cfRule type="expression" dxfId="973" priority="936">
      <formula>AW104="ASUMIR"</formula>
    </cfRule>
  </conditionalFormatting>
  <conditionalFormatting sqref="AY104:AY105">
    <cfRule type="expression" dxfId="972" priority="935">
      <formula>AW104="ASUMIR"</formula>
    </cfRule>
  </conditionalFormatting>
  <conditionalFormatting sqref="AX110:AY116">
    <cfRule type="expression" dxfId="971" priority="931">
      <formula>$S110="No_existen"</formula>
    </cfRule>
  </conditionalFormatting>
  <conditionalFormatting sqref="AX110:AX116">
    <cfRule type="expression" dxfId="970" priority="933">
      <formula>AW110="ASUMIR"</formula>
    </cfRule>
  </conditionalFormatting>
  <conditionalFormatting sqref="AY110:AY116">
    <cfRule type="expression" dxfId="969" priority="932">
      <formula>AW110="ASUMIR"</formula>
    </cfRule>
  </conditionalFormatting>
  <conditionalFormatting sqref="I119:I126">
    <cfRule type="expression" dxfId="968" priority="930">
      <formula>$G119="N/A"</formula>
    </cfRule>
  </conditionalFormatting>
  <conditionalFormatting sqref="W119:W126">
    <cfRule type="expression" dxfId="967" priority="929">
      <formula>S119="No_existen"</formula>
    </cfRule>
  </conditionalFormatting>
  <conditionalFormatting sqref="AG119">
    <cfRule type="expression" dxfId="966" priority="928">
      <formula>$S$11="No_existen"</formula>
    </cfRule>
  </conditionalFormatting>
  <conditionalFormatting sqref="AG119:AG126">
    <cfRule type="expression" dxfId="965" priority="926">
      <formula>AF119="No asignado"</formula>
    </cfRule>
  </conditionalFormatting>
  <conditionalFormatting sqref="AG120">
    <cfRule type="expression" dxfId="964" priority="925">
      <formula>$S$12="No_existen"</formula>
    </cfRule>
  </conditionalFormatting>
  <conditionalFormatting sqref="AG121">
    <cfRule type="expression" dxfId="963" priority="924">
      <formula>$S$13="No_existen"</formula>
    </cfRule>
  </conditionalFormatting>
  <conditionalFormatting sqref="AG122:AG126">
    <cfRule type="expression" dxfId="962" priority="927">
      <formula>S122="No_existen"</formula>
    </cfRule>
  </conditionalFormatting>
  <conditionalFormatting sqref="AU119:AV119">
    <cfRule type="cellIs" dxfId="961" priority="921" operator="equal">
      <formula>"LEVE"</formula>
    </cfRule>
    <cfRule type="cellIs" dxfId="960" priority="922" operator="equal">
      <formula>"MODERADO"</formula>
    </cfRule>
    <cfRule type="cellIs" dxfId="959" priority="923" operator="equal">
      <formula>"GRAVE"</formula>
    </cfRule>
  </conditionalFormatting>
  <conditionalFormatting sqref="AU122:AV122">
    <cfRule type="cellIs" dxfId="958" priority="918" operator="equal">
      <formula>"LEVE"</formula>
    </cfRule>
    <cfRule type="cellIs" dxfId="957" priority="919" operator="equal">
      <formula>"MODERADO"</formula>
    </cfRule>
    <cfRule type="cellIs" dxfId="956" priority="920" operator="equal">
      <formula>"GRAVE"</formula>
    </cfRule>
  </conditionalFormatting>
  <conditionalFormatting sqref="AU125:AV125">
    <cfRule type="cellIs" dxfId="955" priority="915" operator="equal">
      <formula>"LEVE"</formula>
    </cfRule>
    <cfRule type="cellIs" dxfId="954" priority="916" operator="equal">
      <formula>"MODERADO"</formula>
    </cfRule>
    <cfRule type="cellIs" dxfId="953" priority="917" operator="equal">
      <formula>"GRAVE"</formula>
    </cfRule>
  </conditionalFormatting>
  <conditionalFormatting sqref="AX119:AY126">
    <cfRule type="expression" dxfId="952" priority="912">
      <formula>$S119="No_existen"</formula>
    </cfRule>
  </conditionalFormatting>
  <conditionalFormatting sqref="AX119:AX126">
    <cfRule type="expression" dxfId="951" priority="914">
      <formula>AW119="ASUMIR"</formula>
    </cfRule>
  </conditionalFormatting>
  <conditionalFormatting sqref="AY119:AY126">
    <cfRule type="expression" dxfId="950" priority="913">
      <formula>AW119="ASUMIR"</formula>
    </cfRule>
  </conditionalFormatting>
  <conditionalFormatting sqref="I128:I133">
    <cfRule type="expression" dxfId="949" priority="911">
      <formula>$G128="N/A"</formula>
    </cfRule>
  </conditionalFormatting>
  <conditionalFormatting sqref="W128:W130 W133">
    <cfRule type="expression" dxfId="948" priority="910">
      <formula>S128="No_existen"</formula>
    </cfRule>
  </conditionalFormatting>
  <conditionalFormatting sqref="W132">
    <cfRule type="expression" dxfId="947" priority="909">
      <formula>S132="No_existen"</formula>
    </cfRule>
  </conditionalFormatting>
  <conditionalFormatting sqref="W131">
    <cfRule type="expression" dxfId="946" priority="908">
      <formula>S131="No_existen"</formula>
    </cfRule>
  </conditionalFormatting>
  <conditionalFormatting sqref="W134">
    <cfRule type="expression" dxfId="945" priority="907">
      <formula>S134="No_existen"</formula>
    </cfRule>
  </conditionalFormatting>
  <conditionalFormatting sqref="AU128:AV128">
    <cfRule type="cellIs" dxfId="944" priority="904" operator="equal">
      <formula>"LEVE"</formula>
    </cfRule>
    <cfRule type="cellIs" dxfId="943" priority="905" operator="equal">
      <formula>"MODERADO"</formula>
    </cfRule>
    <cfRule type="cellIs" dxfId="942" priority="906" operator="equal">
      <formula>"GRAVE"</formula>
    </cfRule>
  </conditionalFormatting>
  <conditionalFormatting sqref="AU131:AV131">
    <cfRule type="cellIs" dxfId="941" priority="901" operator="equal">
      <formula>"LEVE"</formula>
    </cfRule>
    <cfRule type="cellIs" dxfId="940" priority="902" operator="equal">
      <formula>"MODERADO"</formula>
    </cfRule>
    <cfRule type="cellIs" dxfId="939" priority="903" operator="equal">
      <formula>"GRAVE"</formula>
    </cfRule>
  </conditionalFormatting>
  <conditionalFormatting sqref="AU134:AV134">
    <cfRule type="cellIs" dxfId="938" priority="898" operator="equal">
      <formula>"LEVE"</formula>
    </cfRule>
    <cfRule type="cellIs" dxfId="937" priority="899" operator="equal">
      <formula>"MODERADO"</formula>
    </cfRule>
    <cfRule type="cellIs" dxfId="936" priority="900" operator="equal">
      <formula>"GRAVE"</formula>
    </cfRule>
  </conditionalFormatting>
  <conditionalFormatting sqref="AX128:AY128">
    <cfRule type="expression" dxfId="935" priority="895">
      <formula>$S128="No_existen"</formula>
    </cfRule>
  </conditionalFormatting>
  <conditionalFormatting sqref="AX128">
    <cfRule type="expression" dxfId="934" priority="897">
      <formula>AW128="ASUMIR"</formula>
    </cfRule>
  </conditionalFormatting>
  <conditionalFormatting sqref="AY128">
    <cfRule type="expression" dxfId="933" priority="896">
      <formula>AW128="ASUMIR"</formula>
    </cfRule>
  </conditionalFormatting>
  <conditionalFormatting sqref="I137:I167">
    <cfRule type="expression" dxfId="932" priority="894">
      <formula>$G137="N/A"</formula>
    </cfRule>
  </conditionalFormatting>
  <conditionalFormatting sqref="W137:W167">
    <cfRule type="expression" dxfId="931" priority="893">
      <formula>S137="No_existen"</formula>
    </cfRule>
  </conditionalFormatting>
  <conditionalFormatting sqref="AG137">
    <cfRule type="expression" dxfId="930" priority="892">
      <formula>$S$11="No_existen"</formula>
    </cfRule>
  </conditionalFormatting>
  <conditionalFormatting sqref="AG137:AG167">
    <cfRule type="expression" dxfId="929" priority="890">
      <formula>AF137="No asignado"</formula>
    </cfRule>
  </conditionalFormatting>
  <conditionalFormatting sqref="AG138">
    <cfRule type="expression" dxfId="928" priority="889">
      <formula>$S$12="No_existen"</formula>
    </cfRule>
  </conditionalFormatting>
  <conditionalFormatting sqref="AG139">
    <cfRule type="expression" dxfId="927" priority="888">
      <formula>$S$13="No_existen"</formula>
    </cfRule>
  </conditionalFormatting>
  <conditionalFormatting sqref="AG140:AG167">
    <cfRule type="expression" dxfId="926" priority="891">
      <formula>S140="No_existen"</formula>
    </cfRule>
  </conditionalFormatting>
  <conditionalFormatting sqref="AU137:AV137">
    <cfRule type="cellIs" dxfId="925" priority="882" operator="equal">
      <formula>"LEVE"</formula>
    </cfRule>
    <cfRule type="cellIs" dxfId="924" priority="883" operator="equal">
      <formula>"MODERADO"</formula>
    </cfRule>
    <cfRule type="cellIs" dxfId="923" priority="884" operator="equal">
      <formula>"GRAVE"</formula>
    </cfRule>
  </conditionalFormatting>
  <conditionalFormatting sqref="AU140:AV140">
    <cfRule type="cellIs" dxfId="922" priority="879" operator="equal">
      <formula>"LEVE"</formula>
    </cfRule>
    <cfRule type="cellIs" dxfId="921" priority="880" operator="equal">
      <formula>"MODERADO"</formula>
    </cfRule>
    <cfRule type="cellIs" dxfId="920" priority="881" operator="equal">
      <formula>"GRAVE"</formula>
    </cfRule>
  </conditionalFormatting>
  <conditionalFormatting sqref="AU143:AV143 AU146:AV146">
    <cfRule type="cellIs" dxfId="919" priority="876" operator="equal">
      <formula>"LEVE"</formula>
    </cfRule>
    <cfRule type="cellIs" dxfId="918" priority="877" operator="equal">
      <formula>"MODERADO"</formula>
    </cfRule>
    <cfRule type="cellIs" dxfId="917" priority="878" operator="equal">
      <formula>"GRAVE"</formula>
    </cfRule>
  </conditionalFormatting>
  <conditionalFormatting sqref="AU149:AV149 AU152:AV152 AU155:AV155 AU158:AV158 AU161:AV161 AU164:AV164 AU167:AV167">
    <cfRule type="cellIs" dxfId="916" priority="885" operator="equal">
      <formula>"LEVE"</formula>
    </cfRule>
    <cfRule type="cellIs" dxfId="915" priority="886" operator="equal">
      <formula>"MODERADO"</formula>
    </cfRule>
    <cfRule type="cellIs" dxfId="914" priority="887" operator="equal">
      <formula>"GRAVE"</formula>
    </cfRule>
  </conditionalFormatting>
  <conditionalFormatting sqref="I170 I173:I181 I184:I191">
    <cfRule type="expression" dxfId="913" priority="875">
      <formula>$G170="N/A"</formula>
    </cfRule>
  </conditionalFormatting>
  <conditionalFormatting sqref="W170 W173:W181 W184 W188:W190">
    <cfRule type="expression" dxfId="912" priority="874">
      <formula>S170="No_existen"</formula>
    </cfRule>
  </conditionalFormatting>
  <conditionalFormatting sqref="W171">
    <cfRule type="expression" dxfId="911" priority="873">
      <formula>S171="No_existen"</formula>
    </cfRule>
  </conditionalFormatting>
  <conditionalFormatting sqref="W172">
    <cfRule type="expression" dxfId="910" priority="872">
      <formula>S172="No_existen"</formula>
    </cfRule>
  </conditionalFormatting>
  <conditionalFormatting sqref="W182">
    <cfRule type="expression" dxfId="909" priority="871">
      <formula>S182="No_existen"</formula>
    </cfRule>
  </conditionalFormatting>
  <conditionalFormatting sqref="W183">
    <cfRule type="expression" dxfId="908" priority="870">
      <formula>S183="No_existen"</formula>
    </cfRule>
  </conditionalFormatting>
  <conditionalFormatting sqref="W185">
    <cfRule type="expression" dxfId="907" priority="869">
      <formula>S185="No_existen"</formula>
    </cfRule>
  </conditionalFormatting>
  <conditionalFormatting sqref="W186">
    <cfRule type="expression" dxfId="906" priority="868">
      <formula>S186="No_existen"</formula>
    </cfRule>
  </conditionalFormatting>
  <conditionalFormatting sqref="W187">
    <cfRule type="expression" dxfId="905" priority="867">
      <formula>S187="No_existen"</formula>
    </cfRule>
  </conditionalFormatting>
  <conditionalFormatting sqref="W191:W193">
    <cfRule type="expression" dxfId="904" priority="866">
      <formula>S191="No_existen"</formula>
    </cfRule>
  </conditionalFormatting>
  <conditionalFormatting sqref="AG170">
    <cfRule type="expression" dxfId="903" priority="865">
      <formula>$S$11="No_existen"</formula>
    </cfRule>
  </conditionalFormatting>
  <conditionalFormatting sqref="AG170:AG190">
    <cfRule type="expression" dxfId="902" priority="863">
      <formula>AF170="No asignado"</formula>
    </cfRule>
  </conditionalFormatting>
  <conditionalFormatting sqref="AG171">
    <cfRule type="expression" dxfId="901" priority="862">
      <formula>$S$12="No_existen"</formula>
    </cfRule>
  </conditionalFormatting>
  <conditionalFormatting sqref="AG172:AG173">
    <cfRule type="expression" dxfId="900" priority="861">
      <formula>$S$13="No_existen"</formula>
    </cfRule>
  </conditionalFormatting>
  <conditionalFormatting sqref="AG173:AG190">
    <cfRule type="expression" dxfId="899" priority="864">
      <formula>S173="No_existen"</formula>
    </cfRule>
  </conditionalFormatting>
  <conditionalFormatting sqref="AG176">
    <cfRule type="expression" dxfId="898" priority="860">
      <formula>$S$13="No_existen"</formula>
    </cfRule>
  </conditionalFormatting>
  <conditionalFormatting sqref="AG191">
    <cfRule type="expression" dxfId="897" priority="859">
      <formula>S191="No_existen"</formula>
    </cfRule>
  </conditionalFormatting>
  <conditionalFormatting sqref="AG191">
    <cfRule type="expression" dxfId="896" priority="858">
      <formula>AF191="No asignado"</formula>
    </cfRule>
  </conditionalFormatting>
  <conditionalFormatting sqref="AG191">
    <cfRule type="expression" dxfId="895" priority="857">
      <formula>S191="No_existen"</formula>
    </cfRule>
  </conditionalFormatting>
  <conditionalFormatting sqref="AG192">
    <cfRule type="expression" dxfId="894" priority="856">
      <formula>S192="No_existen"</formula>
    </cfRule>
  </conditionalFormatting>
  <conditionalFormatting sqref="AG192">
    <cfRule type="expression" dxfId="893" priority="855">
      <formula>AF192="No asignado"</formula>
    </cfRule>
  </conditionalFormatting>
  <conditionalFormatting sqref="AG192">
    <cfRule type="expression" dxfId="892" priority="854">
      <formula>S192="No_existen"</formula>
    </cfRule>
  </conditionalFormatting>
  <conditionalFormatting sqref="AG193">
    <cfRule type="expression" dxfId="891" priority="853">
      <formula>S193="No_existen"</formula>
    </cfRule>
  </conditionalFormatting>
  <conditionalFormatting sqref="AG193">
    <cfRule type="expression" dxfId="890" priority="852">
      <formula>AF193="No asignado"</formula>
    </cfRule>
  </conditionalFormatting>
  <conditionalFormatting sqref="AG193">
    <cfRule type="expression" dxfId="889" priority="851">
      <formula>S193="No_existen"</formula>
    </cfRule>
  </conditionalFormatting>
  <conditionalFormatting sqref="AU170:AV170">
    <cfRule type="cellIs" dxfId="888" priority="845" operator="equal">
      <formula>"LEVE"</formula>
    </cfRule>
    <cfRule type="cellIs" dxfId="887" priority="846" operator="equal">
      <formula>"MODERADO"</formula>
    </cfRule>
    <cfRule type="cellIs" dxfId="886" priority="847" operator="equal">
      <formula>"GRAVE"</formula>
    </cfRule>
  </conditionalFormatting>
  <conditionalFormatting sqref="AU173:AV173">
    <cfRule type="cellIs" dxfId="885" priority="842" operator="equal">
      <formula>"LEVE"</formula>
    </cfRule>
    <cfRule type="cellIs" dxfId="884" priority="843" operator="equal">
      <formula>"MODERADO"</formula>
    </cfRule>
    <cfRule type="cellIs" dxfId="883" priority="844" operator="equal">
      <formula>"GRAVE"</formula>
    </cfRule>
  </conditionalFormatting>
  <conditionalFormatting sqref="AU176 AU179">
    <cfRule type="cellIs" dxfId="882" priority="839" operator="equal">
      <formula>"LEVE"</formula>
    </cfRule>
    <cfRule type="cellIs" dxfId="881" priority="840" operator="equal">
      <formula>"MODERADO"</formula>
    </cfRule>
    <cfRule type="cellIs" dxfId="880" priority="841" operator="equal">
      <formula>"GRAVE"</formula>
    </cfRule>
  </conditionalFormatting>
  <conditionalFormatting sqref="AU182 AU185 AU188 AU191">
    <cfRule type="cellIs" dxfId="879" priority="848" operator="equal">
      <formula>"LEVE"</formula>
    </cfRule>
    <cfRule type="cellIs" dxfId="878" priority="849" operator="equal">
      <formula>"MODERADO"</formula>
    </cfRule>
    <cfRule type="cellIs" dxfId="877" priority="850" operator="equal">
      <formula>"GRAVE"</formula>
    </cfRule>
  </conditionalFormatting>
  <conditionalFormatting sqref="AV176">
    <cfRule type="cellIs" dxfId="876" priority="836" operator="equal">
      <formula>"LEVE"</formula>
    </cfRule>
    <cfRule type="cellIs" dxfId="875" priority="837" operator="equal">
      <formula>"MODERADO"</formula>
    </cfRule>
    <cfRule type="cellIs" dxfId="874" priority="838" operator="equal">
      <formula>"GRAVE"</formula>
    </cfRule>
  </conditionalFormatting>
  <conditionalFormatting sqref="AV179">
    <cfRule type="cellIs" dxfId="873" priority="833" operator="equal">
      <formula>"LEVE"</formula>
    </cfRule>
    <cfRule type="cellIs" dxfId="872" priority="834" operator="equal">
      <formula>"MODERADO"</formula>
    </cfRule>
    <cfRule type="cellIs" dxfId="871" priority="835" operator="equal">
      <formula>"GRAVE"</formula>
    </cfRule>
  </conditionalFormatting>
  <conditionalFormatting sqref="AV182">
    <cfRule type="cellIs" dxfId="870" priority="830" operator="equal">
      <formula>"LEVE"</formula>
    </cfRule>
    <cfRule type="cellIs" dxfId="869" priority="831" operator="equal">
      <formula>"MODERADO"</formula>
    </cfRule>
    <cfRule type="cellIs" dxfId="868" priority="832" operator="equal">
      <formula>"GRAVE"</formula>
    </cfRule>
  </conditionalFormatting>
  <conditionalFormatting sqref="AV185">
    <cfRule type="cellIs" dxfId="867" priority="827" operator="equal">
      <formula>"LEVE"</formula>
    </cfRule>
    <cfRule type="cellIs" dxfId="866" priority="828" operator="equal">
      <formula>"MODERADO"</formula>
    </cfRule>
    <cfRule type="cellIs" dxfId="865" priority="829" operator="equal">
      <formula>"GRAVE"</formula>
    </cfRule>
  </conditionalFormatting>
  <conditionalFormatting sqref="AV188">
    <cfRule type="cellIs" dxfId="864" priority="824" operator="equal">
      <formula>"LEVE"</formula>
    </cfRule>
    <cfRule type="cellIs" dxfId="863" priority="825" operator="equal">
      <formula>"MODERADO"</formula>
    </cfRule>
    <cfRule type="cellIs" dxfId="862" priority="826" operator="equal">
      <formula>"GRAVE"</formula>
    </cfRule>
  </conditionalFormatting>
  <conditionalFormatting sqref="AV191">
    <cfRule type="cellIs" dxfId="861" priority="821" operator="equal">
      <formula>"LEVE"</formula>
    </cfRule>
    <cfRule type="cellIs" dxfId="860" priority="822" operator="equal">
      <formula>"MODERADO"</formula>
    </cfRule>
    <cfRule type="cellIs" dxfId="859" priority="823" operator="equal">
      <formula>"GRAVE"</formula>
    </cfRule>
  </conditionalFormatting>
  <conditionalFormatting sqref="I194:I202 I205 I208 I210:I211 I213:I214 I217">
    <cfRule type="expression" dxfId="858" priority="820">
      <formula>$G194="N/A"</formula>
    </cfRule>
  </conditionalFormatting>
  <conditionalFormatting sqref="I204">
    <cfRule type="expression" dxfId="857" priority="819">
      <formula>$G204="N/A"</formula>
    </cfRule>
  </conditionalFormatting>
  <conditionalFormatting sqref="W199 W202 W205 W208:W217">
    <cfRule type="expression" dxfId="856" priority="818">
      <formula>S199="No_existen"</formula>
    </cfRule>
  </conditionalFormatting>
  <conditionalFormatting sqref="W194:W196">
    <cfRule type="expression" dxfId="855" priority="817">
      <formula>S194="No_existen"</formula>
    </cfRule>
  </conditionalFormatting>
  <conditionalFormatting sqref="W197:W198">
    <cfRule type="expression" dxfId="854" priority="816">
      <formula>S198="No_existen"</formula>
    </cfRule>
  </conditionalFormatting>
  <conditionalFormatting sqref="W200">
    <cfRule type="expression" dxfId="853" priority="815">
      <formula>S200="No_existen"</formula>
    </cfRule>
  </conditionalFormatting>
  <conditionalFormatting sqref="W201">
    <cfRule type="expression" dxfId="852" priority="813">
      <formula>T201=""</formula>
    </cfRule>
    <cfRule type="expression" dxfId="851" priority="814">
      <formula>T201="No_existen"</formula>
    </cfRule>
  </conditionalFormatting>
  <conditionalFormatting sqref="W203:W204">
    <cfRule type="expression" dxfId="850" priority="812">
      <formula>S202="No_existen"</formula>
    </cfRule>
  </conditionalFormatting>
  <conditionalFormatting sqref="W206:W207">
    <cfRule type="expression" dxfId="849" priority="811">
      <formula>S206="No_existen"</formula>
    </cfRule>
  </conditionalFormatting>
  <conditionalFormatting sqref="W218:W220">
    <cfRule type="expression" dxfId="848" priority="810">
      <formula>S218="No_existen"</formula>
    </cfRule>
  </conditionalFormatting>
  <conditionalFormatting sqref="AG194">
    <cfRule type="expression" dxfId="847" priority="809">
      <formula>$S$11="No_existen"</formula>
    </cfRule>
  </conditionalFormatting>
  <conditionalFormatting sqref="AG194">
    <cfRule type="expression" dxfId="846" priority="808">
      <formula>AF194="No asignado"</formula>
    </cfRule>
  </conditionalFormatting>
  <conditionalFormatting sqref="AG196">
    <cfRule type="expression" dxfId="845" priority="807">
      <formula>AF196="No asignado"</formula>
    </cfRule>
  </conditionalFormatting>
  <conditionalFormatting sqref="AG196">
    <cfRule type="expression" dxfId="844" priority="806">
      <formula>$S$13="No_existen"</formula>
    </cfRule>
  </conditionalFormatting>
  <conditionalFormatting sqref="AG198:AG199 AG202 AG205 AG208:AG217">
    <cfRule type="expression" dxfId="843" priority="804">
      <formula>AF198="No asignado"</formula>
    </cfRule>
  </conditionalFormatting>
  <conditionalFormatting sqref="AG198:AG199 AG202 AG205 AG208:AG217">
    <cfRule type="expression" dxfId="842" priority="805">
      <formula>S198="No_existen"</formula>
    </cfRule>
  </conditionalFormatting>
  <conditionalFormatting sqref="AG200">
    <cfRule type="expression" dxfId="841" priority="803">
      <formula>S200="No_existen"</formula>
    </cfRule>
  </conditionalFormatting>
  <conditionalFormatting sqref="AG201">
    <cfRule type="expression" dxfId="840" priority="802">
      <formula>S201="No_existen"</formula>
    </cfRule>
  </conditionalFormatting>
  <conditionalFormatting sqref="AG200:AG201">
    <cfRule type="expression" dxfId="839" priority="800">
      <formula>AF200="No asignado"</formula>
    </cfRule>
  </conditionalFormatting>
  <conditionalFormatting sqref="AG200:AG201">
    <cfRule type="expression" dxfId="838" priority="801">
      <formula>AF200="No asignado"</formula>
    </cfRule>
  </conditionalFormatting>
  <conditionalFormatting sqref="AG203:AG204">
    <cfRule type="expression" dxfId="837" priority="797">
      <formula>AF203="No asignado"</formula>
    </cfRule>
    <cfRule type="expression" dxfId="836" priority="799">
      <formula>S203="No_existen"</formula>
    </cfRule>
  </conditionalFormatting>
  <conditionalFormatting sqref="AG203:AG204">
    <cfRule type="expression" dxfId="835" priority="798">
      <formula>AF203="No asignado"</formula>
    </cfRule>
  </conditionalFormatting>
  <conditionalFormatting sqref="AG203:AG204">
    <cfRule type="expression" dxfId="834" priority="796">
      <formula>S203="No_existen"</formula>
    </cfRule>
  </conditionalFormatting>
  <conditionalFormatting sqref="AG203:AG204">
    <cfRule type="expression" dxfId="833" priority="795">
      <formula>AF203="No asignado"</formula>
    </cfRule>
  </conditionalFormatting>
  <conditionalFormatting sqref="AG207">
    <cfRule type="expression" dxfId="832" priority="794">
      <formula>S207="No_existen"</formula>
    </cfRule>
  </conditionalFormatting>
  <conditionalFormatting sqref="AG207">
    <cfRule type="expression" dxfId="831" priority="793">
      <formula>AF207="No asignado"</formula>
    </cfRule>
  </conditionalFormatting>
  <conditionalFormatting sqref="AG206">
    <cfRule type="expression" dxfId="830" priority="790">
      <formula>AF206="No asignado"</formula>
    </cfRule>
    <cfRule type="expression" dxfId="829" priority="792">
      <formula>S206="No_existen"</formula>
    </cfRule>
  </conditionalFormatting>
  <conditionalFormatting sqref="AG206">
    <cfRule type="expression" dxfId="828" priority="791">
      <formula>AF206="No asignado"</formula>
    </cfRule>
  </conditionalFormatting>
  <conditionalFormatting sqref="AG206">
    <cfRule type="expression" dxfId="827" priority="789">
      <formula>S206="No_existen"</formula>
    </cfRule>
  </conditionalFormatting>
  <conditionalFormatting sqref="AG206">
    <cfRule type="expression" dxfId="826" priority="788">
      <formula>AF206="No asignado"</formula>
    </cfRule>
  </conditionalFormatting>
  <conditionalFormatting sqref="AG218">
    <cfRule type="expression" dxfId="825" priority="787">
      <formula>S218="No_existen"</formula>
    </cfRule>
  </conditionalFormatting>
  <conditionalFormatting sqref="AG219">
    <cfRule type="expression" dxfId="824" priority="786">
      <formula>S219="No_existen"</formula>
    </cfRule>
  </conditionalFormatting>
  <conditionalFormatting sqref="AG220">
    <cfRule type="expression" dxfId="823" priority="785">
      <formula>S220="No_existen"</formula>
    </cfRule>
  </conditionalFormatting>
  <conditionalFormatting sqref="AG218:AG220">
    <cfRule type="expression" dxfId="822" priority="784">
      <formula>AF218="No asignado"</formula>
    </cfRule>
  </conditionalFormatting>
  <conditionalFormatting sqref="AG219">
    <cfRule type="expression" dxfId="821" priority="783">
      <formula>S219="No_existen"</formula>
    </cfRule>
  </conditionalFormatting>
  <conditionalFormatting sqref="AU194:AV194">
    <cfRule type="cellIs" dxfId="820" priority="777" operator="equal">
      <formula>"LEVE"</formula>
    </cfRule>
    <cfRule type="cellIs" dxfId="819" priority="778" operator="equal">
      <formula>"MODERADO"</formula>
    </cfRule>
    <cfRule type="cellIs" dxfId="818" priority="779" operator="equal">
      <formula>"GRAVE"</formula>
    </cfRule>
  </conditionalFormatting>
  <conditionalFormatting sqref="AU197:AV197">
    <cfRule type="cellIs" dxfId="817" priority="774" operator="equal">
      <formula>"LEVE"</formula>
    </cfRule>
    <cfRule type="cellIs" dxfId="816" priority="775" operator="equal">
      <formula>"MODERADO"</formula>
    </cfRule>
    <cfRule type="cellIs" dxfId="815" priority="776" operator="equal">
      <formula>"GRAVE"</formula>
    </cfRule>
  </conditionalFormatting>
  <conditionalFormatting sqref="AU200:AV200 AU203:AV203">
    <cfRule type="cellIs" dxfId="814" priority="771" operator="equal">
      <formula>"LEVE"</formula>
    </cfRule>
    <cfRule type="cellIs" dxfId="813" priority="772" operator="equal">
      <formula>"MODERADO"</formula>
    </cfRule>
    <cfRule type="cellIs" dxfId="812" priority="773" operator="equal">
      <formula>"GRAVE"</formula>
    </cfRule>
  </conditionalFormatting>
  <conditionalFormatting sqref="AU206:AV206 AU209:AV209 AU212:AV212 AU215:AV215 AU218:AV218">
    <cfRule type="cellIs" dxfId="811" priority="780" operator="equal">
      <formula>"LEVE"</formula>
    </cfRule>
    <cfRule type="cellIs" dxfId="810" priority="781" operator="equal">
      <formula>"MODERADO"</formula>
    </cfRule>
    <cfRule type="cellIs" dxfId="809" priority="782" operator="equal">
      <formula>"GRAVE"</formula>
    </cfRule>
  </conditionalFormatting>
  <conditionalFormatting sqref="AX218:AX220">
    <cfRule type="expression" dxfId="808" priority="770">
      <formula>AW218="ASUMIR"</formula>
    </cfRule>
  </conditionalFormatting>
  <conditionalFormatting sqref="AY218:AY220">
    <cfRule type="expression" dxfId="807" priority="769">
      <formula>AW218="ASUMIR"</formula>
    </cfRule>
  </conditionalFormatting>
  <conditionalFormatting sqref="I221:I257">
    <cfRule type="expression" dxfId="806" priority="768">
      <formula>$G221="N/A"</formula>
    </cfRule>
  </conditionalFormatting>
  <conditionalFormatting sqref="W221:W258">
    <cfRule type="expression" dxfId="805" priority="767">
      <formula>S221="No_existen"</formula>
    </cfRule>
  </conditionalFormatting>
  <conditionalFormatting sqref="AG221">
    <cfRule type="expression" dxfId="804" priority="766">
      <formula>$S$11="No_existen"</formula>
    </cfRule>
  </conditionalFormatting>
  <conditionalFormatting sqref="AG221:AG258">
    <cfRule type="expression" dxfId="803" priority="764">
      <formula>AF221="No asignado"</formula>
    </cfRule>
  </conditionalFormatting>
  <conditionalFormatting sqref="AG222">
    <cfRule type="expression" dxfId="802" priority="763">
      <formula>$S$12="No_existen"</formula>
    </cfRule>
  </conditionalFormatting>
  <conditionalFormatting sqref="AG223">
    <cfRule type="expression" dxfId="801" priority="762">
      <formula>$S$13="No_existen"</formula>
    </cfRule>
  </conditionalFormatting>
  <conditionalFormatting sqref="AG224:AG258">
    <cfRule type="expression" dxfId="800" priority="765">
      <formula>S224="No_existen"</formula>
    </cfRule>
  </conditionalFormatting>
  <conditionalFormatting sqref="AU221:AV221">
    <cfRule type="cellIs" dxfId="799" priority="756" operator="equal">
      <formula>"LEVE"</formula>
    </cfRule>
    <cfRule type="cellIs" dxfId="798" priority="757" operator="equal">
      <formula>"MODERADO"</formula>
    </cfRule>
    <cfRule type="cellIs" dxfId="797" priority="758" operator="equal">
      <formula>"GRAVE"</formula>
    </cfRule>
  </conditionalFormatting>
  <conditionalFormatting sqref="AU224:AV224">
    <cfRule type="cellIs" dxfId="796" priority="753" operator="equal">
      <formula>"LEVE"</formula>
    </cfRule>
    <cfRule type="cellIs" dxfId="795" priority="754" operator="equal">
      <formula>"MODERADO"</formula>
    </cfRule>
    <cfRule type="cellIs" dxfId="794" priority="755" operator="equal">
      <formula>"GRAVE"</formula>
    </cfRule>
  </conditionalFormatting>
  <conditionalFormatting sqref="AU227:AV227 AU230:AV230">
    <cfRule type="cellIs" dxfId="793" priority="750" operator="equal">
      <formula>"LEVE"</formula>
    </cfRule>
    <cfRule type="cellIs" dxfId="792" priority="751" operator="equal">
      <formula>"MODERADO"</formula>
    </cfRule>
    <cfRule type="cellIs" dxfId="791" priority="752" operator="equal">
      <formula>"GRAVE"</formula>
    </cfRule>
  </conditionalFormatting>
  <conditionalFormatting sqref="AU233:AV233 AU236:AV236 AU239:AV239 AU242:AV242 AU245:AV245 AU248:AV248 AU251:AV251 AU254:AV254 AU257:AV257">
    <cfRule type="cellIs" dxfId="790" priority="759" operator="equal">
      <formula>"LEVE"</formula>
    </cfRule>
    <cfRule type="cellIs" dxfId="789" priority="760" operator="equal">
      <formula>"MODERADO"</formula>
    </cfRule>
    <cfRule type="cellIs" dxfId="788" priority="761" operator="equal">
      <formula>"GRAVE"</formula>
    </cfRule>
  </conditionalFormatting>
  <conditionalFormatting sqref="AX251:AY251">
    <cfRule type="expression" dxfId="787" priority="747">
      <formula>$S251="No_existen"</formula>
    </cfRule>
  </conditionalFormatting>
  <conditionalFormatting sqref="AX251">
    <cfRule type="expression" dxfId="786" priority="749">
      <formula>AW251="ASUMIR"</formula>
    </cfRule>
  </conditionalFormatting>
  <conditionalFormatting sqref="AY251">
    <cfRule type="expression" dxfId="785" priority="748">
      <formula>AW251="ASUMIR"</formula>
    </cfRule>
  </conditionalFormatting>
  <conditionalFormatting sqref="AX248:AY248">
    <cfRule type="expression" dxfId="784" priority="744">
      <formula>$S248="No_existen"</formula>
    </cfRule>
  </conditionalFormatting>
  <conditionalFormatting sqref="AX248">
    <cfRule type="expression" dxfId="783" priority="746">
      <formula>AW248="ASUMIR"</formula>
    </cfRule>
  </conditionalFormatting>
  <conditionalFormatting sqref="AY248">
    <cfRule type="expression" dxfId="782" priority="745">
      <formula>AW248="ASUMIR"</formula>
    </cfRule>
  </conditionalFormatting>
  <conditionalFormatting sqref="AX245:AY245">
    <cfRule type="expression" dxfId="781" priority="741">
      <formula>$S245="No_existen"</formula>
    </cfRule>
  </conditionalFormatting>
  <conditionalFormatting sqref="AX245">
    <cfRule type="expression" dxfId="780" priority="743">
      <formula>AW245="ASUMIR"</formula>
    </cfRule>
  </conditionalFormatting>
  <conditionalFormatting sqref="AY245">
    <cfRule type="expression" dxfId="779" priority="742">
      <formula>AW245="ASUMIR"</formula>
    </cfRule>
  </conditionalFormatting>
  <conditionalFormatting sqref="AX239:AY239">
    <cfRule type="expression" dxfId="778" priority="738">
      <formula>$S239="No_existen"</formula>
    </cfRule>
  </conditionalFormatting>
  <conditionalFormatting sqref="AX239">
    <cfRule type="expression" dxfId="777" priority="740">
      <formula>AW239="ASUMIR"</formula>
    </cfRule>
  </conditionalFormatting>
  <conditionalFormatting sqref="AY239">
    <cfRule type="expression" dxfId="776" priority="739">
      <formula>AW239="ASUMIR"</formula>
    </cfRule>
  </conditionalFormatting>
  <conditionalFormatting sqref="AX236:AY236">
    <cfRule type="expression" dxfId="775" priority="735">
      <formula>$S236="No_existen"</formula>
    </cfRule>
  </conditionalFormatting>
  <conditionalFormatting sqref="AX236">
    <cfRule type="expression" dxfId="774" priority="737">
      <formula>AW236="ASUMIR"</formula>
    </cfRule>
  </conditionalFormatting>
  <conditionalFormatting sqref="AY236">
    <cfRule type="expression" dxfId="773" priority="736">
      <formula>AW236="ASUMIR"</formula>
    </cfRule>
  </conditionalFormatting>
  <conditionalFormatting sqref="AX233:AY233">
    <cfRule type="expression" dxfId="772" priority="732">
      <formula>$S233="No_existen"</formula>
    </cfRule>
  </conditionalFormatting>
  <conditionalFormatting sqref="AX233">
    <cfRule type="expression" dxfId="771" priority="734">
      <formula>AW233="ASUMIR"</formula>
    </cfRule>
  </conditionalFormatting>
  <conditionalFormatting sqref="AY233">
    <cfRule type="expression" dxfId="770" priority="733">
      <formula>AW233="ASUMIR"</formula>
    </cfRule>
  </conditionalFormatting>
  <conditionalFormatting sqref="I278:I285">
    <cfRule type="expression" dxfId="769" priority="731">
      <formula>$G278="N/A"</formula>
    </cfRule>
  </conditionalFormatting>
  <conditionalFormatting sqref="W278:W286">
    <cfRule type="expression" dxfId="768" priority="730">
      <formula>S278="No_existen"</formula>
    </cfRule>
  </conditionalFormatting>
  <conditionalFormatting sqref="AG278">
    <cfRule type="expression" dxfId="767" priority="729">
      <formula>$S$11="No_existen"</formula>
    </cfRule>
  </conditionalFormatting>
  <conditionalFormatting sqref="AG278:AG286">
    <cfRule type="expression" dxfId="766" priority="727">
      <formula>AF278="No asignado"</formula>
    </cfRule>
  </conditionalFormatting>
  <conditionalFormatting sqref="AG279">
    <cfRule type="expression" dxfId="765" priority="726">
      <formula>$S$12="No_existen"</formula>
    </cfRule>
  </conditionalFormatting>
  <conditionalFormatting sqref="AG280">
    <cfRule type="expression" dxfId="764" priority="725">
      <formula>$S$13="No_existen"</formula>
    </cfRule>
  </conditionalFormatting>
  <conditionalFormatting sqref="AG281:AG286">
    <cfRule type="expression" dxfId="763" priority="728">
      <formula>S281="No_existen"</formula>
    </cfRule>
  </conditionalFormatting>
  <conditionalFormatting sqref="AG279">
    <cfRule type="expression" dxfId="762" priority="724">
      <formula>$S$11="No_existen"</formula>
    </cfRule>
  </conditionalFormatting>
  <conditionalFormatting sqref="AG280">
    <cfRule type="expression" dxfId="761" priority="723">
      <formula>$S$11="No_existen"</formula>
    </cfRule>
  </conditionalFormatting>
  <conditionalFormatting sqref="AU278:AV278">
    <cfRule type="cellIs" dxfId="760" priority="720" operator="equal">
      <formula>"LEVE"</formula>
    </cfRule>
    <cfRule type="cellIs" dxfId="759" priority="721" operator="equal">
      <formula>"MODERADO"</formula>
    </cfRule>
    <cfRule type="cellIs" dxfId="758" priority="722" operator="equal">
      <formula>"GRAVE"</formula>
    </cfRule>
  </conditionalFormatting>
  <conditionalFormatting sqref="AU281:AV281">
    <cfRule type="cellIs" dxfId="757" priority="717" operator="equal">
      <formula>"LEVE"</formula>
    </cfRule>
    <cfRule type="cellIs" dxfId="756" priority="718" operator="equal">
      <formula>"MODERADO"</formula>
    </cfRule>
    <cfRule type="cellIs" dxfId="755" priority="719" operator="equal">
      <formula>"GRAVE"</formula>
    </cfRule>
  </conditionalFormatting>
  <conditionalFormatting sqref="AU284:AV284">
    <cfRule type="cellIs" dxfId="754" priority="714" operator="equal">
      <formula>"LEVE"</formula>
    </cfRule>
    <cfRule type="cellIs" dxfId="753" priority="715" operator="equal">
      <formula>"MODERADO"</formula>
    </cfRule>
    <cfRule type="cellIs" dxfId="752" priority="716" operator="equal">
      <formula>"GRAVE"</formula>
    </cfRule>
  </conditionalFormatting>
  <conditionalFormatting sqref="AX281:AX283">
    <cfRule type="expression" dxfId="751" priority="712">
      <formula>$S281="No_existen"</formula>
    </cfRule>
  </conditionalFormatting>
  <conditionalFormatting sqref="AX281:AX283">
    <cfRule type="expression" dxfId="750" priority="713">
      <formula>AW281="ASUMIR"</formula>
    </cfRule>
  </conditionalFormatting>
  <conditionalFormatting sqref="AY281:AY283">
    <cfRule type="expression" dxfId="749" priority="710">
      <formula>$S281="No_existen"</formula>
    </cfRule>
  </conditionalFormatting>
  <conditionalFormatting sqref="AY281:AY283">
    <cfRule type="expression" dxfId="748" priority="711">
      <formula>AW281="ASUMIR"</formula>
    </cfRule>
  </conditionalFormatting>
  <conditionalFormatting sqref="I287">
    <cfRule type="expression" dxfId="747" priority="709">
      <formula>$G287="N/A"</formula>
    </cfRule>
  </conditionalFormatting>
  <conditionalFormatting sqref="W287">
    <cfRule type="expression" dxfId="746" priority="708">
      <formula>S287="No_existen"</formula>
    </cfRule>
  </conditionalFormatting>
  <conditionalFormatting sqref="AG287">
    <cfRule type="expression" dxfId="745" priority="707">
      <formula>$S$11="No_existen"</formula>
    </cfRule>
  </conditionalFormatting>
  <conditionalFormatting sqref="AG287">
    <cfRule type="expression" dxfId="744" priority="706">
      <formula>AF287="No asignado"</formula>
    </cfRule>
  </conditionalFormatting>
  <conditionalFormatting sqref="AU287:AV287">
    <cfRule type="cellIs" dxfId="743" priority="703" operator="equal">
      <formula>"LEVE"</formula>
    </cfRule>
    <cfRule type="cellIs" dxfId="742" priority="704" operator="equal">
      <formula>"MODERADO"</formula>
    </cfRule>
    <cfRule type="cellIs" dxfId="741" priority="705" operator="equal">
      <formula>"GRAVE"</formula>
    </cfRule>
  </conditionalFormatting>
  <conditionalFormatting sqref="I290:I295">
    <cfRule type="expression" dxfId="740" priority="702">
      <formula>$G290="N/A"</formula>
    </cfRule>
  </conditionalFormatting>
  <conditionalFormatting sqref="I296:I300">
    <cfRule type="expression" dxfId="739" priority="701">
      <formula>$G296="N/A"</formula>
    </cfRule>
  </conditionalFormatting>
  <conditionalFormatting sqref="W292">
    <cfRule type="expression" dxfId="738" priority="700">
      <formula>S292="No_existen"</formula>
    </cfRule>
  </conditionalFormatting>
  <conditionalFormatting sqref="W300">
    <cfRule type="expression" dxfId="737" priority="699">
      <formula>S300="No_existen"</formula>
    </cfRule>
  </conditionalFormatting>
  <conditionalFormatting sqref="I302">
    <cfRule type="expression" dxfId="736" priority="698">
      <formula>$G302="N/A"</formula>
    </cfRule>
  </conditionalFormatting>
  <conditionalFormatting sqref="I305:I307">
    <cfRule type="expression" dxfId="735" priority="697">
      <formula>$G305="N/A"</formula>
    </cfRule>
  </conditionalFormatting>
  <conditionalFormatting sqref="W302">
    <cfRule type="expression" dxfId="734" priority="696">
      <formula>S302="No_existen"</formula>
    </cfRule>
  </conditionalFormatting>
  <conditionalFormatting sqref="AG302">
    <cfRule type="expression" dxfId="733" priority="695">
      <formula>$P$11="No_existen"</formula>
    </cfRule>
  </conditionalFormatting>
  <conditionalFormatting sqref="AG302">
    <cfRule type="expression" dxfId="732" priority="694">
      <formula>AF302="No asignado"</formula>
    </cfRule>
  </conditionalFormatting>
  <conditionalFormatting sqref="AV302">
    <cfRule type="cellIs" dxfId="731" priority="691" operator="equal">
      <formula>"LEVE"</formula>
    </cfRule>
    <cfRule type="cellIs" dxfId="730" priority="692" operator="equal">
      <formula>"MODERADO"</formula>
    </cfRule>
    <cfRule type="cellIs" dxfId="729" priority="693" operator="equal">
      <formula>"GRAVE"</formula>
    </cfRule>
  </conditionalFormatting>
  <conditionalFormatting sqref="AV305">
    <cfRule type="cellIs" dxfId="728" priority="688" operator="equal">
      <formula>"LEVE"</formula>
    </cfRule>
    <cfRule type="cellIs" dxfId="727" priority="689" operator="equal">
      <formula>"MODERADO"</formula>
    </cfRule>
    <cfRule type="cellIs" dxfId="726" priority="690" operator="equal">
      <formula>"GRAVE"</formula>
    </cfRule>
  </conditionalFormatting>
  <conditionalFormatting sqref="AU302">
    <cfRule type="cellIs" dxfId="725" priority="685" operator="equal">
      <formula>"LEVE"</formula>
    </cfRule>
    <cfRule type="cellIs" dxfId="724" priority="686" operator="equal">
      <formula>"MODERADO"</formula>
    </cfRule>
    <cfRule type="cellIs" dxfId="723" priority="687" operator="equal">
      <formula>"GRAVE"</formula>
    </cfRule>
  </conditionalFormatting>
  <conditionalFormatting sqref="AU305">
    <cfRule type="cellIs" dxfId="722" priority="682" operator="equal">
      <formula>"LEVE"</formula>
    </cfRule>
    <cfRule type="cellIs" dxfId="721" priority="683" operator="equal">
      <formula>"MODERADO"</formula>
    </cfRule>
    <cfRule type="cellIs" dxfId="720" priority="684" operator="equal">
      <formula>"GRAVE"</formula>
    </cfRule>
  </conditionalFormatting>
  <conditionalFormatting sqref="I310">
    <cfRule type="expression" dxfId="719" priority="681">
      <formula>$G310="N/A"</formula>
    </cfRule>
  </conditionalFormatting>
  <conditionalFormatting sqref="I308:I309">
    <cfRule type="expression" dxfId="718" priority="680">
      <formula>$G308="N/A"</formula>
    </cfRule>
  </conditionalFormatting>
  <conditionalFormatting sqref="I311:I313">
    <cfRule type="expression" dxfId="717" priority="679">
      <formula>$G311="N/A"</formula>
    </cfRule>
  </conditionalFormatting>
  <conditionalFormatting sqref="I317:I319">
    <cfRule type="expression" dxfId="716" priority="678">
      <formula>$G317="N/A"</formula>
    </cfRule>
  </conditionalFormatting>
  <conditionalFormatting sqref="W308">
    <cfRule type="expression" dxfId="715" priority="677">
      <formula>S308="No_existen"</formula>
    </cfRule>
  </conditionalFormatting>
  <conditionalFormatting sqref="W309">
    <cfRule type="expression" dxfId="714" priority="676">
      <formula>S309="No_existen"</formula>
    </cfRule>
  </conditionalFormatting>
  <conditionalFormatting sqref="W310">
    <cfRule type="expression" dxfId="713" priority="675">
      <formula>S310="No_existen"</formula>
    </cfRule>
  </conditionalFormatting>
  <conditionalFormatting sqref="W311">
    <cfRule type="expression" dxfId="712" priority="674">
      <formula>S311="No_existen"</formula>
    </cfRule>
  </conditionalFormatting>
  <conditionalFormatting sqref="W312">
    <cfRule type="expression" dxfId="711" priority="673">
      <formula>S312="No_existen"</formula>
    </cfRule>
  </conditionalFormatting>
  <conditionalFormatting sqref="W313">
    <cfRule type="expression" dxfId="710" priority="672">
      <formula>S313="No_existen"</formula>
    </cfRule>
  </conditionalFormatting>
  <conditionalFormatting sqref="W314">
    <cfRule type="expression" dxfId="709" priority="670">
      <formula>S314="No_existen"</formula>
    </cfRule>
  </conditionalFormatting>
  <conditionalFormatting sqref="W316">
    <cfRule type="expression" dxfId="708" priority="671">
      <formula>S315="No_existen"</formula>
    </cfRule>
  </conditionalFormatting>
  <conditionalFormatting sqref="W315">
    <cfRule type="expression" dxfId="707" priority="669">
      <formula>S315="No_existen"</formula>
    </cfRule>
  </conditionalFormatting>
  <conditionalFormatting sqref="W318">
    <cfRule type="expression" dxfId="706" priority="668">
      <formula>S318="No_existen"</formula>
    </cfRule>
  </conditionalFormatting>
  <conditionalFormatting sqref="W317">
    <cfRule type="expression" dxfId="705" priority="667">
      <formula>S317="No_existen"</formula>
    </cfRule>
  </conditionalFormatting>
  <conditionalFormatting sqref="AB310">
    <cfRule type="expression" dxfId="704" priority="663">
      <formula>AA310="Semiautomatico"</formula>
    </cfRule>
    <cfRule type="expression" dxfId="703" priority="664">
      <formula>AA310="Manual"</formula>
    </cfRule>
    <cfRule type="expression" dxfId="702" priority="666">
      <formula>S310="No_existen"</formula>
    </cfRule>
  </conditionalFormatting>
  <conditionalFormatting sqref="AB310">
    <cfRule type="expression" dxfId="701" priority="665">
      <formula>S310="No_existen"</formula>
    </cfRule>
  </conditionalFormatting>
  <conditionalFormatting sqref="AG308:AG309">
    <cfRule type="expression" dxfId="700" priority="662">
      <formula>$P$11="No_existen"</formula>
    </cfRule>
  </conditionalFormatting>
  <conditionalFormatting sqref="AG308:AG310">
    <cfRule type="expression" dxfId="699" priority="661">
      <formula>AF308="No asignado"</formula>
    </cfRule>
  </conditionalFormatting>
  <conditionalFormatting sqref="AG309">
    <cfRule type="expression" dxfId="698" priority="660">
      <formula>$P$12="No_existen"</formula>
    </cfRule>
  </conditionalFormatting>
  <conditionalFormatting sqref="AG310">
    <cfRule type="expression" dxfId="697" priority="659">
      <formula>$P$13="No_existen"</formula>
    </cfRule>
  </conditionalFormatting>
  <conditionalFormatting sqref="AG311">
    <cfRule type="expression" dxfId="696" priority="658">
      <formula>S311="No_existen"</formula>
    </cfRule>
  </conditionalFormatting>
  <conditionalFormatting sqref="AG312">
    <cfRule type="expression" dxfId="695" priority="657">
      <formula>S312="No_existen"</formula>
    </cfRule>
  </conditionalFormatting>
  <conditionalFormatting sqref="AG313">
    <cfRule type="expression" dxfId="694" priority="656">
      <formula>S313="No_existen"</formula>
    </cfRule>
  </conditionalFormatting>
  <conditionalFormatting sqref="AG311:AG313">
    <cfRule type="expression" dxfId="693" priority="654">
      <formula>AF311="No asignado"</formula>
    </cfRule>
  </conditionalFormatting>
  <conditionalFormatting sqref="AG311:AG313">
    <cfRule type="expression" dxfId="692" priority="655">
      <formula>AF311="No asignado"</formula>
    </cfRule>
  </conditionalFormatting>
  <conditionalFormatting sqref="AG314:AG316">
    <cfRule type="expression" dxfId="691" priority="653">
      <formula>S314="No_existen"</formula>
    </cfRule>
  </conditionalFormatting>
  <conditionalFormatting sqref="AG314:AG316">
    <cfRule type="expression" dxfId="690" priority="651">
      <formula>AF314="No asignado"</formula>
    </cfRule>
  </conditionalFormatting>
  <conditionalFormatting sqref="AG314:AG316">
    <cfRule type="expression" dxfId="689" priority="652">
      <formula>AF314="No asignado"</formula>
    </cfRule>
  </conditionalFormatting>
  <conditionalFormatting sqref="AG317">
    <cfRule type="expression" dxfId="688" priority="650">
      <formula>S317="No_existen"</formula>
    </cfRule>
  </conditionalFormatting>
  <conditionalFormatting sqref="AG317">
    <cfRule type="expression" dxfId="687" priority="649">
      <formula>S317="No_existen"</formula>
    </cfRule>
  </conditionalFormatting>
  <conditionalFormatting sqref="AG317">
    <cfRule type="expression" dxfId="686" priority="648">
      <formula>S317="No_existen"</formula>
    </cfRule>
  </conditionalFormatting>
  <conditionalFormatting sqref="AG317:AG318">
    <cfRule type="expression" dxfId="685" priority="644">
      <formula>AF317="No asignado"</formula>
    </cfRule>
    <cfRule type="expression" dxfId="684" priority="647">
      <formula>S317="No_existen"</formula>
    </cfRule>
  </conditionalFormatting>
  <conditionalFormatting sqref="AG317">
    <cfRule type="expression" dxfId="683" priority="645">
      <formula>AF317="No asignado"</formula>
    </cfRule>
  </conditionalFormatting>
  <conditionalFormatting sqref="AG317:AG318">
    <cfRule type="expression" dxfId="682" priority="646">
      <formula>AF317="No asignado"</formula>
    </cfRule>
  </conditionalFormatting>
  <conditionalFormatting sqref="AU308">
    <cfRule type="cellIs" dxfId="681" priority="641" operator="equal">
      <formula>"LEVE"</formula>
    </cfRule>
    <cfRule type="cellIs" dxfId="680" priority="642" operator="equal">
      <formula>"MODERADO"</formula>
    </cfRule>
    <cfRule type="cellIs" dxfId="679" priority="643" operator="equal">
      <formula>"GRAVE"</formula>
    </cfRule>
  </conditionalFormatting>
  <conditionalFormatting sqref="AV308">
    <cfRule type="cellIs" dxfId="678" priority="638" operator="equal">
      <formula>"LEVE"</formula>
    </cfRule>
    <cfRule type="cellIs" dxfId="677" priority="639" operator="equal">
      <formula>"MODERADO"</formula>
    </cfRule>
    <cfRule type="cellIs" dxfId="676" priority="640" operator="equal">
      <formula>"GRAVE"</formula>
    </cfRule>
  </conditionalFormatting>
  <conditionalFormatting sqref="AU311:AV311">
    <cfRule type="cellIs" dxfId="675" priority="635" operator="equal">
      <formula>"LEVE"</formula>
    </cfRule>
    <cfRule type="cellIs" dxfId="674" priority="636" operator="equal">
      <formula>"MODERADO"</formula>
    </cfRule>
    <cfRule type="cellIs" dxfId="673" priority="637" operator="equal">
      <formula>"GRAVE"</formula>
    </cfRule>
  </conditionalFormatting>
  <conditionalFormatting sqref="AV314">
    <cfRule type="cellIs" dxfId="672" priority="632" operator="equal">
      <formula>"LEVE"</formula>
    </cfRule>
    <cfRule type="cellIs" dxfId="671" priority="633" operator="equal">
      <formula>"MODERADO"</formula>
    </cfRule>
    <cfRule type="cellIs" dxfId="670" priority="634" operator="equal">
      <formula>"GRAVE"</formula>
    </cfRule>
  </conditionalFormatting>
  <conditionalFormatting sqref="AU314">
    <cfRule type="cellIs" dxfId="669" priority="629" operator="equal">
      <formula>"LEVE"</formula>
    </cfRule>
    <cfRule type="cellIs" dxfId="668" priority="630" operator="equal">
      <formula>"MODERADO"</formula>
    </cfRule>
    <cfRule type="cellIs" dxfId="667" priority="631" operator="equal">
      <formula>"GRAVE"</formula>
    </cfRule>
  </conditionalFormatting>
  <conditionalFormatting sqref="AU317:AV317">
    <cfRule type="cellIs" dxfId="666" priority="626" operator="equal">
      <formula>"LEVE"</formula>
    </cfRule>
    <cfRule type="cellIs" dxfId="665" priority="627" operator="equal">
      <formula>"MODERADO"</formula>
    </cfRule>
    <cfRule type="cellIs" dxfId="664" priority="628" operator="equal">
      <formula>"GRAVE"</formula>
    </cfRule>
  </conditionalFormatting>
  <conditionalFormatting sqref="I320">
    <cfRule type="expression" dxfId="663" priority="625">
      <formula>$G320="N/A"</formula>
    </cfRule>
  </conditionalFormatting>
  <conditionalFormatting sqref="W320">
    <cfRule type="expression" dxfId="662" priority="624">
      <formula>S320="No_existen"</formula>
    </cfRule>
  </conditionalFormatting>
  <conditionalFormatting sqref="AG320">
    <cfRule type="expression" dxfId="661" priority="623">
      <formula>$S$11="No_existen"</formula>
    </cfRule>
  </conditionalFormatting>
  <conditionalFormatting sqref="AG320">
    <cfRule type="expression" dxfId="660" priority="622">
      <formula>AF320="No asignado"</formula>
    </cfRule>
  </conditionalFormatting>
  <conditionalFormatting sqref="AU320:AV320">
    <cfRule type="cellIs" dxfId="659" priority="619" operator="equal">
      <formula>"LEVE"</formula>
    </cfRule>
    <cfRule type="cellIs" dxfId="658" priority="620" operator="equal">
      <formula>"MODERADO"</formula>
    </cfRule>
    <cfRule type="cellIs" dxfId="657" priority="621" operator="equal">
      <formula>"GRAVE"</formula>
    </cfRule>
  </conditionalFormatting>
  <conditionalFormatting sqref="AX320:AY320">
    <cfRule type="expression" dxfId="656" priority="616">
      <formula>$S320="No_existen"</formula>
    </cfRule>
  </conditionalFormatting>
  <conditionalFormatting sqref="AX320">
    <cfRule type="expression" dxfId="655" priority="618">
      <formula>AW320="ASUMIR"</formula>
    </cfRule>
  </conditionalFormatting>
  <conditionalFormatting sqref="AY320">
    <cfRule type="expression" dxfId="654" priority="617">
      <formula>AW320="ASUMIR"</formula>
    </cfRule>
  </conditionalFormatting>
  <conditionalFormatting sqref="I325">
    <cfRule type="expression" dxfId="653" priority="615">
      <formula>$G325="N/A"</formula>
    </cfRule>
  </conditionalFormatting>
  <conditionalFormatting sqref="W326:W328">
    <cfRule type="expression" dxfId="652" priority="614">
      <formula>S326="No_existen"</formula>
    </cfRule>
  </conditionalFormatting>
  <conditionalFormatting sqref="W323:W325">
    <cfRule type="expression" dxfId="651" priority="613">
      <formula>S323="No_existen"</formula>
    </cfRule>
  </conditionalFormatting>
  <conditionalFormatting sqref="AG328">
    <cfRule type="expression" dxfId="650" priority="611">
      <formula>AF328="No asignado"</formula>
    </cfRule>
  </conditionalFormatting>
  <conditionalFormatting sqref="AG328">
    <cfRule type="expression" dxfId="649" priority="612">
      <formula>S328="No_existen"</formula>
    </cfRule>
  </conditionalFormatting>
  <conditionalFormatting sqref="AG323:AG324">
    <cfRule type="expression" dxfId="648" priority="606">
      <formula>$P$11="No_existen"</formula>
    </cfRule>
  </conditionalFormatting>
  <conditionalFormatting sqref="AG323:AG326">
    <cfRule type="expression" dxfId="647" priority="608">
      <formula>AF323="No asignado"</formula>
    </cfRule>
  </conditionalFormatting>
  <conditionalFormatting sqref="AG324">
    <cfRule type="expression" dxfId="646" priority="607">
      <formula>$P$12="No_existen"</formula>
    </cfRule>
  </conditionalFormatting>
  <conditionalFormatting sqref="AG325">
    <cfRule type="expression" dxfId="645" priority="610">
      <formula>$S$13="No_existen"</formula>
    </cfRule>
  </conditionalFormatting>
  <conditionalFormatting sqref="AG326">
    <cfRule type="expression" dxfId="644" priority="609">
      <formula>S326="No_existen"</formula>
    </cfRule>
  </conditionalFormatting>
  <conditionalFormatting sqref="AG325">
    <cfRule type="expression" dxfId="643" priority="604">
      <formula>$P$11="No_existen"</formula>
    </cfRule>
  </conditionalFormatting>
  <conditionalFormatting sqref="AG325">
    <cfRule type="expression" dxfId="642" priority="605">
      <formula>$P$12="No_existen"</formula>
    </cfRule>
  </conditionalFormatting>
  <conditionalFormatting sqref="AG327">
    <cfRule type="expression" dxfId="641" priority="602">
      <formula>AF327="No asignado"</formula>
    </cfRule>
  </conditionalFormatting>
  <conditionalFormatting sqref="AG327">
    <cfRule type="expression" dxfId="640" priority="603">
      <formula>S327="No_existen"</formula>
    </cfRule>
  </conditionalFormatting>
  <conditionalFormatting sqref="AU326:AV326">
    <cfRule type="cellIs" dxfId="639" priority="599" operator="equal">
      <formula>"LEVE"</formula>
    </cfRule>
    <cfRule type="cellIs" dxfId="638" priority="600" operator="equal">
      <formula>"MODERADO"</formula>
    </cfRule>
    <cfRule type="cellIs" dxfId="637" priority="601" operator="equal">
      <formula>"GRAVE"</formula>
    </cfRule>
  </conditionalFormatting>
  <conditionalFormatting sqref="AU323:AV323">
    <cfRule type="cellIs" dxfId="636" priority="596" operator="equal">
      <formula>"LEVE"</formula>
    </cfRule>
    <cfRule type="cellIs" dxfId="635" priority="597" operator="equal">
      <formula>"MODERADO"</formula>
    </cfRule>
    <cfRule type="cellIs" dxfId="634" priority="598" operator="equal">
      <formula>"GRAVE"</formula>
    </cfRule>
  </conditionalFormatting>
  <conditionalFormatting sqref="AX325 AX323">
    <cfRule type="expression" dxfId="633" priority="594">
      <formula>AW323="ASUMIR"</formula>
    </cfRule>
  </conditionalFormatting>
  <conditionalFormatting sqref="AY323:AY325">
    <cfRule type="expression" dxfId="632" priority="593">
      <formula>AW323="ASUMIR"</formula>
    </cfRule>
  </conditionalFormatting>
  <conditionalFormatting sqref="AX324">
    <cfRule type="expression" dxfId="631" priority="595">
      <formula>#REF!="ASUMIR"</formula>
    </cfRule>
  </conditionalFormatting>
  <conditionalFormatting sqref="AX326:AX328">
    <cfRule type="expression" dxfId="630" priority="592">
      <formula>AW326="ASUMIR"</formula>
    </cfRule>
  </conditionalFormatting>
  <conditionalFormatting sqref="AY326">
    <cfRule type="expression" dxfId="629" priority="591">
      <formula>AW326="ASUMIR"</formula>
    </cfRule>
  </conditionalFormatting>
  <conditionalFormatting sqref="AY327:AY328">
    <cfRule type="expression" dxfId="628" priority="590">
      <formula>AW327="ASUMIR"</formula>
    </cfRule>
  </conditionalFormatting>
  <conditionalFormatting sqref="I329 I332:I335">
    <cfRule type="expression" dxfId="627" priority="589">
      <formula>$G329="N/A"</formula>
    </cfRule>
  </conditionalFormatting>
  <conditionalFormatting sqref="I330:I331">
    <cfRule type="expression" dxfId="626" priority="588">
      <formula>$G330="N/A"</formula>
    </cfRule>
  </conditionalFormatting>
  <conditionalFormatting sqref="W329:W331 W333:W334">
    <cfRule type="expression" dxfId="625" priority="587">
      <formula>S329="No_existen"</formula>
    </cfRule>
  </conditionalFormatting>
  <conditionalFormatting sqref="W332">
    <cfRule type="expression" dxfId="624" priority="586">
      <formula>S332="No_existen"</formula>
    </cfRule>
  </conditionalFormatting>
  <conditionalFormatting sqref="W335">
    <cfRule type="expression" dxfId="623" priority="585">
      <formula>S335="No_existen"</formula>
    </cfRule>
  </conditionalFormatting>
  <conditionalFormatting sqref="AG330:AG335">
    <cfRule type="expression" dxfId="622" priority="583">
      <formula>AF330="No asignado"</formula>
    </cfRule>
  </conditionalFormatting>
  <conditionalFormatting sqref="AG330">
    <cfRule type="expression" dxfId="621" priority="582">
      <formula>$S$12="No_existen"</formula>
    </cfRule>
  </conditionalFormatting>
  <conditionalFormatting sqref="AG331">
    <cfRule type="expression" dxfId="620" priority="581">
      <formula>$S$13="No_existen"</formula>
    </cfRule>
  </conditionalFormatting>
  <conditionalFormatting sqref="AG332:AG335">
    <cfRule type="expression" dxfId="619" priority="584">
      <formula>S332="No_existen"</formula>
    </cfRule>
  </conditionalFormatting>
  <conditionalFormatting sqref="AG329">
    <cfRule type="expression" dxfId="618" priority="580">
      <formula>$P$11="No_existen"</formula>
    </cfRule>
  </conditionalFormatting>
  <conditionalFormatting sqref="AG329">
    <cfRule type="expression" dxfId="617" priority="579">
      <formula>AF329="No asignado"</formula>
    </cfRule>
  </conditionalFormatting>
  <conditionalFormatting sqref="AV329">
    <cfRule type="cellIs" dxfId="616" priority="576" operator="equal">
      <formula>"LEVE"</formula>
    </cfRule>
    <cfRule type="cellIs" dxfId="615" priority="577" operator="equal">
      <formula>"MODERADO"</formula>
    </cfRule>
    <cfRule type="cellIs" dxfId="614" priority="578" operator="equal">
      <formula>"GRAVE"</formula>
    </cfRule>
  </conditionalFormatting>
  <conditionalFormatting sqref="AV332">
    <cfRule type="cellIs" dxfId="613" priority="573" operator="equal">
      <formula>"LEVE"</formula>
    </cfRule>
    <cfRule type="cellIs" dxfId="612" priority="574" operator="equal">
      <formula>"MODERADO"</formula>
    </cfRule>
    <cfRule type="cellIs" dxfId="611" priority="575" operator="equal">
      <formula>"GRAVE"</formula>
    </cfRule>
  </conditionalFormatting>
  <conditionalFormatting sqref="AV335">
    <cfRule type="cellIs" dxfId="610" priority="570" operator="equal">
      <formula>"LEVE"</formula>
    </cfRule>
    <cfRule type="cellIs" dxfId="609" priority="571" operator="equal">
      <formula>"MODERADO"</formula>
    </cfRule>
    <cfRule type="cellIs" dxfId="608" priority="572" operator="equal">
      <formula>"GRAVE"</formula>
    </cfRule>
  </conditionalFormatting>
  <conditionalFormatting sqref="AU329">
    <cfRule type="cellIs" dxfId="607" priority="567" operator="equal">
      <formula>"LEVE"</formula>
    </cfRule>
    <cfRule type="cellIs" dxfId="606" priority="568" operator="equal">
      <formula>"MODERADO"</formula>
    </cfRule>
    <cfRule type="cellIs" dxfId="605" priority="569" operator="equal">
      <formula>"GRAVE"</formula>
    </cfRule>
  </conditionalFormatting>
  <conditionalFormatting sqref="AU332">
    <cfRule type="cellIs" dxfId="604" priority="564" operator="equal">
      <formula>"LEVE"</formula>
    </cfRule>
    <cfRule type="cellIs" dxfId="603" priority="565" operator="equal">
      <formula>"MODERADO"</formula>
    </cfRule>
    <cfRule type="cellIs" dxfId="602" priority="566" operator="equal">
      <formula>"GRAVE"</formula>
    </cfRule>
  </conditionalFormatting>
  <conditionalFormatting sqref="AU335">
    <cfRule type="cellIs" dxfId="601" priority="561" operator="equal">
      <formula>"LEVE"</formula>
    </cfRule>
    <cfRule type="cellIs" dxfId="600" priority="562" operator="equal">
      <formula>"MODERADO"</formula>
    </cfRule>
    <cfRule type="cellIs" dxfId="599" priority="563" operator="equal">
      <formula>"GRAVE"</formula>
    </cfRule>
  </conditionalFormatting>
  <conditionalFormatting sqref="AY329">
    <cfRule type="expression" dxfId="598" priority="559">
      <formula>$S329="No_existen"</formula>
    </cfRule>
  </conditionalFormatting>
  <conditionalFormatting sqref="AY329">
    <cfRule type="expression" dxfId="597" priority="560">
      <formula>AW329="ASUMIR"</formula>
    </cfRule>
  </conditionalFormatting>
  <conditionalFormatting sqref="AX329">
    <cfRule type="expression" dxfId="596" priority="558">
      <formula>AW329="ASUMIR"</formula>
    </cfRule>
  </conditionalFormatting>
  <conditionalFormatting sqref="AY335">
    <cfRule type="expression" dxfId="595" priority="556">
      <formula>$S335="No_existen"</formula>
    </cfRule>
  </conditionalFormatting>
  <conditionalFormatting sqref="AY335">
    <cfRule type="expression" dxfId="594" priority="557">
      <formula>AW335="ASUMIR"</formula>
    </cfRule>
  </conditionalFormatting>
  <conditionalFormatting sqref="AX335">
    <cfRule type="expression" dxfId="593" priority="555">
      <formula>$S335="No_existen"</formula>
    </cfRule>
  </conditionalFormatting>
  <conditionalFormatting sqref="AX335">
    <cfRule type="expression" dxfId="592" priority="554">
      <formula>AW335="ASUMIR"</formula>
    </cfRule>
  </conditionalFormatting>
  <conditionalFormatting sqref="I338:I351">
    <cfRule type="expression" dxfId="591" priority="553">
      <formula>$G338="N/A"</formula>
    </cfRule>
  </conditionalFormatting>
  <conditionalFormatting sqref="W338:W351">
    <cfRule type="expression" dxfId="590" priority="552">
      <formula>S338="No_existen"</formula>
    </cfRule>
  </conditionalFormatting>
  <conditionalFormatting sqref="AG338">
    <cfRule type="expression" dxfId="589" priority="551">
      <formula>$S$11="No_existen"</formula>
    </cfRule>
  </conditionalFormatting>
  <conditionalFormatting sqref="AG338:AG351">
    <cfRule type="expression" dxfId="588" priority="549">
      <formula>AF338="No asignado"</formula>
    </cfRule>
  </conditionalFormatting>
  <conditionalFormatting sqref="AG339">
    <cfRule type="expression" dxfId="587" priority="548">
      <formula>$S$12="No_existen"</formula>
    </cfRule>
  </conditionalFormatting>
  <conditionalFormatting sqref="AG340">
    <cfRule type="expression" dxfId="586" priority="547">
      <formula>$S$13="No_existen"</formula>
    </cfRule>
  </conditionalFormatting>
  <conditionalFormatting sqref="AG341:AG351">
    <cfRule type="expression" dxfId="585" priority="550">
      <formula>S341="No_existen"</formula>
    </cfRule>
  </conditionalFormatting>
  <conditionalFormatting sqref="AU338:AV338">
    <cfRule type="cellIs" dxfId="584" priority="541" operator="equal">
      <formula>"LEVE"</formula>
    </cfRule>
    <cfRule type="cellIs" dxfId="583" priority="542" operator="equal">
      <formula>"MODERADO"</formula>
    </cfRule>
    <cfRule type="cellIs" dxfId="582" priority="543" operator="equal">
      <formula>"GRAVE"</formula>
    </cfRule>
  </conditionalFormatting>
  <conditionalFormatting sqref="AU341:AV341">
    <cfRule type="cellIs" dxfId="581" priority="538" operator="equal">
      <formula>"LEVE"</formula>
    </cfRule>
    <cfRule type="cellIs" dxfId="580" priority="539" operator="equal">
      <formula>"MODERADO"</formula>
    </cfRule>
    <cfRule type="cellIs" dxfId="579" priority="540" operator="equal">
      <formula>"GRAVE"</formula>
    </cfRule>
  </conditionalFormatting>
  <conditionalFormatting sqref="AU344:AV344 AU347:AV347">
    <cfRule type="cellIs" dxfId="578" priority="535" operator="equal">
      <formula>"LEVE"</formula>
    </cfRule>
    <cfRule type="cellIs" dxfId="577" priority="536" operator="equal">
      <formula>"MODERADO"</formula>
    </cfRule>
    <cfRule type="cellIs" dxfId="576" priority="537" operator="equal">
      <formula>"GRAVE"</formula>
    </cfRule>
  </conditionalFormatting>
  <conditionalFormatting sqref="AU350:AV350">
    <cfRule type="cellIs" dxfId="575" priority="544" operator="equal">
      <formula>"LEVE"</formula>
    </cfRule>
    <cfRule type="cellIs" dxfId="574" priority="545" operator="equal">
      <formula>"MODERADO"</formula>
    </cfRule>
    <cfRule type="cellIs" dxfId="573" priority="546" operator="equal">
      <formula>"GRAVE"</formula>
    </cfRule>
  </conditionalFormatting>
  <conditionalFormatting sqref="AX341:AX344">
    <cfRule type="expression" dxfId="572" priority="533">
      <formula>$S341="No_existen"</formula>
    </cfRule>
  </conditionalFormatting>
  <conditionalFormatting sqref="AX341:AX344">
    <cfRule type="expression" dxfId="571" priority="534">
      <formula>AW341="ASUMIR"</formula>
    </cfRule>
  </conditionalFormatting>
  <conditionalFormatting sqref="AY341:AY344">
    <cfRule type="expression" dxfId="570" priority="531">
      <formula>$S341="No_existen"</formula>
    </cfRule>
  </conditionalFormatting>
  <conditionalFormatting sqref="AY341:AY344">
    <cfRule type="expression" dxfId="569" priority="532">
      <formula>AW341="ASUMIR"</formula>
    </cfRule>
  </conditionalFormatting>
  <conditionalFormatting sqref="I360:I361 I364 I366:I367 I370">
    <cfRule type="expression" dxfId="568" priority="530">
      <formula>$G360="N/A"</formula>
    </cfRule>
  </conditionalFormatting>
  <conditionalFormatting sqref="I362:I363">
    <cfRule type="expression" dxfId="567" priority="529">
      <formula>$G362="N/A"</formula>
    </cfRule>
  </conditionalFormatting>
  <conditionalFormatting sqref="I365">
    <cfRule type="expression" dxfId="566" priority="528">
      <formula>$G365="N/A"</formula>
    </cfRule>
  </conditionalFormatting>
  <conditionalFormatting sqref="I374:I376">
    <cfRule type="expression" dxfId="565" priority="527">
      <formula>$G374="N/A"</formula>
    </cfRule>
  </conditionalFormatting>
  <conditionalFormatting sqref="W364 W366:W367">
    <cfRule type="expression" dxfId="564" priority="526">
      <formula>S364="No_existen"</formula>
    </cfRule>
  </conditionalFormatting>
  <conditionalFormatting sqref="W353">
    <cfRule type="expression" dxfId="563" priority="525">
      <formula>S353="No_existen"</formula>
    </cfRule>
  </conditionalFormatting>
  <conditionalFormatting sqref="W354">
    <cfRule type="expression" dxfId="562" priority="524">
      <formula>S354="No_existen"</formula>
    </cfRule>
  </conditionalFormatting>
  <conditionalFormatting sqref="W355">
    <cfRule type="expression" dxfId="561" priority="523">
      <formula>S355="No_existen"</formula>
    </cfRule>
  </conditionalFormatting>
  <conditionalFormatting sqref="W358">
    <cfRule type="expression" dxfId="560" priority="522">
      <formula>S358="No_existen"</formula>
    </cfRule>
  </conditionalFormatting>
  <conditionalFormatting sqref="W356">
    <cfRule type="expression" dxfId="559" priority="521">
      <formula>S356="No_existen"</formula>
    </cfRule>
  </conditionalFormatting>
  <conditionalFormatting sqref="W357">
    <cfRule type="expression" dxfId="558" priority="520">
      <formula>S357="No_existen"</formula>
    </cfRule>
  </conditionalFormatting>
  <conditionalFormatting sqref="W359:W363">
    <cfRule type="expression" dxfId="557" priority="519">
      <formula>S359="No_existen"</formula>
    </cfRule>
  </conditionalFormatting>
  <conditionalFormatting sqref="W365">
    <cfRule type="expression" dxfId="556" priority="518">
      <formula>S365="No_existen"</formula>
    </cfRule>
  </conditionalFormatting>
  <conditionalFormatting sqref="W368">
    <cfRule type="expression" dxfId="555" priority="517">
      <formula>S368="No_existen"</formula>
    </cfRule>
  </conditionalFormatting>
  <conditionalFormatting sqref="W369:W370">
    <cfRule type="expression" dxfId="554" priority="516">
      <formula>S369="No_existen"</formula>
    </cfRule>
  </conditionalFormatting>
  <conditionalFormatting sqref="W371">
    <cfRule type="expression" dxfId="553" priority="515">
      <formula>S371="No_existen"</formula>
    </cfRule>
  </conditionalFormatting>
  <conditionalFormatting sqref="W372">
    <cfRule type="expression" dxfId="552" priority="514">
      <formula>S372="No_existen"</formula>
    </cfRule>
  </conditionalFormatting>
  <conditionalFormatting sqref="W373">
    <cfRule type="expression" dxfId="551" priority="513">
      <formula>S373="No_existen"</formula>
    </cfRule>
  </conditionalFormatting>
  <conditionalFormatting sqref="W374">
    <cfRule type="expression" dxfId="550" priority="512">
      <formula>S374="No_existen"</formula>
    </cfRule>
  </conditionalFormatting>
  <conditionalFormatting sqref="AG353:AG355">
    <cfRule type="expression" dxfId="549" priority="511">
      <formula>$S$11="No_existen"</formula>
    </cfRule>
  </conditionalFormatting>
  <conditionalFormatting sqref="AG353:AG358 AG364 AG366:AG367 AG370 AG374">
    <cfRule type="expression" dxfId="548" priority="509">
      <formula>AF353="No asignado"</formula>
    </cfRule>
  </conditionalFormatting>
  <conditionalFormatting sqref="AG354">
    <cfRule type="expression" dxfId="547" priority="508">
      <formula>$S$12="No_existen"</formula>
    </cfRule>
  </conditionalFormatting>
  <conditionalFormatting sqref="AG355">
    <cfRule type="expression" dxfId="546" priority="507">
      <formula>$S$13="No_existen"</formula>
    </cfRule>
  </conditionalFormatting>
  <conditionalFormatting sqref="AG356:AG358 AG364 AG366:AG367 AG370 AG374">
    <cfRule type="expression" dxfId="545" priority="510">
      <formula>S356="No_existen"</formula>
    </cfRule>
  </conditionalFormatting>
  <conditionalFormatting sqref="AG354">
    <cfRule type="expression" dxfId="544" priority="506">
      <formula>$S$11="No_existen"</formula>
    </cfRule>
  </conditionalFormatting>
  <conditionalFormatting sqref="AG355">
    <cfRule type="expression" dxfId="543" priority="505">
      <formula>$S$11="No_existen"</formula>
    </cfRule>
  </conditionalFormatting>
  <conditionalFormatting sqref="AG359">
    <cfRule type="expression" dxfId="542" priority="504">
      <formula>$S$11="No_existen"</formula>
    </cfRule>
  </conditionalFormatting>
  <conditionalFormatting sqref="AG359:AG363">
    <cfRule type="expression" dxfId="541" priority="502">
      <formula>AF359="No asignado"</formula>
    </cfRule>
  </conditionalFormatting>
  <conditionalFormatting sqref="AG360">
    <cfRule type="expression" dxfId="540" priority="501">
      <formula>$S$12="No_existen"</formula>
    </cfRule>
  </conditionalFormatting>
  <conditionalFormatting sqref="AG361">
    <cfRule type="expression" dxfId="539" priority="500">
      <formula>$S$13="No_existen"</formula>
    </cfRule>
  </conditionalFormatting>
  <conditionalFormatting sqref="AG362:AG363">
    <cfRule type="expression" dxfId="538" priority="503">
      <formula>S362="No_existen"</formula>
    </cfRule>
  </conditionalFormatting>
  <conditionalFormatting sqref="AG362">
    <cfRule type="expression" dxfId="537" priority="499">
      <formula>$S$12="No_existen"</formula>
    </cfRule>
  </conditionalFormatting>
  <conditionalFormatting sqref="AG363">
    <cfRule type="expression" dxfId="536" priority="498">
      <formula>$S$12="No_existen"</formula>
    </cfRule>
  </conditionalFormatting>
  <conditionalFormatting sqref="AG365">
    <cfRule type="expression" dxfId="535" priority="496">
      <formula>AF365="No asignado"</formula>
    </cfRule>
  </conditionalFormatting>
  <conditionalFormatting sqref="AG365">
    <cfRule type="expression" dxfId="534" priority="497">
      <formula>S365="No_existen"</formula>
    </cfRule>
  </conditionalFormatting>
  <conditionalFormatting sqref="AG365">
    <cfRule type="expression" dxfId="533" priority="495">
      <formula>$S$12="No_existen"</formula>
    </cfRule>
  </conditionalFormatting>
  <conditionalFormatting sqref="AG368:AG369">
    <cfRule type="expression" dxfId="532" priority="493">
      <formula>AF368="No asignado"</formula>
    </cfRule>
  </conditionalFormatting>
  <conditionalFormatting sqref="AG368:AG369">
    <cfRule type="expression" dxfId="531" priority="494">
      <formula>S368="No_existen"</formula>
    </cfRule>
  </conditionalFormatting>
  <conditionalFormatting sqref="AG368:AG369">
    <cfRule type="expression" dxfId="530" priority="492">
      <formula>$S$12="No_existen"</formula>
    </cfRule>
  </conditionalFormatting>
  <conditionalFormatting sqref="AG371">
    <cfRule type="expression" dxfId="529" priority="490">
      <formula>AF371="No asignado"</formula>
    </cfRule>
  </conditionalFormatting>
  <conditionalFormatting sqref="AG371">
    <cfRule type="expression" dxfId="528" priority="491">
      <formula>S371="No_existen"</formula>
    </cfRule>
  </conditionalFormatting>
  <conditionalFormatting sqref="AG371">
    <cfRule type="expression" dxfId="527" priority="489">
      <formula>$S$12="No_existen"</formula>
    </cfRule>
  </conditionalFormatting>
  <conditionalFormatting sqref="AG372:AG373">
    <cfRule type="expression" dxfId="526" priority="487">
      <formula>AF372="No asignado"</formula>
    </cfRule>
  </conditionalFormatting>
  <conditionalFormatting sqref="AG372:AG373">
    <cfRule type="expression" dxfId="525" priority="488">
      <formula>S372="No_existen"</formula>
    </cfRule>
  </conditionalFormatting>
  <conditionalFormatting sqref="AG372:AG373">
    <cfRule type="expression" dxfId="524" priority="486">
      <formula>$S$12="No_existen"</formula>
    </cfRule>
  </conditionalFormatting>
  <conditionalFormatting sqref="AU353:AV353">
    <cfRule type="cellIs" dxfId="523" priority="483" operator="equal">
      <formula>"LEVE"</formula>
    </cfRule>
    <cfRule type="cellIs" dxfId="522" priority="484" operator="equal">
      <formula>"MODERADO"</formula>
    </cfRule>
    <cfRule type="cellIs" dxfId="521" priority="485" operator="equal">
      <formula>"GRAVE"</formula>
    </cfRule>
  </conditionalFormatting>
  <conditionalFormatting sqref="AV356">
    <cfRule type="cellIs" dxfId="520" priority="480" operator="equal">
      <formula>"LEVE"</formula>
    </cfRule>
    <cfRule type="cellIs" dxfId="519" priority="481" operator="equal">
      <formula>"MODERADO"</formula>
    </cfRule>
    <cfRule type="cellIs" dxfId="518" priority="482" operator="equal">
      <formula>"GRAVE"</formula>
    </cfRule>
  </conditionalFormatting>
  <conditionalFormatting sqref="AU356">
    <cfRule type="cellIs" dxfId="517" priority="477" operator="equal">
      <formula>"LEVE"</formula>
    </cfRule>
    <cfRule type="cellIs" dxfId="516" priority="478" operator="equal">
      <formula>"MODERADO"</formula>
    </cfRule>
    <cfRule type="cellIs" dxfId="515" priority="479" operator="equal">
      <formula>"GRAVE"</formula>
    </cfRule>
  </conditionalFormatting>
  <conditionalFormatting sqref="AU359:AV359">
    <cfRule type="cellIs" dxfId="514" priority="474" operator="equal">
      <formula>"LEVE"</formula>
    </cfRule>
    <cfRule type="cellIs" dxfId="513" priority="475" operator="equal">
      <formula>"MODERADO"</formula>
    </cfRule>
    <cfRule type="cellIs" dxfId="512" priority="476" operator="equal">
      <formula>"GRAVE"</formula>
    </cfRule>
  </conditionalFormatting>
  <conditionalFormatting sqref="AU362:AV362">
    <cfRule type="cellIs" dxfId="511" priority="471" operator="equal">
      <formula>"LEVE"</formula>
    </cfRule>
    <cfRule type="cellIs" dxfId="510" priority="472" operator="equal">
      <formula>"MODERADO"</formula>
    </cfRule>
    <cfRule type="cellIs" dxfId="509" priority="473" operator="equal">
      <formula>"GRAVE"</formula>
    </cfRule>
  </conditionalFormatting>
  <conditionalFormatting sqref="AU365:AV365">
    <cfRule type="cellIs" dxfId="508" priority="468" operator="equal">
      <formula>"LEVE"</formula>
    </cfRule>
    <cfRule type="cellIs" dxfId="507" priority="469" operator="equal">
      <formula>"MODERADO"</formula>
    </cfRule>
    <cfRule type="cellIs" dxfId="506" priority="470" operator="equal">
      <formula>"GRAVE"</formula>
    </cfRule>
  </conditionalFormatting>
  <conditionalFormatting sqref="AU371:AV371">
    <cfRule type="cellIs" dxfId="505" priority="465" operator="equal">
      <formula>"LEVE"</formula>
    </cfRule>
    <cfRule type="cellIs" dxfId="504" priority="466" operator="equal">
      <formula>"MODERADO"</formula>
    </cfRule>
    <cfRule type="cellIs" dxfId="503" priority="467" operator="equal">
      <formula>"GRAVE"</formula>
    </cfRule>
  </conditionalFormatting>
  <conditionalFormatting sqref="AU368:AV368">
    <cfRule type="cellIs" dxfId="502" priority="462" operator="equal">
      <formula>"LEVE"</formula>
    </cfRule>
    <cfRule type="cellIs" dxfId="501" priority="463" operator="equal">
      <formula>"MODERADO"</formula>
    </cfRule>
    <cfRule type="cellIs" dxfId="500" priority="464" operator="equal">
      <formula>"GRAVE"</formula>
    </cfRule>
  </conditionalFormatting>
  <conditionalFormatting sqref="AU374:AV374">
    <cfRule type="cellIs" dxfId="499" priority="459" operator="equal">
      <formula>"LEVE"</formula>
    </cfRule>
    <cfRule type="cellIs" dxfId="498" priority="460" operator="equal">
      <formula>"MODERADO"</formula>
    </cfRule>
    <cfRule type="cellIs" dxfId="497" priority="461" operator="equal">
      <formula>"GRAVE"</formula>
    </cfRule>
  </conditionalFormatting>
  <conditionalFormatting sqref="AX356">
    <cfRule type="expression" dxfId="496" priority="458">
      <formula>AW356="ASUMIR"</formula>
    </cfRule>
  </conditionalFormatting>
  <conditionalFormatting sqref="AX357">
    <cfRule type="expression" dxfId="495" priority="457">
      <formula>AT357="No_existen"</formula>
    </cfRule>
  </conditionalFormatting>
  <conditionalFormatting sqref="AY356:AY357">
    <cfRule type="expression" dxfId="494" priority="455">
      <formula>$S356="No_existen"</formula>
    </cfRule>
  </conditionalFormatting>
  <conditionalFormatting sqref="AY356:AY357">
    <cfRule type="expression" dxfId="493" priority="456">
      <formula>AW356="ASUMIR"</formula>
    </cfRule>
  </conditionalFormatting>
  <conditionalFormatting sqref="AX359">
    <cfRule type="expression" dxfId="492" priority="453">
      <formula>$S359="No_existen"</formula>
    </cfRule>
  </conditionalFormatting>
  <conditionalFormatting sqref="AX359">
    <cfRule type="expression" dxfId="491" priority="454">
      <formula>AW359="ASUMIR"</formula>
    </cfRule>
  </conditionalFormatting>
  <conditionalFormatting sqref="AY359">
    <cfRule type="expression" dxfId="490" priority="451">
      <formula>$S359="No_existen"</formula>
    </cfRule>
  </conditionalFormatting>
  <conditionalFormatting sqref="AY359">
    <cfRule type="expression" dxfId="489" priority="452">
      <formula>AW359="ASUMIR"</formula>
    </cfRule>
  </conditionalFormatting>
  <conditionalFormatting sqref="AX362">
    <cfRule type="expression" dxfId="488" priority="449">
      <formula>$S362="No_existen"</formula>
    </cfRule>
  </conditionalFormatting>
  <conditionalFormatting sqref="AX362">
    <cfRule type="expression" dxfId="487" priority="450">
      <formula>AW362="ASUMIR"</formula>
    </cfRule>
  </conditionalFormatting>
  <conditionalFormatting sqref="AY362">
    <cfRule type="expression" dxfId="486" priority="447">
      <formula>$S362="No_existen"</formula>
    </cfRule>
  </conditionalFormatting>
  <conditionalFormatting sqref="AY362">
    <cfRule type="expression" dxfId="485" priority="448">
      <formula>AW362="ASUMIR"</formula>
    </cfRule>
  </conditionalFormatting>
  <conditionalFormatting sqref="AX368">
    <cfRule type="expression" dxfId="484" priority="446">
      <formula>AW368="ASUMIR"</formula>
    </cfRule>
  </conditionalFormatting>
  <conditionalFormatting sqref="AX369">
    <cfRule type="expression" dxfId="483" priority="444">
      <formula>$S370="No_existen"</formula>
    </cfRule>
  </conditionalFormatting>
  <conditionalFormatting sqref="AX369">
    <cfRule type="expression" dxfId="482" priority="445">
      <formula>AX370="ASUMIR"</formula>
    </cfRule>
  </conditionalFormatting>
  <conditionalFormatting sqref="AY368">
    <cfRule type="expression" dxfId="481" priority="443">
      <formula>AW368="ASUMIR"</formula>
    </cfRule>
  </conditionalFormatting>
  <conditionalFormatting sqref="AY369">
    <cfRule type="expression" dxfId="480" priority="442">
      <formula>AW369="ASUMIR"</formula>
    </cfRule>
  </conditionalFormatting>
  <conditionalFormatting sqref="AX374">
    <cfRule type="expression" dxfId="479" priority="440">
      <formula>$S374="No_existen"</formula>
    </cfRule>
  </conditionalFormatting>
  <conditionalFormatting sqref="AX374">
    <cfRule type="expression" dxfId="478" priority="441">
      <formula>AW374="ASUMIR"</formula>
    </cfRule>
  </conditionalFormatting>
  <conditionalFormatting sqref="AY374">
    <cfRule type="expression" dxfId="477" priority="438">
      <formula>$S374="No_existen"</formula>
    </cfRule>
  </conditionalFormatting>
  <conditionalFormatting sqref="AY374">
    <cfRule type="expression" dxfId="476" priority="439">
      <formula>AW374="ASUMIR"</formula>
    </cfRule>
  </conditionalFormatting>
  <conditionalFormatting sqref="I377:I390">
    <cfRule type="expression" dxfId="475" priority="437">
      <formula>$G377="N/A"</formula>
    </cfRule>
  </conditionalFormatting>
  <conditionalFormatting sqref="W377:W391">
    <cfRule type="expression" dxfId="474" priority="436">
      <formula>S377="No_existen"</formula>
    </cfRule>
  </conditionalFormatting>
  <conditionalFormatting sqref="AB383">
    <cfRule type="expression" dxfId="473" priority="433">
      <formula>AA383="Semiautomatico"</formula>
    </cfRule>
    <cfRule type="expression" dxfId="472" priority="434">
      <formula>AA383="Manual"</formula>
    </cfRule>
    <cfRule type="expression" dxfId="471" priority="435">
      <formula>S383="No_existen"</formula>
    </cfRule>
  </conditionalFormatting>
  <conditionalFormatting sqref="AB379">
    <cfRule type="expression" dxfId="470" priority="430">
      <formula>AA379="Semiautomatico"</formula>
    </cfRule>
    <cfRule type="expression" dxfId="469" priority="431">
      <formula>AA379="Manual"</formula>
    </cfRule>
    <cfRule type="expression" dxfId="468" priority="432">
      <formula>S379="No_existen"</formula>
    </cfRule>
  </conditionalFormatting>
  <conditionalFormatting sqref="AB377">
    <cfRule type="expression" dxfId="467" priority="427">
      <formula>AA377="Semiautomatico"</formula>
    </cfRule>
    <cfRule type="expression" dxfId="466" priority="428">
      <formula>AA377="Manual"</formula>
    </cfRule>
    <cfRule type="expression" dxfId="465" priority="429">
      <formula>S377="No_existen"</formula>
    </cfRule>
  </conditionalFormatting>
  <conditionalFormatting sqref="AG377">
    <cfRule type="expression" dxfId="464" priority="426">
      <formula>$S$11="No_existen"</formula>
    </cfRule>
  </conditionalFormatting>
  <conditionalFormatting sqref="AG377:AG391">
    <cfRule type="expression" dxfId="463" priority="424">
      <formula>AF377="No asignado"</formula>
    </cfRule>
  </conditionalFormatting>
  <conditionalFormatting sqref="AG378">
    <cfRule type="expression" dxfId="462" priority="423">
      <formula>$S$12="No_existen"</formula>
    </cfRule>
  </conditionalFormatting>
  <conditionalFormatting sqref="AG379">
    <cfRule type="expression" dxfId="461" priority="422">
      <formula>$S$13="No_existen"</formula>
    </cfRule>
  </conditionalFormatting>
  <conditionalFormatting sqref="AG380:AG391">
    <cfRule type="expression" dxfId="460" priority="425">
      <formula>S380="No_existen"</formula>
    </cfRule>
  </conditionalFormatting>
  <conditionalFormatting sqref="AU377:AV377">
    <cfRule type="cellIs" dxfId="459" priority="416" operator="equal">
      <formula>"LEVE"</formula>
    </cfRule>
    <cfRule type="cellIs" dxfId="458" priority="417" operator="equal">
      <formula>"MODERADO"</formula>
    </cfRule>
    <cfRule type="cellIs" dxfId="457" priority="418" operator="equal">
      <formula>"GRAVE"</formula>
    </cfRule>
  </conditionalFormatting>
  <conditionalFormatting sqref="AU380:AV380">
    <cfRule type="cellIs" dxfId="456" priority="413" operator="equal">
      <formula>"LEVE"</formula>
    </cfRule>
    <cfRule type="cellIs" dxfId="455" priority="414" operator="equal">
      <formula>"MODERADO"</formula>
    </cfRule>
    <cfRule type="cellIs" dxfId="454" priority="415" operator="equal">
      <formula>"GRAVE"</formula>
    </cfRule>
  </conditionalFormatting>
  <conditionalFormatting sqref="AU383:AV383 AU386:AV386">
    <cfRule type="cellIs" dxfId="453" priority="410" operator="equal">
      <formula>"LEVE"</formula>
    </cfRule>
    <cfRule type="cellIs" dxfId="452" priority="411" operator="equal">
      <formula>"MODERADO"</formula>
    </cfRule>
    <cfRule type="cellIs" dxfId="451" priority="412" operator="equal">
      <formula>"GRAVE"</formula>
    </cfRule>
  </conditionalFormatting>
  <conditionalFormatting sqref="AU389:AV389">
    <cfRule type="cellIs" dxfId="450" priority="419" operator="equal">
      <formula>"LEVE"</formula>
    </cfRule>
    <cfRule type="cellIs" dxfId="449" priority="420" operator="equal">
      <formula>"MODERADO"</formula>
    </cfRule>
    <cfRule type="cellIs" dxfId="448" priority="421" operator="equal">
      <formula>"GRAVE"</formula>
    </cfRule>
  </conditionalFormatting>
  <conditionalFormatting sqref="I394 I402:I403">
    <cfRule type="expression" dxfId="447" priority="409">
      <formula>$G394="N/A"</formula>
    </cfRule>
  </conditionalFormatting>
  <conditionalFormatting sqref="I404:I406">
    <cfRule type="expression" dxfId="446" priority="408">
      <formula>$G404="N/A"</formula>
    </cfRule>
  </conditionalFormatting>
  <conditionalFormatting sqref="I407:I409">
    <cfRule type="expression" dxfId="445" priority="407">
      <formula>$G407="N/A"</formula>
    </cfRule>
  </conditionalFormatting>
  <conditionalFormatting sqref="W394">
    <cfRule type="expression" dxfId="444" priority="406">
      <formula>S394="No_existen"</formula>
    </cfRule>
  </conditionalFormatting>
  <conditionalFormatting sqref="W392:W393">
    <cfRule type="expression" dxfId="443" priority="405">
      <formula>S392="No_existen"</formula>
    </cfRule>
  </conditionalFormatting>
  <conditionalFormatting sqref="W395:W397">
    <cfRule type="expression" dxfId="442" priority="404">
      <formula>S395="No_existen"</formula>
    </cfRule>
  </conditionalFormatting>
  <conditionalFormatting sqref="W398:W400">
    <cfRule type="expression" dxfId="441" priority="403">
      <formula>S398="No_existen"</formula>
    </cfRule>
  </conditionalFormatting>
  <conditionalFormatting sqref="W401:W403">
    <cfRule type="expression" dxfId="440" priority="402">
      <formula>S401="No_existen"</formula>
    </cfRule>
  </conditionalFormatting>
  <conditionalFormatting sqref="W404:W406">
    <cfRule type="expression" dxfId="439" priority="401">
      <formula>S404="No_existen"</formula>
    </cfRule>
  </conditionalFormatting>
  <conditionalFormatting sqref="W407:W409">
    <cfRule type="expression" dxfId="438" priority="400">
      <formula>S407="No_existen"</formula>
    </cfRule>
  </conditionalFormatting>
  <conditionalFormatting sqref="W410:W411">
    <cfRule type="expression" dxfId="437" priority="399">
      <formula>S410="No_existen"</formula>
    </cfRule>
  </conditionalFormatting>
  <conditionalFormatting sqref="AB405">
    <cfRule type="expression" dxfId="436" priority="396">
      <formula>AA405="Semiautomatico"</formula>
    </cfRule>
    <cfRule type="expression" dxfId="435" priority="397">
      <formula>AA405="Manual"</formula>
    </cfRule>
    <cfRule type="expression" dxfId="434" priority="398">
      <formula>S405="No_existen"</formula>
    </cfRule>
  </conditionalFormatting>
  <conditionalFormatting sqref="AB392">
    <cfRule type="expression" dxfId="433" priority="393">
      <formula>AA392="Semiautomatico"</formula>
    </cfRule>
    <cfRule type="expression" dxfId="432" priority="394">
      <formula>AA392="Manual"</formula>
    </cfRule>
    <cfRule type="expression" dxfId="431" priority="395">
      <formula>S392="No_existen"</formula>
    </cfRule>
  </conditionalFormatting>
  <conditionalFormatting sqref="AG392">
    <cfRule type="expression" dxfId="430" priority="392">
      <formula>$S$11="No_existen"</formula>
    </cfRule>
  </conditionalFormatting>
  <conditionalFormatting sqref="AG392 AG394 AG400 AG402:AG403">
    <cfRule type="expression" dxfId="429" priority="390">
      <formula>AF392="No asignado"</formula>
    </cfRule>
  </conditionalFormatting>
  <conditionalFormatting sqref="AG394">
    <cfRule type="expression" dxfId="428" priority="389">
      <formula>$S$13="No_existen"</formula>
    </cfRule>
  </conditionalFormatting>
  <conditionalFormatting sqref="AG400 AG402:AG403">
    <cfRule type="expression" dxfId="427" priority="391">
      <formula>S400="No_existen"</formula>
    </cfRule>
  </conditionalFormatting>
  <conditionalFormatting sqref="AG393">
    <cfRule type="expression" dxfId="426" priority="387">
      <formula>$P$11="No_existen"</formula>
    </cfRule>
  </conditionalFormatting>
  <conditionalFormatting sqref="AG393">
    <cfRule type="expression" dxfId="425" priority="386">
      <formula>AF393="No asignado"</formula>
    </cfRule>
  </conditionalFormatting>
  <conditionalFormatting sqref="AG393">
    <cfRule type="expression" dxfId="424" priority="388">
      <formula>$P$12="No_existen"</formula>
    </cfRule>
  </conditionalFormatting>
  <conditionalFormatting sqref="AG395:AG397">
    <cfRule type="expression" dxfId="423" priority="384">
      <formula>AF395="No asignado"</formula>
    </cfRule>
  </conditionalFormatting>
  <conditionalFormatting sqref="AG395:AG397">
    <cfRule type="expression" dxfId="422" priority="385">
      <formula>S395="No_existen"</formula>
    </cfRule>
  </conditionalFormatting>
  <conditionalFormatting sqref="AG398:AG399">
    <cfRule type="expression" dxfId="421" priority="382">
      <formula>AF398="No asignado"</formula>
    </cfRule>
  </conditionalFormatting>
  <conditionalFormatting sqref="AG398:AG399">
    <cfRule type="expression" dxfId="420" priority="383">
      <formula>S398="No_existen"</formula>
    </cfRule>
  </conditionalFormatting>
  <conditionalFormatting sqref="AG401">
    <cfRule type="expression" dxfId="419" priority="381">
      <formula>$S$11="No_existen"</formula>
    </cfRule>
  </conditionalFormatting>
  <conditionalFormatting sqref="AG401">
    <cfRule type="expression" dxfId="418" priority="380">
      <formula>AF401="No asignado"</formula>
    </cfRule>
  </conditionalFormatting>
  <conditionalFormatting sqref="AG404:AG406">
    <cfRule type="expression" dxfId="417" priority="378">
      <formula>AF404="No asignado"</formula>
    </cfRule>
  </conditionalFormatting>
  <conditionalFormatting sqref="AG404:AG406">
    <cfRule type="expression" dxfId="416" priority="379">
      <formula>S404="No_existen"</formula>
    </cfRule>
  </conditionalFormatting>
  <conditionalFormatting sqref="AG407:AG409">
    <cfRule type="expression" dxfId="415" priority="376">
      <formula>AF407="No asignado"</formula>
    </cfRule>
  </conditionalFormatting>
  <conditionalFormatting sqref="AG407:AG409">
    <cfRule type="expression" dxfId="414" priority="377">
      <formula>S407="No_existen"</formula>
    </cfRule>
  </conditionalFormatting>
  <conditionalFormatting sqref="AG410:AG411">
    <cfRule type="expression" dxfId="413" priority="374">
      <formula>AF410="No asignado"</formula>
    </cfRule>
  </conditionalFormatting>
  <conditionalFormatting sqref="AG410">
    <cfRule type="expression" dxfId="412" priority="375">
      <formula>$P$11="No_existen"</formula>
    </cfRule>
  </conditionalFormatting>
  <conditionalFormatting sqref="AG411">
    <cfRule type="expression" dxfId="411" priority="373">
      <formula>$P$12="No_existen"</formula>
    </cfRule>
  </conditionalFormatting>
  <conditionalFormatting sqref="AU392:AV392">
    <cfRule type="cellIs" dxfId="410" priority="370" operator="equal">
      <formula>"LEVE"</formula>
    </cfRule>
    <cfRule type="cellIs" dxfId="409" priority="371" operator="equal">
      <formula>"MODERADO"</formula>
    </cfRule>
    <cfRule type="cellIs" dxfId="408" priority="372" operator="equal">
      <formula>"GRAVE"</formula>
    </cfRule>
  </conditionalFormatting>
  <conditionalFormatting sqref="AU395">
    <cfRule type="cellIs" dxfId="407" priority="367" operator="equal">
      <formula>"LEVE"</formula>
    </cfRule>
    <cfRule type="cellIs" dxfId="406" priority="368" operator="equal">
      <formula>"MODERADO"</formula>
    </cfRule>
    <cfRule type="cellIs" dxfId="405" priority="369" operator="equal">
      <formula>"GRAVE"</formula>
    </cfRule>
  </conditionalFormatting>
  <conditionalFormatting sqref="AV395">
    <cfRule type="cellIs" dxfId="404" priority="364" operator="equal">
      <formula>"LEVE"</formula>
    </cfRule>
    <cfRule type="cellIs" dxfId="403" priority="365" operator="equal">
      <formula>"MODERADO"</formula>
    </cfRule>
    <cfRule type="cellIs" dxfId="402" priority="366" operator="equal">
      <formula>"GRAVE"</formula>
    </cfRule>
  </conditionalFormatting>
  <conditionalFormatting sqref="AU398:AV398">
    <cfRule type="cellIs" dxfId="401" priority="361" operator="equal">
      <formula>"LEVE"</formula>
    </cfRule>
    <cfRule type="cellIs" dxfId="400" priority="362" operator="equal">
      <formula>"MODERADO"</formula>
    </cfRule>
    <cfRule type="cellIs" dxfId="399" priority="363" operator="equal">
      <formula>"GRAVE"</formula>
    </cfRule>
  </conditionalFormatting>
  <conditionalFormatting sqref="AU401:AV401">
    <cfRule type="cellIs" dxfId="398" priority="358" operator="equal">
      <formula>"LEVE"</formula>
    </cfRule>
    <cfRule type="cellIs" dxfId="397" priority="359" operator="equal">
      <formula>"MODERADO"</formula>
    </cfRule>
    <cfRule type="cellIs" dxfId="396" priority="360" operator="equal">
      <formula>"GRAVE"</formula>
    </cfRule>
  </conditionalFormatting>
  <conditionalFormatting sqref="AU404:AV404">
    <cfRule type="cellIs" dxfId="395" priority="355" operator="equal">
      <formula>"LEVE"</formula>
    </cfRule>
    <cfRule type="cellIs" dxfId="394" priority="356" operator="equal">
      <formula>"MODERADO"</formula>
    </cfRule>
    <cfRule type="cellIs" dxfId="393" priority="357" operator="equal">
      <formula>"GRAVE"</formula>
    </cfRule>
  </conditionalFormatting>
  <conditionalFormatting sqref="AU407:AV407">
    <cfRule type="cellIs" dxfId="392" priority="352" operator="equal">
      <formula>"LEVE"</formula>
    </cfRule>
    <cfRule type="cellIs" dxfId="391" priority="353" operator="equal">
      <formula>"MODERADO"</formula>
    </cfRule>
    <cfRule type="cellIs" dxfId="390" priority="354" operator="equal">
      <formula>"GRAVE"</formula>
    </cfRule>
  </conditionalFormatting>
  <conditionalFormatting sqref="AU410:AV410">
    <cfRule type="cellIs" dxfId="389" priority="349" operator="equal">
      <formula>"LEVE"</formula>
    </cfRule>
    <cfRule type="cellIs" dxfId="388" priority="350" operator="equal">
      <formula>"MODERADO"</formula>
    </cfRule>
    <cfRule type="cellIs" dxfId="387" priority="351" operator="equal">
      <formula>"GRAVE"</formula>
    </cfRule>
  </conditionalFormatting>
  <conditionalFormatting sqref="AX397">
    <cfRule type="expression" dxfId="386" priority="348">
      <formula>$S397="No_existen"</formula>
    </cfRule>
  </conditionalFormatting>
  <conditionalFormatting sqref="AX395:AX397">
    <cfRule type="expression" dxfId="385" priority="347">
      <formula>AW395="ASUMIR"</formula>
    </cfRule>
  </conditionalFormatting>
  <conditionalFormatting sqref="AY397">
    <cfRule type="expression" dxfId="384" priority="346">
      <formula>$S397="No_existen"</formula>
    </cfRule>
  </conditionalFormatting>
  <conditionalFormatting sqref="AY395:AY397">
    <cfRule type="expression" dxfId="383" priority="345">
      <formula>AW395="ASUMIR"</formula>
    </cfRule>
  </conditionalFormatting>
  <conditionalFormatting sqref="I421">
    <cfRule type="expression" dxfId="382" priority="344">
      <formula>$G421="N/A"</formula>
    </cfRule>
  </conditionalFormatting>
  <conditionalFormatting sqref="I413:I414">
    <cfRule type="expression" dxfId="381" priority="343">
      <formula>$G413="N/A"</formula>
    </cfRule>
  </conditionalFormatting>
  <conditionalFormatting sqref="W421 W424">
    <cfRule type="expression" dxfId="380" priority="342">
      <formula>S421="No_existen"</formula>
    </cfRule>
  </conditionalFormatting>
  <conditionalFormatting sqref="W425:W427">
    <cfRule type="expression" dxfId="379" priority="341">
      <formula>S425="No_existen"</formula>
    </cfRule>
  </conditionalFormatting>
  <conditionalFormatting sqref="W416:W420">
    <cfRule type="expression" dxfId="378" priority="340">
      <formula>S416="No_existen"</formula>
    </cfRule>
  </conditionalFormatting>
  <conditionalFormatting sqref="W413:W415">
    <cfRule type="expression" dxfId="377" priority="339">
      <formula>S413="No_existen"</formula>
    </cfRule>
  </conditionalFormatting>
  <conditionalFormatting sqref="W428">
    <cfRule type="expression" dxfId="376" priority="338">
      <formula>S428="No_existen"</formula>
    </cfRule>
  </conditionalFormatting>
  <conditionalFormatting sqref="W429">
    <cfRule type="expression" dxfId="375" priority="337">
      <formula>S429="No_existen"</formula>
    </cfRule>
  </conditionalFormatting>
  <conditionalFormatting sqref="W422">
    <cfRule type="expression" dxfId="374" priority="336">
      <formula>S422="No_existen"</formula>
    </cfRule>
  </conditionalFormatting>
  <conditionalFormatting sqref="W423">
    <cfRule type="expression" dxfId="373" priority="335">
      <formula>S423="No_existen"</formula>
    </cfRule>
  </conditionalFormatting>
  <conditionalFormatting sqref="AG421 AG424">
    <cfRule type="expression" dxfId="372" priority="333">
      <formula>AF421="No asignado"</formula>
    </cfRule>
  </conditionalFormatting>
  <conditionalFormatting sqref="AG421 AG424">
    <cfRule type="expression" dxfId="371" priority="334">
      <formula>S421="No_existen"</formula>
    </cfRule>
  </conditionalFormatting>
  <conditionalFormatting sqref="AG413:AG415">
    <cfRule type="expression" dxfId="370" priority="330">
      <formula>AF413="No asignado"</formula>
    </cfRule>
  </conditionalFormatting>
  <conditionalFormatting sqref="AG413">
    <cfRule type="expression" dxfId="369" priority="332">
      <formula>$P$11="No_existen"</formula>
    </cfRule>
  </conditionalFormatting>
  <conditionalFormatting sqref="AG414:AG415">
    <cfRule type="expression" dxfId="368" priority="329">
      <formula>$P$12="No_existen"</formula>
    </cfRule>
  </conditionalFormatting>
  <conditionalFormatting sqref="AG415">
    <cfRule type="expression" dxfId="367" priority="331">
      <formula>$P$13="No_existen"</formula>
    </cfRule>
  </conditionalFormatting>
  <conditionalFormatting sqref="AG425:AG427">
    <cfRule type="expression" dxfId="366" priority="328">
      <formula>AF425="No asignado"</formula>
    </cfRule>
  </conditionalFormatting>
  <conditionalFormatting sqref="AG425:AG427">
    <cfRule type="expression" dxfId="365" priority="327">
      <formula>S425="No_existen"</formula>
    </cfRule>
  </conditionalFormatting>
  <conditionalFormatting sqref="AG422:AG423">
    <cfRule type="expression" dxfId="364" priority="326">
      <formula>AF422="No asignado"</formula>
    </cfRule>
  </conditionalFormatting>
  <conditionalFormatting sqref="AG422:AG423">
    <cfRule type="expression" dxfId="363" priority="325">
      <formula>S422="No_existen"</formula>
    </cfRule>
  </conditionalFormatting>
  <conditionalFormatting sqref="AG416:AG420">
    <cfRule type="expression" dxfId="362" priority="324">
      <formula>S416="No_existen"</formula>
    </cfRule>
  </conditionalFormatting>
  <conditionalFormatting sqref="AG416:AG420">
    <cfRule type="expression" dxfId="361" priority="323">
      <formula>AF416="No asignado"</formula>
    </cfRule>
  </conditionalFormatting>
  <conditionalFormatting sqref="AG428">
    <cfRule type="expression" dxfId="360" priority="322">
      <formula>S428="No_existen"</formula>
    </cfRule>
  </conditionalFormatting>
  <conditionalFormatting sqref="AG429">
    <cfRule type="expression" dxfId="359" priority="321">
      <formula>S429="No_existen"</formula>
    </cfRule>
  </conditionalFormatting>
  <conditionalFormatting sqref="AG428:AG429">
    <cfRule type="expression" dxfId="358" priority="320">
      <formula>AF428="No asignado"</formula>
    </cfRule>
  </conditionalFormatting>
  <conditionalFormatting sqref="AG429">
    <cfRule type="expression" dxfId="357" priority="319">
      <formula>S429="No_existen"</formula>
    </cfRule>
  </conditionalFormatting>
  <conditionalFormatting sqref="AG429">
    <cfRule type="expression" dxfId="356" priority="318">
      <formula>S429="No_existen"</formula>
    </cfRule>
  </conditionalFormatting>
  <conditionalFormatting sqref="AV413">
    <cfRule type="cellIs" dxfId="355" priority="306" operator="equal">
      <formula>"LEVE"</formula>
    </cfRule>
    <cfRule type="cellIs" dxfId="354" priority="307" operator="equal">
      <formula>"MODERADO"</formula>
    </cfRule>
    <cfRule type="cellIs" dxfId="353" priority="308" operator="equal">
      <formula>"GRAVE"</formula>
    </cfRule>
  </conditionalFormatting>
  <conditionalFormatting sqref="AV416">
    <cfRule type="cellIs" dxfId="352" priority="309" operator="equal">
      <formula>"LEVE"</formula>
    </cfRule>
    <cfRule type="cellIs" dxfId="351" priority="310" operator="equal">
      <formula>"MODERADO"</formula>
    </cfRule>
    <cfRule type="cellIs" dxfId="350" priority="311" operator="equal">
      <formula>"GRAVE"</formula>
    </cfRule>
  </conditionalFormatting>
  <conditionalFormatting sqref="AV419">
    <cfRule type="cellIs" dxfId="349" priority="312" operator="equal">
      <formula>"LEVE"</formula>
    </cfRule>
    <cfRule type="cellIs" dxfId="348" priority="313" operator="equal">
      <formula>"MODERADO"</formula>
    </cfRule>
    <cfRule type="cellIs" dxfId="347" priority="314" operator="equal">
      <formula>"GRAVE"</formula>
    </cfRule>
  </conditionalFormatting>
  <conditionalFormatting sqref="AU425:AV425">
    <cfRule type="cellIs" dxfId="346" priority="315" operator="equal">
      <formula>"LEVE"</formula>
    </cfRule>
    <cfRule type="cellIs" dxfId="345" priority="316" operator="equal">
      <formula>"MODERADO"</formula>
    </cfRule>
    <cfRule type="cellIs" dxfId="344" priority="317" operator="equal">
      <formula>"GRAVE"</formula>
    </cfRule>
  </conditionalFormatting>
  <conditionalFormatting sqref="AU416">
    <cfRule type="cellIs" dxfId="343" priority="300" operator="equal">
      <formula>"LEVE"</formula>
    </cfRule>
    <cfRule type="cellIs" dxfId="342" priority="301" operator="equal">
      <formula>"MODERADO"</formula>
    </cfRule>
    <cfRule type="cellIs" dxfId="341" priority="302" operator="equal">
      <formula>"GRAVE"</formula>
    </cfRule>
  </conditionalFormatting>
  <conditionalFormatting sqref="AU419">
    <cfRule type="cellIs" dxfId="340" priority="303" operator="equal">
      <formula>"LEVE"</formula>
    </cfRule>
    <cfRule type="cellIs" dxfId="339" priority="304" operator="equal">
      <formula>"MODERADO"</formula>
    </cfRule>
    <cfRule type="cellIs" dxfId="338" priority="305" operator="equal">
      <formula>"GRAVE"</formula>
    </cfRule>
  </conditionalFormatting>
  <conditionalFormatting sqref="AU413">
    <cfRule type="cellIs" dxfId="337" priority="297" operator="equal">
      <formula>"LEVE"</formula>
    </cfRule>
    <cfRule type="cellIs" dxfId="336" priority="298" operator="equal">
      <formula>"MODERADO"</formula>
    </cfRule>
    <cfRule type="cellIs" dxfId="335" priority="299" operator="equal">
      <formula>"GRAVE"</formula>
    </cfRule>
  </conditionalFormatting>
  <conditionalFormatting sqref="AU428">
    <cfRule type="cellIs" dxfId="334" priority="294" operator="equal">
      <formula>"LEVE"</formula>
    </cfRule>
    <cfRule type="cellIs" dxfId="333" priority="295" operator="equal">
      <formula>"MODERADO"</formula>
    </cfRule>
    <cfRule type="cellIs" dxfId="332" priority="296" operator="equal">
      <formula>"GRAVE"</formula>
    </cfRule>
  </conditionalFormatting>
  <conditionalFormatting sqref="AV428">
    <cfRule type="cellIs" dxfId="331" priority="291" operator="equal">
      <formula>"LEVE"</formula>
    </cfRule>
    <cfRule type="cellIs" dxfId="330" priority="292" operator="equal">
      <formula>"MODERADO"</formula>
    </cfRule>
    <cfRule type="cellIs" dxfId="329" priority="293" operator="equal">
      <formula>"GRAVE"</formula>
    </cfRule>
  </conditionalFormatting>
  <conditionalFormatting sqref="AU422">
    <cfRule type="cellIs" dxfId="328" priority="288" operator="equal">
      <formula>"LEVE"</formula>
    </cfRule>
    <cfRule type="cellIs" dxfId="327" priority="289" operator="equal">
      <formula>"MODERADO"</formula>
    </cfRule>
    <cfRule type="cellIs" dxfId="326" priority="290" operator="equal">
      <formula>"GRAVE"</formula>
    </cfRule>
  </conditionalFormatting>
  <conditionalFormatting sqref="AV422">
    <cfRule type="cellIs" dxfId="325" priority="285" operator="equal">
      <formula>"LEVE"</formula>
    </cfRule>
    <cfRule type="cellIs" dxfId="324" priority="286" operator="equal">
      <formula>"MODERADO"</formula>
    </cfRule>
    <cfRule type="cellIs" dxfId="323" priority="287" operator="equal">
      <formula>"GRAVE"</formula>
    </cfRule>
  </conditionalFormatting>
  <conditionalFormatting sqref="AX428:AX429">
    <cfRule type="expression" dxfId="322" priority="284">
      <formula>AW428="ASUMIR"</formula>
    </cfRule>
  </conditionalFormatting>
  <conditionalFormatting sqref="AY428">
    <cfRule type="expression" dxfId="321" priority="283">
      <formula>AW428="ASUMIR"</formula>
    </cfRule>
  </conditionalFormatting>
  <conditionalFormatting sqref="AY429">
    <cfRule type="expression" dxfId="320" priority="282">
      <formula>AW429="ASUMIR"</formula>
    </cfRule>
  </conditionalFormatting>
  <conditionalFormatting sqref="AX423">
    <cfRule type="expression" dxfId="319" priority="281">
      <formula>AW423="ASUMIR"</formula>
    </cfRule>
  </conditionalFormatting>
  <conditionalFormatting sqref="AY423">
    <cfRule type="expression" dxfId="318" priority="280">
      <formula>AW423="ASUMIR"</formula>
    </cfRule>
  </conditionalFormatting>
  <conditionalFormatting sqref="AZ423">
    <cfRule type="expression" dxfId="317" priority="278">
      <formula>AW423&lt;&gt;"COMPARTIR"</formula>
    </cfRule>
    <cfRule type="expression" dxfId="316" priority="279">
      <formula>AW423="ASUMIR"</formula>
    </cfRule>
  </conditionalFormatting>
  <conditionalFormatting sqref="AX422">
    <cfRule type="expression" dxfId="315" priority="277">
      <formula>AW422="ASUMIR"</formula>
    </cfRule>
  </conditionalFormatting>
  <conditionalFormatting sqref="AY422">
    <cfRule type="expression" dxfId="314" priority="276">
      <formula>AW422="ASUMIR"</formula>
    </cfRule>
  </conditionalFormatting>
  <conditionalFormatting sqref="AZ422">
    <cfRule type="expression" dxfId="313" priority="274">
      <formula>AW422&lt;&gt;"COMPARTIR"</formula>
    </cfRule>
    <cfRule type="expression" dxfId="312" priority="275">
      <formula>AW422="ASUMIR"</formula>
    </cfRule>
  </conditionalFormatting>
  <conditionalFormatting sqref="AX416:AX418">
    <cfRule type="expression" dxfId="311" priority="273">
      <formula>$S416="No_existen"</formula>
    </cfRule>
  </conditionalFormatting>
  <conditionalFormatting sqref="AX416:AX420">
    <cfRule type="expression" dxfId="310" priority="272">
      <formula>AW416="ASUMIR"</formula>
    </cfRule>
  </conditionalFormatting>
  <conditionalFormatting sqref="AY416:AY420">
    <cfRule type="expression" dxfId="309" priority="271">
      <formula>$S416="No_existen"</formula>
    </cfRule>
  </conditionalFormatting>
  <conditionalFormatting sqref="AY416:AY420">
    <cfRule type="expression" dxfId="308" priority="270">
      <formula>AW416="ASUMIR"</formula>
    </cfRule>
  </conditionalFormatting>
  <conditionalFormatting sqref="I434:I436">
    <cfRule type="expression" dxfId="307" priority="269">
      <formula>$G434="N/A"</formula>
    </cfRule>
  </conditionalFormatting>
  <conditionalFormatting sqref="I438:I439">
    <cfRule type="expression" dxfId="306" priority="268">
      <formula>$G438="N/A"</formula>
    </cfRule>
  </conditionalFormatting>
  <conditionalFormatting sqref="W431:W433">
    <cfRule type="expression" dxfId="305" priority="267">
      <formula>S431="No_existen"</formula>
    </cfRule>
  </conditionalFormatting>
  <conditionalFormatting sqref="W434:W436">
    <cfRule type="expression" dxfId="304" priority="266">
      <formula>S434="No_existen"</formula>
    </cfRule>
  </conditionalFormatting>
  <conditionalFormatting sqref="W437:W439">
    <cfRule type="expression" dxfId="303" priority="265">
      <formula>S437="No_existen"</formula>
    </cfRule>
  </conditionalFormatting>
  <conditionalFormatting sqref="W440:W442">
    <cfRule type="expression" dxfId="302" priority="264">
      <formula>S440="No_existen"</formula>
    </cfRule>
  </conditionalFormatting>
  <conditionalFormatting sqref="AG431:AG433">
    <cfRule type="expression" dxfId="301" priority="263">
      <formula>$S$11="No_existen"</formula>
    </cfRule>
  </conditionalFormatting>
  <conditionalFormatting sqref="AG431:AG433 AG435:AG436">
    <cfRule type="expression" dxfId="300" priority="261">
      <formula>AF431="No asignado"</formula>
    </cfRule>
  </conditionalFormatting>
  <conditionalFormatting sqref="AG432">
    <cfRule type="expression" dxfId="299" priority="260">
      <formula>$S$12="No_existen"</formula>
    </cfRule>
  </conditionalFormatting>
  <conditionalFormatting sqref="AG433">
    <cfRule type="expression" dxfId="298" priority="259">
      <formula>$S$13="No_existen"</formula>
    </cfRule>
  </conditionalFormatting>
  <conditionalFormatting sqref="AG435:AG436">
    <cfRule type="expression" dxfId="297" priority="262">
      <formula>S435="No_existen"</formula>
    </cfRule>
  </conditionalFormatting>
  <conditionalFormatting sqref="AG434">
    <cfRule type="expression" dxfId="296" priority="258">
      <formula>$S$11="No_existen"</formula>
    </cfRule>
  </conditionalFormatting>
  <conditionalFormatting sqref="AG434">
    <cfRule type="expression" dxfId="295" priority="257">
      <formula>AF434="No asignado"</formula>
    </cfRule>
  </conditionalFormatting>
  <conditionalFormatting sqref="AG434">
    <cfRule type="expression" dxfId="294" priority="256">
      <formula>S434="No_existen"</formula>
    </cfRule>
  </conditionalFormatting>
  <conditionalFormatting sqref="AG437:AG439">
    <cfRule type="expression" dxfId="293" priority="255">
      <formula>AF437="No asignado"</formula>
    </cfRule>
  </conditionalFormatting>
  <conditionalFormatting sqref="AG437:AG439">
    <cfRule type="expression" dxfId="292" priority="253">
      <formula>S437="No_existen"</formula>
    </cfRule>
  </conditionalFormatting>
  <conditionalFormatting sqref="AG437:AG439">
    <cfRule type="expression" dxfId="291" priority="254">
      <formula>$S$11="No_existen"</formula>
    </cfRule>
  </conditionalFormatting>
  <conditionalFormatting sqref="AG440:AG442">
    <cfRule type="expression" dxfId="290" priority="250">
      <formula>$S$11="No_existen"</formula>
    </cfRule>
  </conditionalFormatting>
  <conditionalFormatting sqref="AG440:AG442">
    <cfRule type="expression" dxfId="289" priority="249">
      <formula>AF440="No asignado"</formula>
    </cfRule>
  </conditionalFormatting>
  <conditionalFormatting sqref="AG441">
    <cfRule type="expression" dxfId="288" priority="252">
      <formula>$S$12="No_existen"</formula>
    </cfRule>
  </conditionalFormatting>
  <conditionalFormatting sqref="AG442">
    <cfRule type="expression" dxfId="287" priority="251">
      <formula>$S$13="No_existen"</formula>
    </cfRule>
  </conditionalFormatting>
  <conditionalFormatting sqref="AU431:AV431">
    <cfRule type="cellIs" dxfId="286" priority="246" operator="equal">
      <formula>"LEVE"</formula>
    </cfRule>
    <cfRule type="cellIs" dxfId="285" priority="247" operator="equal">
      <formula>"MODERADO"</formula>
    </cfRule>
    <cfRule type="cellIs" dxfId="284" priority="248" operator="equal">
      <formula>"GRAVE"</formula>
    </cfRule>
  </conditionalFormatting>
  <conditionalFormatting sqref="AU440:AV440">
    <cfRule type="cellIs" dxfId="283" priority="243" operator="equal">
      <formula>"LEVE"</formula>
    </cfRule>
    <cfRule type="cellIs" dxfId="282" priority="244" operator="equal">
      <formula>"MODERADO"</formula>
    </cfRule>
    <cfRule type="cellIs" dxfId="281" priority="245" operator="equal">
      <formula>"GRAVE"</formula>
    </cfRule>
  </conditionalFormatting>
  <conditionalFormatting sqref="AU434:AV434">
    <cfRule type="cellIs" dxfId="280" priority="240" operator="equal">
      <formula>"LEVE"</formula>
    </cfRule>
    <cfRule type="cellIs" dxfId="279" priority="241" operator="equal">
      <formula>"MODERADO"</formula>
    </cfRule>
    <cfRule type="cellIs" dxfId="278" priority="242" operator="equal">
      <formula>"GRAVE"</formula>
    </cfRule>
  </conditionalFormatting>
  <conditionalFormatting sqref="AU437:AV437">
    <cfRule type="cellIs" dxfId="277" priority="237" operator="equal">
      <formula>"LEVE"</formula>
    </cfRule>
    <cfRule type="cellIs" dxfId="276" priority="238" operator="equal">
      <formula>"MODERADO"</formula>
    </cfRule>
    <cfRule type="cellIs" dxfId="275" priority="239" operator="equal">
      <formula>"GRAVE"</formula>
    </cfRule>
  </conditionalFormatting>
  <conditionalFormatting sqref="AX440">
    <cfRule type="expression" dxfId="274" priority="235">
      <formula>$S440="No_existen"</formula>
    </cfRule>
  </conditionalFormatting>
  <conditionalFormatting sqref="AX440">
    <cfRule type="expression" dxfId="273" priority="236">
      <formula>AW440="ASUMIR"</formula>
    </cfRule>
  </conditionalFormatting>
  <conditionalFormatting sqref="AY440">
    <cfRule type="expression" dxfId="272" priority="233">
      <formula>$S440="No_existen"</formula>
    </cfRule>
  </conditionalFormatting>
  <conditionalFormatting sqref="AY440">
    <cfRule type="expression" dxfId="271" priority="234">
      <formula>AW440="ASUMIR"</formula>
    </cfRule>
  </conditionalFormatting>
  <conditionalFormatting sqref="I443:I444">
    <cfRule type="expression" dxfId="270" priority="232">
      <formula>$G443="N/A"</formula>
    </cfRule>
  </conditionalFormatting>
  <conditionalFormatting sqref="I260:I275">
    <cfRule type="expression" dxfId="269" priority="231">
      <formula>$G260="N/A"</formula>
    </cfRule>
  </conditionalFormatting>
  <conditionalFormatting sqref="W260:W275">
    <cfRule type="expression" dxfId="268" priority="230">
      <formula>S260="No_existen"</formula>
    </cfRule>
  </conditionalFormatting>
  <conditionalFormatting sqref="AG260">
    <cfRule type="expression" dxfId="267" priority="229">
      <formula>$S$11="No_existen"</formula>
    </cfRule>
  </conditionalFormatting>
  <conditionalFormatting sqref="AG260:AG261">
    <cfRule type="expression" dxfId="266" priority="228">
      <formula>AF260="No asignado"</formula>
    </cfRule>
  </conditionalFormatting>
  <conditionalFormatting sqref="AG261">
    <cfRule type="expression" dxfId="265" priority="227">
      <formula>$S$12="No_existen"</formula>
    </cfRule>
  </conditionalFormatting>
  <conditionalFormatting sqref="AG263:AG275">
    <cfRule type="expression" dxfId="264" priority="225">
      <formula>AF263="No asignado"</formula>
    </cfRule>
  </conditionalFormatting>
  <conditionalFormatting sqref="AG263:AG275">
    <cfRule type="expression" dxfId="263" priority="226">
      <formula>S263="No_existen"</formula>
    </cfRule>
  </conditionalFormatting>
  <conditionalFormatting sqref="AU260:AV260">
    <cfRule type="cellIs" dxfId="262" priority="219" operator="equal">
      <formula>"LEVE"</formula>
    </cfRule>
    <cfRule type="cellIs" dxfId="261" priority="220" operator="equal">
      <formula>"MODERADO"</formula>
    </cfRule>
    <cfRule type="cellIs" dxfId="260" priority="221" operator="equal">
      <formula>"GRAVE"</formula>
    </cfRule>
  </conditionalFormatting>
  <conditionalFormatting sqref="AU263:AV263">
    <cfRule type="cellIs" dxfId="259" priority="216" operator="equal">
      <formula>"LEVE"</formula>
    </cfRule>
    <cfRule type="cellIs" dxfId="258" priority="217" operator="equal">
      <formula>"MODERADO"</formula>
    </cfRule>
    <cfRule type="cellIs" dxfId="257" priority="218" operator="equal">
      <formula>"GRAVE"</formula>
    </cfRule>
  </conditionalFormatting>
  <conditionalFormatting sqref="AU266:AV266 AU269:AV269">
    <cfRule type="cellIs" dxfId="256" priority="213" operator="equal">
      <formula>"LEVE"</formula>
    </cfRule>
    <cfRule type="cellIs" dxfId="255" priority="214" operator="equal">
      <formula>"MODERADO"</formula>
    </cfRule>
    <cfRule type="cellIs" dxfId="254" priority="215" operator="equal">
      <formula>"GRAVE"</formula>
    </cfRule>
  </conditionalFormatting>
  <conditionalFormatting sqref="AU272:AV272 AU275:AV275">
    <cfRule type="cellIs" dxfId="253" priority="222" operator="equal">
      <formula>"LEVE"</formula>
    </cfRule>
    <cfRule type="cellIs" dxfId="252" priority="223" operator="equal">
      <formula>"MODERADO"</formula>
    </cfRule>
    <cfRule type="cellIs" dxfId="251" priority="224" operator="equal">
      <formula>"GRAVE"</formula>
    </cfRule>
  </conditionalFormatting>
  <conditionalFormatting sqref="I446:I453">
    <cfRule type="expression" dxfId="250" priority="212">
      <formula>$G446="N/A"</formula>
    </cfRule>
  </conditionalFormatting>
  <conditionalFormatting sqref="W446:W452">
    <cfRule type="expression" dxfId="249" priority="211">
      <formula>S446="No_existen"</formula>
    </cfRule>
  </conditionalFormatting>
  <conditionalFormatting sqref="AG446:AG447">
    <cfRule type="expression" dxfId="248" priority="210">
      <formula>$S$11="No_existen"</formula>
    </cfRule>
  </conditionalFormatting>
  <conditionalFormatting sqref="AG446:AG452">
    <cfRule type="expression" dxfId="247" priority="208">
      <formula>AF446="No asignado"</formula>
    </cfRule>
  </conditionalFormatting>
  <conditionalFormatting sqref="AG447">
    <cfRule type="expression" dxfId="246" priority="207">
      <formula>$S$12="No_existen"</formula>
    </cfRule>
  </conditionalFormatting>
  <conditionalFormatting sqref="AG448">
    <cfRule type="expression" dxfId="245" priority="206">
      <formula>$S$13="No_existen"</formula>
    </cfRule>
  </conditionalFormatting>
  <conditionalFormatting sqref="AG449:AG452">
    <cfRule type="expression" dxfId="244" priority="209">
      <formula>S449="No_existen"</formula>
    </cfRule>
  </conditionalFormatting>
  <conditionalFormatting sqref="AU446:AV446">
    <cfRule type="cellIs" dxfId="243" priority="203" operator="equal">
      <formula>"LEVE"</formula>
    </cfRule>
    <cfRule type="cellIs" dxfId="242" priority="204" operator="equal">
      <formula>"MODERADO"</formula>
    </cfRule>
    <cfRule type="cellIs" dxfId="241" priority="205" operator="equal">
      <formula>"GRAVE"</formula>
    </cfRule>
  </conditionalFormatting>
  <conditionalFormatting sqref="AU449:AV449">
    <cfRule type="cellIs" dxfId="240" priority="200" operator="equal">
      <formula>"LEVE"</formula>
    </cfRule>
    <cfRule type="cellIs" dxfId="239" priority="201" operator="equal">
      <formula>"MODERADO"</formula>
    </cfRule>
    <cfRule type="cellIs" dxfId="238" priority="202" operator="equal">
      <formula>"GRAVE"</formula>
    </cfRule>
  </conditionalFormatting>
  <conditionalFormatting sqref="AU452:AV452">
    <cfRule type="cellIs" dxfId="237" priority="197" operator="equal">
      <formula>"LEVE"</formula>
    </cfRule>
    <cfRule type="cellIs" dxfId="236" priority="198" operator="equal">
      <formula>"MODERADO"</formula>
    </cfRule>
    <cfRule type="cellIs" dxfId="235" priority="199" operator="equal">
      <formula>"GRAVE"</formula>
    </cfRule>
  </conditionalFormatting>
  <conditionalFormatting sqref="AX446:AY446">
    <cfRule type="expression" dxfId="234" priority="194">
      <formula>$S446="No_existen"</formula>
    </cfRule>
  </conditionalFormatting>
  <conditionalFormatting sqref="AX446">
    <cfRule type="expression" dxfId="233" priority="196">
      <formula>AW446="ASUMIR"</formula>
    </cfRule>
  </conditionalFormatting>
  <conditionalFormatting sqref="AY446">
    <cfRule type="expression" dxfId="232" priority="195">
      <formula>AW446="ASUMIR"</formula>
    </cfRule>
  </conditionalFormatting>
  <conditionalFormatting sqref="AX449:AY449">
    <cfRule type="expression" dxfId="231" priority="191">
      <formula>$S449="No_existen"</formula>
    </cfRule>
  </conditionalFormatting>
  <conditionalFormatting sqref="AX449">
    <cfRule type="expression" dxfId="230" priority="193">
      <formula>AW449="ASUMIR"</formula>
    </cfRule>
  </conditionalFormatting>
  <conditionalFormatting sqref="AY449">
    <cfRule type="expression" dxfId="229" priority="192">
      <formula>AW449="ASUMIR"</formula>
    </cfRule>
  </conditionalFormatting>
  <conditionalFormatting sqref="AX452:AY454">
    <cfRule type="expression" dxfId="228" priority="188">
      <formula>$S452="No_existen"</formula>
    </cfRule>
  </conditionalFormatting>
  <conditionalFormatting sqref="AX452:AX454">
    <cfRule type="expression" dxfId="227" priority="190">
      <formula>AW452="ASUMIR"</formula>
    </cfRule>
  </conditionalFormatting>
  <conditionalFormatting sqref="AY452:AY454">
    <cfRule type="expression" dxfId="226" priority="189">
      <formula>AW452="ASUMIR"</formula>
    </cfRule>
  </conditionalFormatting>
  <conditionalFormatting sqref="I455:I457">
    <cfRule type="expression" dxfId="225" priority="187">
      <formula>$G455="N/A"</formula>
    </cfRule>
  </conditionalFormatting>
  <conditionalFormatting sqref="AU455:AV455">
    <cfRule type="cellIs" dxfId="224" priority="184" operator="equal">
      <formula>"LEVE"</formula>
    </cfRule>
    <cfRule type="cellIs" dxfId="223" priority="185" operator="equal">
      <formula>"MODERADO"</formula>
    </cfRule>
    <cfRule type="cellIs" dxfId="222" priority="186" operator="equal">
      <formula>"GRAVE"</formula>
    </cfRule>
  </conditionalFormatting>
  <conditionalFormatting sqref="AX14">
    <cfRule type="expression" dxfId="221" priority="183">
      <formula>AW14="ASUMIR"</formula>
    </cfRule>
  </conditionalFormatting>
  <conditionalFormatting sqref="AX14">
    <cfRule type="expression" dxfId="220" priority="182">
      <formula>$S14="No_existen"</formula>
    </cfRule>
  </conditionalFormatting>
  <conditionalFormatting sqref="AY14">
    <cfRule type="expression" dxfId="219" priority="181">
      <formula>AW14="ASUMIR"</formula>
    </cfRule>
  </conditionalFormatting>
  <conditionalFormatting sqref="H458:H470">
    <cfRule type="expression" dxfId="218" priority="180">
      <formula>$G458="N/A"</formula>
    </cfRule>
  </conditionalFormatting>
  <conditionalFormatting sqref="H479:H484">
    <cfRule type="expression" dxfId="217" priority="179">
      <formula>$G479="N/A"</formula>
    </cfRule>
  </conditionalFormatting>
  <conditionalFormatting sqref="H485:H493">
    <cfRule type="expression" dxfId="216" priority="178">
      <formula>$G485="N/A"</formula>
    </cfRule>
  </conditionalFormatting>
  <conditionalFormatting sqref="I471:I472">
    <cfRule type="expression" dxfId="215" priority="176">
      <formula>$G471="N/A"</formula>
    </cfRule>
  </conditionalFormatting>
  <conditionalFormatting sqref="I458:I470">
    <cfRule type="expression" dxfId="214" priority="177">
      <formula>$G458="N/A"</formula>
    </cfRule>
  </conditionalFormatting>
  <conditionalFormatting sqref="I479:I481">
    <cfRule type="expression" dxfId="213" priority="175">
      <formula>$G479="N/A"</formula>
    </cfRule>
  </conditionalFormatting>
  <conditionalFormatting sqref="S458:S472">
    <cfRule type="cellIs" dxfId="212" priority="174" operator="between">
      <formula>2</formula>
      <formula>3</formula>
    </cfRule>
  </conditionalFormatting>
  <conditionalFormatting sqref="W471:W472">
    <cfRule type="expression" dxfId="211" priority="172">
      <formula>S471="No_existen"</formula>
    </cfRule>
  </conditionalFormatting>
  <conditionalFormatting sqref="W458:W470">
    <cfRule type="expression" dxfId="210" priority="173">
      <formula>S458="No_existen"</formula>
    </cfRule>
  </conditionalFormatting>
  <conditionalFormatting sqref="AA458:AA472">
    <cfRule type="expression" dxfId="209" priority="171">
      <formula>S458="No_Existen"</formula>
    </cfRule>
  </conditionalFormatting>
  <conditionalFormatting sqref="AG458">
    <cfRule type="expression" dxfId="208" priority="166">
      <formula>$S$11="No_existen"</formula>
    </cfRule>
  </conditionalFormatting>
  <conditionalFormatting sqref="AG458:AG470">
    <cfRule type="expression" dxfId="207" priority="167">
      <formula>AF458="No asignado"</formula>
    </cfRule>
  </conditionalFormatting>
  <conditionalFormatting sqref="AG459">
    <cfRule type="expression" dxfId="206" priority="168">
      <formula>$S$12="No_existen"</formula>
    </cfRule>
  </conditionalFormatting>
  <conditionalFormatting sqref="AG460">
    <cfRule type="expression" dxfId="205" priority="169">
      <formula>$S$13="No_existen"</formula>
    </cfRule>
  </conditionalFormatting>
  <conditionalFormatting sqref="AG461:AG470">
    <cfRule type="expression" dxfId="204" priority="170">
      <formula>S461="No_existen"</formula>
    </cfRule>
  </conditionalFormatting>
  <conditionalFormatting sqref="AK458:AK470">
    <cfRule type="expression" dxfId="203" priority="165">
      <formula>S458="No_existen"</formula>
    </cfRule>
  </conditionalFormatting>
  <conditionalFormatting sqref="AL458:AL470">
    <cfRule type="expression" dxfId="202" priority="164">
      <formula>S458="No_existen"</formula>
    </cfRule>
  </conditionalFormatting>
  <conditionalFormatting sqref="AP458:AP470">
    <cfRule type="expression" dxfId="201" priority="163">
      <formula>S458="No_existen"</formula>
    </cfRule>
  </conditionalFormatting>
  <conditionalFormatting sqref="AU458">
    <cfRule type="cellIs" dxfId="200" priority="160" operator="equal">
      <formula>"LEVE"</formula>
    </cfRule>
  </conditionalFormatting>
  <conditionalFormatting sqref="AU458">
    <cfRule type="cellIs" dxfId="199" priority="161" operator="equal">
      <formula>"MODERADO"</formula>
    </cfRule>
  </conditionalFormatting>
  <conditionalFormatting sqref="AU458">
    <cfRule type="cellIs" dxfId="198" priority="162" operator="equal">
      <formula>"GRAVE"</formula>
    </cfRule>
  </conditionalFormatting>
  <conditionalFormatting sqref="AV458">
    <cfRule type="cellIs" dxfId="197" priority="157" operator="equal">
      <formula>"LEVE"</formula>
    </cfRule>
  </conditionalFormatting>
  <conditionalFormatting sqref="AV458">
    <cfRule type="cellIs" dxfId="196" priority="158" operator="equal">
      <formula>"MODERADO"</formula>
    </cfRule>
  </conditionalFormatting>
  <conditionalFormatting sqref="AV458">
    <cfRule type="cellIs" dxfId="195" priority="159" operator="equal">
      <formula>"GRAVE"</formula>
    </cfRule>
  </conditionalFormatting>
  <conditionalFormatting sqref="AU461">
    <cfRule type="cellIs" dxfId="194" priority="154" operator="equal">
      <formula>"LEVE"</formula>
    </cfRule>
  </conditionalFormatting>
  <conditionalFormatting sqref="AU461">
    <cfRule type="cellIs" dxfId="193" priority="155" operator="equal">
      <formula>"MODERADO"</formula>
    </cfRule>
  </conditionalFormatting>
  <conditionalFormatting sqref="AU461">
    <cfRule type="cellIs" dxfId="192" priority="156" operator="equal">
      <formula>"GRAVE"</formula>
    </cfRule>
  </conditionalFormatting>
  <conditionalFormatting sqref="AV461">
    <cfRule type="cellIs" dxfId="191" priority="151" operator="equal">
      <formula>"LEVE"</formula>
    </cfRule>
  </conditionalFormatting>
  <conditionalFormatting sqref="AV461">
    <cfRule type="cellIs" dxfId="190" priority="152" operator="equal">
      <formula>"MODERADO"</formula>
    </cfRule>
  </conditionalFormatting>
  <conditionalFormatting sqref="AV461">
    <cfRule type="cellIs" dxfId="189" priority="153" operator="equal">
      <formula>"GRAVE"</formula>
    </cfRule>
  </conditionalFormatting>
  <conditionalFormatting sqref="AU464">
    <cfRule type="cellIs" dxfId="188" priority="148" operator="equal">
      <formula>"LEVE"</formula>
    </cfRule>
  </conditionalFormatting>
  <conditionalFormatting sqref="AU464">
    <cfRule type="cellIs" dxfId="187" priority="149" operator="equal">
      <formula>"MODERADO"</formula>
    </cfRule>
  </conditionalFormatting>
  <conditionalFormatting sqref="AU464">
    <cfRule type="cellIs" dxfId="186" priority="150" operator="equal">
      <formula>"GRAVE"</formula>
    </cfRule>
  </conditionalFormatting>
  <conditionalFormatting sqref="AV464">
    <cfRule type="cellIs" dxfId="185" priority="145" operator="equal">
      <formula>"LEVE"</formula>
    </cfRule>
  </conditionalFormatting>
  <conditionalFormatting sqref="AV464">
    <cfRule type="cellIs" dxfId="184" priority="146" operator="equal">
      <formula>"MODERADO"</formula>
    </cfRule>
  </conditionalFormatting>
  <conditionalFormatting sqref="AV464">
    <cfRule type="cellIs" dxfId="183" priority="147" operator="equal">
      <formula>"GRAVE"</formula>
    </cfRule>
  </conditionalFormatting>
  <conditionalFormatting sqref="AU467">
    <cfRule type="cellIs" dxfId="182" priority="142" operator="equal">
      <formula>"LEVE"</formula>
    </cfRule>
  </conditionalFormatting>
  <conditionalFormatting sqref="AU467">
    <cfRule type="cellIs" dxfId="181" priority="143" operator="equal">
      <formula>"MODERADO"</formula>
    </cfRule>
  </conditionalFormatting>
  <conditionalFormatting sqref="AU467">
    <cfRule type="cellIs" dxfId="180" priority="144" operator="equal">
      <formula>"GRAVE"</formula>
    </cfRule>
  </conditionalFormatting>
  <conditionalFormatting sqref="AV467">
    <cfRule type="cellIs" dxfId="179" priority="139" operator="equal">
      <formula>"LEVE"</formula>
    </cfRule>
  </conditionalFormatting>
  <conditionalFormatting sqref="AV467">
    <cfRule type="cellIs" dxfId="178" priority="140" operator="equal">
      <formula>"MODERADO"</formula>
    </cfRule>
  </conditionalFormatting>
  <conditionalFormatting sqref="AV467">
    <cfRule type="cellIs" dxfId="177" priority="141" operator="equal">
      <formula>"GRAVE"</formula>
    </cfRule>
  </conditionalFormatting>
  <conditionalFormatting sqref="AU470">
    <cfRule type="cellIs" dxfId="176" priority="136" operator="equal">
      <formula>"LEVE"</formula>
    </cfRule>
  </conditionalFormatting>
  <conditionalFormatting sqref="AU470">
    <cfRule type="cellIs" dxfId="175" priority="137" operator="equal">
      <formula>"MODERADO"</formula>
    </cfRule>
  </conditionalFormatting>
  <conditionalFormatting sqref="AU470">
    <cfRule type="cellIs" dxfId="174" priority="138" operator="equal">
      <formula>"GRAVE"</formula>
    </cfRule>
  </conditionalFormatting>
  <conditionalFormatting sqref="AV470">
    <cfRule type="cellIs" dxfId="173" priority="133" operator="equal">
      <formula>"LEVE"</formula>
    </cfRule>
  </conditionalFormatting>
  <conditionalFormatting sqref="AV470">
    <cfRule type="cellIs" dxfId="172" priority="134" operator="equal">
      <formula>"MODERADO"</formula>
    </cfRule>
  </conditionalFormatting>
  <conditionalFormatting sqref="AV470">
    <cfRule type="cellIs" dxfId="171" priority="135" operator="equal">
      <formula>"GRAVE"</formula>
    </cfRule>
  </conditionalFormatting>
  <conditionalFormatting sqref="AX467">
    <cfRule type="expression" dxfId="170" priority="129">
      <formula>$S467="No_existen"</formula>
    </cfRule>
  </conditionalFormatting>
  <conditionalFormatting sqref="AX467">
    <cfRule type="expression" dxfId="169" priority="130">
      <formula>AW467="ASUMIR"</formula>
    </cfRule>
  </conditionalFormatting>
  <conditionalFormatting sqref="AY467">
    <cfRule type="expression" dxfId="168" priority="131">
      <formula>$S467="No_existen"</formula>
    </cfRule>
  </conditionalFormatting>
  <conditionalFormatting sqref="AY467">
    <cfRule type="expression" dxfId="167" priority="132">
      <formula>AW467="ASUMIR"</formula>
    </cfRule>
  </conditionalFormatting>
  <conditionalFormatting sqref="AX470:AY470">
    <cfRule type="expression" dxfId="166" priority="126">
      <formula>$S470="No_existen"</formula>
    </cfRule>
  </conditionalFormatting>
  <conditionalFormatting sqref="AX470">
    <cfRule type="expression" dxfId="165" priority="127">
      <formula>AW470="ASUMIR"</formula>
    </cfRule>
  </conditionalFormatting>
  <conditionalFormatting sqref="AY470">
    <cfRule type="expression" dxfId="164" priority="128">
      <formula>AW470="ASUMIR"</formula>
    </cfRule>
  </conditionalFormatting>
  <conditionalFormatting sqref="S479:S484">
    <cfRule type="cellIs" dxfId="163" priority="115" operator="between">
      <formula>2</formula>
      <formula>3</formula>
    </cfRule>
  </conditionalFormatting>
  <conditionalFormatting sqref="S485:S493">
    <cfRule type="cellIs" dxfId="162" priority="114" operator="between">
      <formula>2</formula>
      <formula>3</formula>
    </cfRule>
  </conditionalFormatting>
  <conditionalFormatting sqref="W480:W481">
    <cfRule type="expression" dxfId="161" priority="102">
      <formula>S480="No_existen"</formula>
    </cfRule>
  </conditionalFormatting>
  <conditionalFormatting sqref="W479">
    <cfRule type="expression" dxfId="160" priority="103">
      <formula>S479="No_existen"</formula>
    </cfRule>
  </conditionalFormatting>
  <conditionalFormatting sqref="W482:W484">
    <cfRule type="expression" dxfId="159" priority="104">
      <formula>S482="No_existen"</formula>
    </cfRule>
  </conditionalFormatting>
  <conditionalFormatting sqref="W485">
    <cfRule type="expression" dxfId="158" priority="105">
      <formula>S485="No_existen"</formula>
    </cfRule>
  </conditionalFormatting>
  <conditionalFormatting sqref="W487">
    <cfRule type="expression" dxfId="157" priority="106">
      <formula>S487="No_existen"</formula>
    </cfRule>
  </conditionalFormatting>
  <conditionalFormatting sqref="W486">
    <cfRule type="expression" dxfId="156" priority="107">
      <formula>S486="No_existen"</formula>
    </cfRule>
  </conditionalFormatting>
  <conditionalFormatting sqref="W488">
    <cfRule type="expression" dxfId="155" priority="108">
      <formula>S488="No_existen"</formula>
    </cfRule>
  </conditionalFormatting>
  <conditionalFormatting sqref="W489">
    <cfRule type="expression" dxfId="154" priority="109">
      <formula>S489="No_existen"</formula>
    </cfRule>
  </conditionalFormatting>
  <conditionalFormatting sqref="W490">
    <cfRule type="expression" dxfId="153" priority="110">
      <formula>S490="No_existen"</formula>
    </cfRule>
  </conditionalFormatting>
  <conditionalFormatting sqref="W491">
    <cfRule type="expression" dxfId="152" priority="111">
      <formula>S491="No_existen"</formula>
    </cfRule>
  </conditionalFormatting>
  <conditionalFormatting sqref="W492">
    <cfRule type="expression" dxfId="151" priority="112">
      <formula>S492="No_existen"</formula>
    </cfRule>
  </conditionalFormatting>
  <conditionalFormatting sqref="W493">
    <cfRule type="expression" dxfId="150" priority="113">
      <formula>S493="No_existen"</formula>
    </cfRule>
  </conditionalFormatting>
  <conditionalFormatting sqref="AA479:AA493">
    <cfRule type="expression" dxfId="149" priority="101">
      <formula>S479="No_Existen"</formula>
    </cfRule>
  </conditionalFormatting>
  <conditionalFormatting sqref="AF479:AF493">
    <cfRule type="expression" dxfId="148" priority="100">
      <formula>S479="No_existen"</formula>
    </cfRule>
  </conditionalFormatting>
  <conditionalFormatting sqref="AG479">
    <cfRule type="expression" dxfId="147" priority="73">
      <formula>$S$11="No_existen"</formula>
    </cfRule>
  </conditionalFormatting>
  <conditionalFormatting sqref="AG479:AG481">
    <cfRule type="expression" dxfId="146" priority="74">
      <formula>AF479="No asignado"</formula>
    </cfRule>
  </conditionalFormatting>
  <conditionalFormatting sqref="AG480">
    <cfRule type="expression" dxfId="145" priority="75">
      <formula>$S$12="No_existen"</formula>
    </cfRule>
  </conditionalFormatting>
  <conditionalFormatting sqref="AG481">
    <cfRule type="expression" dxfId="144" priority="76">
      <formula>$S$13="No_existen"</formula>
    </cfRule>
  </conditionalFormatting>
  <conditionalFormatting sqref="AG482">
    <cfRule type="expression" dxfId="143" priority="77">
      <formula>$P$11="No_existen"</formula>
    </cfRule>
  </conditionalFormatting>
  <conditionalFormatting sqref="AG482:AG484">
    <cfRule type="expression" dxfId="142" priority="78">
      <formula>AF482="No asignado"</formula>
    </cfRule>
  </conditionalFormatting>
  <conditionalFormatting sqref="AG483">
    <cfRule type="expression" dxfId="141" priority="79">
      <formula>$P$12="No_existen"</formula>
    </cfRule>
  </conditionalFormatting>
  <conditionalFormatting sqref="AG484">
    <cfRule type="expression" dxfId="140" priority="80">
      <formula>$P$13="No_existen"</formula>
    </cfRule>
  </conditionalFormatting>
  <conditionalFormatting sqref="AG484">
    <cfRule type="expression" dxfId="139" priority="81">
      <formula>$P$11="No_existen"</formula>
    </cfRule>
  </conditionalFormatting>
  <conditionalFormatting sqref="AG483">
    <cfRule type="expression" dxfId="138" priority="82">
      <formula>$P$11="No_existen"</formula>
    </cfRule>
  </conditionalFormatting>
  <conditionalFormatting sqref="AG484">
    <cfRule type="expression" dxfId="137" priority="83">
      <formula>$P$11="No_existen"</formula>
    </cfRule>
  </conditionalFormatting>
  <conditionalFormatting sqref="AG485">
    <cfRule type="expression" dxfId="136" priority="84">
      <formula>$P$11="No_existen"</formula>
    </cfRule>
  </conditionalFormatting>
  <conditionalFormatting sqref="AG485:AG487">
    <cfRule type="expression" dxfId="135" priority="85">
      <formula>AF485="No asignado"</formula>
    </cfRule>
  </conditionalFormatting>
  <conditionalFormatting sqref="AG486">
    <cfRule type="expression" dxfId="134" priority="86">
      <formula>$P$12="No_existen"</formula>
    </cfRule>
  </conditionalFormatting>
  <conditionalFormatting sqref="AG487">
    <cfRule type="expression" dxfId="133" priority="87">
      <formula>$P$13="No_existen"</formula>
    </cfRule>
  </conditionalFormatting>
  <conditionalFormatting sqref="AG487">
    <cfRule type="expression" dxfId="132" priority="88">
      <formula>$P$12="No_existen"</formula>
    </cfRule>
  </conditionalFormatting>
  <conditionalFormatting sqref="AG488">
    <cfRule type="expression" dxfId="131" priority="89">
      <formula>S488="No_existen"</formula>
    </cfRule>
  </conditionalFormatting>
  <conditionalFormatting sqref="AG489">
    <cfRule type="expression" dxfId="130" priority="90">
      <formula>S489="No_existen"</formula>
    </cfRule>
  </conditionalFormatting>
  <conditionalFormatting sqref="AG490">
    <cfRule type="expression" dxfId="129" priority="91">
      <formula>S490="No_existen"</formula>
    </cfRule>
  </conditionalFormatting>
  <conditionalFormatting sqref="AG488:AG490">
    <cfRule type="expression" dxfId="128" priority="92">
      <formula>AF488="No asignado"</formula>
    </cfRule>
  </conditionalFormatting>
  <conditionalFormatting sqref="AG488:AG490">
    <cfRule type="expression" dxfId="127" priority="93">
      <formula>AF488="No asignado"</formula>
    </cfRule>
  </conditionalFormatting>
  <conditionalFormatting sqref="AG490">
    <cfRule type="expression" dxfId="126" priority="94">
      <formula>S490="No_existen"</formula>
    </cfRule>
  </conditionalFormatting>
  <conditionalFormatting sqref="AG491">
    <cfRule type="expression" dxfId="125" priority="95">
      <formula>S491="No_existen"</formula>
    </cfRule>
  </conditionalFormatting>
  <conditionalFormatting sqref="AG492">
    <cfRule type="expression" dxfId="124" priority="96">
      <formula>S492="No_existen"</formula>
    </cfRule>
  </conditionalFormatting>
  <conditionalFormatting sqref="AG493">
    <cfRule type="expression" dxfId="123" priority="97">
      <formula>S493="No_existen"</formula>
    </cfRule>
  </conditionalFormatting>
  <conditionalFormatting sqref="AG491:AG493">
    <cfRule type="expression" dxfId="122" priority="98">
      <formula>AF491="No asignado"</formula>
    </cfRule>
  </conditionalFormatting>
  <conditionalFormatting sqref="AG491:AG493">
    <cfRule type="expression" dxfId="121" priority="99">
      <formula>AF491="No asignado"</formula>
    </cfRule>
  </conditionalFormatting>
  <conditionalFormatting sqref="AK479:AK493">
    <cfRule type="expression" dxfId="120" priority="72">
      <formula>S479="No_existen"</formula>
    </cfRule>
  </conditionalFormatting>
  <conditionalFormatting sqref="AL479:AL493">
    <cfRule type="expression" dxfId="119" priority="71">
      <formula>S479="No_existen"</formula>
    </cfRule>
  </conditionalFormatting>
  <conditionalFormatting sqref="AP479:AP493">
    <cfRule type="expression" dxfId="118" priority="70">
      <formula>S479="No_existen"</formula>
    </cfRule>
  </conditionalFormatting>
  <conditionalFormatting sqref="AU479">
    <cfRule type="cellIs" dxfId="117" priority="67" operator="equal">
      <formula>"LEVE"</formula>
    </cfRule>
  </conditionalFormatting>
  <conditionalFormatting sqref="AU479">
    <cfRule type="cellIs" dxfId="116" priority="68" operator="equal">
      <formula>"MODERADO"</formula>
    </cfRule>
  </conditionalFormatting>
  <conditionalFormatting sqref="AU479">
    <cfRule type="cellIs" dxfId="115" priority="69" operator="equal">
      <formula>"GRAVE"</formula>
    </cfRule>
  </conditionalFormatting>
  <conditionalFormatting sqref="AV479">
    <cfRule type="cellIs" dxfId="114" priority="61" operator="equal">
      <formula>"LEVE"</formula>
    </cfRule>
  </conditionalFormatting>
  <conditionalFormatting sqref="AV479">
    <cfRule type="cellIs" dxfId="113" priority="62" operator="equal">
      <formula>"MODERADO"</formula>
    </cfRule>
  </conditionalFormatting>
  <conditionalFormatting sqref="AV479">
    <cfRule type="cellIs" dxfId="112" priority="63" operator="equal">
      <formula>"GRAVE"</formula>
    </cfRule>
  </conditionalFormatting>
  <conditionalFormatting sqref="AX479:AX480">
    <cfRule type="expression" dxfId="111" priority="59">
      <formula>$S479="No_existen"</formula>
    </cfRule>
  </conditionalFormatting>
  <conditionalFormatting sqref="AX479:AX480">
    <cfRule type="expression" dxfId="110" priority="60">
      <formula>AW479="ASUMIR"</formula>
    </cfRule>
  </conditionalFormatting>
  <conditionalFormatting sqref="AY479:AY480">
    <cfRule type="expression" dxfId="109" priority="57">
      <formula>$S479="No_existen"</formula>
    </cfRule>
  </conditionalFormatting>
  <conditionalFormatting sqref="AY479:AY480">
    <cfRule type="expression" dxfId="108" priority="58">
      <formula>AW479="ASUMIR"</formula>
    </cfRule>
  </conditionalFormatting>
  <conditionalFormatting sqref="AU482">
    <cfRule type="cellIs" dxfId="107" priority="54" operator="equal">
      <formula>"LEVE"</formula>
    </cfRule>
  </conditionalFormatting>
  <conditionalFormatting sqref="AU482">
    <cfRule type="cellIs" dxfId="106" priority="55" operator="equal">
      <formula>"MODERADO"</formula>
    </cfRule>
  </conditionalFormatting>
  <conditionalFormatting sqref="AU482">
    <cfRule type="cellIs" dxfId="105" priority="56" operator="equal">
      <formula>"GRAVE"</formula>
    </cfRule>
  </conditionalFormatting>
  <conditionalFormatting sqref="AV482">
    <cfRule type="cellIs" dxfId="104" priority="48" operator="equal">
      <formula>"LEVE"</formula>
    </cfRule>
  </conditionalFormatting>
  <conditionalFormatting sqref="AV482">
    <cfRule type="cellIs" dxfId="103" priority="49" operator="equal">
      <formula>"MODERADO"</formula>
    </cfRule>
  </conditionalFormatting>
  <conditionalFormatting sqref="AV482">
    <cfRule type="cellIs" dxfId="102" priority="50" operator="equal">
      <formula>"GRAVE"</formula>
    </cfRule>
  </conditionalFormatting>
  <conditionalFormatting sqref="AY482">
    <cfRule type="expression" dxfId="101" priority="45">
      <formula>$S482="No_existen"</formula>
    </cfRule>
  </conditionalFormatting>
  <conditionalFormatting sqref="AY482">
    <cfRule type="expression" dxfId="100" priority="46">
      <formula>AW482="ASUMIR"</formula>
    </cfRule>
  </conditionalFormatting>
  <conditionalFormatting sqref="AX482">
    <cfRule type="expression" dxfId="99" priority="47">
      <formula>AW482="ASUMIR"</formula>
    </cfRule>
  </conditionalFormatting>
  <conditionalFormatting sqref="AZ483:AZ484">
    <cfRule type="expression" dxfId="98" priority="40">
      <formula>AW483&lt;&gt;"COMPARTIR"</formula>
    </cfRule>
  </conditionalFormatting>
  <conditionalFormatting sqref="AZ483:AZ484">
    <cfRule type="expression" dxfId="97" priority="41">
      <formula>AW483="ASUMIR"</formula>
    </cfRule>
  </conditionalFormatting>
  <conditionalFormatting sqref="AY483:AY484">
    <cfRule type="expression" dxfId="96" priority="42">
      <formula>$S483="No_existen"</formula>
    </cfRule>
  </conditionalFormatting>
  <conditionalFormatting sqref="AY483:AY484">
    <cfRule type="expression" dxfId="95" priority="43">
      <formula>AW483="ASUMIR"</formula>
    </cfRule>
  </conditionalFormatting>
  <conditionalFormatting sqref="AX483:AX484">
    <cfRule type="expression" dxfId="94" priority="44">
      <formula>AW483="ASUMIR"</formula>
    </cfRule>
  </conditionalFormatting>
  <conditionalFormatting sqref="AU485">
    <cfRule type="cellIs" dxfId="93" priority="37" operator="equal">
      <formula>"LEVE"</formula>
    </cfRule>
  </conditionalFormatting>
  <conditionalFormatting sqref="AU485">
    <cfRule type="cellIs" dxfId="92" priority="38" operator="equal">
      <formula>"MODERADO"</formula>
    </cfRule>
  </conditionalFormatting>
  <conditionalFormatting sqref="AU485">
    <cfRule type="cellIs" dxfId="91" priority="39" operator="equal">
      <formula>"GRAVE"</formula>
    </cfRule>
  </conditionalFormatting>
  <conditionalFormatting sqref="AV485">
    <cfRule type="cellIs" dxfId="90" priority="31" operator="equal">
      <formula>"LEVE"</formula>
    </cfRule>
  </conditionalFormatting>
  <conditionalFormatting sqref="AV485">
    <cfRule type="cellIs" dxfId="89" priority="32" operator="equal">
      <formula>"MODERADO"</formula>
    </cfRule>
  </conditionalFormatting>
  <conditionalFormatting sqref="AV485">
    <cfRule type="cellIs" dxfId="88" priority="33" operator="equal">
      <formula>"GRAVE"</formula>
    </cfRule>
  </conditionalFormatting>
  <conditionalFormatting sqref="AU488">
    <cfRule type="cellIs" dxfId="87" priority="25" operator="equal">
      <formula>"LEVE"</formula>
    </cfRule>
  </conditionalFormatting>
  <conditionalFormatting sqref="AU488">
    <cfRule type="cellIs" dxfId="86" priority="26" operator="equal">
      <formula>"MODERADO"</formula>
    </cfRule>
  </conditionalFormatting>
  <conditionalFormatting sqref="AU488">
    <cfRule type="cellIs" dxfId="85" priority="27" operator="equal">
      <formula>"GRAVE"</formula>
    </cfRule>
  </conditionalFormatting>
  <conditionalFormatting sqref="AV488">
    <cfRule type="cellIs" dxfId="84" priority="22" operator="equal">
      <formula>"LEVE"</formula>
    </cfRule>
  </conditionalFormatting>
  <conditionalFormatting sqref="AV488">
    <cfRule type="cellIs" dxfId="83" priority="23" operator="equal">
      <formula>"MODERADO"</formula>
    </cfRule>
  </conditionalFormatting>
  <conditionalFormatting sqref="AV488">
    <cfRule type="cellIs" dxfId="82" priority="24" operator="equal">
      <formula>"GRAVE"</formula>
    </cfRule>
  </conditionalFormatting>
  <conditionalFormatting sqref="AU491">
    <cfRule type="cellIs" dxfId="81" priority="19" operator="equal">
      <formula>"LEVE"</formula>
    </cfRule>
  </conditionalFormatting>
  <conditionalFormatting sqref="AU491">
    <cfRule type="cellIs" dxfId="80" priority="20" operator="equal">
      <formula>"MODERADO"</formula>
    </cfRule>
  </conditionalFormatting>
  <conditionalFormatting sqref="AU491">
    <cfRule type="cellIs" dxfId="79" priority="21" operator="equal">
      <formula>"GRAVE"</formula>
    </cfRule>
  </conditionalFormatting>
  <conditionalFormatting sqref="AV491">
    <cfRule type="cellIs" dxfId="78" priority="16" operator="equal">
      <formula>"LEVE"</formula>
    </cfRule>
  </conditionalFormatting>
  <conditionalFormatting sqref="AV491">
    <cfRule type="cellIs" dxfId="77" priority="17" operator="equal">
      <formula>"MODERADO"</formula>
    </cfRule>
  </conditionalFormatting>
  <conditionalFormatting sqref="AV491">
    <cfRule type="cellIs" dxfId="76" priority="18" operator="equal">
      <formula>"GRAVE"</formula>
    </cfRule>
  </conditionalFormatting>
  <conditionalFormatting sqref="AY485:AY487">
    <cfRule type="expression" dxfId="75" priority="13">
      <formula>$S485="No_existen"</formula>
    </cfRule>
  </conditionalFormatting>
  <conditionalFormatting sqref="AY485:AY487">
    <cfRule type="expression" dxfId="74" priority="14">
      <formula>AW485="ASUMIR"</formula>
    </cfRule>
  </conditionalFormatting>
  <conditionalFormatting sqref="AX485:AX487">
    <cfRule type="expression" dxfId="73" priority="15">
      <formula>AW485="ASUMIR"</formula>
    </cfRule>
  </conditionalFormatting>
  <conditionalFormatting sqref="G473:G478">
    <cfRule type="expression" dxfId="72" priority="12">
      <formula>$G473="N/A"</formula>
    </cfRule>
  </conditionalFormatting>
  <conditionalFormatting sqref="H473:H478">
    <cfRule type="expression" dxfId="71" priority="11">
      <formula>$G473="N/A"</formula>
    </cfRule>
  </conditionalFormatting>
  <conditionalFormatting sqref="I473:I478">
    <cfRule type="expression" dxfId="70" priority="10">
      <formula>$G473="N/A"</formula>
    </cfRule>
  </conditionalFormatting>
  <conditionalFormatting sqref="S473:S478">
    <cfRule type="cellIs" dxfId="69" priority="9" operator="between">
      <formula>2</formula>
      <formula>3</formula>
    </cfRule>
  </conditionalFormatting>
  <conditionalFormatting sqref="W473:W474">
    <cfRule type="expression" dxfId="68" priority="8">
      <formula>S473="No_existen"</formula>
    </cfRule>
  </conditionalFormatting>
  <conditionalFormatting sqref="W476">
    <cfRule type="expression" dxfId="67" priority="7">
      <formula>S476="No_existen"</formula>
    </cfRule>
  </conditionalFormatting>
  <conditionalFormatting sqref="AA473:AA475">
    <cfRule type="expression" dxfId="66" priority="6">
      <formula>$S$26="No_existen"</formula>
    </cfRule>
  </conditionalFormatting>
  <conditionalFormatting sqref="AA476:AA478">
    <cfRule type="expression" dxfId="65" priority="5">
      <formula>$S$29="No_existen"</formula>
    </cfRule>
  </conditionalFormatting>
  <conditionalFormatting sqref="AG473">
    <cfRule type="expression" dxfId="64" priority="3">
      <formula>AF473="No asignado"</formula>
    </cfRule>
  </conditionalFormatting>
  <conditionalFormatting sqref="AG473">
    <cfRule type="expression" dxfId="63" priority="4">
      <formula>S473="No_existen"</formula>
    </cfRule>
  </conditionalFormatting>
  <conditionalFormatting sqref="AG476">
    <cfRule type="expression" dxfId="62" priority="1">
      <formula>AF476="No asignado"</formula>
    </cfRule>
  </conditionalFormatting>
  <conditionalFormatting sqref="AG476">
    <cfRule type="expression" dxfId="61" priority="2">
      <formula>S476="No_existen"</formula>
    </cfRule>
  </conditionalFormatting>
  <dataValidations xWindow="487" yWindow="783" count="56">
    <dataValidation allowBlank="1" showInputMessage="1" showErrorMessage="1" prompt="Identiique aquellas principales consecuencias que se pueden presentar al momento de que se materialice el riesgo" sqref="M11 M17 M14 M20:M457 M494:M568 M473:M478"/>
    <dataValidation allowBlank="1" showInputMessage="1" showErrorMessage="1" prompt="Describa brevemente en qué consiste el riesgo" sqref="L11 L17 L14 L20:L457 L494:L568 L473:L478"/>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5:V485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4:V494 U86:V86 U146:V146 U206:V206 U266:V266 U326:V326 U386:V386 U446:V446 U506:V506 U89:V89 U149:V149 U209:V209 U269:V269 U329:V329 U389:V389 U449:V449 U509:V509 U92:V92 U152:V152 U212:V212 U332:V332 U392:V392 U452:V452 U512:V512 U95:V95 U155:V155 U215:V215 U335:V335 U395:V395 U455:V455 U515:V515 U98:V98 U158:V158 U218:V218 U338:V338 U398:V398 U458:V458 U518:V518 U101:V101 U161:V161 U221:V221 U341:V341 U401:V401 U461:V461 U521:V521 U104:V104 U164:V164 U224:V224 U344:V344 U404:V404 U464:V464 U524:V524 U110:V110 U170:V170 U230:V230 U350:V350 U410:V410 U470:V470 U530:V530 U80:V80 U140:V140 U200:V200 U260:V260 U320:V320 U380:V380 U440:V440 U500:V500 U77:V77 U137:V137 U197:V197 U257:V257 U317:V317 U377:V377 U437:V437 U497:V497 U83:V83 U143:V143 U203:V203 U263:V263 U323:V323 U383:V383 U443:V443 U503:V503 U71:V71 U131:V131 U191:V191 U251:V251 U311:V311 U371:V371 U431:V431 U491:V491 U128:V128 U188:V188 U248:V248 U308:V308 U368:V368 U428:V428 U488:V488 U107:V107 U167:V167 U227:V227 U347:V347 U407:V407 U467:V467 U527:V527 U113:V113 U173:V173 U233:V233 U353:V353 U413:V413 U473:V473 U533:V533 U116:V116 U176:V176 U236:V236 U296:V296 U356:V356 U416:V416 U476:V476 U119:V119 U179:V179 U239:V239 U299:V299 U359:V359 U419:V419 U479:V479 U122:V122 U182:V182 U242:V242 U302:V302 U362:V362 U422:V422 U482:V482 U125:V125 U185:V185 U245:V245 U305:V305 U365:V365 U425:V425 T294:T648 U536:V536 U539:V539 U542:V542 U545:V545 U548:V548 U551:V551 U554:V554 U557:V557 U560:V560 U563:V563 U566:V566"/>
    <dataValidation allowBlank="1" showInputMessage="1" showErrorMessage="1" promptTitle="INDICADOR  DEL RIESGO" prompt="Establezca un indicador que permita monitorear el riesgo" sqref="BG11 BG14:BG295"/>
    <dataValidation type="list" allowBlank="1" showInputMessage="1" showErrorMessage="1" error="Seleccion el tipo de mapa" prompt="Seleccione el tipo de mapa de riesgos a construir_x000a_PROCESOS_x000a_PDI" sqref="E6">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dataValidation allowBlank="1" showInputMessage="1" showErrorMessage="1" prompt="De acuerdo al análisis de los factores interno y externos que incluyo en el estudio de contexto del proceso, establezca claramente la causa que genera el riesgo." sqref="I11:I457 I494:I535 I473:I478"/>
    <dataValidation allowBlank="1" showInputMessage="1" showErrorMessage="1" errorTitle="DATO NO VALIDO" error="CELDA DE SELECCIÓN - NO CAMBIAR CONFIGURACIÓN" promptTitle="IMPACTO" prompt="Seleccione el nivel de impacto del riesgo" sqref="Q11:Q535"/>
    <dataValidation allowBlank="1" showInputMessage="1" showErrorMessage="1" errorTitle="DATO NO VALIDO" error="CELDA DE SELECCIÓN  - NO CAMBIAR CONFIGURACIÓN" promptTitle="PROBABILIDAD" prompt="Seleccione la probabilidad de ocurrencia del riesgo" sqref="O11:O568"/>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457 K494:K568 K473:K478"/>
    <dataValidation allowBlank="1" showInputMessage="1" showErrorMessage="1" promptTitle="INDICADOR DE RIESGO" prompt="Digite el nombre y la formula del indicador que permita monitorear el riesgo" sqref="AU11:AU295"/>
    <dataValidation allowBlank="1" showInputMessage="1" showErrorMessage="1" promptTitle="META" prompt="Establezca la meta para el indicador, definiendo si la meta a cumplir es creciente o decreciente." sqref="AV11:AV295"/>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formula1>$S$11&lt;&gt;"No_existen"</formula1>
    </dataValidation>
    <dataValidation type="list" allowBlank="1" showInputMessage="1" showErrorMessage="1" errorTitle="DATO NO VÁLIDO" error="CELDA DE SELECCIÓN - NO CAMBIAR CONFIGURACIÓN" promptTitle="CONTROL" prompt="Defina el estado del control asociado al riesgo" sqref="S11:S457 S494:S568 S473:S478">
      <formula1>CONTROLES</formula1>
    </dataValidation>
    <dataValidation type="list" allowBlank="1" showInputMessage="1" showErrorMessage="1" errorTitle="DATO NO VÁLIDO" error="CELDA DE SELECCIÓN - NO CAMBIAR CONFIGURACIÓN" promptTitle="Estado del Control" prompt="Determine el estado del control" sqref="S11:S457 S494:S568 S473:S478">
      <formula1>CONTROLES</formula1>
    </dataValidation>
    <dataValidation type="list" allowBlank="1" showInputMessage="1" showErrorMessage="1" prompt="Seleccione la CLASE de riesgo_x000a_" sqref="J11:J568">
      <formula1>CLASE_RIESGO</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68 Y26 Y29 Y11 Y32 Y35 Y38 Y41 Y44 Y14 Y50 Y272 Y275 Y278 Y281 Y284 Y287 Y290 Y293 Y17 Y20 Y227 Y527 X11:X568 Y263 Y191 Y299 Y335 Y371 Y407 Y443 Y479 Y515 Y59 Y95 Y131 Y167 Y203 Y239 Y311 Y347 Y383 Y419 Y455 Y23 Y155 Y47 Y491 Y62 Y98 Y134 Y170 Y206 Y242 Y314 Y350 Y386 Y422 Y458 Y494 Y530 Y65 Y101 Y137 Y173 Y209 Y245 Y317 Y353 Y389 Y425 Y461 Y497 Y533 Y68 Y104 Y140 Y176 Y212 Y248 Y320 Y356 Y392 Y428 Y464 Y500 Y71 Y107 Y143 Y179 Y215 Y251 Y323 Y359 Y395 Y431 Y467 Y503 Y74 Y110 Y146 Y182 Y218 Y254 Y326 Y362 Y398 Y434 Y470 Y506 Y77 Y113 Y149 Y185 Y221 Y257 Y329 Y365 Y401 Y437 Y473 Y509 Y80 Y116 Y152 Y188 Y224 Y260 Y296 Y332 Y368 Y404 Y440 Y476 Y512 Y86 Y122 Y158 Y194 Y230 Y266 Y302 Y338 Y374 Y410 Y446 Y482 Y518 Y53 Y89 Y125 Y161 Y197 Y233 Y269 Y305 Y341 Y377 Y413 Y449 Y485 Y521 Y56 Y92 Y128 Y164 Y200 Y236 Y308 Y344 Y380 Y416 Y452 Y488 Y524 Y83 Y119 Y536 Y539 Y542 Y545 Y548 Y551 Y554 Y557 Y560 Y563 Y566"/>
    <dataValidation allowBlank="1" showInputMessage="1" showErrorMessage="1" promptTitle="Tipo de control" prompt="Defina que tipo de control es el que se aplica._x000a__x000a_Si definio NO EXISTE EL CONTROL dejeesta celda en blanco" sqref="AQ11:AQ568"/>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4:AF535 AF537:AF538 AF540:AF541 AF543:AF544 AF546:AF547 AF549:AF550 AF552:AF553 AF555:AF556 AF558:AF559 AF561:AF562 AF564:AF565 AF567:AF568">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457 AA494:AA568 AA473:AA478">
      <formula1>NIVEL_AUTOMAT</formula1>
    </dataValidation>
    <dataValidation type="custom" allowBlank="1" showInputMessage="1" showErrorMessage="1" sqref="BG10">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68"/>
    <dataValidation allowBlank="1" showInputMessage="1" sqref="AB674:AB1048576 J672 AG8 AG10 AB1:AB4 W1:W4 AG1:AG4 AB8 AF668 AB10:AB666 AK668 AG674:AG1048576 J668 J670 AA668:AA672 AF678 W674:W676 W683:W1048576 AK660:AK666 W494:W666 AF680 W8:W457 AG296:AG457 AG494:AG659 W473:W478 AG471:AG472 AG474:AG475 AG477:AG478"/>
    <dataValidation allowBlank="1" showErrorMessage="1" promptTitle="Tipo de control" prompt="Defina que tipo de control es el que se aplica._x000a__x000a_Si definio NO EXISTE EL CONTROL dejeesta celda en blanco" sqref="AR11:AR568"/>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AG473 AG476"/>
    <dataValidation type="custom" allowBlank="1" showInputMessage="1" showErrorMessage="1" errorTitle="COMPARTIR" error="Si requiere involucrar otra dependencia elija como Tipo de manejo &quot;COMPARTIR&quot;" sqref="BE11:BF295">
      <formula1>AX11="COMPARTIR"</formula1>
    </dataValidation>
    <dataValidation type="custom" allowBlank="1" showInputMessage="1" showErrorMessage="1" errorTitle="COMPARTIR" error="Si requiere involucrar otra dependencia elija como Tipo de manejo &quot;COMPARTIR&quot;" sqref="BD11:BD295">
      <formula1>AX11="COMPARTIR"</formula1>
    </dataValidation>
    <dataValidation type="custom" allowBlank="1" showInputMessage="1" showErrorMessage="1" errorTitle="COMPARTIR" error="Si requiere involucrar otra dependencia elija como Tipo de manejo &quot;COMPARTIR&quot;" sqref="BC11:BC295">
      <formula1>AX11="COMPARTIR"</formula1>
    </dataValidation>
    <dataValidation type="custom" allowBlank="1" showInputMessage="1" showErrorMessage="1" errorTitle="COMPARTIR" error="Si requiere involucrar otra dependencia elija como Tipo de manejo &quot;COMPARTIR&quot;" sqref="BB11:BB295">
      <formula1>AX11="COMPARTIR"</formula1>
    </dataValidation>
    <dataValidation type="custom" allowBlank="1" showInputMessage="1" showErrorMessage="1" errorTitle="COMPARTIR" error="Si requiere involucrar otra dependencia elija como Tipo de manejo &quot;COMPARTIR&quot;" sqref="AZ11:BA295">
      <formula1>AW11="COMPARTIR"</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formula1>INSTITUCIONAL</formula1>
    </dataValidation>
    <dataValidation type="list" allowBlank="1" showInputMessage="1" showErrorMessage="1" sqref="B11:B568">
      <formula1>INDIRECT($E$6)</formula1>
    </dataValidation>
    <dataValidation type="list" allowBlank="1" showInputMessage="1" showErrorMessage="1" sqref="G11:G535">
      <formula1>FACTOR</formula1>
    </dataValidation>
    <dataValidation type="list" allowBlank="1" showInputMessage="1" showErrorMessage="1" sqref="H11:H457 H494:H535 H471:H478">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formula1>INDIRECT(B11)</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68 AE11:AE568 AJ11:AJ568"/>
    <dataValidation allowBlank="1" showErrorMessage="1" promptTitle="Periodicidad" prompt="Determine los intervalos en los cuales aplica el control._x000a__x000a_Si definio NO EXISTE EL CONTROL deje esta celda en blanco" sqref="AM11:AM568"/>
    <dataValidation allowBlank="1" showErrorMessage="1" promptTitle="Periodicidad" prompt="Determine los intervalos en los cuales aplica el control._x000a__x000a_Si definio NO EXISTE EL CONTROL dejeesta celda en blanco" sqref="AN11:AO568"/>
    <dataValidation type="list" allowBlank="1" showErrorMessage="1" promptTitle="Tipo de control" prompt="Defina que tipo de control es el que se aplica._x000a__x000a_Si definio NO EXISTE EL CONTROL deje esta celda en blanco" sqref="AP11:AP457 AP471:AP478 AP494:AP568">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66 AF536 AF539 AF542 AF545 AF548 AF551 AF554 AF557 AF560 AF563 AF11:AF478 AF494:AF533">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457 AK471:AK478 AK494:AK647">
      <formula1>EVAL_PERIODICIDAD</formula1>
    </dataValidation>
    <dataValidation type="list" allowBlank="1" showErrorMessage="1" promptTitle="Periodicidad" prompt="Determine los intervalos en los cuales aplica el control._x000a__x000a_Si definio NO EXISTE EL CONTROL deje esta celda en blanco" sqref="AL11:AL457 AL471:AL478 AL494:AL647">
      <formula1>PERIODICIDAD</formula1>
    </dataValidation>
    <dataValidation type="list" allowBlank="1" showInputMessage="1" showErrorMessage="1" sqref="N11:N568">
      <formula1>PROBABILIDAD</formula1>
    </dataValidation>
    <dataValidation type="list" allowBlank="1" showInputMessage="1" showErrorMessage="1" sqref="P11:P568">
      <formula1>INDIRECT($J11)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5 AW488 AW491 AW494 AW497 AW500 AW503 AW506 AW509 AW512 AW515 AW518 AW521 AW524 AW527 AW530 AW533 AW536 AW539 AW542 AW545 AW548 AW551 AW554 AW557 AW560 AW563 AW566">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6 AW489 AW492 AW495 AW498 AW501 AW504 AW507 AW510 AW513 AW516 AW519 AW522 AW525 AW528 AW531 AW534 AW537 AW540 AW543 AW546 AW549 AW552 AW555 AW558 AW561 AW564 AW567">
      <formula1>INDIRECT($AT11)</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484 AW487 AW490 AW493 AW496 AW499 AW502 AW505 AW508 AW511 AW514 AW517 AW520 AW523 AW526 AW529 AW532 AW535 AW538 AW541 AW544 AW547 AW550 AW553 AW556 AW559 AW562 AW565 AW568">
      <formula1>INDIRECT($AT11)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466 AY468:AY469 AY471:AY478 AY481 AY488:AY568">
      <formula1>45658</formula1>
    </dataValidation>
    <dataValidation type="list" allowBlank="1" showErrorMessage="1" sqref="H458:H470 H479:H493">
      <formula1>INDIRECT(G458)</formula1>
    </dataValidation>
    <dataValidation type="list" allowBlank="1" showInputMessage="1" showErrorMessage="1" prompt="Estado del Control - Determine el estado del control" sqref="S458:S472 S479:S493">
      <formula1>CONTROLES</formula1>
    </dataValidation>
    <dataValidation type="list" allowBlank="1" showInputMessage="1" showErrorMessage="1" prompt="Describa el control que ACTUALMENTE tiene para mitigar o prevenir el riesgo._x000a__x000a_Si definio NO EXISTE CONTROL, deje esta celda en blanco" sqref="AA458:AA472 AA479:AA493">
      <formula1>NIVEL_AUTOMAT</formula1>
    </dataValidation>
    <dataValidation type="list" allowBlank="1" showInputMessage="1" showErrorMessage="1" prompt=" NO EXISTE CONTROL - Si requiere registrar información cambie el estado del control." sqref="AK458:AK470 AK479:AK493">
      <formula1>EVAL_PERIODICIDAD</formula1>
    </dataValidation>
    <dataValidation type="list" allowBlank="1" showErrorMessage="1" sqref="AL458:AL470 AL479:AL493">
      <formula1>PERIODICIDAD</formula1>
    </dataValidation>
    <dataValidation type="list" allowBlank="1" showErrorMessage="1" sqref="AP458:AP470 AP479:AP493">
      <formula1>"Detectivo,Preventivo"</formula1>
    </dataValidation>
    <dataValidation type="date" operator="greaterThan" allowBlank="1" showInputMessage="1" showErrorMessage="1" prompt="FECHA: DD/MM/AAAA - Digite fecha en la cual se finalizará la acción preventiva para el manejo del riesgo._x000a__x000a_DD/MM/AAAA" sqref="AY467 AY470 AY479:AY480 AY482:AY487">
      <formula1>42736</formula1>
    </dataValidation>
    <dataValidation type="list" allowBlank="1" showInputMessage="1" showErrorMessage="1" prompt=" " sqref="AF479:AF493">
      <formula1>RESPONSABILIDAD</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S567"/>
  <sheetViews>
    <sheetView showGridLines="0" zoomScale="80" zoomScaleNormal="80" zoomScaleSheetLayoutView="130" workbookViewId="0">
      <pane xSplit="5" ySplit="9" topLeftCell="J10" activePane="bottomRight" state="frozen"/>
      <selection pane="topRight" activeCell="D1" sqref="D1"/>
      <selection pane="bottomLeft" activeCell="A9" sqref="A9"/>
      <selection pane="bottomRight" activeCell="L19" sqref="L19:N21"/>
    </sheetView>
  </sheetViews>
  <sheetFormatPr baseColWidth="10" defaultColWidth="11.42578125" defaultRowHeight="31.5" customHeight="1" x14ac:dyDescent="0.2"/>
  <cols>
    <col min="1" max="1" width="5.85546875" style="155" customWidth="1"/>
    <col min="2" max="2" width="24.7109375" style="155" customWidth="1"/>
    <col min="3" max="4" width="13.42578125" style="155" customWidth="1"/>
    <col min="5" max="6" width="30.5703125" style="155" customWidth="1"/>
    <col min="7" max="7" width="32.42578125" style="155" customWidth="1"/>
    <col min="8" max="8" width="24.7109375" style="155" customWidth="1"/>
    <col min="9" max="9" width="16" style="155" customWidth="1"/>
    <col min="10" max="10" width="22.140625" style="155" customWidth="1"/>
    <col min="11" max="11" width="19.5703125" style="155" customWidth="1"/>
    <col min="12" max="13" width="22.7109375" style="155" customWidth="1"/>
    <col min="14" max="14" width="27" style="155" customWidth="1"/>
    <col min="15" max="15" width="28.7109375" style="155" customWidth="1"/>
    <col min="16" max="17" width="22.7109375" style="155" customWidth="1"/>
    <col min="18" max="18" width="21.85546875" style="155" customWidth="1"/>
    <col min="19" max="19" width="28.85546875" style="155" customWidth="1"/>
    <col min="20" max="16384" width="11.42578125" style="155"/>
  </cols>
  <sheetData>
    <row r="1" spans="1:19" s="161" customFormat="1" ht="31.5" customHeight="1" x14ac:dyDescent="0.2">
      <c r="A1" s="156"/>
      <c r="B1" s="157"/>
      <c r="C1" s="157"/>
      <c r="D1" s="157"/>
      <c r="E1" s="157"/>
      <c r="F1" s="157"/>
      <c r="G1" s="157"/>
      <c r="H1" s="157"/>
      <c r="I1" s="157"/>
      <c r="J1" s="157"/>
      <c r="K1" s="157"/>
      <c r="L1" s="157"/>
      <c r="M1" s="157"/>
      <c r="N1" s="157"/>
      <c r="O1" s="158"/>
      <c r="P1" s="158"/>
      <c r="Q1" s="158"/>
      <c r="R1" s="159" t="s">
        <v>65</v>
      </c>
      <c r="S1" s="160" t="s">
        <v>431</v>
      </c>
    </row>
    <row r="2" spans="1:19" s="161" customFormat="1" ht="31.5" customHeight="1" x14ac:dyDescent="0.2">
      <c r="A2" s="162"/>
      <c r="E2" s="382" t="s">
        <v>67</v>
      </c>
      <c r="F2" s="382"/>
      <c r="G2" s="382"/>
      <c r="H2" s="382"/>
      <c r="I2" s="382"/>
      <c r="J2" s="382"/>
      <c r="K2" s="382"/>
      <c r="L2" s="382"/>
      <c r="M2" s="382"/>
      <c r="N2" s="382"/>
      <c r="O2" s="163"/>
      <c r="P2" s="163"/>
      <c r="Q2" s="163"/>
      <c r="R2" s="164" t="s">
        <v>426</v>
      </c>
      <c r="S2" s="165">
        <f>'01-Mapa de riesgo-UO'!AZ2</f>
        <v>9</v>
      </c>
    </row>
    <row r="3" spans="1:19" s="161" customFormat="1" ht="31.5" customHeight="1" x14ac:dyDescent="0.2">
      <c r="A3" s="162"/>
      <c r="E3" s="382" t="s">
        <v>56</v>
      </c>
      <c r="F3" s="382"/>
      <c r="G3" s="382"/>
      <c r="H3" s="382"/>
      <c r="I3" s="382"/>
      <c r="J3" s="382"/>
      <c r="K3" s="382"/>
      <c r="L3" s="382"/>
      <c r="M3" s="382"/>
      <c r="N3" s="382"/>
      <c r="O3" s="163"/>
      <c r="P3" s="163"/>
      <c r="Q3" s="163"/>
      <c r="R3" s="164" t="s">
        <v>427</v>
      </c>
      <c r="S3" s="166">
        <f>'01-Mapa de riesgo-UO'!AZ3</f>
        <v>45219</v>
      </c>
    </row>
    <row r="4" spans="1:19" s="161" customFormat="1" ht="31.5" customHeight="1" thickBot="1" x14ac:dyDescent="0.25">
      <c r="A4" s="167"/>
      <c r="B4" s="168"/>
      <c r="C4" s="168"/>
      <c r="D4" s="168"/>
      <c r="E4" s="383"/>
      <c r="F4" s="383"/>
      <c r="G4" s="383"/>
      <c r="H4" s="383"/>
      <c r="I4" s="383"/>
      <c r="J4" s="383"/>
      <c r="K4" s="383"/>
      <c r="L4" s="383"/>
      <c r="M4" s="383"/>
      <c r="N4" s="383"/>
      <c r="O4" s="169"/>
      <c r="P4" s="169"/>
      <c r="Q4" s="169"/>
      <c r="R4" s="170" t="s">
        <v>428</v>
      </c>
      <c r="S4" s="171" t="str">
        <f>'01-Mapa de riesgo-UO'!AZ4</f>
        <v>1  de 3</v>
      </c>
    </row>
    <row r="5" spans="1:19" s="150" customFormat="1" ht="31.5" customHeight="1" thickBot="1" x14ac:dyDescent="0.25">
      <c r="A5" s="379"/>
      <c r="B5" s="380"/>
      <c r="C5" s="380"/>
      <c r="D5" s="380"/>
      <c r="E5" s="380"/>
      <c r="F5" s="380"/>
      <c r="G5" s="380"/>
      <c r="H5" s="380"/>
      <c r="I5" s="380"/>
      <c r="J5" s="380"/>
      <c r="K5" s="380"/>
      <c r="L5" s="380"/>
      <c r="M5" s="380"/>
      <c r="N5" s="380"/>
      <c r="O5" s="380"/>
      <c r="P5" s="380"/>
      <c r="Q5" s="380"/>
      <c r="R5" s="380"/>
      <c r="S5" s="381"/>
    </row>
    <row r="6" spans="1:19" s="150" customFormat="1" ht="31.5" customHeight="1" thickBot="1" x14ac:dyDescent="0.25">
      <c r="A6" s="386" t="str">
        <f>'01-Mapa de riesgo-UO'!A6:D6</f>
        <v>TIPO DE MAPA</v>
      </c>
      <c r="B6" s="387"/>
      <c r="C6" s="387"/>
      <c r="D6" s="387"/>
      <c r="E6" s="387"/>
      <c r="F6" s="394" t="str">
        <f>'01-Mapa de riesgo-UO'!E6</f>
        <v>PROCESOS</v>
      </c>
      <c r="G6" s="395"/>
      <c r="H6" s="396"/>
      <c r="I6" s="151"/>
      <c r="K6" s="179" t="s">
        <v>7</v>
      </c>
      <c r="L6" s="397"/>
      <c r="M6" s="398"/>
      <c r="N6" s="151"/>
      <c r="O6" s="151"/>
      <c r="P6" s="151"/>
      <c r="Q6" s="151"/>
      <c r="S6" s="152"/>
    </row>
    <row r="7" spans="1:19" s="150" customFormat="1" ht="31.5" customHeight="1" thickBot="1" x14ac:dyDescent="0.25">
      <c r="A7" s="388"/>
      <c r="B7" s="389"/>
      <c r="C7" s="389"/>
      <c r="D7" s="389"/>
      <c r="E7" s="389"/>
      <c r="F7" s="380"/>
      <c r="G7" s="380"/>
      <c r="H7" s="380"/>
      <c r="I7" s="380"/>
      <c r="J7" s="380"/>
      <c r="K7" s="380"/>
      <c r="L7" s="380"/>
      <c r="M7" s="380"/>
      <c r="N7" s="380"/>
      <c r="O7" s="380"/>
      <c r="P7" s="380"/>
      <c r="Q7" s="380"/>
      <c r="S7" s="152"/>
    </row>
    <row r="8" spans="1:19" s="150" customFormat="1" ht="31.5" customHeight="1" x14ac:dyDescent="0.2">
      <c r="A8" s="390" t="s">
        <v>54</v>
      </c>
      <c r="B8" s="384" t="s">
        <v>539</v>
      </c>
      <c r="C8" s="384" t="s">
        <v>540</v>
      </c>
      <c r="D8" s="384" t="s">
        <v>74</v>
      </c>
      <c r="E8" s="384"/>
      <c r="F8" s="384"/>
      <c r="G8" s="384"/>
      <c r="H8" s="384"/>
      <c r="I8" s="384" t="s">
        <v>72</v>
      </c>
      <c r="J8" s="384" t="s">
        <v>2</v>
      </c>
      <c r="K8" s="384" t="s">
        <v>94</v>
      </c>
      <c r="L8" s="384" t="s">
        <v>9</v>
      </c>
      <c r="M8" s="384"/>
      <c r="N8" s="384"/>
      <c r="O8" s="384" t="s">
        <v>3</v>
      </c>
      <c r="P8" s="384" t="s">
        <v>10</v>
      </c>
      <c r="Q8" s="384"/>
      <c r="R8" s="384"/>
      <c r="S8" s="392" t="s">
        <v>3</v>
      </c>
    </row>
    <row r="9" spans="1:19" s="153" customFormat="1" ht="31.5" customHeight="1" thickBot="1" x14ac:dyDescent="0.25">
      <c r="A9" s="391"/>
      <c r="B9" s="385"/>
      <c r="C9" s="385"/>
      <c r="D9" s="172" t="s">
        <v>70</v>
      </c>
      <c r="E9" s="172" t="s">
        <v>4</v>
      </c>
      <c r="F9" s="172" t="s">
        <v>0</v>
      </c>
      <c r="G9" s="172" t="s">
        <v>55</v>
      </c>
      <c r="H9" s="172" t="s">
        <v>1</v>
      </c>
      <c r="I9" s="385"/>
      <c r="J9" s="385"/>
      <c r="K9" s="385"/>
      <c r="L9" s="385"/>
      <c r="M9" s="385"/>
      <c r="N9" s="385"/>
      <c r="O9" s="385"/>
      <c r="P9" s="385"/>
      <c r="Q9" s="385"/>
      <c r="R9" s="385"/>
      <c r="S9" s="393"/>
    </row>
    <row r="10" spans="1:19" s="154" customFormat="1" ht="31.5" customHeight="1" x14ac:dyDescent="0.2">
      <c r="A10" s="399">
        <v>1</v>
      </c>
      <c r="B10" s="401" t="str">
        <f>'01-Mapa de riesgo-UO'!D11</f>
        <v>ADMINISTRACIÓN_INSTITUCIONAL</v>
      </c>
      <c r="C10" s="401" t="str">
        <f>+'01-Mapa de riesgo-UO'!F11</f>
        <v>NO</v>
      </c>
      <c r="D10" s="400" t="str">
        <f>'01-Mapa de riesgo-UO'!J11</f>
        <v>Operacional</v>
      </c>
      <c r="E10" s="400" t="str">
        <f>'01-Mapa de riesgo-UO'!K11</f>
        <v>INSUFICIENCIA DE EQUIPOS E INFRAESTRUCTURA PARA SUPLIR LA DEMANDA DE ESTUDIANTES EN LA PRESTACIÓN DEL SERVICIO</v>
      </c>
      <c r="F10" s="400" t="str">
        <f>'01-Mapa de riesgo-UO'!L11</f>
        <v>El incremento en la demanda de estudiantes evidencian las dificultades en cuanto a disponibilidad de espacios y equipos para la prestación del servicio, debido a que la facultad se encuentra en proceso de consolidación</v>
      </c>
      <c r="G10" s="173" t="str">
        <f>'01-Mapa de riesgo-UO'!I11</f>
        <v>Incremento en el ingreso de alumnos nuevos a programas de la facultad</v>
      </c>
      <c r="H10" s="400"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00" t="str">
        <f>'01-Mapa de riesgo-UO'!AT11</f>
        <v>MODERADO</v>
      </c>
      <c r="J10" s="174" t="str">
        <f>'01-Mapa de riesgo-UO'!AW11</f>
        <v>TRANSFERIR</v>
      </c>
      <c r="K10" s="401" t="str">
        <f t="shared" ref="K10" si="0">IF(I10="GRAVE","Debe formularse",IF(I10="MODERADO", "Si el proceso lo requiere","NO"))</f>
        <v>Si el proceso lo requiere</v>
      </c>
      <c r="L10" s="402"/>
      <c r="M10" s="402"/>
      <c r="N10" s="402"/>
      <c r="O10" s="402"/>
      <c r="P10" s="402"/>
      <c r="Q10" s="402"/>
      <c r="R10" s="402"/>
      <c r="S10" s="378"/>
    </row>
    <row r="11" spans="1:19" s="154" customFormat="1" ht="31.5" customHeight="1" x14ac:dyDescent="0.2">
      <c r="A11" s="372"/>
      <c r="B11" s="374"/>
      <c r="C11" s="374"/>
      <c r="D11" s="376"/>
      <c r="E11" s="376"/>
      <c r="F11" s="376"/>
      <c r="G11" s="175" t="str">
        <f>'01-Mapa de riesgo-UO'!I12</f>
        <v xml:space="preserve"> No se ha alcanzado el punto de equilibrio en la población estudiantil para la financiación de la prestación de servicios</v>
      </c>
      <c r="H11" s="376"/>
      <c r="I11" s="376"/>
      <c r="J11" s="176" t="str">
        <f>'01-Mapa de riesgo-UO'!AW12</f>
        <v>COMPARTIR</v>
      </c>
      <c r="K11" s="374"/>
      <c r="L11" s="368"/>
      <c r="M11" s="368"/>
      <c r="N11" s="368"/>
      <c r="O11" s="368"/>
      <c r="P11" s="368"/>
      <c r="Q11" s="368"/>
      <c r="R11" s="368"/>
      <c r="S11" s="370"/>
    </row>
    <row r="12" spans="1:19" s="154" customFormat="1" ht="31.5" customHeight="1" x14ac:dyDescent="0.2">
      <c r="A12" s="372"/>
      <c r="B12" s="374"/>
      <c r="C12" s="374"/>
      <c r="D12" s="376"/>
      <c r="E12" s="376"/>
      <c r="F12" s="376"/>
      <c r="G12" s="175" t="str">
        <f>'01-Mapa de riesgo-UO'!I13</f>
        <v>Tapamiento de los desagües debido a la acumulación de hojas en las canaletas</v>
      </c>
      <c r="H12" s="376"/>
      <c r="I12" s="376"/>
      <c r="J12" s="176" t="str">
        <f>'01-Mapa de riesgo-UO'!AW13</f>
        <v>COMPARTIR</v>
      </c>
      <c r="K12" s="374"/>
      <c r="L12" s="368"/>
      <c r="M12" s="368"/>
      <c r="N12" s="368"/>
      <c r="O12" s="368"/>
      <c r="P12" s="368"/>
      <c r="Q12" s="368"/>
      <c r="R12" s="368"/>
      <c r="S12" s="370"/>
    </row>
    <row r="13" spans="1:19" s="154" customFormat="1" ht="31.5" customHeight="1" x14ac:dyDescent="0.2">
      <c r="A13" s="372">
        <v>2</v>
      </c>
      <c r="B13" s="374" t="str">
        <f>'01-Mapa de riesgo-UO'!D14</f>
        <v>ADMINISTRACIÓN_INSTITUCIONAL</v>
      </c>
      <c r="C13" s="374" t="str">
        <f>+'01-Mapa de riesgo-UO'!F14</f>
        <v>NO</v>
      </c>
      <c r="D13" s="376" t="str">
        <f>'01-Mapa de riesgo-UO'!J14</f>
        <v>Estratégico</v>
      </c>
      <c r="E13" s="376" t="str">
        <f>'01-Mapa de riesgo-UO'!K14</f>
        <v>DESERCIÓN ACADEMICA</v>
      </c>
      <c r="F13" s="376" t="str">
        <f>'01-Mapa de riesgo-UO'!L14</f>
        <v>Deserción academica en los programas de la FCAA</v>
      </c>
      <c r="G13" s="175" t="str">
        <f>'01-Mapa de riesgo-UO'!I14</f>
        <v>Problemas socio-economicos</v>
      </c>
      <c r="H13" s="376" t="str">
        <f>'01-Mapa de riesgo-UO'!M14</f>
        <v>Mala imagen de los programas
Desmotivación de parte de otros estudiantes
Afectación de los ingresos en los presupuestos proyectados</v>
      </c>
      <c r="I13" s="376" t="str">
        <f>'01-Mapa de riesgo-UO'!AT14</f>
        <v>MODERADO</v>
      </c>
      <c r="J13" s="176" t="str">
        <f>'01-Mapa de riesgo-UO'!AW14</f>
        <v>COMPARTIR</v>
      </c>
      <c r="K13" s="374" t="str">
        <f t="shared" ref="K13:K22" si="1">IF(I13="GRAVE","Debe formularse",IF(I13="MODERADO", "Si el proceso lo requiere","NO"))</f>
        <v>Si el proceso lo requiere</v>
      </c>
      <c r="L13" s="368"/>
      <c r="M13" s="368"/>
      <c r="N13" s="368"/>
      <c r="O13" s="368"/>
      <c r="P13" s="368"/>
      <c r="Q13" s="368"/>
      <c r="R13" s="368"/>
      <c r="S13" s="370"/>
    </row>
    <row r="14" spans="1:19" s="154" customFormat="1" ht="31.5" customHeight="1" x14ac:dyDescent="0.2">
      <c r="A14" s="372"/>
      <c r="B14" s="374"/>
      <c r="C14" s="374"/>
      <c r="D14" s="376"/>
      <c r="E14" s="376"/>
      <c r="F14" s="376"/>
      <c r="G14" s="175" t="str">
        <f>'01-Mapa de riesgo-UO'!I15</f>
        <v>El estudiante no se sintió interesado por el programa en el cual se matriculó y vienen mal preparados de conocimientos básicos para afrontar la vida universitaria</v>
      </c>
      <c r="H14" s="376"/>
      <c r="I14" s="376"/>
      <c r="J14" s="176">
        <f>'01-Mapa de riesgo-UO'!AW15</f>
        <v>0</v>
      </c>
      <c r="K14" s="374"/>
      <c r="L14" s="368"/>
      <c r="M14" s="368"/>
      <c r="N14" s="368"/>
      <c r="O14" s="368"/>
      <c r="P14" s="368"/>
      <c r="Q14" s="368"/>
      <c r="R14" s="368"/>
      <c r="S14" s="370"/>
    </row>
    <row r="15" spans="1:19" s="154" customFormat="1" ht="31.5" customHeight="1" x14ac:dyDescent="0.2">
      <c r="A15" s="372"/>
      <c r="B15" s="374"/>
      <c r="C15" s="374"/>
      <c r="D15" s="376"/>
      <c r="E15" s="376"/>
      <c r="F15" s="376"/>
      <c r="G15" s="175" t="str">
        <f>'01-Mapa de riesgo-UO'!I16</f>
        <v>El estudiante perdió interés por el enfoque que se le dio al programa</v>
      </c>
      <c r="H15" s="376"/>
      <c r="I15" s="376"/>
      <c r="J15" s="176">
        <f>'01-Mapa de riesgo-UO'!AW16</f>
        <v>0</v>
      </c>
      <c r="K15" s="374"/>
      <c r="L15" s="368"/>
      <c r="M15" s="368"/>
      <c r="N15" s="368"/>
      <c r="O15" s="368"/>
      <c r="P15" s="368"/>
      <c r="Q15" s="368"/>
      <c r="R15" s="368"/>
      <c r="S15" s="370"/>
    </row>
    <row r="16" spans="1:19" s="154" customFormat="1" ht="31.5" customHeight="1" x14ac:dyDescent="0.2">
      <c r="A16" s="372">
        <v>3</v>
      </c>
      <c r="B16" s="374" t="str">
        <f>'01-Mapa de riesgo-UO'!D17</f>
        <v>EXTENSIÓN_PROYECCIÓN_SOCIAL</v>
      </c>
      <c r="C16" s="374" t="str">
        <f>+'01-Mapa de riesgo-UO'!F17</f>
        <v>NO</v>
      </c>
      <c r="D16" s="376" t="str">
        <f>'01-Mapa de riesgo-UO'!J17</f>
        <v>Financiero</v>
      </c>
      <c r="E16" s="376" t="str">
        <f>'01-Mapa de riesgo-UO'!K17</f>
        <v>FALTA DE RECURSOS EN FONDO DE FACULTAD</v>
      </c>
      <c r="F16" s="376" t="str">
        <f>'01-Mapa de riesgo-UO'!L17</f>
        <v>En la medida que no se realizan proyectos, se ve desfinanciado el fondo de facultad y los proyectos que se realicen dejen perdida al fondo de facultad</v>
      </c>
      <c r="G16" s="175" t="str">
        <f>'01-Mapa de riesgo-UO'!I17</f>
        <v>Desconocimiento de los servicios de extensión que ofrece la FCAA</v>
      </c>
      <c r="H16" s="376" t="str">
        <f>'01-Mapa de riesgo-UO'!M17</f>
        <v xml:space="preserve">No se pueden realizar algunos proyectos
No se pueden apalancar algunas iniciativas en la FCAA 
No dejan excedentes los proyectos de extensión realizados </v>
      </c>
      <c r="I16" s="376" t="str">
        <f>'01-Mapa de riesgo-UO'!AT17</f>
        <v>MODERADO</v>
      </c>
      <c r="J16" s="176" t="str">
        <f>'01-Mapa de riesgo-UO'!AW17</f>
        <v>COMPARTIR</v>
      </c>
      <c r="K16" s="374" t="str">
        <f t="shared" si="1"/>
        <v>Si el proceso lo requiere</v>
      </c>
      <c r="L16" s="368"/>
      <c r="M16" s="368"/>
      <c r="N16" s="368"/>
      <c r="O16" s="368"/>
      <c r="P16" s="368"/>
      <c r="Q16" s="368"/>
      <c r="R16" s="368"/>
      <c r="S16" s="370"/>
    </row>
    <row r="17" spans="1:19" s="154" customFormat="1" ht="31.5" customHeight="1" x14ac:dyDescent="0.2">
      <c r="A17" s="372"/>
      <c r="B17" s="374"/>
      <c r="C17" s="374"/>
      <c r="D17" s="376"/>
      <c r="E17" s="376"/>
      <c r="F17" s="376"/>
      <c r="G17" s="175" t="str">
        <f>'01-Mapa de riesgo-UO'!I18</f>
        <v>Falta de divulgación de la FCAA y los servicios de extensión que ofrece al medio</v>
      </c>
      <c r="H17" s="376"/>
      <c r="I17" s="376"/>
      <c r="J17" s="176" t="str">
        <f>'01-Mapa de riesgo-UO'!AW18</f>
        <v>COMPARTIR</v>
      </c>
      <c r="K17" s="374"/>
      <c r="L17" s="368"/>
      <c r="M17" s="368"/>
      <c r="N17" s="368"/>
      <c r="O17" s="368"/>
      <c r="P17" s="368"/>
      <c r="Q17" s="368"/>
      <c r="R17" s="368"/>
      <c r="S17" s="370"/>
    </row>
    <row r="18" spans="1:19" s="154" customFormat="1" ht="31.5" customHeight="1" x14ac:dyDescent="0.2">
      <c r="A18" s="372"/>
      <c r="B18" s="374"/>
      <c r="C18" s="374"/>
      <c r="D18" s="376"/>
      <c r="E18" s="376"/>
      <c r="F18" s="376"/>
      <c r="G18" s="175" t="str">
        <f>'01-Mapa de riesgo-UO'!I19</f>
        <v xml:space="preserve">No contamos con laboratorios acreditados para prestar servicios de laboratorios
</v>
      </c>
      <c r="H18" s="376"/>
      <c r="I18" s="376"/>
      <c r="J18" s="176" t="str">
        <f>'01-Mapa de riesgo-UO'!AW19</f>
        <v>COMPARTIR</v>
      </c>
      <c r="K18" s="374"/>
      <c r="L18" s="368"/>
      <c r="M18" s="368"/>
      <c r="N18" s="368"/>
      <c r="O18" s="368"/>
      <c r="P18" s="368"/>
      <c r="Q18" s="368"/>
      <c r="R18" s="368"/>
      <c r="S18" s="370"/>
    </row>
    <row r="19" spans="1:19" s="154" customFormat="1" ht="31.5" customHeight="1" x14ac:dyDescent="0.2">
      <c r="A19" s="372">
        <v>4</v>
      </c>
      <c r="B19" s="374" t="str">
        <f>'01-Mapa de riesgo-UO'!D20</f>
        <v>ADMINISTRACIÓN_INSTITUCIONAL</v>
      </c>
      <c r="C19" s="374" t="str">
        <f>+'01-Mapa de riesgo-UO'!F20</f>
        <v>NO</v>
      </c>
      <c r="D19" s="376" t="str">
        <f>'01-Mapa de riesgo-UO'!J20</f>
        <v>Operacional</v>
      </c>
      <c r="E19" s="376" t="str">
        <f>'01-Mapa de riesgo-UO'!K20</f>
        <v>INSEGURIDAD JURIDICA EN CIERTOS PROCEDIMIENTOS Y DEMORAS EN REVISIÓN DE CONVENIOS</v>
      </c>
      <c r="F19" s="376"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75" t="str">
        <f>'01-Mapa de riesgo-UO'!I20</f>
        <v>Compras</v>
      </c>
      <c r="H19" s="376" t="str">
        <f>'01-Mapa de riesgo-UO'!M20</f>
        <v>Reprocesos
Toma de decisiones que pueden acarrear riesgos juridicos para el personal, la facultad o la institución
Perdida de firma de convenios por el ertraso en el proceso de revisión</v>
      </c>
      <c r="I19" s="376" t="str">
        <f>'01-Mapa de riesgo-UO'!AT20</f>
        <v>MODERADO</v>
      </c>
      <c r="J19" s="176" t="str">
        <f>'01-Mapa de riesgo-UO'!AW20</f>
        <v>COMPARTIR</v>
      </c>
      <c r="K19" s="374" t="str">
        <f t="shared" si="1"/>
        <v>Si el proceso lo requiere</v>
      </c>
      <c r="L19" s="368"/>
      <c r="M19" s="368"/>
      <c r="N19" s="368"/>
      <c r="O19" s="368"/>
      <c r="P19" s="368"/>
      <c r="Q19" s="368"/>
      <c r="R19" s="368"/>
      <c r="S19" s="370"/>
    </row>
    <row r="20" spans="1:19" ht="31.5" customHeight="1" x14ac:dyDescent="0.2">
      <c r="A20" s="372"/>
      <c r="B20" s="374"/>
      <c r="C20" s="374"/>
      <c r="D20" s="376"/>
      <c r="E20" s="376"/>
      <c r="F20" s="376"/>
      <c r="G20" s="175" t="str">
        <f>'01-Mapa de riesgo-UO'!I21</f>
        <v>Contratación</v>
      </c>
      <c r="H20" s="376"/>
      <c r="I20" s="376"/>
      <c r="J20" s="176" t="str">
        <f>'01-Mapa de riesgo-UO'!AW21</f>
        <v>COMPARTIR</v>
      </c>
      <c r="K20" s="374"/>
      <c r="L20" s="368"/>
      <c r="M20" s="368"/>
      <c r="N20" s="368"/>
      <c r="O20" s="368"/>
      <c r="P20" s="368"/>
      <c r="Q20" s="368"/>
      <c r="R20" s="368"/>
      <c r="S20" s="370"/>
    </row>
    <row r="21" spans="1:19" ht="31.5" customHeight="1" x14ac:dyDescent="0.2">
      <c r="A21" s="372"/>
      <c r="B21" s="374"/>
      <c r="C21" s="374"/>
      <c r="D21" s="376"/>
      <c r="E21" s="376"/>
      <c r="F21" s="376"/>
      <c r="G21" s="175">
        <f>'01-Mapa de riesgo-UO'!I22</f>
        <v>0</v>
      </c>
      <c r="H21" s="376"/>
      <c r="I21" s="376"/>
      <c r="J21" s="176">
        <f>'01-Mapa de riesgo-UO'!AW22</f>
        <v>0</v>
      </c>
      <c r="K21" s="374"/>
      <c r="L21" s="368"/>
      <c r="M21" s="368"/>
      <c r="N21" s="368"/>
      <c r="O21" s="368"/>
      <c r="P21" s="368"/>
      <c r="Q21" s="368"/>
      <c r="R21" s="368"/>
      <c r="S21" s="370"/>
    </row>
    <row r="22" spans="1:19" ht="31.5" customHeight="1" x14ac:dyDescent="0.2">
      <c r="A22" s="372">
        <v>5</v>
      </c>
      <c r="B22" s="374" t="str">
        <f>'01-Mapa de riesgo-UO'!D23</f>
        <v>ADMINISTRACIÓN_INSTITUCIONAL</v>
      </c>
      <c r="C22" s="374" t="str">
        <f>+'01-Mapa de riesgo-UO'!F23</f>
        <v>NO</v>
      </c>
      <c r="D22" s="376" t="str">
        <f>'01-Mapa de riesgo-UO'!J23</f>
        <v>Tecnología</v>
      </c>
      <c r="E22" s="376" t="str">
        <f>'01-Mapa de riesgo-UO'!K23</f>
        <v>FALTA DE RED PARA EL FUNCIONAMIENTO ADECUADO DE LOS PROCESOS ADMINISTRATIVOS Y EDUCATIVOS DE LA FCAA</v>
      </c>
      <c r="F22" s="376" t="str">
        <f>'01-Mapa de riesgo-UO'!L23</f>
        <v>No se pueden realizar actividades que requieran una conexión estable de internet</v>
      </c>
      <c r="G22" s="175" t="str">
        <f>'01-Mapa de riesgo-UO'!I23</f>
        <v xml:space="preserve">En los espacios de la Universidad que la Facultad usa para realizar sus operaciones administrativas y acádemicas no hay conexión de red estable </v>
      </c>
      <c r="H22" s="376" t="str">
        <f>'01-Mapa de riesgo-UO'!M23</f>
        <v>Reprocesos , desplazamientos a lugares que si cuenten con Red</v>
      </c>
      <c r="I22" s="376" t="str">
        <f>'01-Mapa de riesgo-UO'!AT23</f>
        <v>MODERADO</v>
      </c>
      <c r="J22" s="176" t="str">
        <f>'01-Mapa de riesgo-UO'!AW23</f>
        <v>COMPARTIR</v>
      </c>
      <c r="K22" s="374" t="str">
        <f t="shared" si="1"/>
        <v>Si el proceso lo requiere</v>
      </c>
      <c r="L22" s="368"/>
      <c r="M22" s="368"/>
      <c r="N22" s="368"/>
      <c r="O22" s="368"/>
      <c r="P22" s="368"/>
      <c r="Q22" s="368"/>
      <c r="R22" s="368"/>
      <c r="S22" s="370"/>
    </row>
    <row r="23" spans="1:19" ht="31.5" customHeight="1" x14ac:dyDescent="0.2">
      <c r="A23" s="372"/>
      <c r="B23" s="374"/>
      <c r="C23" s="374"/>
      <c r="D23" s="376"/>
      <c r="E23" s="376"/>
      <c r="F23" s="376"/>
      <c r="G23" s="175">
        <f>'01-Mapa de riesgo-UO'!I24</f>
        <v>0</v>
      </c>
      <c r="H23" s="376"/>
      <c r="I23" s="376"/>
      <c r="J23" s="176">
        <f>'01-Mapa de riesgo-UO'!AW24</f>
        <v>0</v>
      </c>
      <c r="K23" s="374"/>
      <c r="L23" s="368"/>
      <c r="M23" s="368"/>
      <c r="N23" s="368"/>
      <c r="O23" s="368"/>
      <c r="P23" s="368"/>
      <c r="Q23" s="368"/>
      <c r="R23" s="368"/>
      <c r="S23" s="370"/>
    </row>
    <row r="24" spans="1:19" ht="31.5" customHeight="1" x14ac:dyDescent="0.2">
      <c r="A24" s="372"/>
      <c r="B24" s="374"/>
      <c r="C24" s="374"/>
      <c r="D24" s="376"/>
      <c r="E24" s="376"/>
      <c r="F24" s="376"/>
      <c r="G24" s="175">
        <f>'01-Mapa de riesgo-UO'!I25</f>
        <v>0</v>
      </c>
      <c r="H24" s="376"/>
      <c r="I24" s="376"/>
      <c r="J24" s="176">
        <f>'01-Mapa de riesgo-UO'!AW25</f>
        <v>0</v>
      </c>
      <c r="K24" s="374"/>
      <c r="L24" s="368"/>
      <c r="M24" s="368"/>
      <c r="N24" s="368"/>
      <c r="O24" s="368"/>
      <c r="P24" s="368"/>
      <c r="Q24" s="368"/>
      <c r="R24" s="368"/>
      <c r="S24" s="370"/>
    </row>
    <row r="25" spans="1:19" ht="31.5" customHeight="1" x14ac:dyDescent="0.2">
      <c r="A25" s="372">
        <v>6</v>
      </c>
      <c r="B25" s="374" t="str">
        <f>'01-Mapa de riesgo-UO'!D26</f>
        <v>DOCENCIA</v>
      </c>
      <c r="C25" s="374" t="str">
        <f>+'01-Mapa de riesgo-UO'!F26</f>
        <v>NO</v>
      </c>
      <c r="D25" s="376" t="str">
        <f>'01-Mapa de riesgo-UO'!J26</f>
        <v>Estratégico</v>
      </c>
      <c r="E25" s="376" t="str">
        <f>'01-Mapa de riesgo-UO'!K26</f>
        <v>No renovación del registro calificado de un programa académico</v>
      </c>
      <c r="F25" s="376" t="str">
        <f>'01-Mapa de riesgo-UO'!L26</f>
        <v>Perdida del registro calificado de uno de los programas que hacen parte de la facultad</v>
      </c>
      <c r="G25" s="175" t="str">
        <f>'01-Mapa de riesgo-UO'!I26</f>
        <v>Falta de seguimiento a las fechas de vencimiento a los registros calificados</v>
      </c>
      <c r="H25" s="376" t="str">
        <f>'01-Mapa de riesgo-UO'!M26</f>
        <v>No ofrecimiento del programa académico
Perdida de imagen de la Institución</v>
      </c>
      <c r="I25" s="376" t="str">
        <f>'01-Mapa de riesgo-UO'!AT26</f>
        <v>LEVE</v>
      </c>
      <c r="J25" s="176" t="str">
        <f>'01-Mapa de riesgo-UO'!AW26</f>
        <v>ASUMIR</v>
      </c>
      <c r="K25" s="374" t="str">
        <f t="shared" ref="K25" si="2">IF(I25="GRAVE","Debe formularse",IF(I25="MODERADO", "Si el proceso lo requiere","NO"))</f>
        <v>NO</v>
      </c>
      <c r="L25" s="368"/>
      <c r="M25" s="368"/>
      <c r="N25" s="368"/>
      <c r="O25" s="368"/>
      <c r="P25" s="368"/>
      <c r="Q25" s="368"/>
      <c r="R25" s="368"/>
      <c r="S25" s="370"/>
    </row>
    <row r="26" spans="1:19" ht="31.5" customHeight="1" x14ac:dyDescent="0.2">
      <c r="A26" s="372"/>
      <c r="B26" s="374"/>
      <c r="C26" s="374"/>
      <c r="D26" s="376"/>
      <c r="E26" s="376"/>
      <c r="F26" s="376"/>
      <c r="G26" s="175" t="str">
        <f>'01-Mapa de riesgo-UO'!I27</f>
        <v>Cambios de las normas que rigen los procesos de renovación de registro calificado</v>
      </c>
      <c r="H26" s="376"/>
      <c r="I26" s="376"/>
      <c r="J26" s="176">
        <f>'01-Mapa de riesgo-UO'!AW27</f>
        <v>0</v>
      </c>
      <c r="K26" s="374"/>
      <c r="L26" s="368"/>
      <c r="M26" s="368"/>
      <c r="N26" s="368"/>
      <c r="O26" s="368"/>
      <c r="P26" s="368"/>
      <c r="Q26" s="368"/>
      <c r="R26" s="368"/>
      <c r="S26" s="370"/>
    </row>
    <row r="27" spans="1:19" ht="31.5" customHeight="1" x14ac:dyDescent="0.2">
      <c r="A27" s="372"/>
      <c r="B27" s="374"/>
      <c r="C27" s="374"/>
      <c r="D27" s="376"/>
      <c r="E27" s="376"/>
      <c r="F27" s="376"/>
      <c r="G27" s="175">
        <f>'01-Mapa de riesgo-UO'!I28</f>
        <v>0</v>
      </c>
      <c r="H27" s="376"/>
      <c r="I27" s="376"/>
      <c r="J27" s="176">
        <f>'01-Mapa de riesgo-UO'!AW28</f>
        <v>0</v>
      </c>
      <c r="K27" s="374"/>
      <c r="L27" s="368"/>
      <c r="M27" s="368"/>
      <c r="N27" s="368"/>
      <c r="O27" s="368"/>
      <c r="P27" s="368"/>
      <c r="Q27" s="368"/>
      <c r="R27" s="368"/>
      <c r="S27" s="370"/>
    </row>
    <row r="28" spans="1:19" ht="31.5" customHeight="1" x14ac:dyDescent="0.2">
      <c r="A28" s="372">
        <v>7</v>
      </c>
      <c r="B28" s="374" t="str">
        <f>'01-Mapa de riesgo-UO'!D29</f>
        <v>INVESTIGACIÓN_E_INNOVACIÓN</v>
      </c>
      <c r="C28" s="374" t="str">
        <f>+'01-Mapa de riesgo-UO'!F29</f>
        <v>NO</v>
      </c>
      <c r="D28" s="376" t="str">
        <f>'01-Mapa de riesgo-UO'!J29</f>
        <v>Estratégico</v>
      </c>
      <c r="E28" s="376" t="str">
        <f>'01-Mapa de riesgo-UO'!K29</f>
        <v>Descenso de los Grupos de investigación vinculados a la Facultad en el escalfon de Colciencias</v>
      </c>
      <c r="F28" s="376" t="str">
        <f>'01-Mapa de riesgo-UO'!L29</f>
        <v xml:space="preserve">Los Grupos de Investigación bajan o pierden la categoría de acuerdo a la clasificación anual que hace MinCiencias </v>
      </c>
      <c r="G28" s="175" t="str">
        <f>'01-Mapa de riesgo-UO'!I29</f>
        <v>Cambios de los estandares de reconocimiento y medición de Grupos de Investigación por parte de Colciencias</v>
      </c>
      <c r="H28" s="376" t="str">
        <f>'01-Mapa de riesgo-UO'!M29</f>
        <v>Incumplimiento con las metas trazadas en el PDI
Perdida de imagen institucional
Disminución en la producción derivada de la investigación</v>
      </c>
      <c r="I28" s="376" t="str">
        <f>'01-Mapa de riesgo-UO'!AT29</f>
        <v>MODERADO</v>
      </c>
      <c r="J28" s="176" t="str">
        <f>'01-Mapa de riesgo-UO'!AW29</f>
        <v>REDUCIR</v>
      </c>
      <c r="K28" s="374" t="str">
        <f t="shared" ref="K28" si="3">IF(I28="GRAVE","Debe formularse",IF(I28="MODERADO", "Si el proceso lo requiere","NO"))</f>
        <v>Si el proceso lo requiere</v>
      </c>
      <c r="L28" s="368"/>
      <c r="M28" s="368"/>
      <c r="N28" s="368"/>
      <c r="O28" s="368"/>
      <c r="P28" s="368"/>
      <c r="Q28" s="368"/>
      <c r="R28" s="368"/>
      <c r="S28" s="370"/>
    </row>
    <row r="29" spans="1:19" ht="31.5" customHeight="1" x14ac:dyDescent="0.2">
      <c r="A29" s="372"/>
      <c r="B29" s="374"/>
      <c r="C29" s="374"/>
      <c r="D29" s="376"/>
      <c r="E29" s="376"/>
      <c r="F29" s="376"/>
      <c r="G29" s="175" t="str">
        <f>'01-Mapa de riesgo-UO'!I30</f>
        <v>Desactualización de la información del Grupo de Investigación en la plataforma de Colciencias</v>
      </c>
      <c r="H29" s="376"/>
      <c r="I29" s="376"/>
      <c r="J29" s="176" t="str">
        <f>'01-Mapa de riesgo-UO'!AW30</f>
        <v>REDUCIR</v>
      </c>
      <c r="K29" s="374"/>
      <c r="L29" s="368"/>
      <c r="M29" s="368"/>
      <c r="N29" s="368"/>
      <c r="O29" s="368"/>
      <c r="P29" s="368"/>
      <c r="Q29" s="368"/>
      <c r="R29" s="368"/>
      <c r="S29" s="370"/>
    </row>
    <row r="30" spans="1:19" ht="31.5" customHeight="1" x14ac:dyDescent="0.2">
      <c r="A30" s="372"/>
      <c r="B30" s="374"/>
      <c r="C30" s="374"/>
      <c r="D30" s="376"/>
      <c r="E30" s="376"/>
      <c r="F30" s="376"/>
      <c r="G30" s="175" t="str">
        <f>'01-Mapa de riesgo-UO'!I31</f>
        <v>Poca claridad en las lineas de investigación a ser apoyadas por la Institución para el otorgamiento de recuros que soporte el proceso de los grupos</v>
      </c>
      <c r="H30" s="376"/>
      <c r="I30" s="376"/>
      <c r="J30" s="176" t="str">
        <f>'01-Mapa de riesgo-UO'!AW31</f>
        <v>REDUCIR</v>
      </c>
      <c r="K30" s="374"/>
      <c r="L30" s="368"/>
      <c r="M30" s="368"/>
      <c r="N30" s="368"/>
      <c r="O30" s="368"/>
      <c r="P30" s="368"/>
      <c r="Q30" s="368"/>
      <c r="R30" s="368"/>
      <c r="S30" s="370"/>
    </row>
    <row r="31" spans="1:19" ht="31.5" customHeight="1" x14ac:dyDescent="0.2">
      <c r="A31" s="372">
        <v>8</v>
      </c>
      <c r="B31" s="374" t="str">
        <f>'01-Mapa de riesgo-UO'!D32</f>
        <v>EXTENSIÓN_PROYECCIÓN_SOCIAL</v>
      </c>
      <c r="C31" s="374" t="str">
        <f>+'01-Mapa de riesgo-UO'!F32</f>
        <v>NO</v>
      </c>
      <c r="D31" s="376" t="str">
        <f>'01-Mapa de riesgo-UO'!J32</f>
        <v>Operacional</v>
      </c>
      <c r="E31" s="376" t="str">
        <f>'01-Mapa de riesgo-UO'!K32</f>
        <v>Disminución de las actividades de extensión que la Facultad realiza</v>
      </c>
      <c r="F31" s="376" t="str">
        <f>'01-Mapa de riesgo-UO'!L32</f>
        <v>Poca actividad de extensión de la facultad</v>
      </c>
      <c r="G31" s="175" t="str">
        <f>'01-Mapa de riesgo-UO'!I32</f>
        <v>Deficiencia presupuestal para el fomento de las actividades de extensión</v>
      </c>
      <c r="H31" s="376" t="str">
        <f>'01-Mapa de riesgo-UO'!M32</f>
        <v>Indicadores de la Universidad afectados
Reducción en los recursos propios de la institución</v>
      </c>
      <c r="I31" s="376" t="str">
        <f>'01-Mapa de riesgo-UO'!AT32</f>
        <v>LEVE</v>
      </c>
      <c r="J31" s="176" t="str">
        <f>'01-Mapa de riesgo-UO'!AW32</f>
        <v>ASUMIR</v>
      </c>
      <c r="K31" s="374" t="str">
        <f t="shared" ref="K31" si="4">IF(I31="GRAVE","Debe formularse",IF(I31="MODERADO", "Si el proceso lo requiere","NO"))</f>
        <v>NO</v>
      </c>
      <c r="L31" s="368"/>
      <c r="M31" s="368"/>
      <c r="N31" s="368"/>
      <c r="O31" s="368"/>
      <c r="P31" s="368"/>
      <c r="Q31" s="368"/>
      <c r="R31" s="368"/>
      <c r="S31" s="370"/>
    </row>
    <row r="32" spans="1:19" ht="31.5" customHeight="1" x14ac:dyDescent="0.2">
      <c r="A32" s="372"/>
      <c r="B32" s="374"/>
      <c r="C32" s="374"/>
      <c r="D32" s="376"/>
      <c r="E32" s="376"/>
      <c r="F32" s="376"/>
      <c r="G32" s="175" t="str">
        <f>'01-Mapa de riesgo-UO'!I33</f>
        <v>Desinteres por formular o participar en las actividades de extensión de la facultad y la universidad</v>
      </c>
      <c r="H32" s="376"/>
      <c r="I32" s="376"/>
      <c r="J32" s="176" t="str">
        <f>'01-Mapa de riesgo-UO'!AW33</f>
        <v>ASUMIR</v>
      </c>
      <c r="K32" s="374"/>
      <c r="L32" s="368"/>
      <c r="M32" s="368"/>
      <c r="N32" s="368"/>
      <c r="O32" s="368"/>
      <c r="P32" s="368"/>
      <c r="Q32" s="368"/>
      <c r="R32" s="368"/>
      <c r="S32" s="370"/>
    </row>
    <row r="33" spans="1:19" ht="31.5" customHeight="1" x14ac:dyDescent="0.2">
      <c r="A33" s="372"/>
      <c r="B33" s="374"/>
      <c r="C33" s="374"/>
      <c r="D33" s="376"/>
      <c r="E33" s="376"/>
      <c r="F33" s="376"/>
      <c r="G33" s="175" t="str">
        <f>'01-Mapa de riesgo-UO'!I34</f>
        <v xml:space="preserve">Falta de registro de la información de extensión que realiza la Facultad </v>
      </c>
      <c r="H33" s="376"/>
      <c r="I33" s="376"/>
      <c r="J33" s="176" t="str">
        <f>'01-Mapa de riesgo-UO'!AW34</f>
        <v>ASUMIR</v>
      </c>
      <c r="K33" s="374"/>
      <c r="L33" s="368"/>
      <c r="M33" s="368"/>
      <c r="N33" s="368"/>
      <c r="O33" s="368"/>
      <c r="P33" s="368"/>
      <c r="Q33" s="368"/>
      <c r="R33" s="368"/>
      <c r="S33" s="370"/>
    </row>
    <row r="34" spans="1:19" ht="31.5" customHeight="1" x14ac:dyDescent="0.2">
      <c r="A34" s="372">
        <v>9</v>
      </c>
      <c r="B34" s="374" t="str">
        <f>'01-Mapa de riesgo-UO'!D35</f>
        <v>EXTENSIÓN_PROYECCIÓN_SOCIAL</v>
      </c>
      <c r="C34" s="374" t="str">
        <f>+'01-Mapa de riesgo-UO'!F35</f>
        <v>NO</v>
      </c>
      <c r="D34" s="376" t="str">
        <f>'01-Mapa de riesgo-UO'!J35</f>
        <v>Cumplimiento</v>
      </c>
      <c r="E34" s="376" t="str">
        <f>'01-Mapa de riesgo-UO'!K35</f>
        <v>Proyectos especiales con deficit presupuestal</v>
      </c>
      <c r="F34" s="376" t="str">
        <f>'01-Mapa de riesgo-UO'!L35</f>
        <v>Proyectos especiales de la facultad que no alcanzan los puntos de equilibrio requeridos para su funcionamiento</v>
      </c>
      <c r="G34" s="175" t="str">
        <f>'01-Mapa de riesgo-UO'!I35</f>
        <v>Poca demanda de los servicios ofrecidos por la facultad</v>
      </c>
      <c r="H34" s="376" t="str">
        <f>'01-Mapa de riesgo-UO'!M35</f>
        <v>Afectación al fondo de la facultad
Incumplimiento de los compromisos pactados en el proyecto
Demandas por incumplimientos
Reducción en los recursos propios de la institución</v>
      </c>
      <c r="I34" s="376" t="str">
        <f>'01-Mapa de riesgo-UO'!AT35</f>
        <v>MODERADO</v>
      </c>
      <c r="J34" s="176" t="str">
        <f>'01-Mapa de riesgo-UO'!AW35</f>
        <v>REDUCIR</v>
      </c>
      <c r="K34" s="374" t="str">
        <f t="shared" ref="K34" si="5">IF(I34="GRAVE","Debe formularse",IF(I34="MODERADO", "Si el proceso lo requiere","NO"))</f>
        <v>Si el proceso lo requiere</v>
      </c>
      <c r="L34" s="368"/>
      <c r="M34" s="368"/>
      <c r="N34" s="368"/>
      <c r="O34" s="368"/>
      <c r="P34" s="368"/>
      <c r="Q34" s="368"/>
      <c r="R34" s="368"/>
      <c r="S34" s="370"/>
    </row>
    <row r="35" spans="1:19" ht="31.5" customHeight="1" x14ac:dyDescent="0.2">
      <c r="A35" s="372"/>
      <c r="B35" s="374"/>
      <c r="C35" s="374"/>
      <c r="D35" s="376"/>
      <c r="E35" s="376"/>
      <c r="F35" s="376"/>
      <c r="G35" s="175" t="str">
        <f>'01-Mapa de riesgo-UO'!I36</f>
        <v>Presupuestos con gastos por encima del punto de equilibrio</v>
      </c>
      <c r="H35" s="376"/>
      <c r="I35" s="376"/>
      <c r="J35" s="176" t="str">
        <f>'01-Mapa de riesgo-UO'!AW36</f>
        <v>REDUCIR</v>
      </c>
      <c r="K35" s="374"/>
      <c r="L35" s="368"/>
      <c r="M35" s="368"/>
      <c r="N35" s="368"/>
      <c r="O35" s="368"/>
      <c r="P35" s="368"/>
      <c r="Q35" s="368"/>
      <c r="R35" s="368"/>
      <c r="S35" s="370"/>
    </row>
    <row r="36" spans="1:19" ht="31.5" customHeight="1" x14ac:dyDescent="0.2">
      <c r="A36" s="372"/>
      <c r="B36" s="374"/>
      <c r="C36" s="374"/>
      <c r="D36" s="376"/>
      <c r="E36" s="376"/>
      <c r="F36" s="376"/>
      <c r="G36" s="175" t="str">
        <f>'01-Mapa de riesgo-UO'!I37</f>
        <v>Sobrecarga de trabajo en docentes que realizan labores de coordinación y ejecución de proyectos</v>
      </c>
      <c r="H36" s="376"/>
      <c r="I36" s="376"/>
      <c r="J36" s="176" t="str">
        <f>'01-Mapa de riesgo-UO'!AW37</f>
        <v>REDUCIR</v>
      </c>
      <c r="K36" s="374"/>
      <c r="L36" s="368"/>
      <c r="M36" s="368"/>
      <c r="N36" s="368"/>
      <c r="O36" s="368"/>
      <c r="P36" s="368"/>
      <c r="Q36" s="368"/>
      <c r="R36" s="368"/>
      <c r="S36" s="370"/>
    </row>
    <row r="37" spans="1:19" ht="31.5" customHeight="1" x14ac:dyDescent="0.2">
      <c r="A37" s="372">
        <v>10</v>
      </c>
      <c r="B37" s="374" t="str">
        <f>'01-Mapa de riesgo-UO'!D38</f>
        <v>DOCENCIA</v>
      </c>
      <c r="C37" s="374" t="str">
        <f>+'01-Mapa de riesgo-UO'!F38</f>
        <v>SI</v>
      </c>
      <c r="D37" s="376" t="str">
        <f>'01-Mapa de riesgo-UO'!J38</f>
        <v>Operacional</v>
      </c>
      <c r="E37" s="376" t="str">
        <f>'01-Mapa de riesgo-UO'!K38</f>
        <v>Pérdida de docentes para la atención adecuada de los programas de la Facultad de Ciencias Ambientales</v>
      </c>
      <c r="F37" s="376" t="str">
        <f>'01-Mapa de riesgo-UO'!L38</f>
        <v>Docentes de planta en cargos administrativos que en algunos casos son  reemplazados por catedráticos y docentes jubilidados que no son reemplazados.</v>
      </c>
      <c r="G37" s="175" t="str">
        <f>'01-Mapa de riesgo-UO'!I38</f>
        <v>Nombramiento de docentes de planta en cargos administrativos</v>
      </c>
      <c r="H37" s="376" t="str">
        <f>'01-Mapa de riesgo-UO'!M38</f>
        <v>Se pierde la formación académica alcanzada por estos docentes y sus experiencias para la pertiencia de las catedras que tienen a su cargo</v>
      </c>
      <c r="I37" s="376" t="str">
        <f>'01-Mapa de riesgo-UO'!AT38</f>
        <v>MODERADO</v>
      </c>
      <c r="J37" s="176" t="str">
        <f>'01-Mapa de riesgo-UO'!AW38</f>
        <v>TRANSFERIR</v>
      </c>
      <c r="K37" s="374" t="str">
        <f t="shared" ref="K37" si="6">IF(I37="GRAVE","Debe formularse",IF(I37="MODERADO", "Si el proceso lo requiere","NO"))</f>
        <v>Si el proceso lo requiere</v>
      </c>
      <c r="L37" s="368"/>
      <c r="M37" s="368"/>
      <c r="N37" s="368"/>
      <c r="O37" s="368"/>
      <c r="P37" s="368"/>
      <c r="Q37" s="368"/>
      <c r="R37" s="368"/>
      <c r="S37" s="370"/>
    </row>
    <row r="38" spans="1:19" ht="31.5" customHeight="1" x14ac:dyDescent="0.2">
      <c r="A38" s="372"/>
      <c r="B38" s="374"/>
      <c r="C38" s="374"/>
      <c r="D38" s="376"/>
      <c r="E38" s="376"/>
      <c r="F38" s="376"/>
      <c r="G38" s="175" t="str">
        <f>'01-Mapa de riesgo-UO'!I39</f>
        <v>Jubilación de docentes que no han sido reemplazados</v>
      </c>
      <c r="H38" s="376"/>
      <c r="I38" s="376"/>
      <c r="J38" s="176" t="str">
        <f>'01-Mapa de riesgo-UO'!AW39</f>
        <v>TRANSFERIR</v>
      </c>
      <c r="K38" s="374"/>
      <c r="L38" s="368"/>
      <c r="M38" s="368"/>
      <c r="N38" s="368"/>
      <c r="O38" s="368"/>
      <c r="P38" s="368"/>
      <c r="Q38" s="368"/>
      <c r="R38" s="368"/>
      <c r="S38" s="370"/>
    </row>
    <row r="39" spans="1:19" ht="31.5" customHeight="1" x14ac:dyDescent="0.2">
      <c r="A39" s="372"/>
      <c r="B39" s="374"/>
      <c r="C39" s="374"/>
      <c r="D39" s="376"/>
      <c r="E39" s="376"/>
      <c r="F39" s="376"/>
      <c r="G39" s="175">
        <f>'01-Mapa de riesgo-UO'!I40</f>
        <v>0</v>
      </c>
      <c r="H39" s="376"/>
      <c r="I39" s="376"/>
      <c r="J39" s="176" t="str">
        <f>'01-Mapa de riesgo-UO'!AW40</f>
        <v>TRANSFERIR</v>
      </c>
      <c r="K39" s="374"/>
      <c r="L39" s="368"/>
      <c r="M39" s="368"/>
      <c r="N39" s="368"/>
      <c r="O39" s="368"/>
      <c r="P39" s="368"/>
      <c r="Q39" s="368"/>
      <c r="R39" s="368"/>
      <c r="S39" s="370"/>
    </row>
    <row r="40" spans="1:19" ht="31.5" customHeight="1" x14ac:dyDescent="0.2">
      <c r="A40" s="372">
        <v>11</v>
      </c>
      <c r="B40" s="374" t="str">
        <f>'01-Mapa de riesgo-UO'!D41</f>
        <v>DOCENCIA</v>
      </c>
      <c r="C40" s="374" t="str">
        <f>+'01-Mapa de riesgo-UO'!F41</f>
        <v>NO</v>
      </c>
      <c r="D40" s="376" t="str">
        <f>'01-Mapa de riesgo-UO'!J41</f>
        <v>Estratégico</v>
      </c>
      <c r="E40" s="376" t="str">
        <f>'01-Mapa de riesgo-UO'!K41</f>
        <v>Cambios de la normatividad nacional que rige los procesos de renovación de registro calificado</v>
      </c>
      <c r="F40" s="376" t="str">
        <f>'01-Mapa de riesgo-UO'!L41</f>
        <v>Pérdida del registro calificado de uno de los programas que hacen parte de la Facultad</v>
      </c>
      <c r="G40" s="175" t="str">
        <f>'01-Mapa de riesgo-UO'!I41</f>
        <v>No renovación del registro calificado de un programa académico</v>
      </c>
      <c r="H40" s="376" t="str">
        <f>'01-Mapa de riesgo-UO'!M41</f>
        <v>No ofrecimiento del programa académico
Pérdida de imagen Institucional</v>
      </c>
      <c r="I40" s="376" t="str">
        <f>'01-Mapa de riesgo-UO'!AT41</f>
        <v>MODERADO</v>
      </c>
      <c r="J40" s="176" t="str">
        <f>'01-Mapa de riesgo-UO'!AW41</f>
        <v>REDUCIR</v>
      </c>
      <c r="K40" s="374" t="str">
        <f t="shared" ref="K40" si="7">IF(I40="GRAVE","Debe formularse",IF(I40="MODERADO", "Si el proceso lo requiere","NO"))</f>
        <v>Si el proceso lo requiere</v>
      </c>
      <c r="L40" s="368"/>
      <c r="M40" s="368"/>
      <c r="N40" s="368"/>
      <c r="O40" s="368"/>
      <c r="P40" s="368"/>
      <c r="Q40" s="368"/>
      <c r="R40" s="368"/>
      <c r="S40" s="370"/>
    </row>
    <row r="41" spans="1:19" ht="31.5" customHeight="1" x14ac:dyDescent="0.2">
      <c r="A41" s="372"/>
      <c r="B41" s="374"/>
      <c r="C41" s="374"/>
      <c r="D41" s="376"/>
      <c r="E41" s="376"/>
      <c r="F41" s="376"/>
      <c r="G41" s="175">
        <f>'01-Mapa de riesgo-UO'!I42</f>
        <v>0</v>
      </c>
      <c r="H41" s="376"/>
      <c r="I41" s="376"/>
      <c r="J41" s="176" t="str">
        <f>'01-Mapa de riesgo-UO'!AW42</f>
        <v>COMPARTIR</v>
      </c>
      <c r="K41" s="374"/>
      <c r="L41" s="368"/>
      <c r="M41" s="368"/>
      <c r="N41" s="368"/>
      <c r="O41" s="368"/>
      <c r="P41" s="368"/>
      <c r="Q41" s="368"/>
      <c r="R41" s="368"/>
      <c r="S41" s="370"/>
    </row>
    <row r="42" spans="1:19" ht="31.5" customHeight="1" x14ac:dyDescent="0.2">
      <c r="A42" s="372"/>
      <c r="B42" s="374"/>
      <c r="C42" s="374"/>
      <c r="D42" s="376"/>
      <c r="E42" s="376"/>
      <c r="F42" s="376"/>
      <c r="G42" s="175">
        <f>'01-Mapa de riesgo-UO'!I43</f>
        <v>0</v>
      </c>
      <c r="H42" s="376"/>
      <c r="I42" s="376"/>
      <c r="J42" s="176">
        <f>'01-Mapa de riesgo-UO'!AW43</f>
        <v>0</v>
      </c>
      <c r="K42" s="374"/>
      <c r="L42" s="368"/>
      <c r="M42" s="368"/>
      <c r="N42" s="368"/>
      <c r="O42" s="368"/>
      <c r="P42" s="368"/>
      <c r="Q42" s="368"/>
      <c r="R42" s="368"/>
      <c r="S42" s="370"/>
    </row>
    <row r="43" spans="1:19" ht="31.5" customHeight="1" x14ac:dyDescent="0.2">
      <c r="A43" s="372">
        <v>12</v>
      </c>
      <c r="B43" s="374" t="str">
        <f>'01-Mapa de riesgo-UO'!D44</f>
        <v>DOCENCIA</v>
      </c>
      <c r="C43" s="374" t="str">
        <f>+'01-Mapa de riesgo-UO'!F44</f>
        <v>NO</v>
      </c>
      <c r="D43" s="376" t="str">
        <f>'01-Mapa de riesgo-UO'!J44</f>
        <v>Estratégico</v>
      </c>
      <c r="E43" s="376" t="str">
        <f>'01-Mapa de riesgo-UO'!K44</f>
        <v>Deserción estudiantil</v>
      </c>
      <c r="F43" s="376" t="str">
        <f>'01-Mapa de riesgo-UO'!L44</f>
        <v xml:space="preserve">Aumento en el  indice de deserción de estudiantes de los programas académicos que hacen parte de la facultad </v>
      </c>
      <c r="G43" s="175" t="str">
        <f>'01-Mapa de riesgo-UO'!I44</f>
        <v>Los currículos de las asignaturas no permiten el buen desempeño del estudiante</v>
      </c>
      <c r="H43" s="376" t="str">
        <f>'01-Mapa de riesgo-UO'!M44</f>
        <v>Indicadores de la Universidad afectados
Disminución de los recursos de la Universidad</v>
      </c>
      <c r="I43" s="376" t="str">
        <f>'01-Mapa de riesgo-UO'!AT44</f>
        <v>MODERADO</v>
      </c>
      <c r="J43" s="176" t="str">
        <f>'01-Mapa de riesgo-UO'!AW44</f>
        <v>COMPARTIR</v>
      </c>
      <c r="K43" s="374" t="str">
        <f t="shared" ref="K43" si="8">IF(I43="GRAVE","Debe formularse",IF(I43="MODERADO", "Si el proceso lo requiere","NO"))</f>
        <v>Si el proceso lo requiere</v>
      </c>
      <c r="L43" s="368"/>
      <c r="M43" s="368"/>
      <c r="N43" s="368"/>
      <c r="O43" s="368"/>
      <c r="P43" s="368"/>
      <c r="Q43" s="368"/>
      <c r="R43" s="368"/>
      <c r="S43" s="370"/>
    </row>
    <row r="44" spans="1:19" ht="31.5" customHeight="1" x14ac:dyDescent="0.2">
      <c r="A44" s="372"/>
      <c r="B44" s="374"/>
      <c r="C44" s="374"/>
      <c r="D44" s="376"/>
      <c r="E44" s="376"/>
      <c r="F44" s="376"/>
      <c r="G44" s="175" t="str">
        <f>'01-Mapa de riesgo-UO'!I45</f>
        <v>Dificultades socioeconómicas del estudiante para continuar en el programa académico</v>
      </c>
      <c r="H44" s="376"/>
      <c r="I44" s="376"/>
      <c r="J44" s="176">
        <f>'01-Mapa de riesgo-UO'!AW45</f>
        <v>0</v>
      </c>
      <c r="K44" s="374"/>
      <c r="L44" s="368"/>
      <c r="M44" s="368"/>
      <c r="N44" s="368"/>
      <c r="O44" s="368"/>
      <c r="P44" s="368"/>
      <c r="Q44" s="368"/>
      <c r="R44" s="368"/>
      <c r="S44" s="370"/>
    </row>
    <row r="45" spans="1:19" ht="31.5" customHeight="1" x14ac:dyDescent="0.2">
      <c r="A45" s="372"/>
      <c r="B45" s="374"/>
      <c r="C45" s="374"/>
      <c r="D45" s="376"/>
      <c r="E45" s="376"/>
      <c r="F45" s="376"/>
      <c r="G45" s="175">
        <f>'01-Mapa de riesgo-UO'!I46</f>
        <v>0</v>
      </c>
      <c r="H45" s="376"/>
      <c r="I45" s="376"/>
      <c r="J45" s="176">
        <f>'01-Mapa de riesgo-UO'!AW46</f>
        <v>0</v>
      </c>
      <c r="K45" s="374"/>
      <c r="L45" s="368"/>
      <c r="M45" s="368"/>
      <c r="N45" s="368"/>
      <c r="O45" s="368"/>
      <c r="P45" s="368"/>
      <c r="Q45" s="368"/>
      <c r="R45" s="368"/>
      <c r="S45" s="370"/>
    </row>
    <row r="46" spans="1:19" ht="31.5" customHeight="1" x14ac:dyDescent="0.2">
      <c r="A46" s="372">
        <v>13</v>
      </c>
      <c r="B46" s="374" t="str">
        <f>'01-Mapa de riesgo-UO'!D47</f>
        <v>INVESTIGACIÓN_E_INNOVACIÓN</v>
      </c>
      <c r="C46" s="374" t="str">
        <f>+'01-Mapa de riesgo-UO'!F47</f>
        <v>NO</v>
      </c>
      <c r="D46" s="376" t="str">
        <f>'01-Mapa de riesgo-UO'!J47</f>
        <v>Estratégico</v>
      </c>
      <c r="E46" s="376" t="str">
        <f>'01-Mapa de riesgo-UO'!K47</f>
        <v>Descenso en la categoria asignada por Colciencias a los Grupos de investigación vinculados a la Facultad.</v>
      </c>
      <c r="F46" s="376" t="str">
        <f>'01-Mapa de riesgo-UO'!L47</f>
        <v>Los Grupos de Investigación bajan o pierden la categoría de acuerdo a la clasificación anual que hace MinCiencias</v>
      </c>
      <c r="G46" s="175" t="str">
        <f>'01-Mapa de riesgo-UO'!I47</f>
        <v>Cambios de los estándares de reconocimiento y medición de Grupos de Investigación por parte de Colciencias</v>
      </c>
      <c r="H46" s="376" t="str">
        <f>'01-Mapa de riesgo-UO'!M47</f>
        <v>Incumplimiento con las metas trazadas en el PDI
Pérdida de imagen institucional
Disminución en la investigación
Afectación de los procesos de acreditación de los programas académicos y del Institucional</v>
      </c>
      <c r="I46" s="376" t="str">
        <f>'01-Mapa de riesgo-UO'!AT47</f>
        <v>MODERADO</v>
      </c>
      <c r="J46" s="176" t="str">
        <f>'01-Mapa de riesgo-UO'!AW47</f>
        <v>COMPARTIR</v>
      </c>
      <c r="K46" s="374" t="str">
        <f t="shared" ref="K46" si="9">IF(I46="GRAVE","Debe formularse",IF(I46="MODERADO", "Si el proceso lo requiere","NO"))</f>
        <v>Si el proceso lo requiere</v>
      </c>
      <c r="L46" s="368"/>
      <c r="M46" s="368"/>
      <c r="N46" s="368"/>
      <c r="O46" s="368"/>
      <c r="P46" s="368"/>
      <c r="Q46" s="368"/>
      <c r="R46" s="368"/>
      <c r="S46" s="370"/>
    </row>
    <row r="47" spans="1:19" ht="31.5" customHeight="1" x14ac:dyDescent="0.2">
      <c r="A47" s="372"/>
      <c r="B47" s="374"/>
      <c r="C47" s="374"/>
      <c r="D47" s="376"/>
      <c r="E47" s="376"/>
      <c r="F47" s="376"/>
      <c r="G47" s="175" t="str">
        <f>'01-Mapa de riesgo-UO'!I48</f>
        <v>Desactualización de la información del Grupo de Investigación en la plataforma de Colciencias  y poca vinculación de estudiantes de pregrado y posgrado</v>
      </c>
      <c r="H47" s="376"/>
      <c r="I47" s="376"/>
      <c r="J47" s="176">
        <f>'01-Mapa de riesgo-UO'!AW48</f>
        <v>0</v>
      </c>
      <c r="K47" s="374"/>
      <c r="L47" s="368"/>
      <c r="M47" s="368"/>
      <c r="N47" s="368"/>
      <c r="O47" s="368"/>
      <c r="P47" s="368"/>
      <c r="Q47" s="368"/>
      <c r="R47" s="368"/>
      <c r="S47" s="370"/>
    </row>
    <row r="48" spans="1:19" ht="31.5" customHeight="1" x14ac:dyDescent="0.2">
      <c r="A48" s="372"/>
      <c r="B48" s="374"/>
      <c r="C48" s="374"/>
      <c r="D48" s="376"/>
      <c r="E48" s="376"/>
      <c r="F48" s="376"/>
      <c r="G48" s="175" t="str">
        <f>'01-Mapa de riesgo-UO'!I49</f>
        <v>Poca disponibilidad de presupuesto para el desarrollo de proyectos</v>
      </c>
      <c r="H48" s="376"/>
      <c r="I48" s="376"/>
      <c r="J48" s="176">
        <f>'01-Mapa de riesgo-UO'!AW49</f>
        <v>0</v>
      </c>
      <c r="K48" s="374"/>
      <c r="L48" s="368"/>
      <c r="M48" s="368"/>
      <c r="N48" s="368"/>
      <c r="O48" s="368"/>
      <c r="P48" s="368"/>
      <c r="Q48" s="368"/>
      <c r="R48" s="368"/>
      <c r="S48" s="370"/>
    </row>
    <row r="49" spans="1:19" ht="31.5" customHeight="1" x14ac:dyDescent="0.2">
      <c r="A49" s="372">
        <v>14</v>
      </c>
      <c r="B49" s="374" t="str">
        <f>'01-Mapa de riesgo-UO'!D50</f>
        <v>ADMINISTRACIÓN_INSTITUCIONAL</v>
      </c>
      <c r="C49" s="374" t="str">
        <f>+'01-Mapa de riesgo-UO'!F50</f>
        <v>NO</v>
      </c>
      <c r="D49" s="376" t="str">
        <f>'01-Mapa de riesgo-UO'!J50</f>
        <v>Operacional</v>
      </c>
      <c r="E49" s="376" t="str">
        <f>'01-Mapa de riesgo-UO'!K50</f>
        <v>Impedimento en la prestación del servicio de laboratorios académicos y de investigación.</v>
      </c>
      <c r="F49" s="376" t="str">
        <f>'01-Mapa de riesgo-UO'!L50</f>
        <v>Daño parcial o total, en equipamientos de los laboratorios</v>
      </c>
      <c r="G49" s="175" t="str">
        <f>'01-Mapa de riesgo-UO'!I50</f>
        <v>Falta de mantenimiento de los equipos, insumos o complementos necesarios.</v>
      </c>
      <c r="H49" s="376"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76" t="str">
        <f>'01-Mapa de riesgo-UO'!AT50</f>
        <v>MODERADO</v>
      </c>
      <c r="J49" s="176" t="str">
        <f>'01-Mapa de riesgo-UO'!AW50</f>
        <v>REDUCIR</v>
      </c>
      <c r="K49" s="374" t="str">
        <f t="shared" ref="K49" si="10">IF(I49="GRAVE","Debe formularse",IF(I49="MODERADO", "Si el proceso lo requiere","NO"))</f>
        <v>Si el proceso lo requiere</v>
      </c>
      <c r="L49" s="368"/>
      <c r="M49" s="368"/>
      <c r="N49" s="368"/>
      <c r="O49" s="368"/>
      <c r="P49" s="368"/>
      <c r="Q49" s="368"/>
      <c r="R49" s="368"/>
      <c r="S49" s="370"/>
    </row>
    <row r="50" spans="1:19" ht="31.5" customHeight="1" x14ac:dyDescent="0.2">
      <c r="A50" s="372"/>
      <c r="B50" s="374"/>
      <c r="C50" s="374"/>
      <c r="D50" s="376"/>
      <c r="E50" s="376"/>
      <c r="F50" s="376"/>
      <c r="G50" s="175" t="str">
        <f>'01-Mapa de riesgo-UO'!I51</f>
        <v>Manejo inadecuado de los equipos o falta de uso</v>
      </c>
      <c r="H50" s="376"/>
      <c r="I50" s="376"/>
      <c r="J50" s="176">
        <f>'01-Mapa de riesgo-UO'!AW51</f>
        <v>0</v>
      </c>
      <c r="K50" s="374"/>
      <c r="L50" s="368"/>
      <c r="M50" s="368"/>
      <c r="N50" s="368"/>
      <c r="O50" s="368"/>
      <c r="P50" s="368"/>
      <c r="Q50" s="368"/>
      <c r="R50" s="368"/>
      <c r="S50" s="370"/>
    </row>
    <row r="51" spans="1:19" ht="31.5" customHeight="1" x14ac:dyDescent="0.2">
      <c r="A51" s="372"/>
      <c r="B51" s="374"/>
      <c r="C51" s="374"/>
      <c r="D51" s="376"/>
      <c r="E51" s="376"/>
      <c r="F51" s="376"/>
      <c r="G51" s="175">
        <f>'01-Mapa de riesgo-UO'!I52</f>
        <v>0</v>
      </c>
      <c r="H51" s="376"/>
      <c r="I51" s="376"/>
      <c r="J51" s="176">
        <f>'01-Mapa de riesgo-UO'!AW52</f>
        <v>0</v>
      </c>
      <c r="K51" s="374"/>
      <c r="L51" s="368"/>
      <c r="M51" s="368"/>
      <c r="N51" s="368"/>
      <c r="O51" s="368"/>
      <c r="P51" s="368"/>
      <c r="Q51" s="368"/>
      <c r="R51" s="368"/>
      <c r="S51" s="370"/>
    </row>
    <row r="52" spans="1:19" ht="31.5" customHeight="1" x14ac:dyDescent="0.2">
      <c r="A52" s="372">
        <v>15</v>
      </c>
      <c r="B52" s="374" t="str">
        <f>'01-Mapa de riesgo-UO'!D53</f>
        <v>DOCENCIA</v>
      </c>
      <c r="C52" s="374" t="str">
        <f>+'01-Mapa de riesgo-UO'!F53</f>
        <v>NO</v>
      </c>
      <c r="D52" s="376" t="str">
        <f>'01-Mapa de riesgo-UO'!J53</f>
        <v>Estratégico</v>
      </c>
      <c r="E52" s="376" t="str">
        <f>'01-Mapa de riesgo-UO'!K53</f>
        <v>Perdida del Registro Calificado de los programas académicos de la Facultad.</v>
      </c>
      <c r="F52" s="376" t="str">
        <f>'01-Mapa de riesgo-UO'!L53</f>
        <v xml:space="preserve">La no renovación del Resgistro Calificado otorgado por el MEN a los programas académicos de la Facultad. </v>
      </c>
      <c r="G52" s="175" t="str">
        <f>'01-Mapa de riesgo-UO'!I53</f>
        <v>Cambio en la normativa del MEN sobre el otorgamiento de los Registros Calificados  de los programas académicos (Decreto 1330 del 2019).</v>
      </c>
      <c r="H52" s="376" t="str">
        <f>'01-Mapa de riesgo-UO'!M53</f>
        <v xml:space="preserve">1. El programa académico entra en un estado de inhabilidades. 
2. El programa no puede inscribir nuevos estudiantes. 
3. Disminución en los indicadores de Gestión Curricular de la Facultad. </v>
      </c>
      <c r="I52" s="376" t="str">
        <f>'01-Mapa de riesgo-UO'!AT53</f>
        <v>LEVE</v>
      </c>
      <c r="J52" s="176" t="str">
        <f>'01-Mapa de riesgo-UO'!AW272</f>
        <v>ASUMIR</v>
      </c>
      <c r="K52" s="374" t="str">
        <f t="shared" ref="K52" si="11">IF(I52="GRAVE","Debe formularse",IF(I52="MODERADO", "Si el proceso lo requiere","NO"))</f>
        <v>NO</v>
      </c>
      <c r="L52" s="368"/>
      <c r="M52" s="368"/>
      <c r="N52" s="368"/>
      <c r="O52" s="368"/>
      <c r="P52" s="368"/>
      <c r="Q52" s="368"/>
      <c r="R52" s="368"/>
      <c r="S52" s="370"/>
    </row>
    <row r="53" spans="1:19" ht="31.5" customHeight="1" x14ac:dyDescent="0.2">
      <c r="A53" s="372"/>
      <c r="B53" s="374"/>
      <c r="C53" s="374"/>
      <c r="D53" s="376"/>
      <c r="E53" s="376"/>
      <c r="F53" s="376"/>
      <c r="G53" s="175" t="str">
        <f>'01-Mapa de riesgo-UO'!I54</f>
        <v xml:space="preserve">Demora en el proceso del informe de Registro Calificado y la solicitud ante el MEN por parte de los programas académicos. </v>
      </c>
      <c r="H53" s="376"/>
      <c r="I53" s="376"/>
      <c r="J53" s="176">
        <f>'01-Mapa de riesgo-UO'!AW273</f>
        <v>0</v>
      </c>
      <c r="K53" s="374"/>
      <c r="L53" s="368"/>
      <c r="M53" s="368"/>
      <c r="N53" s="368"/>
      <c r="O53" s="368"/>
      <c r="P53" s="368"/>
      <c r="Q53" s="368"/>
      <c r="R53" s="368"/>
      <c r="S53" s="370"/>
    </row>
    <row r="54" spans="1:19" ht="31.5" customHeight="1" x14ac:dyDescent="0.2">
      <c r="A54" s="372"/>
      <c r="B54" s="374"/>
      <c r="C54" s="374"/>
      <c r="D54" s="376"/>
      <c r="E54" s="376"/>
      <c r="F54" s="376"/>
      <c r="G54" s="175">
        <f>'01-Mapa de riesgo-UO'!I55</f>
        <v>0</v>
      </c>
      <c r="H54" s="376"/>
      <c r="I54" s="376"/>
      <c r="J54" s="176">
        <f>'01-Mapa de riesgo-UO'!AW274</f>
        <v>0</v>
      </c>
      <c r="K54" s="374"/>
      <c r="L54" s="368"/>
      <c r="M54" s="368"/>
      <c r="N54" s="368"/>
      <c r="O54" s="368"/>
      <c r="P54" s="368"/>
      <c r="Q54" s="368"/>
      <c r="R54" s="368"/>
      <c r="S54" s="370"/>
    </row>
    <row r="55" spans="1:19" ht="31.5" customHeight="1" x14ac:dyDescent="0.2">
      <c r="A55" s="372">
        <v>16</v>
      </c>
      <c r="B55" s="374" t="str">
        <f>'01-Mapa de riesgo-UO'!D56</f>
        <v>DOCENCIA</v>
      </c>
      <c r="C55" s="374" t="str">
        <f>+'01-Mapa de riesgo-UO'!F56</f>
        <v>NO</v>
      </c>
      <c r="D55" s="376" t="str">
        <f>'01-Mapa de riesgo-UO'!J56</f>
        <v>Estratégico</v>
      </c>
      <c r="E55" s="376" t="str">
        <f>'01-Mapa de riesgo-UO'!K56</f>
        <v>Perdida de la Acreditación en Alta Calidad de los programas académicos de la Facultad</v>
      </c>
      <c r="F55" s="376" t="str">
        <f>'01-Mapa de riesgo-UO'!L56</f>
        <v xml:space="preserve">La no renovación de Acreditación de Alta Calidad otorgada por el CNA a los programas académicos de la Facultad de Ciencias de la Educación. </v>
      </c>
      <c r="G55" s="175" t="str">
        <f>'01-Mapa de riesgo-UO'!I56</f>
        <v xml:space="preserve">Cambio en la normativa del CNA sobre el otorgamiento de la Acreditación de Alta Calidad de los programas académicos (Acuerdo 02 del 2020) . </v>
      </c>
      <c r="H55" s="376"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76" t="str">
        <f>'01-Mapa de riesgo-UO'!AT56</f>
        <v>LEVE</v>
      </c>
      <c r="J55" s="176" t="str">
        <f>'01-Mapa de riesgo-UO'!AW275</f>
        <v>ASUMIR</v>
      </c>
      <c r="K55" s="374" t="str">
        <f t="shared" ref="K55" si="12">IF(I55="GRAVE","Debe formularse",IF(I55="MODERADO", "Si el proceso lo requiere","NO"))</f>
        <v>NO</v>
      </c>
      <c r="L55" s="368"/>
      <c r="M55" s="368"/>
      <c r="N55" s="368"/>
      <c r="O55" s="368"/>
      <c r="P55" s="368"/>
      <c r="Q55" s="368"/>
      <c r="R55" s="368"/>
      <c r="S55" s="370"/>
    </row>
    <row r="56" spans="1:19" ht="31.5" customHeight="1" x14ac:dyDescent="0.2">
      <c r="A56" s="372"/>
      <c r="B56" s="374"/>
      <c r="C56" s="374"/>
      <c r="D56" s="376"/>
      <c r="E56" s="376"/>
      <c r="F56" s="376"/>
      <c r="G56" s="175" t="str">
        <f>'01-Mapa de riesgo-UO'!I57</f>
        <v xml:space="preserve">Demora en el proceso del informe de autoevaluación con fines de acreditación o reacreditación de Alta Calidad  por parte de los programas académicos. </v>
      </c>
      <c r="H56" s="376"/>
      <c r="I56" s="376"/>
      <c r="J56" s="176">
        <f>'01-Mapa de riesgo-UO'!AW276</f>
        <v>0</v>
      </c>
      <c r="K56" s="374"/>
      <c r="L56" s="368"/>
      <c r="M56" s="368"/>
      <c r="N56" s="368"/>
      <c r="O56" s="368"/>
      <c r="P56" s="368"/>
      <c r="Q56" s="368"/>
      <c r="R56" s="368"/>
      <c r="S56" s="370"/>
    </row>
    <row r="57" spans="1:19" ht="31.5" customHeight="1" x14ac:dyDescent="0.2">
      <c r="A57" s="372"/>
      <c r="B57" s="374"/>
      <c r="C57" s="374"/>
      <c r="D57" s="376"/>
      <c r="E57" s="376"/>
      <c r="F57" s="376"/>
      <c r="G57" s="175">
        <f>'01-Mapa de riesgo-UO'!I58</f>
        <v>0</v>
      </c>
      <c r="H57" s="376"/>
      <c r="I57" s="376"/>
      <c r="J57" s="176">
        <f>'01-Mapa de riesgo-UO'!AW277</f>
        <v>0</v>
      </c>
      <c r="K57" s="374"/>
      <c r="L57" s="368"/>
      <c r="M57" s="368"/>
      <c r="N57" s="368"/>
      <c r="O57" s="368"/>
      <c r="P57" s="368"/>
      <c r="Q57" s="368"/>
      <c r="R57" s="368"/>
      <c r="S57" s="370"/>
    </row>
    <row r="58" spans="1:19" ht="31.5" customHeight="1" x14ac:dyDescent="0.2">
      <c r="A58" s="372">
        <v>17</v>
      </c>
      <c r="B58" s="374" t="str">
        <f>'01-Mapa de riesgo-UO'!D59</f>
        <v>INVESTIGACIÓN_E_INNOVACIÓN</v>
      </c>
      <c r="C58" s="374" t="str">
        <f>+'01-Mapa de riesgo-UO'!F59</f>
        <v>NO</v>
      </c>
      <c r="D58" s="376" t="str">
        <f>'01-Mapa de riesgo-UO'!J59</f>
        <v>Imagen</v>
      </c>
      <c r="E58" s="376" t="str">
        <f>'01-Mapa de riesgo-UO'!K59</f>
        <v>Disminución del número de Grupos de Investigación reconocidos en el Modelo de medición de MinCiencias.</v>
      </c>
      <c r="F58" s="376" t="str">
        <f>'01-Mapa de riesgo-UO'!L59</f>
        <v>La disminución en los reconocimientos y categorias de los Grupos de Investigación de la Facultad de Ciencias de la Educación  en el  Modelo de medición para el reconocimiento de los Grupos de Investigación de MinCiencias.</v>
      </c>
      <c r="G58" s="175" t="str">
        <f>'01-Mapa de riesgo-UO'!I59</f>
        <v xml:space="preserve">Cambio de los criterios y procedimientos de la evaluación del Modelo de medición para el reconocimiento de los Grupos de Investigación, Desarrollo Tecnológico o de Innovación de MinCiencias. </v>
      </c>
      <c r="H58" s="376"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76" t="str">
        <f>'01-Mapa de riesgo-UO'!AT59</f>
        <v>LEVE</v>
      </c>
      <c r="J58" s="176" t="str">
        <f>'01-Mapa de riesgo-UO'!AW278</f>
        <v>ASUMIR</v>
      </c>
      <c r="K58" s="374" t="str">
        <f t="shared" ref="K58" si="13">IF(I58="GRAVE","Debe formularse",IF(I58="MODERADO", "Si el proceso lo requiere","NO"))</f>
        <v>NO</v>
      </c>
      <c r="L58" s="368"/>
      <c r="M58" s="368"/>
      <c r="N58" s="368"/>
      <c r="O58" s="368"/>
      <c r="P58" s="368"/>
      <c r="Q58" s="368"/>
      <c r="R58" s="368"/>
      <c r="S58" s="370"/>
    </row>
    <row r="59" spans="1:19" ht="31.5" customHeight="1" x14ac:dyDescent="0.2">
      <c r="A59" s="372"/>
      <c r="B59" s="374"/>
      <c r="C59" s="374"/>
      <c r="D59" s="376"/>
      <c r="E59" s="376"/>
      <c r="F59" s="376"/>
      <c r="G59" s="175" t="str">
        <f>'01-Mapa de riesgo-UO'!I60</f>
        <v>Falencias en  la actualización de los  GrupLAC de la Plataforma ScienTI - Colombia, por parte de los Grupos de Investigación de la Facultad.</v>
      </c>
      <c r="H59" s="376"/>
      <c r="I59" s="376"/>
      <c r="J59" s="176" t="str">
        <f>'01-Mapa de riesgo-UO'!AW279</f>
        <v>ASUMIR</v>
      </c>
      <c r="K59" s="374"/>
      <c r="L59" s="368"/>
      <c r="M59" s="368"/>
      <c r="N59" s="368"/>
      <c r="O59" s="368"/>
      <c r="P59" s="368"/>
      <c r="Q59" s="368"/>
      <c r="R59" s="368"/>
      <c r="S59" s="370"/>
    </row>
    <row r="60" spans="1:19" ht="31.5" customHeight="1" x14ac:dyDescent="0.2">
      <c r="A60" s="372"/>
      <c r="B60" s="374"/>
      <c r="C60" s="374"/>
      <c r="D60" s="376"/>
      <c r="E60" s="376"/>
      <c r="F60" s="376"/>
      <c r="G60" s="175">
        <f>'01-Mapa de riesgo-UO'!I61</f>
        <v>0</v>
      </c>
      <c r="H60" s="376"/>
      <c r="I60" s="376"/>
      <c r="J60" s="176" t="str">
        <f>'01-Mapa de riesgo-UO'!AW280</f>
        <v>ASUMIR</v>
      </c>
      <c r="K60" s="374"/>
      <c r="L60" s="368"/>
      <c r="M60" s="368"/>
      <c r="N60" s="368"/>
      <c r="O60" s="368"/>
      <c r="P60" s="368"/>
      <c r="Q60" s="368"/>
      <c r="R60" s="368"/>
      <c r="S60" s="370"/>
    </row>
    <row r="61" spans="1:19" ht="31.5" customHeight="1" x14ac:dyDescent="0.2">
      <c r="A61" s="372">
        <v>18</v>
      </c>
      <c r="B61" s="374" t="str">
        <f>'01-Mapa de riesgo-UO'!D62</f>
        <v>ADMINISTRACIÓN_INSTITUCIONAL</v>
      </c>
      <c r="C61" s="374" t="str">
        <f>+'01-Mapa de riesgo-UO'!F62</f>
        <v>NO</v>
      </c>
      <c r="D61" s="376" t="str">
        <f>'01-Mapa de riesgo-UO'!J62</f>
        <v>Fiscal</v>
      </c>
      <c r="E61" s="376" t="str">
        <f>'01-Mapa de riesgo-UO'!K62</f>
        <v>Pérdida de bienes muebles de la decanatura de la Facultad de Ciencias de la Educación</v>
      </c>
      <c r="F61" s="376" t="str">
        <f>'01-Mapa de riesgo-UO'!L62</f>
        <v>La pérdida o daño a los bienes muebles de la decanatura de la Facultad de Ciencias de la Educación</v>
      </c>
      <c r="G61" s="175" t="str">
        <f>'01-Mapa de riesgo-UO'!I62</f>
        <v>Falencias en la ubicación, control y seguimiento de los bienes muebles de la decanatura de la Facultad de Ciencias de la Facultad.</v>
      </c>
      <c r="H61" s="376"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76" t="str">
        <f>'01-Mapa de riesgo-UO'!AT62</f>
        <v>LEVE</v>
      </c>
      <c r="J61" s="176" t="str">
        <f>'01-Mapa de riesgo-UO'!AW281</f>
        <v>COMPARTIR</v>
      </c>
      <c r="K61" s="374" t="str">
        <f t="shared" ref="K61" si="14">IF(I61="GRAVE","Debe formularse",IF(I61="MODERADO", "Si el proceso lo requiere","NO"))</f>
        <v>NO</v>
      </c>
      <c r="L61" s="368"/>
      <c r="M61" s="368"/>
      <c r="N61" s="368"/>
      <c r="O61" s="368"/>
      <c r="P61" s="368"/>
      <c r="Q61" s="368"/>
      <c r="R61" s="368"/>
      <c r="S61" s="370"/>
    </row>
    <row r="62" spans="1:19" ht="31.5" customHeight="1" x14ac:dyDescent="0.2">
      <c r="A62" s="372"/>
      <c r="B62" s="374"/>
      <c r="C62" s="374"/>
      <c r="D62" s="376"/>
      <c r="E62" s="376"/>
      <c r="F62" s="376"/>
      <c r="G62" s="175">
        <f>'01-Mapa de riesgo-UO'!I63</f>
        <v>0</v>
      </c>
      <c r="H62" s="376"/>
      <c r="I62" s="376"/>
      <c r="J62" s="176" t="str">
        <f>'01-Mapa de riesgo-UO'!AW282</f>
        <v>COMPARTIR</v>
      </c>
      <c r="K62" s="374"/>
      <c r="L62" s="368"/>
      <c r="M62" s="368"/>
      <c r="N62" s="368"/>
      <c r="O62" s="368"/>
      <c r="P62" s="368"/>
      <c r="Q62" s="368"/>
      <c r="R62" s="368"/>
      <c r="S62" s="370"/>
    </row>
    <row r="63" spans="1:19" ht="31.5" customHeight="1" x14ac:dyDescent="0.2">
      <c r="A63" s="372"/>
      <c r="B63" s="374"/>
      <c r="C63" s="374"/>
      <c r="D63" s="376"/>
      <c r="E63" s="376"/>
      <c r="F63" s="376"/>
      <c r="G63" s="175">
        <f>'01-Mapa de riesgo-UO'!I64</f>
        <v>0</v>
      </c>
      <c r="H63" s="376"/>
      <c r="I63" s="376"/>
      <c r="J63" s="176" t="str">
        <f>'01-Mapa de riesgo-UO'!AW283</f>
        <v>COMPARTIR</v>
      </c>
      <c r="K63" s="374"/>
      <c r="L63" s="368"/>
      <c r="M63" s="368"/>
      <c r="N63" s="368"/>
      <c r="O63" s="368"/>
      <c r="P63" s="368"/>
      <c r="Q63" s="368"/>
      <c r="R63" s="368"/>
      <c r="S63" s="370"/>
    </row>
    <row r="64" spans="1:19" ht="31.5" customHeight="1" x14ac:dyDescent="0.2">
      <c r="A64" s="372">
        <v>19</v>
      </c>
      <c r="B64" s="374" t="str">
        <f>'01-Mapa de riesgo-UO'!D65</f>
        <v>DOCENCIA</v>
      </c>
      <c r="C64" s="374" t="str">
        <f>+'01-Mapa de riesgo-UO'!F65</f>
        <v>NO</v>
      </c>
      <c r="D64" s="376" t="str">
        <f>'01-Mapa de riesgo-UO'!J65</f>
        <v>Estratégico</v>
      </c>
      <c r="E64" s="376" t="str">
        <f>'01-Mapa de riesgo-UO'!K65</f>
        <v>Negación de la resolución del ministerio de educación del registro calificado de un programa académico</v>
      </c>
      <c r="F64" s="376" t="str">
        <f>'01-Mapa de riesgo-UO'!L65</f>
        <v>Pérdida o no asignación del registro calificado de programas de pregrado o posgrado.</v>
      </c>
      <c r="G64" s="175" t="str">
        <f>'01-Mapa de riesgo-UO'!I65</f>
        <v>Falta de claridad de las caracteristicas de calidad en el  documento maestro</v>
      </c>
      <c r="H64" s="376" t="str">
        <f>'01-Mapa de riesgo-UO'!M65</f>
        <v xml:space="preserve">No tener apertura de nuevos programas.
No abrir nuevas cohortes  de los programas académicos
Impacto negativo en la imagen de la facultad y la  Institución.   
      La perdida de la continuidad de los convenios </v>
      </c>
      <c r="I64" s="376" t="str">
        <f>'01-Mapa de riesgo-UO'!AT65</f>
        <v>MODERADO</v>
      </c>
      <c r="J64" s="176" t="str">
        <f>'01-Mapa de riesgo-UO'!AW284</f>
        <v>ASUMIR</v>
      </c>
      <c r="K64" s="374" t="str">
        <f t="shared" ref="K64" si="15">IF(I64="GRAVE","Debe formularse",IF(I64="MODERADO", "Si el proceso lo requiere","NO"))</f>
        <v>Si el proceso lo requiere</v>
      </c>
      <c r="L64" s="368"/>
      <c r="M64" s="368"/>
      <c r="N64" s="368"/>
      <c r="O64" s="368"/>
      <c r="P64" s="368"/>
      <c r="Q64" s="368"/>
      <c r="R64" s="368"/>
      <c r="S64" s="370"/>
    </row>
    <row r="65" spans="1:19" ht="31.5" customHeight="1" x14ac:dyDescent="0.2">
      <c r="A65" s="372"/>
      <c r="B65" s="374"/>
      <c r="C65" s="374"/>
      <c r="D65" s="376"/>
      <c r="E65" s="376"/>
      <c r="F65" s="376"/>
      <c r="G65" s="175" t="str">
        <f>'01-Mapa de riesgo-UO'!I66</f>
        <v>Documentación insuficiente para dar soporte a las caracteristicas de calidad</v>
      </c>
      <c r="H65" s="376"/>
      <c r="I65" s="376"/>
      <c r="J65" s="176" t="str">
        <f>'01-Mapa de riesgo-UO'!AW285</f>
        <v>ASUMIR</v>
      </c>
      <c r="K65" s="374"/>
      <c r="L65" s="368"/>
      <c r="M65" s="368"/>
      <c r="N65" s="368"/>
      <c r="O65" s="368"/>
      <c r="P65" s="368"/>
      <c r="Q65" s="368"/>
      <c r="R65" s="368"/>
      <c r="S65" s="370"/>
    </row>
    <row r="66" spans="1:19" ht="31.5" customHeight="1" x14ac:dyDescent="0.2">
      <c r="A66" s="372"/>
      <c r="B66" s="374"/>
      <c r="C66" s="374"/>
      <c r="D66" s="376"/>
      <c r="E66" s="376"/>
      <c r="F66" s="376"/>
      <c r="G66" s="175" t="str">
        <f>'01-Mapa de riesgo-UO'!I67</f>
        <v>Falta de soporte en la pertinencia del perfil para la continuidad o apertura de un nuevo programa.</v>
      </c>
      <c r="H66" s="376"/>
      <c r="I66" s="376"/>
      <c r="J66" s="176" t="str">
        <f>'01-Mapa de riesgo-UO'!AW286</f>
        <v>ASUMIR</v>
      </c>
      <c r="K66" s="374"/>
      <c r="L66" s="368"/>
      <c r="M66" s="368"/>
      <c r="N66" s="368"/>
      <c r="O66" s="368"/>
      <c r="P66" s="368"/>
      <c r="Q66" s="368"/>
      <c r="R66" s="368"/>
      <c r="S66" s="370"/>
    </row>
    <row r="67" spans="1:19" ht="31.5" customHeight="1" x14ac:dyDescent="0.2">
      <c r="A67" s="372">
        <v>20</v>
      </c>
      <c r="B67" s="374" t="str">
        <f>'01-Mapa de riesgo-UO'!D68</f>
        <v>DOCENCIA</v>
      </c>
      <c r="C67" s="374" t="str">
        <f>+'01-Mapa de riesgo-UO'!F68</f>
        <v>NO</v>
      </c>
      <c r="D67" s="376" t="str">
        <f>'01-Mapa de riesgo-UO'!J68</f>
        <v>Estratégico</v>
      </c>
      <c r="E67" s="376" t="str">
        <f>'01-Mapa de riesgo-UO'!K68</f>
        <v>Incremento de la deserción estudiantil</v>
      </c>
      <c r="F67" s="376" t="str">
        <f>'01-Mapa de riesgo-UO'!L68</f>
        <v xml:space="preserve">Aumento en el  índice de deserción de los programas académicos que hacen parte de la facultad </v>
      </c>
      <c r="G67" s="175" t="str">
        <f>'01-Mapa de riesgo-UO'!I68</f>
        <v>Dificultades socioeconomicas, problemas psicoemocionales e inclusión de los estudiantes y salud mental</v>
      </c>
      <c r="H67" s="376" t="str">
        <f>'01-Mapa de riesgo-UO'!M68</f>
        <v>Disminución de la oferta de programas.
Decrecimiento de los recursos de la Universidad    
Disminución de la eficiencia en el uso de los recursos</v>
      </c>
      <c r="I67" s="376" t="str">
        <f>'01-Mapa de riesgo-UO'!AT68</f>
        <v>MODERADO</v>
      </c>
      <c r="J67" s="176" t="str">
        <f>'01-Mapa de riesgo-UO'!AW287</f>
        <v>ASUMIR</v>
      </c>
      <c r="K67" s="374" t="str">
        <f t="shared" ref="K67" si="16">IF(I67="GRAVE","Debe formularse",IF(I67="MODERADO", "Si el proceso lo requiere","NO"))</f>
        <v>Si el proceso lo requiere</v>
      </c>
      <c r="L67" s="368"/>
      <c r="M67" s="368"/>
      <c r="N67" s="368"/>
      <c r="O67" s="368"/>
      <c r="P67" s="368"/>
      <c r="Q67" s="368"/>
      <c r="R67" s="368"/>
      <c r="S67" s="370"/>
    </row>
    <row r="68" spans="1:19" ht="31.5" customHeight="1" x14ac:dyDescent="0.2">
      <c r="A68" s="372"/>
      <c r="B68" s="374"/>
      <c r="C68" s="374"/>
      <c r="D68" s="376"/>
      <c r="E68" s="376"/>
      <c r="F68" s="376"/>
      <c r="G68" s="175" t="str">
        <f>'01-Mapa de riesgo-UO'!I69</f>
        <v>Baja coherencia entre la elección  del programa y las expectativas profesionales</v>
      </c>
      <c r="H68" s="376"/>
      <c r="I68" s="376"/>
      <c r="J68" s="176">
        <f>'01-Mapa de riesgo-UO'!AW288</f>
        <v>0</v>
      </c>
      <c r="K68" s="374"/>
      <c r="L68" s="368"/>
      <c r="M68" s="368"/>
      <c r="N68" s="368"/>
      <c r="O68" s="368"/>
      <c r="P68" s="368"/>
      <c r="Q68" s="368"/>
      <c r="R68" s="368"/>
      <c r="S68" s="370"/>
    </row>
    <row r="69" spans="1:19" ht="31.5" customHeight="1" x14ac:dyDescent="0.2">
      <c r="A69" s="372"/>
      <c r="B69" s="374"/>
      <c r="C69" s="374"/>
      <c r="D69" s="376"/>
      <c r="E69" s="376"/>
      <c r="F69" s="376"/>
      <c r="G69" s="175" t="str">
        <f>'01-Mapa de riesgo-UO'!I70</f>
        <v>Largos periodos de cese de actividades por factores ajenos a la programación academica</v>
      </c>
      <c r="H69" s="376"/>
      <c r="I69" s="376"/>
      <c r="J69" s="176">
        <f>'01-Mapa de riesgo-UO'!AW289</f>
        <v>0</v>
      </c>
      <c r="K69" s="374"/>
      <c r="L69" s="368"/>
      <c r="M69" s="368"/>
      <c r="N69" s="368"/>
      <c r="O69" s="368"/>
      <c r="P69" s="368"/>
      <c r="Q69" s="368"/>
      <c r="R69" s="368"/>
      <c r="S69" s="370"/>
    </row>
    <row r="70" spans="1:19" ht="31.5" customHeight="1" x14ac:dyDescent="0.2">
      <c r="A70" s="372">
        <v>21</v>
      </c>
      <c r="B70" s="374" t="str">
        <f>'01-Mapa de riesgo-UO'!D71</f>
        <v>DOCENCIA</v>
      </c>
      <c r="C70" s="374" t="str">
        <f>+'01-Mapa de riesgo-UO'!F71</f>
        <v>NO</v>
      </c>
      <c r="D70" s="376" t="str">
        <f>'01-Mapa de riesgo-UO'!J71</f>
        <v>Imagen</v>
      </c>
      <c r="E70" s="376" t="str">
        <f>'01-Mapa de riesgo-UO'!K71</f>
        <v>Bajo desempeño de los estudiantes en las pruebas Saber PRO y Saber TYT</v>
      </c>
      <c r="F70" s="376" t="str">
        <f>'01-Mapa de riesgo-UO'!L71</f>
        <v>Los estudiantes de la facultad que presentan las pruebas saber PRO y TYT, esten por debajo de la media  de la Universidad y a nivel naciona</v>
      </c>
      <c r="G70" s="175" t="str">
        <f>'01-Mapa de riesgo-UO'!I71</f>
        <v>Falta de planeación de estrategias para la preparación de los estudiantes en este tipo de pruebas.</v>
      </c>
      <c r="H70" s="376" t="str">
        <f>'01-Mapa de riesgo-UO'!M71</f>
        <v>Descenso de los Indicadores de la Universidad
Disminución de la imagen institucional
Afectación en la calidad de los programas</v>
      </c>
      <c r="I70" s="376" t="str">
        <f>'01-Mapa de riesgo-UO'!AT71</f>
        <v>LEVE</v>
      </c>
      <c r="J70" s="176">
        <f>'01-Mapa de riesgo-UO'!AW290</f>
        <v>0</v>
      </c>
      <c r="K70" s="374" t="str">
        <f t="shared" ref="K70" si="17">IF(I70="GRAVE","Debe formularse",IF(I70="MODERADO", "Si el proceso lo requiere","NO"))</f>
        <v>NO</v>
      </c>
      <c r="L70" s="368"/>
      <c r="M70" s="368"/>
      <c r="N70" s="368"/>
      <c r="O70" s="368"/>
      <c r="P70" s="368"/>
      <c r="Q70" s="368"/>
      <c r="R70" s="368"/>
      <c r="S70" s="370"/>
    </row>
    <row r="71" spans="1:19" ht="31.5" customHeight="1" x14ac:dyDescent="0.2">
      <c r="A71" s="372"/>
      <c r="B71" s="374"/>
      <c r="C71" s="374"/>
      <c r="D71" s="376"/>
      <c r="E71" s="376"/>
      <c r="F71" s="376"/>
      <c r="G71" s="175" t="str">
        <f>'01-Mapa de riesgo-UO'!I72</f>
        <v>Desmotivación por parte de los estudiantes que presentan las pruebas.</v>
      </c>
      <c r="H71" s="376"/>
      <c r="I71" s="376"/>
      <c r="J71" s="176">
        <f>'01-Mapa de riesgo-UO'!AW291</f>
        <v>0</v>
      </c>
      <c r="K71" s="374"/>
      <c r="L71" s="368"/>
      <c r="M71" s="368"/>
      <c r="N71" s="368"/>
      <c r="O71" s="368"/>
      <c r="P71" s="368"/>
      <c r="Q71" s="368"/>
      <c r="R71" s="368"/>
      <c r="S71" s="370"/>
    </row>
    <row r="72" spans="1:19" ht="31.5" customHeight="1" x14ac:dyDescent="0.2">
      <c r="A72" s="372"/>
      <c r="B72" s="374"/>
      <c r="C72" s="374"/>
      <c r="D72" s="376"/>
      <c r="E72" s="376"/>
      <c r="F72" s="376"/>
      <c r="G72" s="175">
        <f>'01-Mapa de riesgo-UO'!I73</f>
        <v>0</v>
      </c>
      <c r="H72" s="376"/>
      <c r="I72" s="376"/>
      <c r="J72" s="176">
        <f>'01-Mapa de riesgo-UO'!AW292</f>
        <v>0</v>
      </c>
      <c r="K72" s="374"/>
      <c r="L72" s="368"/>
      <c r="M72" s="368"/>
      <c r="N72" s="368"/>
      <c r="O72" s="368"/>
      <c r="P72" s="368"/>
      <c r="Q72" s="368"/>
      <c r="R72" s="368"/>
      <c r="S72" s="370"/>
    </row>
    <row r="73" spans="1:19" ht="31.5" customHeight="1" x14ac:dyDescent="0.2">
      <c r="A73" s="372">
        <v>22</v>
      </c>
      <c r="B73" s="374" t="str">
        <f>'01-Mapa de riesgo-UO'!D74</f>
        <v>DOCENCIA</v>
      </c>
      <c r="C73" s="374" t="str">
        <f>+'01-Mapa de riesgo-UO'!F74</f>
        <v>NO</v>
      </c>
      <c r="D73" s="376" t="str">
        <f>'01-Mapa de riesgo-UO'!J74</f>
        <v>Estratégico</v>
      </c>
      <c r="E73" s="376" t="str">
        <f>'01-Mapa de riesgo-UO'!K74</f>
        <v>Curriculos no adaptados a las necesidades y exigencias del contextos</v>
      </c>
      <c r="F73" s="376" t="str">
        <f>'01-Mapa de riesgo-UO'!L74</f>
        <v>Falta de actualización de los programas académicos de acuerdo a los cambios y exigencias del entorno</v>
      </c>
      <c r="G73" s="175" t="str">
        <f>'01-Mapa de riesgo-UO'!I74</f>
        <v>Falta de contacto con el medio para evaluar los cambios que permitan la actualización de los curriculos</v>
      </c>
      <c r="H73" s="376" t="str">
        <f>'01-Mapa de riesgo-UO'!M74</f>
        <v>Egresados de los programas sin las competencias requeridas por el medio
Pérdida de la competitividad del programa frente a otros que ofrecen otras Universidades</v>
      </c>
      <c r="I73" s="376" t="str">
        <f>'01-Mapa de riesgo-UO'!AT74</f>
        <v>MODERADO</v>
      </c>
      <c r="J73" s="176">
        <f>'01-Mapa de riesgo-UO'!AW293</f>
        <v>0</v>
      </c>
      <c r="K73" s="374" t="str">
        <f t="shared" ref="K73" si="18">IF(I73="GRAVE","Debe formularse",IF(I73="MODERADO", "Si el proceso lo requiere","NO"))</f>
        <v>Si el proceso lo requiere</v>
      </c>
      <c r="L73" s="368"/>
      <c r="M73" s="368"/>
      <c r="N73" s="368"/>
      <c r="O73" s="368"/>
      <c r="P73" s="368"/>
      <c r="Q73" s="368"/>
      <c r="R73" s="368"/>
      <c r="S73" s="370"/>
    </row>
    <row r="74" spans="1:19" ht="31.5" customHeight="1" x14ac:dyDescent="0.2">
      <c r="A74" s="372"/>
      <c r="B74" s="374"/>
      <c r="C74" s="374"/>
      <c r="D74" s="376"/>
      <c r="E74" s="376"/>
      <c r="F74" s="376"/>
      <c r="G74" s="175" t="str">
        <f>'01-Mapa de riesgo-UO'!I75</f>
        <v>Poca formación de los comites en renovación curricular, así como sobre los tramites y estrategias de apoyos institucionales</v>
      </c>
      <c r="H74" s="376"/>
      <c r="I74" s="376"/>
      <c r="J74" s="176">
        <f>'01-Mapa de riesgo-UO'!AW294</f>
        <v>0</v>
      </c>
      <c r="K74" s="374"/>
      <c r="L74" s="368"/>
      <c r="M74" s="368"/>
      <c r="N74" s="368"/>
      <c r="O74" s="368"/>
      <c r="P74" s="368"/>
      <c r="Q74" s="368"/>
      <c r="R74" s="368"/>
      <c r="S74" s="370"/>
    </row>
    <row r="75" spans="1:19" ht="31.5" customHeight="1" x14ac:dyDescent="0.2">
      <c r="A75" s="372"/>
      <c r="B75" s="374"/>
      <c r="C75" s="374"/>
      <c r="D75" s="376"/>
      <c r="E75" s="376"/>
      <c r="F75" s="376"/>
      <c r="G75" s="175" t="str">
        <f>'01-Mapa de riesgo-UO'!I76</f>
        <v>Debilidad en los procesos de apropiación de los  lineamientos institucionales para la renovación curricular</v>
      </c>
      <c r="H75" s="376"/>
      <c r="I75" s="376"/>
      <c r="J75" s="176">
        <f>'01-Mapa de riesgo-UO'!AW295</f>
        <v>0</v>
      </c>
      <c r="K75" s="374"/>
      <c r="L75" s="368"/>
      <c r="M75" s="368"/>
      <c r="N75" s="368"/>
      <c r="O75" s="368"/>
      <c r="P75" s="368"/>
      <c r="Q75" s="368"/>
      <c r="R75" s="368"/>
      <c r="S75" s="370"/>
    </row>
    <row r="76" spans="1:19" ht="31.5" customHeight="1" x14ac:dyDescent="0.2">
      <c r="A76" s="372">
        <v>23</v>
      </c>
      <c r="B76" s="374" t="str">
        <f>'01-Mapa de riesgo-UO'!D77</f>
        <v>INVESTIGACIÓN_E_INNOVACIÓN</v>
      </c>
      <c r="C76" s="374" t="str">
        <f>+'01-Mapa de riesgo-UO'!F77</f>
        <v>NO</v>
      </c>
      <c r="D76" s="376" t="str">
        <f>'01-Mapa de riesgo-UO'!J77</f>
        <v>Estratégico</v>
      </c>
      <c r="E76" s="376" t="str">
        <f>'01-Mapa de riesgo-UO'!K77</f>
        <v xml:space="preserve">No ajustarse a los terminos de referencia de las convocatorias del ministerio de ciencia, tecnologia e  innovación. </v>
      </c>
      <c r="F76" s="376" t="str">
        <f>'01-Mapa de riesgo-UO'!L77</f>
        <v>La presentación de la información de los Grupos y docentes de Investigación no cumplen con los criterios del ministerio de Ciencia, Tecnología e innovación</v>
      </c>
      <c r="G76" s="175" t="str">
        <f>'01-Mapa de riesgo-UO'!I77</f>
        <v>Cambios de los estándares de reconocimiento y medición de Grupos de Investigación por parte de Minciencias.</v>
      </c>
      <c r="H76" s="376" t="str">
        <f>'01-Mapa de riesgo-UO'!M77</f>
        <v>Incumplimiento con las metas trazadas en el PDI
Decrecimiento de imagen institucional
Disminuir la categoria del grupo de investigación o quedar sin categoria 
Bajar la categoria del docente investigador</v>
      </c>
      <c r="I76" s="376" t="str">
        <f>'01-Mapa de riesgo-UO'!AT77</f>
        <v>MODERADO</v>
      </c>
      <c r="J76" s="176">
        <f>'01-Mapa de riesgo-UO'!AW296</f>
        <v>0</v>
      </c>
      <c r="K76" s="374" t="str">
        <f t="shared" ref="K76:K139" si="19">IF(I76="GRAVE","Debe formularse",IF(I76="MODERADO", "Si el proceso lo requiere","NO"))</f>
        <v>Si el proceso lo requiere</v>
      </c>
      <c r="L76" s="368"/>
      <c r="M76" s="368"/>
      <c r="N76" s="368"/>
      <c r="O76" s="368"/>
      <c r="P76" s="368"/>
      <c r="Q76" s="368"/>
      <c r="R76" s="368"/>
      <c r="S76" s="370"/>
    </row>
    <row r="77" spans="1:19" ht="31.5" customHeight="1" x14ac:dyDescent="0.2">
      <c r="A77" s="372"/>
      <c r="B77" s="374"/>
      <c r="C77" s="374"/>
      <c r="D77" s="376"/>
      <c r="E77" s="376"/>
      <c r="F77" s="376"/>
      <c r="G77" s="175" t="str">
        <f>'01-Mapa de riesgo-UO'!I78</f>
        <v>Desactualización de la información del Grupo de Investigación en la plataforma de Minciencias</v>
      </c>
      <c r="H77" s="376"/>
      <c r="I77" s="376"/>
      <c r="J77" s="176">
        <f>'01-Mapa de riesgo-UO'!AW297</f>
        <v>0</v>
      </c>
      <c r="K77" s="374"/>
      <c r="L77" s="368"/>
      <c r="M77" s="368"/>
      <c r="N77" s="368"/>
      <c r="O77" s="368"/>
      <c r="P77" s="368"/>
      <c r="Q77" s="368"/>
      <c r="R77" s="368"/>
      <c r="S77" s="370"/>
    </row>
    <row r="78" spans="1:19" ht="31.5" customHeight="1" x14ac:dyDescent="0.2">
      <c r="A78" s="372"/>
      <c r="B78" s="374"/>
      <c r="C78" s="374"/>
      <c r="D78" s="376"/>
      <c r="E78" s="376"/>
      <c r="F78" s="376"/>
      <c r="G78" s="175" t="str">
        <f>'01-Mapa de riesgo-UO'!I79</f>
        <v>No presentar nuevos productos durante los años anteriores a la convocatoria ni actualizar estudios de los participantes del grupo.</v>
      </c>
      <c r="H78" s="376"/>
      <c r="I78" s="376"/>
      <c r="J78" s="176">
        <f>'01-Mapa de riesgo-UO'!AW298</f>
        <v>0</v>
      </c>
      <c r="K78" s="374"/>
      <c r="L78" s="368"/>
      <c r="M78" s="368"/>
      <c r="N78" s="368"/>
      <c r="O78" s="368"/>
      <c r="P78" s="368"/>
      <c r="Q78" s="368"/>
      <c r="R78" s="368"/>
      <c r="S78" s="370"/>
    </row>
    <row r="79" spans="1:19" ht="31.5" customHeight="1" x14ac:dyDescent="0.2">
      <c r="A79" s="372">
        <v>24</v>
      </c>
      <c r="B79" s="374" t="str">
        <f>'01-Mapa de riesgo-UO'!D80</f>
        <v>DOCENCIA</v>
      </c>
      <c r="C79" s="374" t="str">
        <f>+'01-Mapa de riesgo-UO'!F80</f>
        <v>NO</v>
      </c>
      <c r="D79" s="376" t="str">
        <f>'01-Mapa de riesgo-UO'!J80</f>
        <v>Estratégico</v>
      </c>
      <c r="E79" s="376" t="str">
        <f>'01-Mapa de riesgo-UO'!K80</f>
        <v>Disminución de la visibilidad de los programas de la facultad</v>
      </c>
      <c r="F79" s="376" t="str">
        <f>'01-Mapa de riesgo-UO'!L80</f>
        <v>Se pierden oportunidades de enviar a nuestros estudiantes y docentes o recibir estudiantes y docentes que promuevan el intercambio cultural y académico de los programas.</v>
      </c>
      <c r="G79" s="175" t="str">
        <f>'01-Mapa de riesgo-UO'!I80</f>
        <v>No se comunican oportunamente las actividades de movilización con los que la universidad cuenta.</v>
      </c>
      <c r="H79" s="376" t="str">
        <f>'01-Mapa de riesgo-UO'!M80</f>
        <v>Perdida de convenios a nivel nacional e internacional
Afectación de los indicadores de la Universidad</v>
      </c>
      <c r="I79" s="376" t="str">
        <f>'01-Mapa de riesgo-UO'!AT80</f>
        <v>LEVE</v>
      </c>
      <c r="J79" s="176">
        <f>'01-Mapa de riesgo-UO'!AW299</f>
        <v>0</v>
      </c>
      <c r="K79" s="374" t="str">
        <f t="shared" si="19"/>
        <v>NO</v>
      </c>
      <c r="L79" s="368"/>
      <c r="M79" s="368"/>
      <c r="N79" s="368"/>
      <c r="O79" s="368"/>
      <c r="P79" s="368"/>
      <c r="Q79" s="368"/>
      <c r="R79" s="368"/>
      <c r="S79" s="370"/>
    </row>
    <row r="80" spans="1:19" ht="31.5" customHeight="1" x14ac:dyDescent="0.2">
      <c r="A80" s="372"/>
      <c r="B80" s="374"/>
      <c r="C80" s="374"/>
      <c r="D80" s="376"/>
      <c r="E80" s="376"/>
      <c r="F80" s="376"/>
      <c r="G80" s="175" t="str">
        <f>'01-Mapa de riesgo-UO'!I81</f>
        <v>No se informa a la comunidad los convenios vigentes para movilidad</v>
      </c>
      <c r="H80" s="376"/>
      <c r="I80" s="376"/>
      <c r="J80" s="176">
        <f>'01-Mapa de riesgo-UO'!AW300</f>
        <v>0</v>
      </c>
      <c r="K80" s="374"/>
      <c r="L80" s="368"/>
      <c r="M80" s="368"/>
      <c r="N80" s="368"/>
      <c r="O80" s="368"/>
      <c r="P80" s="368"/>
      <c r="Q80" s="368"/>
      <c r="R80" s="368"/>
      <c r="S80" s="370"/>
    </row>
    <row r="81" spans="1:19" ht="31.5" customHeight="1" x14ac:dyDescent="0.2">
      <c r="A81" s="372"/>
      <c r="B81" s="374"/>
      <c r="C81" s="374"/>
      <c r="D81" s="376"/>
      <c r="E81" s="376"/>
      <c r="F81" s="376"/>
      <c r="G81" s="175">
        <f>'01-Mapa de riesgo-UO'!I82</f>
        <v>0</v>
      </c>
      <c r="H81" s="376"/>
      <c r="I81" s="376"/>
      <c r="J81" s="176">
        <f>'01-Mapa de riesgo-UO'!AW301</f>
        <v>0</v>
      </c>
      <c r="K81" s="374"/>
      <c r="L81" s="368"/>
      <c r="M81" s="368"/>
      <c r="N81" s="368"/>
      <c r="O81" s="368"/>
      <c r="P81" s="368"/>
      <c r="Q81" s="368"/>
      <c r="R81" s="368"/>
      <c r="S81" s="370"/>
    </row>
    <row r="82" spans="1:19" ht="31.5" customHeight="1" x14ac:dyDescent="0.2">
      <c r="A82" s="372">
        <v>25</v>
      </c>
      <c r="B82" s="374" t="str">
        <f>'01-Mapa de riesgo-UO'!D83</f>
        <v>DOCENCIA</v>
      </c>
      <c r="C82" s="374" t="str">
        <f>+'01-Mapa de riesgo-UO'!F83</f>
        <v>NO</v>
      </c>
      <c r="D82" s="376" t="str">
        <f>'01-Mapa de riesgo-UO'!J83</f>
        <v>Estratégico</v>
      </c>
      <c r="E82" s="376" t="str">
        <f>'01-Mapa de riesgo-UO'!K83</f>
        <v>Obtención del concepto de no renovación del registro calificado o la acreditación de alta calidad de un programa académico</v>
      </c>
      <c r="F82" s="376" t="str">
        <f>'01-Mapa de riesgo-UO'!L83</f>
        <v>Pérdida del registro calificado o la acreditación de alta calidad de uno de los programas que hacen parte de la Facultad</v>
      </c>
      <c r="G82" s="175" t="str">
        <f>'01-Mapa de riesgo-UO'!I83</f>
        <v>Falta de seguimiento a las fechas de vencimiento a los registros calificados y acreditaciones de alta calidad.</v>
      </c>
      <c r="H82" s="376" t="str">
        <f>'01-Mapa de riesgo-UO'!M83</f>
        <v>No ofrecimiento del programa académico
Pérdida de imagen de la Institución</v>
      </c>
      <c r="I82" s="376" t="str">
        <f>'01-Mapa de riesgo-UO'!AT83</f>
        <v>MODERADO</v>
      </c>
      <c r="J82" s="176" t="str">
        <f>'01-Mapa de riesgo-UO'!AW302</f>
        <v>ASUMIR</v>
      </c>
      <c r="K82" s="374" t="str">
        <f t="shared" si="19"/>
        <v>Si el proceso lo requiere</v>
      </c>
      <c r="L82" s="368"/>
      <c r="M82" s="368"/>
      <c r="N82" s="368"/>
      <c r="O82" s="368"/>
      <c r="P82" s="368"/>
      <c r="Q82" s="368"/>
      <c r="R82" s="368"/>
      <c r="S82" s="370"/>
    </row>
    <row r="83" spans="1:19" ht="31.5" customHeight="1" x14ac:dyDescent="0.2">
      <c r="A83" s="372"/>
      <c r="B83" s="374"/>
      <c r="C83" s="374"/>
      <c r="D83" s="376"/>
      <c r="E83" s="376"/>
      <c r="F83" s="376"/>
      <c r="G83" s="175" t="str">
        <f>'01-Mapa de riesgo-UO'!I84</f>
        <v>Cambios en las normas o estándares de calidad</v>
      </c>
      <c r="H83" s="376"/>
      <c r="I83" s="376"/>
      <c r="J83" s="176" t="str">
        <f>'01-Mapa de riesgo-UO'!AW303</f>
        <v>ASUMIR</v>
      </c>
      <c r="K83" s="374"/>
      <c r="L83" s="368"/>
      <c r="M83" s="368"/>
      <c r="N83" s="368"/>
      <c r="O83" s="368"/>
      <c r="P83" s="368"/>
      <c r="Q83" s="368"/>
      <c r="R83" s="368"/>
      <c r="S83" s="370"/>
    </row>
    <row r="84" spans="1:19" ht="31.5" customHeight="1" x14ac:dyDescent="0.2">
      <c r="A84" s="372"/>
      <c r="B84" s="374"/>
      <c r="C84" s="374"/>
      <c r="D84" s="376"/>
      <c r="E84" s="376"/>
      <c r="F84" s="376"/>
      <c r="G84" s="175">
        <f>'01-Mapa de riesgo-UO'!I85</f>
        <v>0</v>
      </c>
      <c r="H84" s="376"/>
      <c r="I84" s="376"/>
      <c r="J84" s="176">
        <f>'01-Mapa de riesgo-UO'!AW304</f>
        <v>0</v>
      </c>
      <c r="K84" s="374"/>
      <c r="L84" s="368"/>
      <c r="M84" s="368"/>
      <c r="N84" s="368"/>
      <c r="O84" s="368"/>
      <c r="P84" s="368"/>
      <c r="Q84" s="368"/>
      <c r="R84" s="368"/>
      <c r="S84" s="370"/>
    </row>
    <row r="85" spans="1:19" ht="31.5" customHeight="1" x14ac:dyDescent="0.2">
      <c r="A85" s="372">
        <v>26</v>
      </c>
      <c r="B85" s="374" t="str">
        <f>'01-Mapa de riesgo-UO'!D86</f>
        <v>DOCENCIA</v>
      </c>
      <c r="C85" s="374" t="str">
        <f>+'01-Mapa de riesgo-UO'!F86</f>
        <v>NO</v>
      </c>
      <c r="D85" s="376" t="str">
        <f>'01-Mapa de riesgo-UO'!J86</f>
        <v>Estratégico</v>
      </c>
      <c r="E85" s="376" t="str">
        <f>'01-Mapa de riesgo-UO'!K86</f>
        <v>Incremento de la deserción estudiantil</v>
      </c>
      <c r="F85" s="376" t="str">
        <f>'01-Mapa de riesgo-UO'!L86</f>
        <v xml:space="preserve">Aumento en el  índice de deserción de los programas de pregrado que hacen parte de la Facultad </v>
      </c>
      <c r="G85" s="175" t="str">
        <f>'01-Mapa de riesgo-UO'!I86</f>
        <v>El estudiante presenta dificultades socioeconómicas para continuar en el programa académico</v>
      </c>
      <c r="H85" s="376" t="str">
        <f>'01-Mapa de riesgo-UO'!M86</f>
        <v>Indicadores de la Universidad afectados
Disminución de los recursos de la Universidad</v>
      </c>
      <c r="I85" s="376" t="str">
        <f>'01-Mapa de riesgo-UO'!AT86</f>
        <v>LEVE</v>
      </c>
      <c r="J85" s="176" t="str">
        <f>'01-Mapa de riesgo-UO'!AW305</f>
        <v>EVITAR</v>
      </c>
      <c r="K85" s="374" t="str">
        <f t="shared" si="19"/>
        <v>NO</v>
      </c>
      <c r="L85" s="368"/>
      <c r="M85" s="368"/>
      <c r="N85" s="368"/>
      <c r="O85" s="368"/>
      <c r="P85" s="368"/>
      <c r="Q85" s="368"/>
      <c r="R85" s="368"/>
      <c r="S85" s="370"/>
    </row>
    <row r="86" spans="1:19" ht="31.5" customHeight="1" x14ac:dyDescent="0.2">
      <c r="A86" s="372"/>
      <c r="B86" s="374"/>
      <c r="C86" s="374"/>
      <c r="D86" s="376"/>
      <c r="E86" s="376"/>
      <c r="F86" s="376"/>
      <c r="G86" s="175" t="str">
        <f>'01-Mapa de riesgo-UO'!I87</f>
        <v>Los currículos de las asignaturas no permiten el buen desempeño del estudiante</v>
      </c>
      <c r="H86" s="376"/>
      <c r="I86" s="376"/>
      <c r="J86" s="176">
        <f>'01-Mapa de riesgo-UO'!AW306</f>
        <v>0</v>
      </c>
      <c r="K86" s="374"/>
      <c r="L86" s="368"/>
      <c r="M86" s="368"/>
      <c r="N86" s="368"/>
      <c r="O86" s="368"/>
      <c r="P86" s="368"/>
      <c r="Q86" s="368"/>
      <c r="R86" s="368"/>
      <c r="S86" s="370"/>
    </row>
    <row r="87" spans="1:19" ht="31.5" customHeight="1" x14ac:dyDescent="0.2">
      <c r="A87" s="372"/>
      <c r="B87" s="374"/>
      <c r="C87" s="374"/>
      <c r="D87" s="376"/>
      <c r="E87" s="376"/>
      <c r="F87" s="376"/>
      <c r="G87" s="175" t="str">
        <f>'01-Mapa de riesgo-UO'!I88</f>
        <v>Bajo conocimiento del docente en pedagogía y didáctica</v>
      </c>
      <c r="H87" s="376"/>
      <c r="I87" s="376"/>
      <c r="J87" s="176" t="str">
        <f>'01-Mapa de riesgo-UO'!AW307</f>
        <v>EVITAR</v>
      </c>
      <c r="K87" s="374"/>
      <c r="L87" s="368"/>
      <c r="M87" s="368"/>
      <c r="N87" s="368"/>
      <c r="O87" s="368"/>
      <c r="P87" s="368"/>
      <c r="Q87" s="368"/>
      <c r="R87" s="368"/>
      <c r="S87" s="370"/>
    </row>
    <row r="88" spans="1:19" ht="31.5" customHeight="1" x14ac:dyDescent="0.2">
      <c r="A88" s="372">
        <v>27</v>
      </c>
      <c r="B88" s="374" t="str">
        <f>'01-Mapa de riesgo-UO'!D89</f>
        <v>INVESTIGACIÓN_E_INNOVACIÓN</v>
      </c>
      <c r="C88" s="374" t="str">
        <f>+'01-Mapa de riesgo-UO'!F89</f>
        <v>NO</v>
      </c>
      <c r="D88" s="376" t="str">
        <f>'01-Mapa de riesgo-UO'!J89</f>
        <v>Estratégico</v>
      </c>
      <c r="E88" s="376" t="str">
        <f>'01-Mapa de riesgo-UO'!K89</f>
        <v>Descenso de los Grupos de investigación vinculados a la Facultad en el escalafón de Colciencias</v>
      </c>
      <c r="F88" s="376" t="str">
        <f>'01-Mapa de riesgo-UO'!L89</f>
        <v>Los Grupos de Investigación bajan o pierden la categoría de acuerdo a la clasificación anual que hace Colciencias</v>
      </c>
      <c r="G88" s="175" t="str">
        <f>'01-Mapa de riesgo-UO'!I89</f>
        <v>Incumplimiento del plan de trabajo docente en términos de investigación</v>
      </c>
      <c r="H88" s="376" t="str">
        <f>'01-Mapa de riesgo-UO'!M89</f>
        <v>Incumplimiento con las metas trazadas en el PDI
Pérdida de imagen institucional
Disminución en la investigación</v>
      </c>
      <c r="I88" s="376" t="str">
        <f>'01-Mapa de riesgo-UO'!AT89</f>
        <v>LEVE</v>
      </c>
      <c r="J88" s="176" t="str">
        <f>'01-Mapa de riesgo-UO'!AW308</f>
        <v>ASUMIR</v>
      </c>
      <c r="K88" s="374" t="str">
        <f t="shared" si="19"/>
        <v>NO</v>
      </c>
      <c r="L88" s="368"/>
      <c r="M88" s="368"/>
      <c r="N88" s="368"/>
      <c r="O88" s="368"/>
      <c r="P88" s="368"/>
      <c r="Q88" s="368"/>
      <c r="R88" s="368"/>
      <c r="S88" s="370"/>
    </row>
    <row r="89" spans="1:19" ht="31.5" customHeight="1" x14ac:dyDescent="0.2">
      <c r="A89" s="372"/>
      <c r="B89" s="374"/>
      <c r="C89" s="374"/>
      <c r="D89" s="376"/>
      <c r="E89" s="376"/>
      <c r="F89" s="376"/>
      <c r="G89" s="175" t="str">
        <f>'01-Mapa de riesgo-UO'!I90</f>
        <v>Desactualización de la información del Grupo de Investigación en la plataforma de Colciencias</v>
      </c>
      <c r="H89" s="376"/>
      <c r="I89" s="376"/>
      <c r="J89" s="176" t="str">
        <f>'01-Mapa de riesgo-UO'!AW309</f>
        <v>ASUMIR</v>
      </c>
      <c r="K89" s="374"/>
      <c r="L89" s="368"/>
      <c r="M89" s="368"/>
      <c r="N89" s="368"/>
      <c r="O89" s="368"/>
      <c r="P89" s="368"/>
      <c r="Q89" s="368"/>
      <c r="R89" s="368"/>
      <c r="S89" s="370"/>
    </row>
    <row r="90" spans="1:19" ht="31.5" customHeight="1" x14ac:dyDescent="0.2">
      <c r="A90" s="372"/>
      <c r="B90" s="374"/>
      <c r="C90" s="374"/>
      <c r="D90" s="376"/>
      <c r="E90" s="376"/>
      <c r="F90" s="376"/>
      <c r="G90" s="175">
        <f>'01-Mapa de riesgo-UO'!I91</f>
        <v>0</v>
      </c>
      <c r="H90" s="376"/>
      <c r="I90" s="376"/>
      <c r="J90" s="176" t="str">
        <f>'01-Mapa de riesgo-UO'!AW310</f>
        <v>ASUMIR</v>
      </c>
      <c r="K90" s="374"/>
      <c r="L90" s="368"/>
      <c r="M90" s="368"/>
      <c r="N90" s="368"/>
      <c r="O90" s="368"/>
      <c r="P90" s="368"/>
      <c r="Q90" s="368"/>
      <c r="R90" s="368"/>
      <c r="S90" s="370"/>
    </row>
    <row r="91" spans="1:19" ht="31.5" customHeight="1" x14ac:dyDescent="0.2">
      <c r="A91" s="372">
        <v>28</v>
      </c>
      <c r="B91" s="374" t="str">
        <f>'01-Mapa de riesgo-UO'!D92</f>
        <v>EXTENSIÓN_PROYECCIÓN_SOCIAL</v>
      </c>
      <c r="C91" s="374" t="str">
        <f>+'01-Mapa de riesgo-UO'!F92</f>
        <v>NO</v>
      </c>
      <c r="D91" s="376" t="str">
        <f>'01-Mapa de riesgo-UO'!J92</f>
        <v>Cumplimiento</v>
      </c>
      <c r="E91" s="376" t="str">
        <f>'01-Mapa de riesgo-UO'!K92</f>
        <v>Proyectos especiales con déficit presupuestal</v>
      </c>
      <c r="F91" s="376" t="str">
        <f>'01-Mapa de riesgo-UO'!L92</f>
        <v>Proyectos especiales de la facultad que no alcanzan los puntos de equilibrio requeridos para su funcionamiento</v>
      </c>
      <c r="G91" s="175" t="str">
        <f>'01-Mapa de riesgo-UO'!I92</f>
        <v>Poca demanda de los servicios ofrecidos por la Facultad</v>
      </c>
      <c r="H91" s="376" t="str">
        <f>'01-Mapa de riesgo-UO'!M92</f>
        <v>Afectación al fondo de la facultad
Incumplimiento de los compromisos pactados en el proyecto
Demandas por incumplimientos</v>
      </c>
      <c r="I91" s="376" t="str">
        <f>'01-Mapa de riesgo-UO'!AT92</f>
        <v>MODERADO</v>
      </c>
      <c r="J91" s="176" t="str">
        <f>'01-Mapa de riesgo-UO'!AW311</f>
        <v>ASUMIR</v>
      </c>
      <c r="K91" s="374" t="str">
        <f t="shared" si="19"/>
        <v>Si el proceso lo requiere</v>
      </c>
      <c r="L91" s="368"/>
      <c r="M91" s="368"/>
      <c r="N91" s="368"/>
      <c r="O91" s="368"/>
      <c r="P91" s="368"/>
      <c r="Q91" s="368"/>
      <c r="R91" s="368"/>
      <c r="S91" s="370"/>
    </row>
    <row r="92" spans="1:19" ht="31.5" customHeight="1" x14ac:dyDescent="0.2">
      <c r="A92" s="372"/>
      <c r="B92" s="374"/>
      <c r="C92" s="374"/>
      <c r="D92" s="376"/>
      <c r="E92" s="376"/>
      <c r="F92" s="376"/>
      <c r="G92" s="175" t="str">
        <f>'01-Mapa de riesgo-UO'!I93</f>
        <v>Presupuestos mal diseñados o falta de planeación de las actividades</v>
      </c>
      <c r="H92" s="376"/>
      <c r="I92" s="376"/>
      <c r="J92" s="176" t="str">
        <f>'01-Mapa de riesgo-UO'!AW312</f>
        <v>ASUMIR</v>
      </c>
      <c r="K92" s="374"/>
      <c r="L92" s="368"/>
      <c r="M92" s="368"/>
      <c r="N92" s="368"/>
      <c r="O92" s="368"/>
      <c r="P92" s="368"/>
      <c r="Q92" s="368"/>
      <c r="R92" s="368"/>
      <c r="S92" s="370"/>
    </row>
    <row r="93" spans="1:19" ht="31.5" customHeight="1" x14ac:dyDescent="0.2">
      <c r="A93" s="372"/>
      <c r="B93" s="374"/>
      <c r="C93" s="374"/>
      <c r="D93" s="376"/>
      <c r="E93" s="376"/>
      <c r="F93" s="376"/>
      <c r="G93" s="175">
        <f>'01-Mapa de riesgo-UO'!I94</f>
        <v>0</v>
      </c>
      <c r="H93" s="376"/>
      <c r="I93" s="376"/>
      <c r="J93" s="176" t="str">
        <f>'01-Mapa de riesgo-UO'!AW313</f>
        <v>ASUMIR</v>
      </c>
      <c r="K93" s="374"/>
      <c r="L93" s="368"/>
      <c r="M93" s="368"/>
      <c r="N93" s="368"/>
      <c r="O93" s="368"/>
      <c r="P93" s="368"/>
      <c r="Q93" s="368"/>
      <c r="R93" s="368"/>
      <c r="S93" s="370"/>
    </row>
    <row r="94" spans="1:19" ht="31.5" customHeight="1" x14ac:dyDescent="0.2">
      <c r="A94" s="372">
        <v>29</v>
      </c>
      <c r="B94" s="374" t="str">
        <f>'01-Mapa de riesgo-UO'!D95</f>
        <v>ADMINISTRACIÓN_INSTITUCIONAL</v>
      </c>
      <c r="C94" s="374" t="str">
        <f>+'01-Mapa de riesgo-UO'!F95</f>
        <v>NO</v>
      </c>
      <c r="D94" s="376" t="str">
        <f>'01-Mapa de riesgo-UO'!J95</f>
        <v>Operacional</v>
      </c>
      <c r="E94" s="376" t="str">
        <f>'01-Mapa de riesgo-UO'!K95</f>
        <v>Baja calidad de la labor docente</v>
      </c>
      <c r="F94" s="376" t="str">
        <f>'01-Mapa de riesgo-UO'!L95</f>
        <v>Docentes con baja competencia para ejercer las actividades asignadas</v>
      </c>
      <c r="G94" s="175" t="str">
        <f>'01-Mapa de riesgo-UO'!I95</f>
        <v>Malas prácticas pedagógicas</v>
      </c>
      <c r="H94" s="376" t="str">
        <f>'01-Mapa de riesgo-UO'!M95</f>
        <v>Pérdida de la calidad del programa académico
Aumento de peticiones, quejas y reclamos</v>
      </c>
      <c r="I94" s="376" t="str">
        <f>'01-Mapa de riesgo-UO'!AT95</f>
        <v>LEVE</v>
      </c>
      <c r="J94" s="176" t="str">
        <f>'01-Mapa de riesgo-UO'!AW314</f>
        <v>ASUMIR</v>
      </c>
      <c r="K94" s="374" t="str">
        <f t="shared" si="19"/>
        <v>NO</v>
      </c>
      <c r="L94" s="368"/>
      <c r="M94" s="368"/>
      <c r="N94" s="368"/>
      <c r="O94" s="368"/>
      <c r="P94" s="368"/>
      <c r="Q94" s="368"/>
      <c r="R94" s="368"/>
      <c r="S94" s="370"/>
    </row>
    <row r="95" spans="1:19" ht="31.5" customHeight="1" x14ac:dyDescent="0.2">
      <c r="A95" s="372"/>
      <c r="B95" s="374"/>
      <c r="C95" s="374"/>
      <c r="D95" s="376"/>
      <c r="E95" s="376"/>
      <c r="F95" s="376"/>
      <c r="G95" s="175" t="str">
        <f>'01-Mapa de riesgo-UO'!I96</f>
        <v>Grupos de estudiantes superiores a las políticas institucionales de creación de grupos</v>
      </c>
      <c r="H95" s="376"/>
      <c r="I95" s="376"/>
      <c r="J95" s="176" t="str">
        <f>'01-Mapa de riesgo-UO'!AW315</f>
        <v>ASUMIR</v>
      </c>
      <c r="K95" s="374"/>
      <c r="L95" s="368"/>
      <c r="M95" s="368"/>
      <c r="N95" s="368"/>
      <c r="O95" s="368"/>
      <c r="P95" s="368"/>
      <c r="Q95" s="368"/>
      <c r="R95" s="368"/>
      <c r="S95" s="370"/>
    </row>
    <row r="96" spans="1:19" ht="31.5" customHeight="1" x14ac:dyDescent="0.2">
      <c r="A96" s="372"/>
      <c r="B96" s="374"/>
      <c r="C96" s="374"/>
      <c r="D96" s="376"/>
      <c r="E96" s="376"/>
      <c r="F96" s="376"/>
      <c r="G96" s="175">
        <f>'01-Mapa de riesgo-UO'!I97</f>
        <v>0</v>
      </c>
      <c r="H96" s="376"/>
      <c r="I96" s="376"/>
      <c r="J96" s="176" t="str">
        <f>'01-Mapa de riesgo-UO'!AW316</f>
        <v>ASUMIR</v>
      </c>
      <c r="K96" s="374"/>
      <c r="L96" s="368"/>
      <c r="M96" s="368"/>
      <c r="N96" s="368"/>
      <c r="O96" s="368"/>
      <c r="P96" s="368"/>
      <c r="Q96" s="368"/>
      <c r="R96" s="368"/>
      <c r="S96" s="370"/>
    </row>
    <row r="97" spans="1:19" ht="31.5" customHeight="1" x14ac:dyDescent="0.2">
      <c r="A97" s="372">
        <v>30</v>
      </c>
      <c r="B97" s="374" t="str">
        <f>'01-Mapa de riesgo-UO'!D98</f>
        <v>ADMINISTRACIÓN_INSTITUCIONAL</v>
      </c>
      <c r="C97" s="374" t="str">
        <f>+'01-Mapa de riesgo-UO'!F98</f>
        <v>NO</v>
      </c>
      <c r="D97" s="376" t="str">
        <f>'01-Mapa de riesgo-UO'!J98</f>
        <v>Estratégico</v>
      </c>
      <c r="E97" s="376" t="str">
        <f>'01-Mapa de riesgo-UO'!K98</f>
        <v>Desatención de algunos procesos misionales de la Facultad de Ingenierías y ejecución lenta de los procesos académicos y administrativos</v>
      </c>
      <c r="F97" s="376"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75"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76"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76" t="str">
        <f>'01-Mapa de riesgo-UO'!AT98</f>
        <v>MODERADO</v>
      </c>
      <c r="J97" s="176" t="str">
        <f>'01-Mapa de riesgo-UO'!AW317</f>
        <v>ASUMIR</v>
      </c>
      <c r="K97" s="374" t="str">
        <f t="shared" si="19"/>
        <v>Si el proceso lo requiere</v>
      </c>
      <c r="L97" s="368"/>
      <c r="M97" s="368"/>
      <c r="N97" s="368"/>
      <c r="O97" s="368"/>
      <c r="P97" s="368"/>
      <c r="Q97" s="368"/>
      <c r="R97" s="368"/>
      <c r="S97" s="370"/>
    </row>
    <row r="98" spans="1:19" ht="31.5" customHeight="1" x14ac:dyDescent="0.2">
      <c r="A98" s="372"/>
      <c r="B98" s="374"/>
      <c r="C98" s="374"/>
      <c r="D98" s="376"/>
      <c r="E98" s="376"/>
      <c r="F98" s="376"/>
      <c r="G98" s="175" t="str">
        <f>'01-Mapa de riesgo-UO'!I99</f>
        <v>No se cuenta con aplicativos ni los suficientes mecanismos para el seguimiento de la totalidad de los procesos académicos/administrativos de la facultad.</v>
      </c>
      <c r="H98" s="376"/>
      <c r="I98" s="376"/>
      <c r="J98" s="176" t="str">
        <f>'01-Mapa de riesgo-UO'!AW318</f>
        <v>ASUMIR</v>
      </c>
      <c r="K98" s="374"/>
      <c r="L98" s="368"/>
      <c r="M98" s="368"/>
      <c r="N98" s="368"/>
      <c r="O98" s="368"/>
      <c r="P98" s="368"/>
      <c r="Q98" s="368"/>
      <c r="R98" s="368"/>
      <c r="S98" s="370"/>
    </row>
    <row r="99" spans="1:19" ht="31.5" customHeight="1" x14ac:dyDescent="0.2">
      <c r="A99" s="372"/>
      <c r="B99" s="374"/>
      <c r="C99" s="374"/>
      <c r="D99" s="376"/>
      <c r="E99" s="376"/>
      <c r="F99" s="376"/>
      <c r="G99" s="175"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76"/>
      <c r="I99" s="376"/>
      <c r="J99" s="176" t="str">
        <f>'01-Mapa de riesgo-UO'!AW319</f>
        <v>ASUMIR</v>
      </c>
      <c r="K99" s="374"/>
      <c r="L99" s="368"/>
      <c r="M99" s="368"/>
      <c r="N99" s="368"/>
      <c r="O99" s="368"/>
      <c r="P99" s="368"/>
      <c r="Q99" s="368"/>
      <c r="R99" s="368"/>
      <c r="S99" s="370"/>
    </row>
    <row r="100" spans="1:19" ht="31.5" customHeight="1" x14ac:dyDescent="0.2">
      <c r="A100" s="372">
        <v>31</v>
      </c>
      <c r="B100" s="374" t="str">
        <f>'01-Mapa de riesgo-UO'!D101</f>
        <v>DOCENCIA</v>
      </c>
      <c r="C100" s="374" t="str">
        <f>+'01-Mapa de riesgo-UO'!F101</f>
        <v>NO</v>
      </c>
      <c r="D100" s="376" t="str">
        <f>'01-Mapa de riesgo-UO'!J101</f>
        <v>Estratégico</v>
      </c>
      <c r="E100" s="376" t="str">
        <f>'01-Mapa de riesgo-UO'!K101</f>
        <v>Pérdida del registro calificado y de la acreditación de algún programa de pregrado o posgrado</v>
      </c>
      <c r="F100" s="376"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75" t="str">
        <f>'01-Mapa de riesgo-UO'!I101</f>
        <v>Bajo seguimiento y ausencia de personal que efectúe seguimiento en decanatura a los procesos de registro calificado</v>
      </c>
      <c r="H100" s="376" t="str">
        <f>'01-Mapa de riesgo-UO'!M101</f>
        <v>Pérdida de posibilidad de apertura y matrícula en los programas académicos.
Imagen desfavorable regional y en la comunidad académica</v>
      </c>
      <c r="I100" s="376" t="str">
        <f>'01-Mapa de riesgo-UO'!AT101</f>
        <v>LEVE</v>
      </c>
      <c r="J100" s="176" t="str">
        <f>'01-Mapa de riesgo-UO'!AW320</f>
        <v>REDUCIR</v>
      </c>
      <c r="K100" s="374" t="str">
        <f t="shared" si="19"/>
        <v>NO</v>
      </c>
      <c r="L100" s="368"/>
      <c r="M100" s="368"/>
      <c r="N100" s="368"/>
      <c r="O100" s="368"/>
      <c r="P100" s="368"/>
      <c r="Q100" s="368"/>
      <c r="R100" s="368"/>
      <c r="S100" s="370"/>
    </row>
    <row r="101" spans="1:19" ht="31.5" customHeight="1" x14ac:dyDescent="0.2">
      <c r="A101" s="372"/>
      <c r="B101" s="374"/>
      <c r="C101" s="374"/>
      <c r="D101" s="376"/>
      <c r="E101" s="376"/>
      <c r="F101" s="376"/>
      <c r="G101" s="175" t="str">
        <f>'01-Mapa de riesgo-UO'!I102</f>
        <v>Ausencia de procesos de sistematización de las experiencias desde decanatura apoyado en direcciones</v>
      </c>
      <c r="H101" s="376"/>
      <c r="I101" s="376"/>
      <c r="J101" s="176">
        <f>'01-Mapa de riesgo-UO'!AW321</f>
        <v>0</v>
      </c>
      <c r="K101" s="374"/>
      <c r="L101" s="368"/>
      <c r="M101" s="368"/>
      <c r="N101" s="368"/>
      <c r="O101" s="368"/>
      <c r="P101" s="368"/>
      <c r="Q101" s="368"/>
      <c r="R101" s="368"/>
      <c r="S101" s="370"/>
    </row>
    <row r="102" spans="1:19" ht="31.5" customHeight="1" x14ac:dyDescent="0.2">
      <c r="A102" s="372"/>
      <c r="B102" s="374"/>
      <c r="C102" s="374"/>
      <c r="D102" s="376"/>
      <c r="E102" s="376"/>
      <c r="F102" s="376"/>
      <c r="G102" s="175">
        <f>'01-Mapa de riesgo-UO'!I103</f>
        <v>0</v>
      </c>
      <c r="H102" s="376"/>
      <c r="I102" s="376"/>
      <c r="J102" s="176">
        <f>'01-Mapa de riesgo-UO'!AW322</f>
        <v>0</v>
      </c>
      <c r="K102" s="374"/>
      <c r="L102" s="368"/>
      <c r="M102" s="368"/>
      <c r="N102" s="368"/>
      <c r="O102" s="368"/>
      <c r="P102" s="368"/>
      <c r="Q102" s="368"/>
      <c r="R102" s="368"/>
      <c r="S102" s="370"/>
    </row>
    <row r="103" spans="1:19" ht="31.5" customHeight="1" x14ac:dyDescent="0.2">
      <c r="A103" s="372">
        <v>32</v>
      </c>
      <c r="B103" s="374" t="str">
        <f>'01-Mapa de riesgo-UO'!D104</f>
        <v>DOCENCIA</v>
      </c>
      <c r="C103" s="374" t="str">
        <f>+'01-Mapa de riesgo-UO'!F104</f>
        <v>NO</v>
      </c>
      <c r="D103" s="376" t="str">
        <f>'01-Mapa de riesgo-UO'!J104</f>
        <v>Estratégico</v>
      </c>
      <c r="E103" s="376" t="str">
        <f>'01-Mapa de riesgo-UO'!K104</f>
        <v>Disminución de profesores para soportar el desarrollo de la docencia, investigación, extensión así como los PEP, el PEI y el PDI</v>
      </c>
      <c r="F103" s="376"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75" t="str">
        <f>'01-Mapa de riesgo-UO'!I104</f>
        <v>Se tiene baja sistematización de necesidades reales de mediano y largo plazo de fortalecimiento de la planta docente</v>
      </c>
      <c r="H103" s="376" t="str">
        <f>'01-Mapa de riesgo-UO'!M104</f>
        <v>Reducción del impacto en el ejercicio pedagógico
Disminución de la eficacia en el logro de los resultados de aprendizaje y por consiguiente riesgo de pérdida de sellos de calidad</v>
      </c>
      <c r="I103" s="376" t="str">
        <f>'01-Mapa de riesgo-UO'!AT104</f>
        <v>LEVE</v>
      </c>
      <c r="J103" s="176" t="str">
        <f>'01-Mapa de riesgo-UO'!AW323</f>
        <v>REDUCIR</v>
      </c>
      <c r="K103" s="374" t="str">
        <f t="shared" si="19"/>
        <v>NO</v>
      </c>
      <c r="L103" s="368"/>
      <c r="M103" s="368"/>
      <c r="N103" s="368"/>
      <c r="O103" s="368"/>
      <c r="P103" s="368"/>
      <c r="Q103" s="368"/>
      <c r="R103" s="368"/>
      <c r="S103" s="370"/>
    </row>
    <row r="104" spans="1:19" ht="31.5" customHeight="1" x14ac:dyDescent="0.2">
      <c r="A104" s="372"/>
      <c r="B104" s="374"/>
      <c r="C104" s="374"/>
      <c r="D104" s="376"/>
      <c r="E104" s="376"/>
      <c r="F104" s="376"/>
      <c r="G104" s="175" t="str">
        <f>'01-Mapa de riesgo-UO'!I105</f>
        <v>Ausencia de procesos de sistematización de las experiencias desde decanatura apoyado en direcciones</v>
      </c>
      <c r="H104" s="376"/>
      <c r="I104" s="376"/>
      <c r="J104" s="176" t="str">
        <f>'01-Mapa de riesgo-UO'!AW324</f>
        <v>REDUCIR</v>
      </c>
      <c r="K104" s="374"/>
      <c r="L104" s="368"/>
      <c r="M104" s="368"/>
      <c r="N104" s="368"/>
      <c r="O104" s="368"/>
      <c r="P104" s="368"/>
      <c r="Q104" s="368"/>
      <c r="R104" s="368"/>
      <c r="S104" s="370"/>
    </row>
    <row r="105" spans="1:19" ht="31.5" customHeight="1" x14ac:dyDescent="0.2">
      <c r="A105" s="372"/>
      <c r="B105" s="374"/>
      <c r="C105" s="374"/>
      <c r="D105" s="376"/>
      <c r="E105" s="376"/>
      <c r="F105" s="376"/>
      <c r="G105" s="175">
        <f>'01-Mapa de riesgo-UO'!I106</f>
        <v>0</v>
      </c>
      <c r="H105" s="376"/>
      <c r="I105" s="376"/>
      <c r="J105" s="176" t="str">
        <f>'01-Mapa de riesgo-UO'!AW325</f>
        <v>REDUCIR</v>
      </c>
      <c r="K105" s="374"/>
      <c r="L105" s="368"/>
      <c r="M105" s="368"/>
      <c r="N105" s="368"/>
      <c r="O105" s="368"/>
      <c r="P105" s="368"/>
      <c r="Q105" s="368"/>
      <c r="R105" s="368"/>
      <c r="S105" s="370"/>
    </row>
    <row r="106" spans="1:19" ht="31.5" customHeight="1" x14ac:dyDescent="0.2">
      <c r="A106" s="372">
        <v>33</v>
      </c>
      <c r="B106" s="374" t="str">
        <f>'01-Mapa de riesgo-UO'!D107</f>
        <v>DOCENCIA</v>
      </c>
      <c r="C106" s="374" t="str">
        <f>+'01-Mapa de riesgo-UO'!F107</f>
        <v>NO</v>
      </c>
      <c r="D106" s="376" t="str">
        <f>'01-Mapa de riesgo-UO'!J107</f>
        <v>Estratégico</v>
      </c>
      <c r="E106" s="376" t="str">
        <f>'01-Mapa de riesgo-UO'!K107</f>
        <v>Deserción estudiantil incremental</v>
      </c>
      <c r="F106" s="376" t="str">
        <f>'01-Mapa de riesgo-UO'!L107</f>
        <v xml:space="preserve">La deserción estudiantil es uno de los fenómenos de ineficiencia del sistema estatal de universidades más notorio, tiene un enorme impacto por los enormes recursos que se destinan a la educación superior. </v>
      </c>
      <c r="G106" s="175" t="str">
        <f>'01-Mapa de riesgo-UO'!I107</f>
        <v>Monitoreo y Seguimiento</v>
      </c>
      <c r="H106" s="376" t="str">
        <f>'01-Mapa de riesgo-UO'!M107</f>
        <v>Frustración al estudiante vinculado, demotivación y desconfianza del sistema educativo.
Ineficiencia económica de la institución y el sistema universitario</v>
      </c>
      <c r="I106" s="376" t="str">
        <f>'01-Mapa de riesgo-UO'!AT107</f>
        <v>LEVE</v>
      </c>
      <c r="J106" s="176" t="str">
        <f>'01-Mapa de riesgo-UO'!AW326</f>
        <v>REDUCIR</v>
      </c>
      <c r="K106" s="374" t="str">
        <f t="shared" si="19"/>
        <v>NO</v>
      </c>
      <c r="L106" s="368"/>
      <c r="M106" s="368"/>
      <c r="N106" s="368"/>
      <c r="O106" s="368"/>
      <c r="P106" s="368"/>
      <c r="Q106" s="368"/>
      <c r="R106" s="368"/>
      <c r="S106" s="370"/>
    </row>
    <row r="107" spans="1:19" ht="31.5" customHeight="1" x14ac:dyDescent="0.2">
      <c r="A107" s="372"/>
      <c r="B107" s="374"/>
      <c r="C107" s="374"/>
      <c r="D107" s="376"/>
      <c r="E107" s="376"/>
      <c r="F107" s="376"/>
      <c r="G107" s="175" t="str">
        <f>'01-Mapa de riesgo-UO'!I108</f>
        <v>La falta de acompañamiento hacia los estudiantes facilita la deserción por fallas académicas, desconocimiento de procesos</v>
      </c>
      <c r="H107" s="376"/>
      <c r="I107" s="376"/>
      <c r="J107" s="176" t="str">
        <f>'01-Mapa de riesgo-UO'!AW327</f>
        <v>REDUCIR</v>
      </c>
      <c r="K107" s="374"/>
      <c r="L107" s="368"/>
      <c r="M107" s="368"/>
      <c r="N107" s="368"/>
      <c r="O107" s="368"/>
      <c r="P107" s="368"/>
      <c r="Q107" s="368"/>
      <c r="R107" s="368"/>
      <c r="S107" s="370"/>
    </row>
    <row r="108" spans="1:19" ht="31.5" customHeight="1" x14ac:dyDescent="0.2">
      <c r="A108" s="372"/>
      <c r="B108" s="374"/>
      <c r="C108" s="374"/>
      <c r="D108" s="376"/>
      <c r="E108" s="376"/>
      <c r="F108" s="376"/>
      <c r="G108" s="175" t="str">
        <f>'01-Mapa de riesgo-UO'!I109</f>
        <v>Carencia de ambientes educativos institucionales que fomenten la investigación, brinden apoyo a emprendedores, faciliten visitas académicas y promuevan la pertenencia en grupos de afinidad y de investigación, entre otros</v>
      </c>
      <c r="H108" s="376"/>
      <c r="I108" s="376"/>
      <c r="J108" s="176" t="str">
        <f>'01-Mapa de riesgo-UO'!AW328</f>
        <v>REDUCIR</v>
      </c>
      <c r="K108" s="374"/>
      <c r="L108" s="368"/>
      <c r="M108" s="368"/>
      <c r="N108" s="368"/>
      <c r="O108" s="368"/>
      <c r="P108" s="368"/>
      <c r="Q108" s="368"/>
      <c r="R108" s="368"/>
      <c r="S108" s="370"/>
    </row>
    <row r="109" spans="1:19" ht="31.5" customHeight="1" x14ac:dyDescent="0.2">
      <c r="A109" s="372">
        <v>34</v>
      </c>
      <c r="B109" s="374" t="str">
        <f>'01-Mapa de riesgo-UO'!D110</f>
        <v>EXTENSIÓN_PROYECCIÓN_SOCIAL</v>
      </c>
      <c r="C109" s="374" t="str">
        <f>+'01-Mapa de riesgo-UO'!F110</f>
        <v>NO</v>
      </c>
      <c r="D109" s="376" t="str">
        <f>'01-Mapa de riesgo-UO'!J110</f>
        <v>Estratégico</v>
      </c>
      <c r="E109" s="376" t="str">
        <f>'01-Mapa de riesgo-UO'!K110</f>
        <v>Bajo relacionamiento de la facultad y los programas en el medio externo</v>
      </c>
      <c r="F109" s="376"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75" t="str">
        <f>'01-Mapa de riesgo-UO'!I110</f>
        <v>No se conocen todos los planes de desarrollo de los gobiernos entrantes</v>
      </c>
      <c r="H109" s="376"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76" t="str">
        <f>'01-Mapa de riesgo-UO'!AT110</f>
        <v>MODERADO</v>
      </c>
      <c r="J109" s="176" t="str">
        <f>'01-Mapa de riesgo-UO'!AW329</f>
        <v>REDUCIR</v>
      </c>
      <c r="K109" s="374" t="str">
        <f t="shared" si="19"/>
        <v>Si el proceso lo requiere</v>
      </c>
      <c r="L109" s="368"/>
      <c r="M109" s="368"/>
      <c r="N109" s="368"/>
      <c r="O109" s="368"/>
      <c r="P109" s="368"/>
      <c r="Q109" s="368"/>
      <c r="R109" s="368"/>
      <c r="S109" s="370"/>
    </row>
    <row r="110" spans="1:19" ht="31.5" customHeight="1" x14ac:dyDescent="0.2">
      <c r="A110" s="372"/>
      <c r="B110" s="374"/>
      <c r="C110" s="374"/>
      <c r="D110" s="376"/>
      <c r="E110" s="376"/>
      <c r="F110" s="376"/>
      <c r="G110" s="175" t="str">
        <f>'01-Mapa de riesgo-UO'!I111</f>
        <v>Carecemos de un mecaniso o proceso institucional establecido para interactuar con los gremios.</v>
      </c>
      <c r="H110" s="376"/>
      <c r="I110" s="376"/>
      <c r="J110" s="176">
        <f>'01-Mapa de riesgo-UO'!AW330</f>
        <v>0</v>
      </c>
      <c r="K110" s="374"/>
      <c r="L110" s="368"/>
      <c r="M110" s="368"/>
      <c r="N110" s="368"/>
      <c r="O110" s="368"/>
      <c r="P110" s="368"/>
      <c r="Q110" s="368"/>
      <c r="R110" s="368"/>
      <c r="S110" s="370"/>
    </row>
    <row r="111" spans="1:19" ht="31.5" customHeight="1" x14ac:dyDescent="0.2">
      <c r="A111" s="372"/>
      <c r="B111" s="374"/>
      <c r="C111" s="374"/>
      <c r="D111" s="376"/>
      <c r="E111" s="376"/>
      <c r="F111" s="376"/>
      <c r="G111" s="175" t="str">
        <f>'01-Mapa de riesgo-UO'!I112</f>
        <v>No se cuenta con un plan estratégico que permita seguir unos lineamientos en el tiempo al interior de la facultad.</v>
      </c>
      <c r="H111" s="376"/>
      <c r="I111" s="376"/>
      <c r="J111" s="176">
        <f>'01-Mapa de riesgo-UO'!AW331</f>
        <v>0</v>
      </c>
      <c r="K111" s="374"/>
      <c r="L111" s="368"/>
      <c r="M111" s="368"/>
      <c r="N111" s="368"/>
      <c r="O111" s="368"/>
      <c r="P111" s="368"/>
      <c r="Q111" s="368"/>
      <c r="R111" s="368"/>
      <c r="S111" s="370"/>
    </row>
    <row r="112" spans="1:19" ht="31.5" customHeight="1" x14ac:dyDescent="0.2">
      <c r="A112" s="372">
        <v>35</v>
      </c>
      <c r="B112" s="374" t="str">
        <f>'01-Mapa de riesgo-UO'!D113</f>
        <v>ADMINISTRACIÓN_INSTITUCIONAL</v>
      </c>
      <c r="C112" s="374" t="str">
        <f>+'01-Mapa de riesgo-UO'!F113</f>
        <v>NO</v>
      </c>
      <c r="D112" s="376" t="str">
        <f>'01-Mapa de riesgo-UO'!J113</f>
        <v>Financiero</v>
      </c>
      <c r="E112" s="376" t="str">
        <f>'01-Mapa de riesgo-UO'!K113</f>
        <v>Posibilidad que ocurra un error en la aprobación de solicitudes que esté fuera de los parámetros que establece el reglamento</v>
      </c>
      <c r="F112" s="376" t="str">
        <f>'01-Mapa de riesgo-UO'!L113</f>
        <v>Las directivas académicas como los Decanos de las Facultades tienen entre sus funciones la gestión en la ordenación del gasto público respetando los montos máximos establecidos según la normatividad vigente</v>
      </c>
      <c r="G112" s="175"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76"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76" t="str">
        <f>'01-Mapa de riesgo-UO'!AT113</f>
        <v>MODERADO</v>
      </c>
      <c r="J112" s="176" t="str">
        <f>'01-Mapa de riesgo-UO'!AW332</f>
        <v>ASUMIR</v>
      </c>
      <c r="K112" s="374" t="str">
        <f t="shared" si="19"/>
        <v>Si el proceso lo requiere</v>
      </c>
      <c r="L112" s="368"/>
      <c r="M112" s="368"/>
      <c r="N112" s="368"/>
      <c r="O112" s="368"/>
      <c r="P112" s="368"/>
      <c r="Q112" s="368"/>
      <c r="R112" s="368"/>
      <c r="S112" s="370"/>
    </row>
    <row r="113" spans="1:19" ht="31.5" customHeight="1" x14ac:dyDescent="0.2">
      <c r="A113" s="372"/>
      <c r="B113" s="374"/>
      <c r="C113" s="374"/>
      <c r="D113" s="376"/>
      <c r="E113" s="376"/>
      <c r="F113" s="376"/>
      <c r="G113" s="175">
        <f>'01-Mapa de riesgo-UO'!I114</f>
        <v>0</v>
      </c>
      <c r="H113" s="376"/>
      <c r="I113" s="376"/>
      <c r="J113" s="176">
        <f>'01-Mapa de riesgo-UO'!AW333</f>
        <v>0</v>
      </c>
      <c r="K113" s="374"/>
      <c r="L113" s="368"/>
      <c r="M113" s="368"/>
      <c r="N113" s="368"/>
      <c r="O113" s="368"/>
      <c r="P113" s="368"/>
      <c r="Q113" s="368"/>
      <c r="R113" s="368"/>
      <c r="S113" s="370"/>
    </row>
    <row r="114" spans="1:19" ht="31.5" customHeight="1" x14ac:dyDescent="0.2">
      <c r="A114" s="372"/>
      <c r="B114" s="374"/>
      <c r="C114" s="374"/>
      <c r="D114" s="376"/>
      <c r="E114" s="376"/>
      <c r="F114" s="376"/>
      <c r="G114" s="175">
        <f>'01-Mapa de riesgo-UO'!I115</f>
        <v>0</v>
      </c>
      <c r="H114" s="376"/>
      <c r="I114" s="376"/>
      <c r="J114" s="176">
        <f>'01-Mapa de riesgo-UO'!AW334</f>
        <v>0</v>
      </c>
      <c r="K114" s="374"/>
      <c r="L114" s="368"/>
      <c r="M114" s="368"/>
      <c r="N114" s="368"/>
      <c r="O114" s="368"/>
      <c r="P114" s="368"/>
      <c r="Q114" s="368"/>
      <c r="R114" s="368"/>
      <c r="S114" s="370"/>
    </row>
    <row r="115" spans="1:19" ht="31.5" customHeight="1" x14ac:dyDescent="0.2">
      <c r="A115" s="372">
        <v>36</v>
      </c>
      <c r="B115" s="374" t="str">
        <f>'01-Mapa de riesgo-UO'!D116</f>
        <v>ADMINISTRACIÓN_INSTITUCIONAL</v>
      </c>
      <c r="C115" s="374" t="str">
        <f>+'01-Mapa de riesgo-UO'!F116</f>
        <v>NO</v>
      </c>
      <c r="D115" s="376" t="str">
        <f>'01-Mapa de riesgo-UO'!J116</f>
        <v>Derechos_Humanos</v>
      </c>
      <c r="E115" s="376" t="str">
        <f>'01-Mapa de riesgo-UO'!K116</f>
        <v>Posibilidad de deterioro significativo en el desempeño individual y colectivo, resolución de conflictos y trabajo en equipo</v>
      </c>
      <c r="F115" s="376"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75" t="str">
        <f>'01-Mapa de riesgo-UO'!I116</f>
        <v>Falta de capacitación continua en habilidades blandas para los funcionarios adscritos a la facultad</v>
      </c>
      <c r="H115" s="376"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76" t="str">
        <f>'01-Mapa de riesgo-UO'!AT116</f>
        <v>MODERADO</v>
      </c>
      <c r="J115" s="176" t="str">
        <f>'01-Mapa de riesgo-UO'!AW335</f>
        <v>REDUCIR</v>
      </c>
      <c r="K115" s="374" t="str">
        <f t="shared" si="19"/>
        <v>Si el proceso lo requiere</v>
      </c>
      <c r="L115" s="368"/>
      <c r="M115" s="368"/>
      <c r="N115" s="368"/>
      <c r="O115" s="368"/>
      <c r="P115" s="368"/>
      <c r="Q115" s="368"/>
      <c r="R115" s="368"/>
      <c r="S115" s="370"/>
    </row>
    <row r="116" spans="1:19" ht="31.5" customHeight="1" x14ac:dyDescent="0.2">
      <c r="A116" s="372"/>
      <c r="B116" s="374"/>
      <c r="C116" s="374"/>
      <c r="D116" s="376"/>
      <c r="E116" s="376"/>
      <c r="F116" s="376"/>
      <c r="G116" s="175">
        <f>'01-Mapa de riesgo-UO'!I117</f>
        <v>0</v>
      </c>
      <c r="H116" s="376"/>
      <c r="I116" s="376"/>
      <c r="J116" s="176">
        <f>'01-Mapa de riesgo-UO'!AW336</f>
        <v>0</v>
      </c>
      <c r="K116" s="374"/>
      <c r="L116" s="368"/>
      <c r="M116" s="368"/>
      <c r="N116" s="368"/>
      <c r="O116" s="368"/>
      <c r="P116" s="368"/>
      <c r="Q116" s="368"/>
      <c r="R116" s="368"/>
      <c r="S116" s="370"/>
    </row>
    <row r="117" spans="1:19" ht="31.5" customHeight="1" x14ac:dyDescent="0.2">
      <c r="A117" s="372"/>
      <c r="B117" s="374"/>
      <c r="C117" s="374"/>
      <c r="D117" s="376"/>
      <c r="E117" s="376"/>
      <c r="F117" s="376"/>
      <c r="G117" s="175">
        <f>'01-Mapa de riesgo-UO'!I118</f>
        <v>0</v>
      </c>
      <c r="H117" s="376"/>
      <c r="I117" s="376"/>
      <c r="J117" s="176">
        <f>'01-Mapa de riesgo-UO'!AW337</f>
        <v>0</v>
      </c>
      <c r="K117" s="374"/>
      <c r="L117" s="368"/>
      <c r="M117" s="368"/>
      <c r="N117" s="368"/>
      <c r="O117" s="368"/>
      <c r="P117" s="368"/>
      <c r="Q117" s="368"/>
      <c r="R117" s="368"/>
      <c r="S117" s="370"/>
    </row>
    <row r="118" spans="1:19" ht="31.5" customHeight="1" x14ac:dyDescent="0.2">
      <c r="A118" s="372">
        <v>37</v>
      </c>
      <c r="B118" s="374" t="str">
        <f>'01-Mapa de riesgo-UO'!D119</f>
        <v>DOCENCIA</v>
      </c>
      <c r="C118" s="374" t="str">
        <f>+'01-Mapa de riesgo-UO'!F119</f>
        <v>NO</v>
      </c>
      <c r="D118" s="376" t="str">
        <f>'01-Mapa de riesgo-UO'!J119</f>
        <v>Estratégico</v>
      </c>
      <c r="E118" s="376" t="str">
        <f>'01-Mapa de riesgo-UO'!K119</f>
        <v>No apertura de nuevas cohortes de los programas de posgrado</v>
      </c>
      <c r="F118" s="376" t="str">
        <f>'01-Mapa de riesgo-UO'!L119</f>
        <v>Programas académicos de Posgrados que no pueden aperturar nuevas cohortes por la baja demanda de los programas académicos de posgrado de acuerdo a las condiciones de educación superior del sector.</v>
      </c>
      <c r="G118" s="175" t="str">
        <f>'01-Mapa de riesgo-UO'!I119</f>
        <v>Demanda limitada de estudiantes para los programas académicos de posgrado</v>
      </c>
      <c r="H118" s="376" t="str">
        <f>'01-Mapa de riesgo-UO'!M119</f>
        <v>- Desfinanciación de los recursos financieros de la Facultad
- Posibilidad de cierre del programa de posgrado</v>
      </c>
      <c r="I118" s="376" t="str">
        <f>'01-Mapa de riesgo-UO'!AT119</f>
        <v>MODERADO</v>
      </c>
      <c r="J118" s="176" t="str">
        <f>'01-Mapa de riesgo-UO'!AW338</f>
        <v>ASUMIR</v>
      </c>
      <c r="K118" s="374" t="str">
        <f t="shared" si="19"/>
        <v>Si el proceso lo requiere</v>
      </c>
      <c r="L118" s="368"/>
      <c r="M118" s="368"/>
      <c r="N118" s="368"/>
      <c r="O118" s="368"/>
      <c r="P118" s="368"/>
      <c r="Q118" s="368"/>
      <c r="R118" s="368"/>
      <c r="S118" s="370"/>
    </row>
    <row r="119" spans="1:19" ht="31.5" customHeight="1" x14ac:dyDescent="0.2">
      <c r="A119" s="372"/>
      <c r="B119" s="374"/>
      <c r="C119" s="374"/>
      <c r="D119" s="376"/>
      <c r="E119" s="376"/>
      <c r="F119" s="376"/>
      <c r="G119" s="175" t="str">
        <f>'01-Mapa de riesgo-UO'!I120</f>
        <v>Falta de conocimiento de las personas sobre los programas de posgrado.</v>
      </c>
      <c r="H119" s="376"/>
      <c r="I119" s="376"/>
      <c r="J119" s="176" t="str">
        <f>'01-Mapa de riesgo-UO'!AW339</f>
        <v>ASUMIR</v>
      </c>
      <c r="K119" s="374"/>
      <c r="L119" s="368"/>
      <c r="M119" s="368"/>
      <c r="N119" s="368"/>
      <c r="O119" s="368"/>
      <c r="P119" s="368"/>
      <c r="Q119" s="368"/>
      <c r="R119" s="368"/>
      <c r="S119" s="370"/>
    </row>
    <row r="120" spans="1:19" ht="31.5" customHeight="1" x14ac:dyDescent="0.2">
      <c r="A120" s="372"/>
      <c r="B120" s="374"/>
      <c r="C120" s="374"/>
      <c r="D120" s="376"/>
      <c r="E120" s="376"/>
      <c r="F120" s="376"/>
      <c r="G120" s="175">
        <f>'01-Mapa de riesgo-UO'!I121</f>
        <v>0</v>
      </c>
      <c r="H120" s="376"/>
      <c r="I120" s="376"/>
      <c r="J120" s="176" t="str">
        <f>'01-Mapa de riesgo-UO'!AW340</f>
        <v>ASUMIR</v>
      </c>
      <c r="K120" s="374"/>
      <c r="L120" s="368"/>
      <c r="M120" s="368"/>
      <c r="N120" s="368"/>
      <c r="O120" s="368"/>
      <c r="P120" s="368"/>
      <c r="Q120" s="368"/>
      <c r="R120" s="368"/>
      <c r="S120" s="370"/>
    </row>
    <row r="121" spans="1:19" ht="31.5" customHeight="1" x14ac:dyDescent="0.2">
      <c r="A121" s="372">
        <v>38</v>
      </c>
      <c r="B121" s="374" t="str">
        <f>'01-Mapa de riesgo-UO'!D122</f>
        <v>ADMINISTRACIÓN_INSTITUCIONAL</v>
      </c>
      <c r="C121" s="374" t="str">
        <f>+'01-Mapa de riesgo-UO'!F122</f>
        <v>NO</v>
      </c>
      <c r="D121" s="376" t="str">
        <f>'01-Mapa de riesgo-UO'!J122</f>
        <v>Tecnología</v>
      </c>
      <c r="E121" s="376" t="str">
        <f>'01-Mapa de riesgo-UO'!K122</f>
        <v>Afectación en los procesos administrativos y académicos de la facultad y sus programas</v>
      </c>
      <c r="F121" s="376" t="str">
        <f>'01-Mapa de riesgo-UO'!L122</f>
        <v>Fallas en los aplicativos de Sistemas de Información, tales como registro de asistencias, registro de notas, transferencia de memorandos, carga docente, entre otros.</v>
      </c>
      <c r="G121" s="175" t="str">
        <f>'01-Mapa de riesgo-UO'!I122</f>
        <v>Errores de programación, conexión o usuarios no asignados, en los Sistemas de Información para labores académicas y administrativas</v>
      </c>
      <c r="H121" s="376" t="str">
        <f>'01-Mapa de riesgo-UO'!M122</f>
        <v>Pérdida de información
Reclamos de las partes involucradas
Reprocesos y aumento de carga de trabajo
Incumplimiento de los tiempos de entrega</v>
      </c>
      <c r="I121" s="376" t="str">
        <f>'01-Mapa de riesgo-UO'!AT122</f>
        <v>MODERADO</v>
      </c>
      <c r="J121" s="176" t="str">
        <f>'01-Mapa de riesgo-UO'!AW341</f>
        <v>TRANSFERIR</v>
      </c>
      <c r="K121" s="374" t="str">
        <f t="shared" si="19"/>
        <v>Si el proceso lo requiere</v>
      </c>
      <c r="L121" s="368"/>
      <c r="M121" s="368"/>
      <c r="N121" s="368"/>
      <c r="O121" s="368"/>
      <c r="P121" s="368"/>
      <c r="Q121" s="368"/>
      <c r="R121" s="368"/>
      <c r="S121" s="370"/>
    </row>
    <row r="122" spans="1:19" ht="31.5" customHeight="1" x14ac:dyDescent="0.2">
      <c r="A122" s="372"/>
      <c r="B122" s="374"/>
      <c r="C122" s="374"/>
      <c r="D122" s="376"/>
      <c r="E122" s="376"/>
      <c r="F122" s="376"/>
      <c r="G122" s="175" t="str">
        <f>'01-Mapa de riesgo-UO'!I123</f>
        <v>Demora en la asignación de usuarios</v>
      </c>
      <c r="H122" s="376"/>
      <c r="I122" s="376"/>
      <c r="J122" s="176">
        <f>'01-Mapa de riesgo-UO'!AW342</f>
        <v>0</v>
      </c>
      <c r="K122" s="374"/>
      <c r="L122" s="368"/>
      <c r="M122" s="368"/>
      <c r="N122" s="368"/>
      <c r="O122" s="368"/>
      <c r="P122" s="368"/>
      <c r="Q122" s="368"/>
      <c r="R122" s="368"/>
      <c r="S122" s="370"/>
    </row>
    <row r="123" spans="1:19" ht="31.5" customHeight="1" x14ac:dyDescent="0.2">
      <c r="A123" s="372"/>
      <c r="B123" s="374"/>
      <c r="C123" s="374"/>
      <c r="D123" s="376"/>
      <c r="E123" s="376"/>
      <c r="F123" s="376"/>
      <c r="G123" s="175">
        <f>'01-Mapa de riesgo-UO'!I124</f>
        <v>0</v>
      </c>
      <c r="H123" s="376"/>
      <c r="I123" s="376"/>
      <c r="J123" s="176">
        <f>'01-Mapa de riesgo-UO'!AW343</f>
        <v>0</v>
      </c>
      <c r="K123" s="374"/>
      <c r="L123" s="368"/>
      <c r="M123" s="368"/>
      <c r="N123" s="368"/>
      <c r="O123" s="368"/>
      <c r="P123" s="368"/>
      <c r="Q123" s="368"/>
      <c r="R123" s="368"/>
      <c r="S123" s="370"/>
    </row>
    <row r="124" spans="1:19" ht="31.5" customHeight="1" x14ac:dyDescent="0.2">
      <c r="A124" s="372">
        <v>39</v>
      </c>
      <c r="B124" s="374" t="str">
        <f>'01-Mapa de riesgo-UO'!D125</f>
        <v>DOCENCIA</v>
      </c>
      <c r="C124" s="374" t="str">
        <f>+'01-Mapa de riesgo-UO'!F125</f>
        <v>NO</v>
      </c>
      <c r="D124" s="376" t="str">
        <f>'01-Mapa de riesgo-UO'!J125</f>
        <v>Operacional</v>
      </c>
      <c r="E124" s="376" t="str">
        <f>'01-Mapa de riesgo-UO'!K125</f>
        <v>Afectación en la prestación del servicio (desarrollo de clases)</v>
      </c>
      <c r="F124" s="376" t="str">
        <f>'01-Mapa de riesgo-UO'!L125</f>
        <v>Al momento de inicio de semestre algunas asignaturas se quedan sin asignación de salón o sala de cómputo.</v>
      </c>
      <c r="G124" s="175" t="str">
        <f>'01-Mapa de riesgo-UO'!I125</f>
        <v>Deficit de salas de cómputo y salones para la alta demanda de clases</v>
      </c>
      <c r="H124" s="376" t="str">
        <f>'01-Mapa de riesgo-UO'!M125</f>
        <v>Demora para dar inicio a las clases
Iniciar clases en condiciones no adecuadas</v>
      </c>
      <c r="I124" s="376" t="str">
        <f>'01-Mapa de riesgo-UO'!AT125</f>
        <v>MODERADO</v>
      </c>
      <c r="J124" s="176" t="str">
        <f>'01-Mapa de riesgo-UO'!AW344</f>
        <v>TRANSFERIR</v>
      </c>
      <c r="K124" s="374" t="str">
        <f t="shared" si="19"/>
        <v>Si el proceso lo requiere</v>
      </c>
      <c r="L124" s="368"/>
      <c r="M124" s="368"/>
      <c r="N124" s="368"/>
      <c r="O124" s="368"/>
      <c r="P124" s="368"/>
      <c r="Q124" s="368"/>
      <c r="R124" s="368"/>
      <c r="S124" s="370"/>
    </row>
    <row r="125" spans="1:19" ht="31.5" customHeight="1" x14ac:dyDescent="0.2">
      <c r="A125" s="372"/>
      <c r="B125" s="374"/>
      <c r="C125" s="374"/>
      <c r="D125" s="376"/>
      <c r="E125" s="376"/>
      <c r="F125" s="376"/>
      <c r="G125" s="175" t="str">
        <f>'01-Mapa de riesgo-UO'!I126</f>
        <v>El proceso de asignación de salas de cómputo es demorado</v>
      </c>
      <c r="H125" s="376"/>
      <c r="I125" s="376"/>
      <c r="J125" s="176">
        <f>'01-Mapa de riesgo-UO'!AW345</f>
        <v>0</v>
      </c>
      <c r="K125" s="374"/>
      <c r="L125" s="368"/>
      <c r="M125" s="368"/>
      <c r="N125" s="368"/>
      <c r="O125" s="368"/>
      <c r="P125" s="368"/>
      <c r="Q125" s="368"/>
      <c r="R125" s="368"/>
      <c r="S125" s="370"/>
    </row>
    <row r="126" spans="1:19" ht="31.5" customHeight="1" x14ac:dyDescent="0.2">
      <c r="A126" s="372"/>
      <c r="B126" s="374"/>
      <c r="C126" s="374"/>
      <c r="D126" s="376"/>
      <c r="E126" s="376"/>
      <c r="F126" s="376"/>
      <c r="G126" s="175">
        <f>'01-Mapa de riesgo-UO'!I127</f>
        <v>0</v>
      </c>
      <c r="H126" s="376"/>
      <c r="I126" s="376"/>
      <c r="J126" s="176">
        <f>'01-Mapa de riesgo-UO'!AW346</f>
        <v>0</v>
      </c>
      <c r="K126" s="374"/>
      <c r="L126" s="368"/>
      <c r="M126" s="368"/>
      <c r="N126" s="368"/>
      <c r="O126" s="368"/>
      <c r="P126" s="368"/>
      <c r="Q126" s="368"/>
      <c r="R126" s="368"/>
      <c r="S126" s="370"/>
    </row>
    <row r="127" spans="1:19" ht="31.5" customHeight="1" x14ac:dyDescent="0.2">
      <c r="A127" s="372">
        <v>40</v>
      </c>
      <c r="B127" s="374" t="str">
        <f>'01-Mapa de riesgo-UO'!D128</f>
        <v>DOCENCIA</v>
      </c>
      <c r="C127" s="374" t="str">
        <f>+'01-Mapa de riesgo-UO'!F128</f>
        <v>NO</v>
      </c>
      <c r="D127" s="376" t="str">
        <f>'01-Mapa de riesgo-UO'!J128</f>
        <v>Cumplimiento</v>
      </c>
      <c r="E127" s="376" t="str">
        <f>'01-Mapa de riesgo-UO'!K128</f>
        <v>No renovación del registro calificado de un programa académico</v>
      </c>
      <c r="F127" s="376" t="str">
        <f>'01-Mapa de riesgo-UO'!L128</f>
        <v xml:space="preserve">Perdida del registro calificado de uno de los programas que hacen parte de la facultad. </v>
      </c>
      <c r="G127" s="175" t="str">
        <f>'01-Mapa de riesgo-UO'!I128</f>
        <v>Bajo seguimiento a las fechas de vencimiento a los registros calificados</v>
      </c>
      <c r="H127" s="376" t="str">
        <f>'01-Mapa de riesgo-UO'!M128</f>
        <v>Suspención de la oferta  del   programa .
No apertura de nuevas cohortes.
Perdida de imagen de la Institución.</v>
      </c>
      <c r="I127" s="376" t="str">
        <f>'01-Mapa de riesgo-UO'!AT128</f>
        <v>MODERADO</v>
      </c>
      <c r="J127" s="176" t="str">
        <f>'01-Mapa de riesgo-UO'!AW347</f>
        <v>ASUMIR</v>
      </c>
      <c r="K127" s="374" t="str">
        <f t="shared" si="19"/>
        <v>Si el proceso lo requiere</v>
      </c>
      <c r="L127" s="368"/>
      <c r="M127" s="368"/>
      <c r="N127" s="368"/>
      <c r="O127" s="368"/>
      <c r="P127" s="368"/>
      <c r="Q127" s="368"/>
      <c r="R127" s="368"/>
      <c r="S127" s="370"/>
    </row>
    <row r="128" spans="1:19" ht="31.5" customHeight="1" x14ac:dyDescent="0.2">
      <c r="A128" s="372"/>
      <c r="B128" s="374"/>
      <c r="C128" s="374"/>
      <c r="D128" s="376"/>
      <c r="E128" s="376"/>
      <c r="F128" s="376"/>
      <c r="G128" s="175" t="str">
        <f>'01-Mapa de riesgo-UO'!I129</f>
        <v>Poco  conocimiento sobre las implicaciones del riesgo para la institución, el programa, y la facultad</v>
      </c>
      <c r="H128" s="376"/>
      <c r="I128" s="376"/>
      <c r="J128" s="176" t="str">
        <f>'01-Mapa de riesgo-UO'!AW348</f>
        <v>ASUMIR</v>
      </c>
      <c r="K128" s="374"/>
      <c r="L128" s="368"/>
      <c r="M128" s="368"/>
      <c r="N128" s="368"/>
      <c r="O128" s="368"/>
      <c r="P128" s="368"/>
      <c r="Q128" s="368"/>
      <c r="R128" s="368"/>
      <c r="S128" s="370"/>
    </row>
    <row r="129" spans="1:19" ht="31.5" customHeight="1" x14ac:dyDescent="0.2">
      <c r="A129" s="372"/>
      <c r="B129" s="374"/>
      <c r="C129" s="374"/>
      <c r="D129" s="376"/>
      <c r="E129" s="376"/>
      <c r="F129" s="376"/>
      <c r="G129" s="175">
        <f>'01-Mapa de riesgo-UO'!I130</f>
        <v>0</v>
      </c>
      <c r="H129" s="376"/>
      <c r="I129" s="376"/>
      <c r="J129" s="176">
        <f>'01-Mapa de riesgo-UO'!AW349</f>
        <v>0</v>
      </c>
      <c r="K129" s="374"/>
      <c r="L129" s="368"/>
      <c r="M129" s="368"/>
      <c r="N129" s="368"/>
      <c r="O129" s="368"/>
      <c r="P129" s="368"/>
      <c r="Q129" s="368"/>
      <c r="R129" s="368"/>
      <c r="S129" s="370"/>
    </row>
    <row r="130" spans="1:19" ht="31.5" customHeight="1" x14ac:dyDescent="0.2">
      <c r="A130" s="372">
        <v>41</v>
      </c>
      <c r="B130" s="374" t="str">
        <f>'01-Mapa de riesgo-UO'!D131</f>
        <v>DOCENCIA</v>
      </c>
      <c r="C130" s="374" t="str">
        <f>+'01-Mapa de riesgo-UO'!F131</f>
        <v>NO</v>
      </c>
      <c r="D130" s="376" t="str">
        <f>'01-Mapa de riesgo-UO'!J131</f>
        <v>Operacional</v>
      </c>
      <c r="E130" s="376" t="str">
        <f>'01-Mapa de riesgo-UO'!K131</f>
        <v>Programas académicos sin acreditación o sin renovación de la misma</v>
      </c>
      <c r="F130" s="376" t="str">
        <f>'01-Mapa de riesgo-UO'!L131</f>
        <v>No otorgamiento de la acreditación o perdida de la misma en uno de los programas que hacen parte de la facultad</v>
      </c>
      <c r="G130" s="175" t="str">
        <f>'01-Mapa de riesgo-UO'!I131</f>
        <v>Falta de seguimiento y control sobre el contexto normativo de interés</v>
      </c>
      <c r="H130" s="376" t="str">
        <f>'01-Mapa de riesgo-UO'!M131</f>
        <v>Afectación a los  indicadores de calidad  de la Universidad
Pérdida de imagen institucional</v>
      </c>
      <c r="I130" s="376" t="str">
        <f>'01-Mapa de riesgo-UO'!AT131</f>
        <v>LEVE</v>
      </c>
      <c r="J130" s="176" t="str">
        <f>'01-Mapa de riesgo-UO'!AW350</f>
        <v>ASUMIR</v>
      </c>
      <c r="K130" s="374" t="str">
        <f t="shared" si="19"/>
        <v>NO</v>
      </c>
      <c r="L130" s="368"/>
      <c r="M130" s="368"/>
      <c r="N130" s="368"/>
      <c r="O130" s="368"/>
      <c r="P130" s="368"/>
      <c r="Q130" s="368"/>
      <c r="R130" s="368"/>
      <c r="S130" s="370"/>
    </row>
    <row r="131" spans="1:19" ht="31.5" customHeight="1" x14ac:dyDescent="0.2">
      <c r="A131" s="372"/>
      <c r="B131" s="374"/>
      <c r="C131" s="374"/>
      <c r="D131" s="376"/>
      <c r="E131" s="376"/>
      <c r="F131" s="376"/>
      <c r="G131" s="175" t="str">
        <f>'01-Mapa de riesgo-UO'!I132</f>
        <v>Desarticulación en la ejecución de los planes de mejoramiento frente al cambio normativo, asociado a los procesos de autoevaluación.</v>
      </c>
      <c r="H131" s="376"/>
      <c r="I131" s="376"/>
      <c r="J131" s="176" t="str">
        <f>'01-Mapa de riesgo-UO'!AW351</f>
        <v>ASUMIR</v>
      </c>
      <c r="K131" s="374"/>
      <c r="L131" s="368"/>
      <c r="M131" s="368"/>
      <c r="N131" s="368"/>
      <c r="O131" s="368"/>
      <c r="P131" s="368"/>
      <c r="Q131" s="368"/>
      <c r="R131" s="368"/>
      <c r="S131" s="370"/>
    </row>
    <row r="132" spans="1:19" ht="31.5" customHeight="1" x14ac:dyDescent="0.2">
      <c r="A132" s="372"/>
      <c r="B132" s="374"/>
      <c r="C132" s="374"/>
      <c r="D132" s="376"/>
      <c r="E132" s="376"/>
      <c r="F132" s="376"/>
      <c r="G132" s="175" t="str">
        <f>'01-Mapa de riesgo-UO'!I133</f>
        <v>Formulación  y seguimiento inadecuados a los  planes de mejoramiento</v>
      </c>
      <c r="H132" s="376"/>
      <c r="I132" s="376"/>
      <c r="J132" s="176">
        <f>'01-Mapa de riesgo-UO'!AW352</f>
        <v>0</v>
      </c>
      <c r="K132" s="374"/>
      <c r="L132" s="368"/>
      <c r="M132" s="368"/>
      <c r="N132" s="368"/>
      <c r="O132" s="368"/>
      <c r="P132" s="368"/>
      <c r="Q132" s="368"/>
      <c r="R132" s="368"/>
      <c r="S132" s="370"/>
    </row>
    <row r="133" spans="1:19" ht="31.5" customHeight="1" x14ac:dyDescent="0.2">
      <c r="A133" s="372">
        <v>42</v>
      </c>
      <c r="B133" s="374" t="str">
        <f>'01-Mapa de riesgo-UO'!D134</f>
        <v>INVESTIGACIÓN_E_INNOVACIÓN</v>
      </c>
      <c r="C133" s="374" t="str">
        <f>+'01-Mapa de riesgo-UO'!F134</f>
        <v>NO</v>
      </c>
      <c r="D133" s="376" t="str">
        <f>'01-Mapa de riesgo-UO'!J134</f>
        <v>Estratégico</v>
      </c>
      <c r="E133" s="376" t="str">
        <f>'01-Mapa de riesgo-UO'!K134</f>
        <v xml:space="preserve">Disminución o descenso de los grupos de investigación en el escalafon de MinCiencias
</v>
      </c>
      <c r="F133" s="376" t="str">
        <f>'01-Mapa de riesgo-UO'!L134</f>
        <v>El hecho de no realizar seguimiento a los grupos de investigación puede generar que no se ingresen y se validen productos que el sistema exige para una determinada ventana de observación (años)</v>
      </c>
      <c r="G133" s="175" t="str">
        <f>'01-Mapa de riesgo-UO'!I134</f>
        <v>Cambios en las normas o estándares calificación de MinCiencias</v>
      </c>
      <c r="H133" s="376" t="str">
        <f>'01-Mapa de riesgo-UO'!M134</f>
        <v xml:space="preserve">Deficiencia en el factor de investigación para la acreditación de los programas
Disminución de los indicadores para la facultad
Bajo impacto y visibilidad en el medio
</v>
      </c>
      <c r="I133" s="376" t="str">
        <f>'01-Mapa de riesgo-UO'!AT134</f>
        <v>LEVE</v>
      </c>
      <c r="J133" s="176" t="str">
        <f>'01-Mapa de riesgo-UO'!AW353</f>
        <v>ASUMIR</v>
      </c>
      <c r="K133" s="374" t="str">
        <f t="shared" si="19"/>
        <v>NO</v>
      </c>
      <c r="L133" s="368"/>
      <c r="M133" s="368"/>
      <c r="N133" s="368"/>
      <c r="O133" s="368"/>
      <c r="P133" s="368"/>
      <c r="Q133" s="368"/>
      <c r="R133" s="368"/>
      <c r="S133" s="370"/>
    </row>
    <row r="134" spans="1:19" ht="31.5" customHeight="1" x14ac:dyDescent="0.2">
      <c r="A134" s="372"/>
      <c r="B134" s="374"/>
      <c r="C134" s="374"/>
      <c r="D134" s="376"/>
      <c r="E134" s="376"/>
      <c r="F134" s="376"/>
      <c r="G134" s="175" t="str">
        <f>'01-Mapa de riesgo-UO'!I135</f>
        <v>Pocos  recursos para el proceso de investigación</v>
      </c>
      <c r="H134" s="376"/>
      <c r="I134" s="376"/>
      <c r="J134" s="176" t="str">
        <f>'01-Mapa de riesgo-UO'!AW354</f>
        <v>ASUMIR</v>
      </c>
      <c r="K134" s="374"/>
      <c r="L134" s="368"/>
      <c r="M134" s="368"/>
      <c r="N134" s="368"/>
      <c r="O134" s="368"/>
      <c r="P134" s="368"/>
      <c r="Q134" s="368"/>
      <c r="R134" s="368"/>
      <c r="S134" s="370"/>
    </row>
    <row r="135" spans="1:19" ht="31.5" customHeight="1" x14ac:dyDescent="0.2">
      <c r="A135" s="372"/>
      <c r="B135" s="374"/>
      <c r="C135" s="374"/>
      <c r="D135" s="376"/>
      <c r="E135" s="376"/>
      <c r="F135" s="376"/>
      <c r="G135" s="175" t="str">
        <f>'01-Mapa de riesgo-UO'!I136</f>
        <v xml:space="preserve"> No se tiene infraestructura adecuada en los laboratorios para la práctica investigativa</v>
      </c>
      <c r="H135" s="376"/>
      <c r="I135" s="376"/>
      <c r="J135" s="176" t="str">
        <f>'01-Mapa de riesgo-UO'!AW355</f>
        <v>ASUMIR</v>
      </c>
      <c r="K135" s="374"/>
      <c r="L135" s="368"/>
      <c r="M135" s="368"/>
      <c r="N135" s="368"/>
      <c r="O135" s="368"/>
      <c r="P135" s="368"/>
      <c r="Q135" s="368"/>
      <c r="R135" s="368"/>
      <c r="S135" s="370"/>
    </row>
    <row r="136" spans="1:19" ht="31.5" customHeight="1" x14ac:dyDescent="0.2">
      <c r="A136" s="372">
        <v>43</v>
      </c>
      <c r="B136" s="374" t="str">
        <f>'01-Mapa de riesgo-UO'!D137</f>
        <v>EXTENSIÓN_PROYECCIÓN_SOCIAL</v>
      </c>
      <c r="C136" s="374" t="str">
        <f>+'01-Mapa de riesgo-UO'!F137</f>
        <v>NO</v>
      </c>
      <c r="D136" s="376" t="str">
        <f>'01-Mapa de riesgo-UO'!J137</f>
        <v>Corrupción</v>
      </c>
      <c r="E136" s="376" t="str">
        <f>'01-Mapa de riesgo-UO'!K137</f>
        <v>Pérdida de la imparcialidad (4.1.3)</v>
      </c>
      <c r="F136" s="376" t="str">
        <f>'01-Mapa de riesgo-UO'!L137</f>
        <v>Los funcionarios relacionados con los ensayos pierden objetividad y los resultados arrojados en las actividades del laboratorio difieren con el  informe entregado.</v>
      </c>
      <c r="G136" s="175" t="str">
        <f>'01-Mapa de riesgo-UO'!I137</f>
        <v>Soborno  sobre un funcionario</v>
      </c>
      <c r="H136" s="376" t="str">
        <f>'01-Mapa de riesgo-UO'!M137</f>
        <v>Pérdida de  credibilidad en el laboratorio
Pérdida de la confianza en el funcionario.
Iniciación de un proceso disciplinario</v>
      </c>
      <c r="I136" s="376" t="str">
        <f>'01-Mapa de riesgo-UO'!AT137</f>
        <v>LEVE</v>
      </c>
      <c r="J136" s="176" t="str">
        <f>'01-Mapa de riesgo-UO'!AW356</f>
        <v>REDUCIR</v>
      </c>
      <c r="K136" s="374" t="str">
        <f t="shared" si="19"/>
        <v>NO</v>
      </c>
      <c r="L136" s="368"/>
      <c r="M136" s="368"/>
      <c r="N136" s="368"/>
      <c r="O136" s="368"/>
      <c r="P136" s="368"/>
      <c r="Q136" s="368"/>
      <c r="R136" s="368"/>
      <c r="S136" s="370"/>
    </row>
    <row r="137" spans="1:19" ht="31.5" customHeight="1" x14ac:dyDescent="0.2">
      <c r="A137" s="372"/>
      <c r="B137" s="374"/>
      <c r="C137" s="374"/>
      <c r="D137" s="376"/>
      <c r="E137" s="376"/>
      <c r="F137" s="376"/>
      <c r="G137" s="175" t="str">
        <f>'01-Mapa de riesgo-UO'!I138</f>
        <v>Conflicto de intereses, al prestar servicios de caracterización entre los que hacen parte  del  centro de laboratorios.</v>
      </c>
      <c r="H137" s="376"/>
      <c r="I137" s="376"/>
      <c r="J137" s="176" t="str">
        <f>'01-Mapa de riesgo-UO'!AW357</f>
        <v>REDUCIR</v>
      </c>
      <c r="K137" s="374"/>
      <c r="L137" s="368"/>
      <c r="M137" s="368"/>
      <c r="N137" s="368"/>
      <c r="O137" s="368"/>
      <c r="P137" s="368"/>
      <c r="Q137" s="368"/>
      <c r="R137" s="368"/>
      <c r="S137" s="370"/>
    </row>
    <row r="138" spans="1:19" ht="31.5" customHeight="1" x14ac:dyDescent="0.2">
      <c r="A138" s="372"/>
      <c r="B138" s="374"/>
      <c r="C138" s="374"/>
      <c r="D138" s="376"/>
      <c r="E138" s="376"/>
      <c r="F138" s="376"/>
      <c r="G138" s="175">
        <f>'01-Mapa de riesgo-UO'!I139</f>
        <v>0</v>
      </c>
      <c r="H138" s="376"/>
      <c r="I138" s="376"/>
      <c r="J138" s="176">
        <f>'01-Mapa de riesgo-UO'!AW358</f>
        <v>0</v>
      </c>
      <c r="K138" s="374"/>
      <c r="L138" s="368"/>
      <c r="M138" s="368"/>
      <c r="N138" s="368"/>
      <c r="O138" s="368"/>
      <c r="P138" s="368"/>
      <c r="Q138" s="368"/>
      <c r="R138" s="368"/>
      <c r="S138" s="370"/>
    </row>
    <row r="139" spans="1:19" ht="31.5" customHeight="1" x14ac:dyDescent="0.2">
      <c r="A139" s="372">
        <v>44</v>
      </c>
      <c r="B139" s="374" t="str">
        <f>'01-Mapa de riesgo-UO'!D140</f>
        <v>EXTENSIÓN_PROYECCIÓN_SOCIAL</v>
      </c>
      <c r="C139" s="374" t="str">
        <f>+'01-Mapa de riesgo-UO'!F140</f>
        <v>NO</v>
      </c>
      <c r="D139" s="376" t="str">
        <f>'01-Mapa de riesgo-UO'!J140</f>
        <v>Operacional</v>
      </c>
      <c r="E139" s="376" t="str">
        <f>'01-Mapa de riesgo-UO'!K140</f>
        <v>Pérdida de la validez de los resultados del laboratorio
(6.3)</v>
      </c>
      <c r="F139" s="376" t="str">
        <f>'01-Mapa de riesgo-UO'!L140</f>
        <v>Al tener condiciones ambientales e instalaciones inadecuados se puede ver afectada la validez de los resultados del laboratorio.</v>
      </c>
      <c r="G139" s="175" t="str">
        <f>'01-Mapa de riesgo-UO'!I140</f>
        <v>Condiciones ambientales e instalaciones inadecuadas para los ensayos</v>
      </c>
      <c r="H139" s="376" t="str">
        <f>'01-Mapa de riesgo-UO'!M140</f>
        <v>Pérdida de  credibilidad en el laboratorio
Generación de mala imagen del alboratorio por no prestar servicios confiables</v>
      </c>
      <c r="I139" s="376" t="str">
        <f>'01-Mapa de riesgo-UO'!AT140</f>
        <v>LEVE</v>
      </c>
      <c r="J139" s="176" t="str">
        <f>'01-Mapa de riesgo-UO'!AW359</f>
        <v>COMPARTIR</v>
      </c>
      <c r="K139" s="374" t="str">
        <f t="shared" si="19"/>
        <v>NO</v>
      </c>
      <c r="L139" s="368"/>
      <c r="M139" s="368"/>
      <c r="N139" s="368"/>
      <c r="O139" s="368"/>
      <c r="P139" s="368"/>
      <c r="Q139" s="368"/>
      <c r="R139" s="368"/>
      <c r="S139" s="370"/>
    </row>
    <row r="140" spans="1:19" ht="31.5" customHeight="1" x14ac:dyDescent="0.2">
      <c r="A140" s="372"/>
      <c r="B140" s="374"/>
      <c r="C140" s="374"/>
      <c r="D140" s="376"/>
      <c r="E140" s="376"/>
      <c r="F140" s="376"/>
      <c r="G140" s="175">
        <f>'01-Mapa de riesgo-UO'!I141</f>
        <v>0</v>
      </c>
      <c r="H140" s="376"/>
      <c r="I140" s="376"/>
      <c r="J140" s="176">
        <f>'01-Mapa de riesgo-UO'!AW360</f>
        <v>0</v>
      </c>
      <c r="K140" s="374"/>
      <c r="L140" s="368"/>
      <c r="M140" s="368"/>
      <c r="N140" s="368"/>
      <c r="O140" s="368"/>
      <c r="P140" s="368"/>
      <c r="Q140" s="368"/>
      <c r="R140" s="368"/>
      <c r="S140" s="370"/>
    </row>
    <row r="141" spans="1:19" ht="31.5" customHeight="1" x14ac:dyDescent="0.2">
      <c r="A141" s="372"/>
      <c r="B141" s="374"/>
      <c r="C141" s="374"/>
      <c r="D141" s="376"/>
      <c r="E141" s="376"/>
      <c r="F141" s="376"/>
      <c r="G141" s="175">
        <f>'01-Mapa de riesgo-UO'!I142</f>
        <v>0</v>
      </c>
      <c r="H141" s="376"/>
      <c r="I141" s="376"/>
      <c r="J141" s="176">
        <f>'01-Mapa de riesgo-UO'!AW361</f>
        <v>0</v>
      </c>
      <c r="K141" s="374"/>
      <c r="L141" s="368"/>
      <c r="M141" s="368"/>
      <c r="N141" s="368"/>
      <c r="O141" s="368"/>
      <c r="P141" s="368"/>
      <c r="Q141" s="368"/>
      <c r="R141" s="368"/>
      <c r="S141" s="370"/>
    </row>
    <row r="142" spans="1:19" ht="31.5" customHeight="1" x14ac:dyDescent="0.2">
      <c r="A142" s="372">
        <v>45</v>
      </c>
      <c r="B142" s="374" t="str">
        <f>'01-Mapa de riesgo-UO'!D143</f>
        <v>EXTENSIÓN_PROYECCIÓN_SOCIAL</v>
      </c>
      <c r="C142" s="374" t="str">
        <f>+'01-Mapa de riesgo-UO'!F143</f>
        <v>NO</v>
      </c>
      <c r="D142" s="376" t="str">
        <f>'01-Mapa de riesgo-UO'!J143</f>
        <v>Operacional</v>
      </c>
      <c r="E142" s="376" t="str">
        <f>'01-Mapa de riesgo-UO'!K143</f>
        <v>Pérdida de la validez de los resultados del laboratorio
(6.4.6)</v>
      </c>
      <c r="F142" s="376" t="str">
        <f>'01-Mapa de riesgo-UO'!L143</f>
        <v xml:space="preserve">Utilizar  equipos de medición que no tengan su calibración vigente y que estos afecten la validez de los resultados del laboratorio, ya sea por su exactitud o por su aporte a la incertidumbre </v>
      </c>
      <c r="G142" s="175" t="str">
        <f>'01-Mapa de riesgo-UO'!I143</f>
        <v>Incumplimiento en el plan de calibración, verificación y mantenimiento de equipos</v>
      </c>
      <c r="H142" s="376" t="str">
        <f>'01-Mapa de riesgo-UO'!M143</f>
        <v>Resultado inválido
Reproceso de muestra
Trabajo No Conforme</v>
      </c>
      <c r="I142" s="376" t="str">
        <f>'01-Mapa de riesgo-UO'!AT143</f>
        <v>LEVE</v>
      </c>
      <c r="J142" s="176" t="str">
        <f>'01-Mapa de riesgo-UO'!AW362</f>
        <v>REDUCIR</v>
      </c>
      <c r="K142" s="374" t="str">
        <f t="shared" ref="K142:K205" si="20">IF(I142="GRAVE","Debe formularse",IF(I142="MODERADO", "Si el proceso lo requiere","NO"))</f>
        <v>NO</v>
      </c>
      <c r="L142" s="368"/>
      <c r="M142" s="368"/>
      <c r="N142" s="368"/>
      <c r="O142" s="368"/>
      <c r="P142" s="368"/>
      <c r="Q142" s="368"/>
      <c r="R142" s="368"/>
      <c r="S142" s="370"/>
    </row>
    <row r="143" spans="1:19" ht="31.5" customHeight="1" x14ac:dyDescent="0.2">
      <c r="A143" s="372"/>
      <c r="B143" s="374"/>
      <c r="C143" s="374"/>
      <c r="D143" s="376"/>
      <c r="E143" s="376"/>
      <c r="F143" s="376"/>
      <c r="G143" s="175">
        <f>'01-Mapa de riesgo-UO'!I144</f>
        <v>0</v>
      </c>
      <c r="H143" s="376"/>
      <c r="I143" s="376"/>
      <c r="J143" s="176">
        <f>'01-Mapa de riesgo-UO'!AW363</f>
        <v>0</v>
      </c>
      <c r="K143" s="374"/>
      <c r="L143" s="368"/>
      <c r="M143" s="368"/>
      <c r="N143" s="368"/>
      <c r="O143" s="368"/>
      <c r="P143" s="368"/>
      <c r="Q143" s="368"/>
      <c r="R143" s="368"/>
      <c r="S143" s="370"/>
    </row>
    <row r="144" spans="1:19" ht="31.5" customHeight="1" x14ac:dyDescent="0.2">
      <c r="A144" s="372"/>
      <c r="B144" s="374"/>
      <c r="C144" s="374"/>
      <c r="D144" s="376"/>
      <c r="E144" s="376"/>
      <c r="F144" s="376"/>
      <c r="G144" s="175">
        <f>'01-Mapa de riesgo-UO'!I145</f>
        <v>0</v>
      </c>
      <c r="H144" s="376"/>
      <c r="I144" s="376"/>
      <c r="J144" s="176">
        <f>'01-Mapa de riesgo-UO'!AW364</f>
        <v>0</v>
      </c>
      <c r="K144" s="374"/>
      <c r="L144" s="368"/>
      <c r="M144" s="368"/>
      <c r="N144" s="368"/>
      <c r="O144" s="368"/>
      <c r="P144" s="368"/>
      <c r="Q144" s="368"/>
      <c r="R144" s="368"/>
      <c r="S144" s="370"/>
    </row>
    <row r="145" spans="1:19" ht="31.5" customHeight="1" x14ac:dyDescent="0.2">
      <c r="A145" s="372">
        <v>46</v>
      </c>
      <c r="B145" s="374" t="str">
        <f>'01-Mapa de riesgo-UO'!D146</f>
        <v>EXTENSIÓN_PROYECCIÓN_SOCIAL</v>
      </c>
      <c r="C145" s="374" t="str">
        <f>+'01-Mapa de riesgo-UO'!F146</f>
        <v>NO</v>
      </c>
      <c r="D145" s="376" t="str">
        <f>'01-Mapa de riesgo-UO'!J146</f>
        <v>Operacional</v>
      </c>
      <c r="E145" s="376" t="str">
        <f>'01-Mapa de riesgo-UO'!K146</f>
        <v>Pérdida de la validez de los resultados del laboratorio
(6.4.9)</v>
      </c>
      <c r="F145" s="376" t="str">
        <f>'01-Mapa de riesgo-UO'!L146</f>
        <v xml:space="preserve">Utilizar equipos de medición que estén defectuosos y que estos afecten la validez de los resultados del laboratorio, ya sea por su exactitud o por su aporte a la incertidumbre </v>
      </c>
      <c r="G145" s="175" t="str">
        <f>'01-Mapa de riesgo-UO'!I146</f>
        <v>Toma de datos con un equipo defectuoso</v>
      </c>
      <c r="H145" s="376" t="str">
        <f>'01-Mapa de riesgo-UO'!M146</f>
        <v>Resultado inválido
Reproceso de muestras
Trabajo No Conforme</v>
      </c>
      <c r="I145" s="376" t="str">
        <f>'01-Mapa de riesgo-UO'!AT146</f>
        <v>LEVE</v>
      </c>
      <c r="J145" s="176" t="str">
        <f>'01-Mapa de riesgo-UO'!AW365</f>
        <v>ASUMIR</v>
      </c>
      <c r="K145" s="374" t="str">
        <f t="shared" si="20"/>
        <v>NO</v>
      </c>
      <c r="L145" s="368"/>
      <c r="M145" s="368"/>
      <c r="N145" s="368"/>
      <c r="O145" s="368"/>
      <c r="P145" s="368"/>
      <c r="Q145" s="368"/>
      <c r="R145" s="368"/>
      <c r="S145" s="370"/>
    </row>
    <row r="146" spans="1:19" ht="31.5" customHeight="1" x14ac:dyDescent="0.2">
      <c r="A146" s="372"/>
      <c r="B146" s="374"/>
      <c r="C146" s="374"/>
      <c r="D146" s="376"/>
      <c r="E146" s="376"/>
      <c r="F146" s="376"/>
      <c r="G146" s="175">
        <f>'01-Mapa de riesgo-UO'!I147</f>
        <v>0</v>
      </c>
      <c r="H146" s="376"/>
      <c r="I146" s="376"/>
      <c r="J146" s="176">
        <f>'01-Mapa de riesgo-UO'!AW366</f>
        <v>0</v>
      </c>
      <c r="K146" s="374"/>
      <c r="L146" s="368"/>
      <c r="M146" s="368"/>
      <c r="N146" s="368"/>
      <c r="O146" s="368"/>
      <c r="P146" s="368"/>
      <c r="Q146" s="368"/>
      <c r="R146" s="368"/>
      <c r="S146" s="370"/>
    </row>
    <row r="147" spans="1:19" ht="31.5" customHeight="1" x14ac:dyDescent="0.2">
      <c r="A147" s="372"/>
      <c r="B147" s="374"/>
      <c r="C147" s="374"/>
      <c r="D147" s="376"/>
      <c r="E147" s="376"/>
      <c r="F147" s="376"/>
      <c r="G147" s="175">
        <f>'01-Mapa de riesgo-UO'!I148</f>
        <v>0</v>
      </c>
      <c r="H147" s="376"/>
      <c r="I147" s="376"/>
      <c r="J147" s="176">
        <f>'01-Mapa de riesgo-UO'!AW367</f>
        <v>0</v>
      </c>
      <c r="K147" s="374"/>
      <c r="L147" s="368"/>
      <c r="M147" s="368"/>
      <c r="N147" s="368"/>
      <c r="O147" s="368"/>
      <c r="P147" s="368"/>
      <c r="Q147" s="368"/>
      <c r="R147" s="368"/>
      <c r="S147" s="370"/>
    </row>
    <row r="148" spans="1:19" ht="31.5" customHeight="1" x14ac:dyDescent="0.2">
      <c r="A148" s="372">
        <v>47</v>
      </c>
      <c r="B148" s="374" t="str">
        <f>'01-Mapa de riesgo-UO'!D149</f>
        <v>EXTENSIÓN_PROYECCIÓN_SOCIAL</v>
      </c>
      <c r="C148" s="374" t="str">
        <f>+'01-Mapa de riesgo-UO'!F149</f>
        <v>NO</v>
      </c>
      <c r="D148" s="376" t="str">
        <f>'01-Mapa de riesgo-UO'!J149</f>
        <v>Operacional</v>
      </c>
      <c r="E148" s="376" t="str">
        <f>'01-Mapa de riesgo-UO'!K149</f>
        <v>Tomar una decisión de conformidad errada 
(7.8.6)</v>
      </c>
      <c r="F148" s="376" t="str">
        <f>'01-Mapa de riesgo-UO'!L149</f>
        <v xml:space="preserve">Declaración de la  conformidad errada. </v>
      </c>
      <c r="G148" s="175" t="str">
        <f>'01-Mapa de riesgo-UO'!I149</f>
        <v>Usar una regla de decisión del laboratorio inadecuada</v>
      </c>
      <c r="H148" s="376" t="str">
        <f>'01-Mapa de riesgo-UO'!M149</f>
        <v xml:space="preserve"> Pérdida de credibilidad en el laboratorio
Pérdida de la confianza en el laboratorio</v>
      </c>
      <c r="I148" s="376" t="str">
        <f>'01-Mapa de riesgo-UO'!AT149</f>
        <v>LEVE</v>
      </c>
      <c r="J148" s="176" t="str">
        <f>'01-Mapa de riesgo-UO'!AW368</f>
        <v>REDUCIR</v>
      </c>
      <c r="K148" s="374" t="str">
        <f t="shared" si="20"/>
        <v>NO</v>
      </c>
      <c r="L148" s="368"/>
      <c r="M148" s="368"/>
      <c r="N148" s="368"/>
      <c r="O148" s="368"/>
      <c r="P148" s="368"/>
      <c r="Q148" s="368"/>
      <c r="R148" s="368"/>
      <c r="S148" s="370"/>
    </row>
    <row r="149" spans="1:19" ht="31.5" customHeight="1" x14ac:dyDescent="0.2">
      <c r="A149" s="372"/>
      <c r="B149" s="374"/>
      <c r="C149" s="374"/>
      <c r="D149" s="376"/>
      <c r="E149" s="376"/>
      <c r="F149" s="376"/>
      <c r="G149" s="175">
        <f>'01-Mapa de riesgo-UO'!I150</f>
        <v>0</v>
      </c>
      <c r="H149" s="376"/>
      <c r="I149" s="376"/>
      <c r="J149" s="176" t="str">
        <f>'01-Mapa de riesgo-UO'!AW369</f>
        <v>REDUCIR</v>
      </c>
      <c r="K149" s="374"/>
      <c r="L149" s="368"/>
      <c r="M149" s="368"/>
      <c r="N149" s="368"/>
      <c r="O149" s="368"/>
      <c r="P149" s="368"/>
      <c r="Q149" s="368"/>
      <c r="R149" s="368"/>
      <c r="S149" s="370"/>
    </row>
    <row r="150" spans="1:19" ht="31.5" customHeight="1" x14ac:dyDescent="0.2">
      <c r="A150" s="372"/>
      <c r="B150" s="374"/>
      <c r="C150" s="374"/>
      <c r="D150" s="376"/>
      <c r="E150" s="376"/>
      <c r="F150" s="376"/>
      <c r="G150" s="175">
        <f>'01-Mapa de riesgo-UO'!I151</f>
        <v>0</v>
      </c>
      <c r="H150" s="376"/>
      <c r="I150" s="376"/>
      <c r="J150" s="176">
        <f>'01-Mapa de riesgo-UO'!AW370</f>
        <v>0</v>
      </c>
      <c r="K150" s="374"/>
      <c r="L150" s="368"/>
      <c r="M150" s="368"/>
      <c r="N150" s="368"/>
      <c r="O150" s="368"/>
      <c r="P150" s="368"/>
      <c r="Q150" s="368"/>
      <c r="R150" s="368"/>
      <c r="S150" s="370"/>
    </row>
    <row r="151" spans="1:19" ht="31.5" customHeight="1" x14ac:dyDescent="0.2">
      <c r="A151" s="372">
        <v>48</v>
      </c>
      <c r="B151" s="374" t="str">
        <f>'01-Mapa de riesgo-UO'!D152</f>
        <v>EXTENSIÓN_PROYECCIÓN_SOCIAL</v>
      </c>
      <c r="C151" s="374" t="str">
        <f>+'01-Mapa de riesgo-UO'!F152</f>
        <v>NO</v>
      </c>
      <c r="D151" s="376" t="str">
        <f>'01-Mapa de riesgo-UO'!J152</f>
        <v>Operacional</v>
      </c>
      <c r="E151" s="376" t="str">
        <f>'01-Mapa de riesgo-UO'!K152</f>
        <v>Utilización de un método de ensayo inadecuado
(7.2)</v>
      </c>
      <c r="F151" s="376" t="str">
        <f>'01-Mapa de riesgo-UO'!L152</f>
        <v>Verificación/validación del método no es adecuada para declarar la aptitud del laboratorio</v>
      </c>
      <c r="G151" s="175" t="str">
        <f>'01-Mapa de riesgo-UO'!I152</f>
        <v>En la verificacion del método no se tienen en cuenta todos los factores</v>
      </c>
      <c r="H151" s="376" t="str">
        <f>'01-Mapa de riesgo-UO'!M152</f>
        <v xml:space="preserve">Resultado inválido.
No conformidades en audiorías internas y externas.
Pérdida de  credibilidad en el laboratorio
</v>
      </c>
      <c r="I151" s="376" t="str">
        <f>'01-Mapa de riesgo-UO'!AT152</f>
        <v>LEVE</v>
      </c>
      <c r="J151" s="176" t="str">
        <f>'01-Mapa de riesgo-UO'!AW371</f>
        <v>ASUMIR</v>
      </c>
      <c r="K151" s="374" t="str">
        <f t="shared" si="20"/>
        <v>NO</v>
      </c>
      <c r="L151" s="368"/>
      <c r="M151" s="368"/>
      <c r="N151" s="368"/>
      <c r="O151" s="368"/>
      <c r="P151" s="368"/>
      <c r="Q151" s="368"/>
      <c r="R151" s="368"/>
      <c r="S151" s="370"/>
    </row>
    <row r="152" spans="1:19" ht="31.5" customHeight="1" x14ac:dyDescent="0.2">
      <c r="A152" s="372"/>
      <c r="B152" s="374"/>
      <c r="C152" s="374"/>
      <c r="D152" s="376"/>
      <c r="E152" s="376"/>
      <c r="F152" s="376"/>
      <c r="G152" s="175">
        <f>'01-Mapa de riesgo-UO'!I153</f>
        <v>0</v>
      </c>
      <c r="H152" s="376"/>
      <c r="I152" s="376"/>
      <c r="J152" s="176">
        <f>'01-Mapa de riesgo-UO'!AW372</f>
        <v>0</v>
      </c>
      <c r="K152" s="374"/>
      <c r="L152" s="368"/>
      <c r="M152" s="368"/>
      <c r="N152" s="368"/>
      <c r="O152" s="368"/>
      <c r="P152" s="368"/>
      <c r="Q152" s="368"/>
      <c r="R152" s="368"/>
      <c r="S152" s="370"/>
    </row>
    <row r="153" spans="1:19" ht="31.5" customHeight="1" x14ac:dyDescent="0.2">
      <c r="A153" s="372"/>
      <c r="B153" s="374"/>
      <c r="C153" s="374"/>
      <c r="D153" s="376"/>
      <c r="E153" s="376"/>
      <c r="F153" s="376"/>
      <c r="G153" s="175">
        <f>'01-Mapa de riesgo-UO'!I154</f>
        <v>0</v>
      </c>
      <c r="H153" s="376"/>
      <c r="I153" s="376"/>
      <c r="J153" s="176">
        <f>'01-Mapa de riesgo-UO'!AW373</f>
        <v>0</v>
      </c>
      <c r="K153" s="374"/>
      <c r="L153" s="368"/>
      <c r="M153" s="368"/>
      <c r="N153" s="368"/>
      <c r="O153" s="368"/>
      <c r="P153" s="368"/>
      <c r="Q153" s="368"/>
      <c r="R153" s="368"/>
      <c r="S153" s="370"/>
    </row>
    <row r="154" spans="1:19" ht="31.5" customHeight="1" x14ac:dyDescent="0.2">
      <c r="A154" s="372">
        <v>49</v>
      </c>
      <c r="B154" s="374" t="str">
        <f>'01-Mapa de riesgo-UO'!D155</f>
        <v>EXTENSIÓN_PROYECCIÓN_SOCIAL</v>
      </c>
      <c r="C154" s="374" t="str">
        <f>+'01-Mapa de riesgo-UO'!F155</f>
        <v>NO</v>
      </c>
      <c r="D154" s="376" t="str">
        <f>'01-Mapa de riesgo-UO'!J155</f>
        <v>Operacional</v>
      </c>
      <c r="E154" s="376" t="str">
        <f>'01-Mapa de riesgo-UO'!K155</f>
        <v>Pérdida de la validez de los resultados (Evaluación de la incertidumbre)
(7.6)</v>
      </c>
      <c r="F154" s="376" t="str">
        <f>'01-Mapa de riesgo-UO'!L155</f>
        <v>En la estimación  de la incertidumbre el laboratorio podría no tener en cuenta todos los componentes que intervienen en dicha estimación, afectando la validez de los resultados de los ensayos.</v>
      </c>
      <c r="G154" s="175" t="str">
        <f>'01-Mapa de riesgo-UO'!I155</f>
        <v>Falta de un análisis detallado de cada uno de los factores que afectan la incertidumbre en el  laboratorio.</v>
      </c>
      <c r="H154" s="376" t="str">
        <f>'01-Mapa de riesgo-UO'!M155</f>
        <v>Resultado inválido
No conformidades en audiorías internas y externas.
Pérdida de la confianza en el laboratorio</v>
      </c>
      <c r="I154" s="376" t="str">
        <f>'01-Mapa de riesgo-UO'!AT155</f>
        <v>LEVE</v>
      </c>
      <c r="J154" s="176" t="str">
        <f>'01-Mapa de riesgo-UO'!AW374</f>
        <v>REDUCIR</v>
      </c>
      <c r="K154" s="374" t="str">
        <f t="shared" si="20"/>
        <v>NO</v>
      </c>
      <c r="L154" s="368"/>
      <c r="M154" s="368"/>
      <c r="N154" s="368"/>
      <c r="O154" s="368"/>
      <c r="P154" s="368"/>
      <c r="Q154" s="368"/>
      <c r="R154" s="368"/>
      <c r="S154" s="370"/>
    </row>
    <row r="155" spans="1:19" ht="31.5" customHeight="1" x14ac:dyDescent="0.2">
      <c r="A155" s="372"/>
      <c r="B155" s="374"/>
      <c r="C155" s="374"/>
      <c r="D155" s="376"/>
      <c r="E155" s="376"/>
      <c r="F155" s="376"/>
      <c r="G155" s="175">
        <f>'01-Mapa de riesgo-UO'!I156</f>
        <v>0</v>
      </c>
      <c r="H155" s="376"/>
      <c r="I155" s="376"/>
      <c r="J155" s="176">
        <f>'01-Mapa de riesgo-UO'!AW375</f>
        <v>0</v>
      </c>
      <c r="K155" s="374"/>
      <c r="L155" s="368"/>
      <c r="M155" s="368"/>
      <c r="N155" s="368"/>
      <c r="O155" s="368"/>
      <c r="P155" s="368"/>
      <c r="Q155" s="368"/>
      <c r="R155" s="368"/>
      <c r="S155" s="370"/>
    </row>
    <row r="156" spans="1:19" ht="31.5" customHeight="1" x14ac:dyDescent="0.2">
      <c r="A156" s="372"/>
      <c r="B156" s="374"/>
      <c r="C156" s="374"/>
      <c r="D156" s="376"/>
      <c r="E156" s="376"/>
      <c r="F156" s="376"/>
      <c r="G156" s="175">
        <f>'01-Mapa de riesgo-UO'!I157</f>
        <v>0</v>
      </c>
      <c r="H156" s="376"/>
      <c r="I156" s="376"/>
      <c r="J156" s="176">
        <f>'01-Mapa de riesgo-UO'!AW376</f>
        <v>0</v>
      </c>
      <c r="K156" s="374"/>
      <c r="L156" s="368"/>
      <c r="M156" s="368"/>
      <c r="N156" s="368"/>
      <c r="O156" s="368"/>
      <c r="P156" s="368"/>
      <c r="Q156" s="368"/>
      <c r="R156" s="368"/>
      <c r="S156" s="370"/>
    </row>
    <row r="157" spans="1:19" ht="31.5" customHeight="1" x14ac:dyDescent="0.2">
      <c r="A157" s="372">
        <v>50</v>
      </c>
      <c r="B157" s="374" t="str">
        <f>'01-Mapa de riesgo-UO'!D158</f>
        <v>EXTENSIÓN_PROYECCIÓN_SOCIAL</v>
      </c>
      <c r="C157" s="374" t="str">
        <f>+'01-Mapa de riesgo-UO'!F158</f>
        <v>NO</v>
      </c>
      <c r="D157" s="376" t="str">
        <f>'01-Mapa de riesgo-UO'!J158</f>
        <v>Cumplimiento</v>
      </c>
      <c r="E157" s="376" t="str">
        <f>'01-Mapa de riesgo-UO'!K158</f>
        <v>Pérdida de la validez de los resultados
(7.7)</v>
      </c>
      <c r="F157" s="376" t="str">
        <f>'01-Mapa de riesgo-UO'!L158</f>
        <v>No aprobar los ensayos de aptitud o pruebas interlaboratorio</v>
      </c>
      <c r="G157" s="175" t="str">
        <f>'01-Mapa de riesgo-UO'!I158</f>
        <v>No se han tenido en cuenta procedimientos para hacer seguimiento a la validez de los resultados</v>
      </c>
      <c r="H157" s="376" t="str">
        <f>'01-Mapa de riesgo-UO'!M158</f>
        <v>Resultados inválidos
Incumplimiento de los controles de calidad/aseguramiento de la calidad de los métodos de ensayo.
Suspensión de la acreditación de IDEAM.</v>
      </c>
      <c r="I157" s="376" t="str">
        <f>'01-Mapa de riesgo-UO'!AT158</f>
        <v>LEVE</v>
      </c>
      <c r="J157" s="176" t="str">
        <f>'01-Mapa de riesgo-UO'!AW377</f>
        <v>ASUMIR</v>
      </c>
      <c r="K157" s="374" t="str">
        <f t="shared" si="20"/>
        <v>NO</v>
      </c>
      <c r="L157" s="368"/>
      <c r="M157" s="368"/>
      <c r="N157" s="368"/>
      <c r="O157" s="368"/>
      <c r="P157" s="368"/>
      <c r="Q157" s="368"/>
      <c r="R157" s="368"/>
      <c r="S157" s="370"/>
    </row>
    <row r="158" spans="1:19" ht="31.5" customHeight="1" x14ac:dyDescent="0.2">
      <c r="A158" s="372"/>
      <c r="B158" s="374"/>
      <c r="C158" s="374"/>
      <c r="D158" s="376"/>
      <c r="E158" s="376"/>
      <c r="F158" s="376"/>
      <c r="G158" s="175">
        <f>'01-Mapa de riesgo-UO'!I159</f>
        <v>0</v>
      </c>
      <c r="H158" s="376"/>
      <c r="I158" s="376"/>
      <c r="J158" s="176" t="str">
        <f>'01-Mapa de riesgo-UO'!AW378</f>
        <v>ASUMIR</v>
      </c>
      <c r="K158" s="374"/>
      <c r="L158" s="368"/>
      <c r="M158" s="368"/>
      <c r="N158" s="368"/>
      <c r="O158" s="368"/>
      <c r="P158" s="368"/>
      <c r="Q158" s="368"/>
      <c r="R158" s="368"/>
      <c r="S158" s="370"/>
    </row>
    <row r="159" spans="1:19" ht="31.5" customHeight="1" x14ac:dyDescent="0.2">
      <c r="A159" s="372"/>
      <c r="B159" s="374"/>
      <c r="C159" s="374"/>
      <c r="D159" s="376"/>
      <c r="E159" s="376"/>
      <c r="F159" s="376"/>
      <c r="G159" s="175">
        <f>'01-Mapa de riesgo-UO'!I160</f>
        <v>0</v>
      </c>
      <c r="H159" s="376"/>
      <c r="I159" s="376"/>
      <c r="J159" s="176" t="str">
        <f>'01-Mapa de riesgo-UO'!AW379</f>
        <v>ASUMIR</v>
      </c>
      <c r="K159" s="374"/>
      <c r="L159" s="368"/>
      <c r="M159" s="368"/>
      <c r="N159" s="368"/>
      <c r="O159" s="368"/>
      <c r="P159" s="368"/>
      <c r="Q159" s="368"/>
      <c r="R159" s="368"/>
      <c r="S159" s="370"/>
    </row>
    <row r="160" spans="1:19" ht="31.5" customHeight="1" x14ac:dyDescent="0.2">
      <c r="A160" s="372">
        <v>51</v>
      </c>
      <c r="B160" s="374" t="str">
        <f>'01-Mapa de riesgo-UO'!D161</f>
        <v>EXTENSIÓN_PROYECCIÓN_SOCIAL</v>
      </c>
      <c r="C160" s="374" t="str">
        <f>+'01-Mapa de riesgo-UO'!F161</f>
        <v>NO</v>
      </c>
      <c r="D160" s="376" t="str">
        <f>'01-Mapa de riesgo-UO'!J161</f>
        <v>Corrupción</v>
      </c>
      <c r="E160" s="376" t="str">
        <f>'01-Mapa de riesgo-UO'!K161</f>
        <v>Pérdida de la imparcialidad (4.1.3)</v>
      </c>
      <c r="F160" s="376" t="str">
        <f>'01-Mapa de riesgo-UO'!L161</f>
        <v>Los funcionarios podrían perder objetividad en los resultados al tener comunicación con el cliente y participar en la ejecución de los ensayos</v>
      </c>
      <c r="G160" s="175" t="str">
        <f>'01-Mapa de riesgo-UO'!I161</f>
        <v>Conflicto de intereses de los funcionarios del laboratorio al realizar actividades relacionadas con el servicio al cliente y actividades de ensayo y calibración</v>
      </c>
      <c r="H160" s="376" t="str">
        <f>'01-Mapa de riesgo-UO'!M161</f>
        <v>Pérdida de  credibilidad en el laboratorio
Pérdida de la confianza en el funcionario.
Iniciación de un proceso disciplinario</v>
      </c>
      <c r="I160" s="376" t="str">
        <f>'01-Mapa de riesgo-UO'!AT161</f>
        <v>LEVE</v>
      </c>
      <c r="J160" s="176" t="str">
        <f>'01-Mapa de riesgo-UO'!AW380</f>
        <v>ASUMIR</v>
      </c>
      <c r="K160" s="374" t="str">
        <f t="shared" si="20"/>
        <v>NO</v>
      </c>
      <c r="L160" s="368"/>
      <c r="M160" s="368"/>
      <c r="N160" s="368"/>
      <c r="O160" s="368"/>
      <c r="P160" s="368"/>
      <c r="Q160" s="368"/>
      <c r="R160" s="368"/>
      <c r="S160" s="370"/>
    </row>
    <row r="161" spans="1:19" ht="31.5" customHeight="1" x14ac:dyDescent="0.2">
      <c r="A161" s="372"/>
      <c r="B161" s="374"/>
      <c r="C161" s="374"/>
      <c r="D161" s="376"/>
      <c r="E161" s="376"/>
      <c r="F161" s="376"/>
      <c r="G161" s="175">
        <f>'01-Mapa de riesgo-UO'!I162</f>
        <v>0</v>
      </c>
      <c r="H161" s="376"/>
      <c r="I161" s="376"/>
      <c r="J161" s="176" t="str">
        <f>'01-Mapa de riesgo-UO'!AW381</f>
        <v>ASUMIR</v>
      </c>
      <c r="K161" s="374"/>
      <c r="L161" s="368"/>
      <c r="M161" s="368"/>
      <c r="N161" s="368"/>
      <c r="O161" s="368"/>
      <c r="P161" s="368"/>
      <c r="Q161" s="368"/>
      <c r="R161" s="368"/>
      <c r="S161" s="370"/>
    </row>
    <row r="162" spans="1:19" ht="31.5" customHeight="1" x14ac:dyDescent="0.2">
      <c r="A162" s="372"/>
      <c r="B162" s="374"/>
      <c r="C162" s="374"/>
      <c r="D162" s="376"/>
      <c r="E162" s="376"/>
      <c r="F162" s="376"/>
      <c r="G162" s="175">
        <f>'01-Mapa de riesgo-UO'!I163</f>
        <v>0</v>
      </c>
      <c r="H162" s="376"/>
      <c r="I162" s="376"/>
      <c r="J162" s="176" t="str">
        <f>'01-Mapa de riesgo-UO'!AW382</f>
        <v>ASUMIR</v>
      </c>
      <c r="K162" s="374"/>
      <c r="L162" s="368"/>
      <c r="M162" s="368"/>
      <c r="N162" s="368"/>
      <c r="O162" s="368"/>
      <c r="P162" s="368"/>
      <c r="Q162" s="368"/>
      <c r="R162" s="368"/>
      <c r="S162" s="370"/>
    </row>
    <row r="163" spans="1:19" ht="31.5" customHeight="1" x14ac:dyDescent="0.2">
      <c r="A163" s="372">
        <v>52</v>
      </c>
      <c r="B163" s="374" t="str">
        <f>'01-Mapa de riesgo-UO'!D164</f>
        <v>EXTENSIÓN_PROYECCIÓN_SOCIAL</v>
      </c>
      <c r="C163" s="374" t="str">
        <f>+'01-Mapa de riesgo-UO'!F164</f>
        <v>NO</v>
      </c>
      <c r="D163" s="376" t="str">
        <f>'01-Mapa de riesgo-UO'!J164</f>
        <v>Corrupción</v>
      </c>
      <c r="E163" s="376" t="str">
        <f>'01-Mapa de riesgo-UO'!K164</f>
        <v>Pérdida de la imparcialidad (4.1.3)</v>
      </c>
      <c r="F163" s="376" t="str">
        <f>'01-Mapa de riesgo-UO'!L164</f>
        <v xml:space="preserve">Los funcionarios podrían perder la objetividad en sus actividades teniendo en cuenta las influencias que otros funcionarios puedan ejercer sobre ellos </v>
      </c>
      <c r="G163" s="175" t="str">
        <f>'01-Mapa de riesgo-UO'!I164</f>
        <v>Conflicto de intereses entre las relaciones del organigrama del GIAS</v>
      </c>
      <c r="H163" s="376" t="str">
        <f>'01-Mapa de riesgo-UO'!M164</f>
        <v>Pérdida de la confianza en el funcionario.
Iniciación de un proceso disciplinario</v>
      </c>
      <c r="I163" s="376" t="str">
        <f>'01-Mapa de riesgo-UO'!AT164</f>
        <v>LEVE</v>
      </c>
      <c r="J163" s="176" t="str">
        <f>'01-Mapa de riesgo-UO'!AW383</f>
        <v>ASUMIR</v>
      </c>
      <c r="K163" s="374" t="str">
        <f t="shared" si="20"/>
        <v>NO</v>
      </c>
      <c r="L163" s="368"/>
      <c r="M163" s="368"/>
      <c r="N163" s="368"/>
      <c r="O163" s="368"/>
      <c r="P163" s="368"/>
      <c r="Q163" s="368"/>
      <c r="R163" s="368"/>
      <c r="S163" s="370"/>
    </row>
    <row r="164" spans="1:19" ht="31.5" customHeight="1" x14ac:dyDescent="0.2">
      <c r="A164" s="372"/>
      <c r="B164" s="374"/>
      <c r="C164" s="374"/>
      <c r="D164" s="376"/>
      <c r="E164" s="376"/>
      <c r="F164" s="376"/>
      <c r="G164" s="175">
        <f>'01-Mapa de riesgo-UO'!I165</f>
        <v>0</v>
      </c>
      <c r="H164" s="376"/>
      <c r="I164" s="376"/>
      <c r="J164" s="176" t="str">
        <f>'01-Mapa de riesgo-UO'!AW384</f>
        <v>ASUMIR</v>
      </c>
      <c r="K164" s="374"/>
      <c r="L164" s="368"/>
      <c r="M164" s="368"/>
      <c r="N164" s="368"/>
      <c r="O164" s="368"/>
      <c r="P164" s="368"/>
      <c r="Q164" s="368"/>
      <c r="R164" s="368"/>
      <c r="S164" s="370"/>
    </row>
    <row r="165" spans="1:19" ht="31.5" customHeight="1" x14ac:dyDescent="0.2">
      <c r="A165" s="372"/>
      <c r="B165" s="374"/>
      <c r="C165" s="374"/>
      <c r="D165" s="376"/>
      <c r="E165" s="376"/>
      <c r="F165" s="376"/>
      <c r="G165" s="175">
        <f>'01-Mapa de riesgo-UO'!I166</f>
        <v>0</v>
      </c>
      <c r="H165" s="376"/>
      <c r="I165" s="376"/>
      <c r="J165" s="176" t="str">
        <f>'01-Mapa de riesgo-UO'!AW385</f>
        <v>ASUMIR</v>
      </c>
      <c r="K165" s="374"/>
      <c r="L165" s="368"/>
      <c r="M165" s="368"/>
      <c r="N165" s="368"/>
      <c r="O165" s="368"/>
      <c r="P165" s="368"/>
      <c r="Q165" s="368"/>
      <c r="R165" s="368"/>
      <c r="S165" s="370"/>
    </row>
    <row r="166" spans="1:19" ht="31.5" customHeight="1" x14ac:dyDescent="0.2">
      <c r="A166" s="372">
        <v>53</v>
      </c>
      <c r="B166" s="374" t="str">
        <f>'01-Mapa de riesgo-UO'!D167</f>
        <v>EXTENSIÓN_PROYECCIÓN_SOCIAL</v>
      </c>
      <c r="C166" s="374" t="str">
        <f>+'01-Mapa de riesgo-UO'!F167</f>
        <v>NO</v>
      </c>
      <c r="D166" s="376" t="str">
        <f>'01-Mapa de riesgo-UO'!J167</f>
        <v>Operacional</v>
      </c>
      <c r="E166" s="376" t="str">
        <f>'01-Mapa de riesgo-UO'!K167</f>
        <v>Pérdida de la validez de los resultados
(7.7)</v>
      </c>
      <c r="F166" s="376" t="str">
        <f>'01-Mapa de riesgo-UO'!L167</f>
        <v>Se debe hacer uso de instrumentos alternativos que han sido calibrados para obtener resultados
trazables o (métodos de aseguramiento de la validez de los resultados) para hacer seguimiento a la vallidez de los resultados.</v>
      </c>
      <c r="G166" s="175" t="str">
        <f>'01-Mapa de riesgo-UO'!I167</f>
        <v>Certificado de calibración de equipos o instrumentos, con resultados no conformes con respecto a las especificaciones del GIAS (especificaciones del equipo, método, etc).</v>
      </c>
      <c r="H166" s="376" t="str">
        <f>'01-Mapa de riesgo-UO'!M167</f>
        <v>Resultados inválidos
Incumplimiento de los controles de calidad/aseguramiento de la calidad de los métodos de ensayo.</v>
      </c>
      <c r="I166" s="376" t="str">
        <f>'01-Mapa de riesgo-UO'!AT167</f>
        <v>LEVE</v>
      </c>
      <c r="J166" s="176" t="str">
        <f>'01-Mapa de riesgo-UO'!AW386</f>
        <v>ASUMIR</v>
      </c>
      <c r="K166" s="374" t="str">
        <f t="shared" si="20"/>
        <v>NO</v>
      </c>
      <c r="L166" s="368"/>
      <c r="M166" s="368"/>
      <c r="N166" s="368"/>
      <c r="O166" s="368"/>
      <c r="P166" s="368"/>
      <c r="Q166" s="368"/>
      <c r="R166" s="368"/>
      <c r="S166" s="370"/>
    </row>
    <row r="167" spans="1:19" ht="31.5" customHeight="1" x14ac:dyDescent="0.2">
      <c r="A167" s="372"/>
      <c r="B167" s="374"/>
      <c r="C167" s="374"/>
      <c r="D167" s="376"/>
      <c r="E167" s="376"/>
      <c r="F167" s="376"/>
      <c r="G167" s="175">
        <f>'01-Mapa de riesgo-UO'!I168</f>
        <v>0</v>
      </c>
      <c r="H167" s="376"/>
      <c r="I167" s="376"/>
      <c r="J167" s="176" t="str">
        <f>'01-Mapa de riesgo-UO'!AW387</f>
        <v>ASUMIR</v>
      </c>
      <c r="K167" s="374"/>
      <c r="L167" s="368"/>
      <c r="M167" s="368"/>
      <c r="N167" s="368"/>
      <c r="O167" s="368"/>
      <c r="P167" s="368"/>
      <c r="Q167" s="368"/>
      <c r="R167" s="368"/>
      <c r="S167" s="370"/>
    </row>
    <row r="168" spans="1:19" ht="31.5" customHeight="1" x14ac:dyDescent="0.2">
      <c r="A168" s="372"/>
      <c r="B168" s="374"/>
      <c r="C168" s="374"/>
      <c r="D168" s="376"/>
      <c r="E168" s="376"/>
      <c r="F168" s="376"/>
      <c r="G168" s="175">
        <f>'01-Mapa de riesgo-UO'!I169</f>
        <v>0</v>
      </c>
      <c r="H168" s="376"/>
      <c r="I168" s="376"/>
      <c r="J168" s="176" t="str">
        <f>'01-Mapa de riesgo-UO'!AW388</f>
        <v>ASUMIR</v>
      </c>
      <c r="K168" s="374"/>
      <c r="L168" s="368"/>
      <c r="M168" s="368"/>
      <c r="N168" s="368"/>
      <c r="O168" s="368"/>
      <c r="P168" s="368"/>
      <c r="Q168" s="368"/>
      <c r="R168" s="368"/>
      <c r="S168" s="370"/>
    </row>
    <row r="169" spans="1:19" ht="31.5" customHeight="1" x14ac:dyDescent="0.2">
      <c r="A169" s="372">
        <v>54</v>
      </c>
      <c r="B169" s="374" t="str">
        <f>'01-Mapa de riesgo-UO'!D170</f>
        <v>EXTENSIÓN_PROYECCIÓN_SOCIAL</v>
      </c>
      <c r="C169" s="374" t="str">
        <f>+'01-Mapa de riesgo-UO'!F170</f>
        <v>NO</v>
      </c>
      <c r="D169" s="376" t="str">
        <f>'01-Mapa de riesgo-UO'!J170</f>
        <v>Corrupción</v>
      </c>
      <c r="E169" s="376" t="str">
        <f>'01-Mapa de riesgo-UO'!K170</f>
        <v>Pérdida de la imparcialidad
(4.1.3)</v>
      </c>
      <c r="F169" s="376" t="str">
        <f>'01-Mapa de riesgo-UO'!L170</f>
        <v>Los funcionarios relacionados con los ensayos pierden objetividad y los resultados arrojados en las actividades del laboratorio difieren con el informe de ensayos entregado.</v>
      </c>
      <c r="G169" s="175" t="str">
        <f>'01-Mapa de riesgo-UO'!I170</f>
        <v>Soborno sobre un funcionario.</v>
      </c>
      <c r="H169" s="376" t="str">
        <f>'01-Mapa de riesgo-UO'!M170</f>
        <v>Pérdida de credibilidad en el laboratorio
Pérdida de la confianza en el funcionario.
Iniciación de un proceso disciplinario</v>
      </c>
      <c r="I169" s="376" t="str">
        <f>'01-Mapa de riesgo-UO'!AT170</f>
        <v>LEVE</v>
      </c>
      <c r="J169" s="176" t="str">
        <f>'01-Mapa de riesgo-UO'!AW389</f>
        <v>ASUMIR</v>
      </c>
      <c r="K169" s="374" t="str">
        <f t="shared" si="20"/>
        <v>NO</v>
      </c>
      <c r="L169" s="368"/>
      <c r="M169" s="368"/>
      <c r="N169" s="368"/>
      <c r="O169" s="368"/>
      <c r="P169" s="368"/>
      <c r="Q169" s="368"/>
      <c r="R169" s="368"/>
      <c r="S169" s="370"/>
    </row>
    <row r="170" spans="1:19" ht="31.5" customHeight="1" x14ac:dyDescent="0.2">
      <c r="A170" s="372"/>
      <c r="B170" s="374"/>
      <c r="C170" s="374"/>
      <c r="D170" s="376"/>
      <c r="E170" s="376"/>
      <c r="F170" s="376"/>
      <c r="G170" s="175" t="str">
        <f>'01-Mapa de riesgo-UO'!I171</f>
        <v xml:space="preserve">Orden de un superior sobre el resultado del ensayo </v>
      </c>
      <c r="H170" s="376"/>
      <c r="I170" s="376"/>
      <c r="J170" s="176" t="str">
        <f>'01-Mapa de riesgo-UO'!AW390</f>
        <v>ASUMIR</v>
      </c>
      <c r="K170" s="374"/>
      <c r="L170" s="368"/>
      <c r="M170" s="368"/>
      <c r="N170" s="368"/>
      <c r="O170" s="368"/>
      <c r="P170" s="368"/>
      <c r="Q170" s="368"/>
      <c r="R170" s="368"/>
      <c r="S170" s="370"/>
    </row>
    <row r="171" spans="1:19" ht="31.5" customHeight="1" x14ac:dyDescent="0.2">
      <c r="A171" s="372"/>
      <c r="B171" s="374"/>
      <c r="C171" s="374"/>
      <c r="D171" s="376"/>
      <c r="E171" s="376"/>
      <c r="F171" s="376"/>
      <c r="G171" s="175" t="str">
        <f>'01-Mapa de riesgo-UO'!I172</f>
        <v>Interés economico de otra dependencia de la universidad .</v>
      </c>
      <c r="H171" s="376"/>
      <c r="I171" s="376"/>
      <c r="J171" s="176" t="str">
        <f>'01-Mapa de riesgo-UO'!AW391</f>
        <v>ASUMIR</v>
      </c>
      <c r="K171" s="374"/>
      <c r="L171" s="368"/>
      <c r="M171" s="368"/>
      <c r="N171" s="368"/>
      <c r="O171" s="368"/>
      <c r="P171" s="368"/>
      <c r="Q171" s="368"/>
      <c r="R171" s="368"/>
      <c r="S171" s="370"/>
    </row>
    <row r="172" spans="1:19" ht="31.5" customHeight="1" x14ac:dyDescent="0.2">
      <c r="A172" s="372">
        <v>55</v>
      </c>
      <c r="B172" s="374" t="str">
        <f>'01-Mapa de riesgo-UO'!D173</f>
        <v>EXTENSIÓN_PROYECCIÓN_SOCIAL</v>
      </c>
      <c r="C172" s="374" t="str">
        <f>+'01-Mapa de riesgo-UO'!F173</f>
        <v>NO</v>
      </c>
      <c r="D172" s="376" t="str">
        <f>'01-Mapa de riesgo-UO'!J173</f>
        <v>Operacional</v>
      </c>
      <c r="E172" s="376" t="str">
        <f>'01-Mapa de riesgo-UO'!K173</f>
        <v>Pérdida de la validez de los resultados del laboratorio debido a instalaciones y condiciones ambientales
(6.3)</v>
      </c>
      <c r="F172" s="376" t="str">
        <f>'01-Mapa de riesgo-UO'!L173</f>
        <v>Tener condiciones ambientales e instalaciones inadecuadas, puede afectar la validez de los resultados</v>
      </c>
      <c r="G172" s="175" t="str">
        <f>'01-Mapa de riesgo-UO'!I173</f>
        <v>Condiciones ambientales e instalaciones inadecuadas para los ensayos</v>
      </c>
      <c r="H172" s="376" t="str">
        <f>'01-Mapa de riesgo-UO'!M173</f>
        <v>Afectación del equipamiento del laboratorio
Obtención de resultados con variabilidad debido a las condiciones ambientales</v>
      </c>
      <c r="I172" s="376" t="str">
        <f>'01-Mapa de riesgo-UO'!AT173</f>
        <v>LEVE</v>
      </c>
      <c r="J172" s="176" t="str">
        <f>'01-Mapa de riesgo-UO'!AW392</f>
        <v>ASUMIR</v>
      </c>
      <c r="K172" s="374" t="str">
        <f t="shared" si="20"/>
        <v>NO</v>
      </c>
      <c r="L172" s="368"/>
      <c r="M172" s="368"/>
      <c r="N172" s="368"/>
      <c r="O172" s="368"/>
      <c r="P172" s="368"/>
      <c r="Q172" s="368"/>
      <c r="R172" s="368"/>
      <c r="S172" s="370"/>
    </row>
    <row r="173" spans="1:19" ht="31.5" customHeight="1" x14ac:dyDescent="0.2">
      <c r="A173" s="372"/>
      <c r="B173" s="374"/>
      <c r="C173" s="374"/>
      <c r="D173" s="376"/>
      <c r="E173" s="376"/>
      <c r="F173" s="376"/>
      <c r="G173" s="175">
        <f>'01-Mapa de riesgo-UO'!I174</f>
        <v>0</v>
      </c>
      <c r="H173" s="376"/>
      <c r="I173" s="376"/>
      <c r="J173" s="176" t="str">
        <f>'01-Mapa de riesgo-UO'!AW393</f>
        <v>ASUMIR</v>
      </c>
      <c r="K173" s="374"/>
      <c r="L173" s="368"/>
      <c r="M173" s="368"/>
      <c r="N173" s="368"/>
      <c r="O173" s="368"/>
      <c r="P173" s="368"/>
      <c r="Q173" s="368"/>
      <c r="R173" s="368"/>
      <c r="S173" s="370"/>
    </row>
    <row r="174" spans="1:19" ht="31.5" customHeight="1" x14ac:dyDescent="0.2">
      <c r="A174" s="372"/>
      <c r="B174" s="374"/>
      <c r="C174" s="374"/>
      <c r="D174" s="376"/>
      <c r="E174" s="376"/>
      <c r="F174" s="376"/>
      <c r="G174" s="175">
        <f>'01-Mapa de riesgo-UO'!I175</f>
        <v>0</v>
      </c>
      <c r="H174" s="376"/>
      <c r="I174" s="376"/>
      <c r="J174" s="176">
        <f>'01-Mapa de riesgo-UO'!AW394</f>
        <v>0</v>
      </c>
      <c r="K174" s="374"/>
      <c r="L174" s="368"/>
      <c r="M174" s="368"/>
      <c r="N174" s="368"/>
      <c r="O174" s="368"/>
      <c r="P174" s="368"/>
      <c r="Q174" s="368"/>
      <c r="R174" s="368"/>
      <c r="S174" s="370"/>
    </row>
    <row r="175" spans="1:19" ht="31.5" customHeight="1" x14ac:dyDescent="0.2">
      <c r="A175" s="372">
        <v>56</v>
      </c>
      <c r="B175" s="374" t="str">
        <f>'01-Mapa de riesgo-UO'!D176</f>
        <v>EXTENSIÓN_PROYECCIÓN_SOCIAL</v>
      </c>
      <c r="C175" s="374" t="str">
        <f>+'01-Mapa de riesgo-UO'!F176</f>
        <v>NO</v>
      </c>
      <c r="D175" s="376" t="str">
        <f>'01-Mapa de riesgo-UO'!J176</f>
        <v>Operacional</v>
      </c>
      <c r="E175" s="376" t="str">
        <f>'01-Mapa de riesgo-UO'!K176</f>
        <v>Pérdida de la validez de los resultados del laboratorio Equipamiento
(6.4.6)</v>
      </c>
      <c r="F175" s="376"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75" t="str">
        <f>'01-Mapa de riesgo-UO'!I176</f>
        <v xml:space="preserve">Utilización de equipos con variaciones o afectaciones en su capacidad de medición producto de no realizarse un mantenimiento-calibración-verificación o calificación oportuna </v>
      </c>
      <c r="H175" s="376" t="str">
        <f>'01-Mapa de riesgo-UO'!M176</f>
        <v>Obtenicón de resultados inválidos</v>
      </c>
      <c r="I175" s="376" t="str">
        <f>'01-Mapa de riesgo-UO'!AT176</f>
        <v>LEVE</v>
      </c>
      <c r="J175" s="176" t="str">
        <f>'01-Mapa de riesgo-UO'!AW395</f>
        <v>REDUCIR</v>
      </c>
      <c r="K175" s="374" t="str">
        <f t="shared" si="20"/>
        <v>NO</v>
      </c>
      <c r="L175" s="368"/>
      <c r="M175" s="368"/>
      <c r="N175" s="368"/>
      <c r="O175" s="368"/>
      <c r="P175" s="368"/>
      <c r="Q175" s="368"/>
      <c r="R175" s="368"/>
      <c r="S175" s="370"/>
    </row>
    <row r="176" spans="1:19" ht="31.5" customHeight="1" x14ac:dyDescent="0.2">
      <c r="A176" s="372"/>
      <c r="B176" s="374"/>
      <c r="C176" s="374"/>
      <c r="D176" s="376"/>
      <c r="E176" s="376"/>
      <c r="F176" s="376"/>
      <c r="G176" s="175">
        <f>'01-Mapa de riesgo-UO'!I177</f>
        <v>0</v>
      </c>
      <c r="H176" s="376"/>
      <c r="I176" s="376"/>
      <c r="J176" s="176" t="str">
        <f>'01-Mapa de riesgo-UO'!AW396</f>
        <v>REDUCIR</v>
      </c>
      <c r="K176" s="374"/>
      <c r="L176" s="368"/>
      <c r="M176" s="368"/>
      <c r="N176" s="368"/>
      <c r="O176" s="368"/>
      <c r="P176" s="368"/>
      <c r="Q176" s="368"/>
      <c r="R176" s="368"/>
      <c r="S176" s="370"/>
    </row>
    <row r="177" spans="1:19" ht="31.5" customHeight="1" x14ac:dyDescent="0.2">
      <c r="A177" s="372"/>
      <c r="B177" s="374"/>
      <c r="C177" s="374"/>
      <c r="D177" s="376"/>
      <c r="E177" s="376"/>
      <c r="F177" s="376"/>
      <c r="G177" s="175">
        <f>'01-Mapa de riesgo-UO'!I178</f>
        <v>0</v>
      </c>
      <c r="H177" s="376"/>
      <c r="I177" s="376"/>
      <c r="J177" s="176" t="str">
        <f>'01-Mapa de riesgo-UO'!AW397</f>
        <v>REDUCIR</v>
      </c>
      <c r="K177" s="374"/>
      <c r="L177" s="368"/>
      <c r="M177" s="368"/>
      <c r="N177" s="368"/>
      <c r="O177" s="368"/>
      <c r="P177" s="368"/>
      <c r="Q177" s="368"/>
      <c r="R177" s="368"/>
      <c r="S177" s="370"/>
    </row>
    <row r="178" spans="1:19" ht="31.5" customHeight="1" x14ac:dyDescent="0.2">
      <c r="A178" s="372">
        <v>57</v>
      </c>
      <c r="B178" s="374" t="str">
        <f>'01-Mapa de riesgo-UO'!D179</f>
        <v>EXTENSIÓN_PROYECCIÓN_SOCIAL</v>
      </c>
      <c r="C178" s="374" t="str">
        <f>+'01-Mapa de riesgo-UO'!F179</f>
        <v>NO</v>
      </c>
      <c r="D178" s="376" t="str">
        <f>'01-Mapa de riesgo-UO'!J179</f>
        <v>Operacional</v>
      </c>
      <c r="E178" s="376" t="str">
        <f>'01-Mapa de riesgo-UO'!K179</f>
        <v>Pérdida de la validez de los resultados del laboratorio Equipamiento
(6.4.3)</v>
      </c>
      <c r="F178" s="376" t="str">
        <f>'01-Mapa de riesgo-UO'!L179</f>
        <v>Desviaciones en las características de la  trazabilidad del material de referencia a causa de la exposición a condiciones de almacenamiento inapropiadas</v>
      </c>
      <c r="G178" s="175" t="str">
        <f>'01-Mapa de riesgo-UO'!I179</f>
        <v>Almacenamiento inadecuado del material de referencia de acuerdo a las especificaciones de fabricación</v>
      </c>
      <c r="H178" s="376" t="str">
        <f>'01-Mapa de riesgo-UO'!M179</f>
        <v>Pérdida de la trazabilidad en las mediciones</v>
      </c>
      <c r="I178" s="376" t="str">
        <f>'01-Mapa de riesgo-UO'!AT179</f>
        <v>LEVE</v>
      </c>
      <c r="J178" s="176" t="str">
        <f>'01-Mapa de riesgo-UO'!AW398</f>
        <v>ASUMIR</v>
      </c>
      <c r="K178" s="374" t="str">
        <f t="shared" si="20"/>
        <v>NO</v>
      </c>
      <c r="L178" s="368"/>
      <c r="M178" s="368"/>
      <c r="N178" s="368"/>
      <c r="O178" s="368"/>
      <c r="P178" s="368"/>
      <c r="Q178" s="368"/>
      <c r="R178" s="368"/>
      <c r="S178" s="370"/>
    </row>
    <row r="179" spans="1:19" ht="31.5" customHeight="1" x14ac:dyDescent="0.2">
      <c r="A179" s="372"/>
      <c r="B179" s="374"/>
      <c r="C179" s="374"/>
      <c r="D179" s="376"/>
      <c r="E179" s="376"/>
      <c r="F179" s="376"/>
      <c r="G179" s="175">
        <f>'01-Mapa de riesgo-UO'!I180</f>
        <v>0</v>
      </c>
      <c r="H179" s="376"/>
      <c r="I179" s="376"/>
      <c r="J179" s="176" t="str">
        <f>'01-Mapa de riesgo-UO'!AW399</f>
        <v>ASUMIR</v>
      </c>
      <c r="K179" s="374"/>
      <c r="L179" s="368"/>
      <c r="M179" s="368"/>
      <c r="N179" s="368"/>
      <c r="O179" s="368"/>
      <c r="P179" s="368"/>
      <c r="Q179" s="368"/>
      <c r="R179" s="368"/>
      <c r="S179" s="370"/>
    </row>
    <row r="180" spans="1:19" ht="31.5" customHeight="1" x14ac:dyDescent="0.2">
      <c r="A180" s="372"/>
      <c r="B180" s="374"/>
      <c r="C180" s="374"/>
      <c r="D180" s="376"/>
      <c r="E180" s="376"/>
      <c r="F180" s="376"/>
      <c r="G180" s="175">
        <f>'01-Mapa de riesgo-UO'!I181</f>
        <v>0</v>
      </c>
      <c r="H180" s="376"/>
      <c r="I180" s="376"/>
      <c r="J180" s="176">
        <f>'01-Mapa de riesgo-UO'!AW400</f>
        <v>0</v>
      </c>
      <c r="K180" s="374"/>
      <c r="L180" s="368"/>
      <c r="M180" s="368"/>
      <c r="N180" s="368"/>
      <c r="O180" s="368"/>
      <c r="P180" s="368"/>
      <c r="Q180" s="368"/>
      <c r="R180" s="368"/>
      <c r="S180" s="370"/>
    </row>
    <row r="181" spans="1:19" ht="31.5" customHeight="1" x14ac:dyDescent="0.2">
      <c r="A181" s="372">
        <v>58</v>
      </c>
      <c r="B181" s="374" t="str">
        <f>'01-Mapa de riesgo-UO'!D182</f>
        <v>EXTENSIÓN_PROYECCIÓN_SOCIAL</v>
      </c>
      <c r="C181" s="374" t="str">
        <f>+'01-Mapa de riesgo-UO'!F182</f>
        <v>NO</v>
      </c>
      <c r="D181" s="376" t="str">
        <f>'01-Mapa de riesgo-UO'!J182</f>
        <v>Cumplimiento</v>
      </c>
      <c r="E181" s="376" t="str">
        <f>'01-Mapa de riesgo-UO'!K182</f>
        <v>Emisión de una Declaración de Conformidad errada
(7.8.6)</v>
      </c>
      <c r="F181" s="376" t="str">
        <f>'01-Mapa de riesgo-UO'!L182</f>
        <v xml:space="preserve">Generar un resultado con una declaración de la conformidad errada, que conllevaría a toma de decisiones indadecuadas que afectaría los procesos  del cliente </v>
      </c>
      <c r="G181" s="175" t="str">
        <f>'01-Mapa de riesgo-UO'!I182</f>
        <v>Inadecuada declaración de la conformidad del resultado con base en la regla de decisión del laboratorio</v>
      </c>
      <c r="H181" s="376" t="str">
        <f>'01-Mapa de riesgo-UO'!M182</f>
        <v>Desviaciones en los procesos operativos del cliente</v>
      </c>
      <c r="I181" s="376" t="str">
        <f>'01-Mapa de riesgo-UO'!AT182</f>
        <v>LEVE</v>
      </c>
      <c r="J181" s="176" t="str">
        <f>'01-Mapa de riesgo-UO'!AW401</f>
        <v>ASUMIR</v>
      </c>
      <c r="K181" s="374" t="str">
        <f t="shared" si="20"/>
        <v>NO</v>
      </c>
      <c r="L181" s="368"/>
      <c r="M181" s="368"/>
      <c r="N181" s="368"/>
      <c r="O181" s="368"/>
      <c r="P181" s="368"/>
      <c r="Q181" s="368"/>
      <c r="R181" s="368"/>
      <c r="S181" s="370"/>
    </row>
    <row r="182" spans="1:19" ht="31.5" customHeight="1" x14ac:dyDescent="0.2">
      <c r="A182" s="372"/>
      <c r="B182" s="374"/>
      <c r="C182" s="374"/>
      <c r="D182" s="376"/>
      <c r="E182" s="376"/>
      <c r="F182" s="376"/>
      <c r="G182" s="175" t="str">
        <f>'01-Mapa de riesgo-UO'!I183</f>
        <v>Inadecuada estimación de la incertidumbre  basada en los principios técnicos de uso del equipamiento y mediciones del laboratorio</v>
      </c>
      <c r="H182" s="376"/>
      <c r="I182" s="376"/>
      <c r="J182" s="176">
        <f>'01-Mapa de riesgo-UO'!AW402</f>
        <v>0</v>
      </c>
      <c r="K182" s="374"/>
      <c r="L182" s="368"/>
      <c r="M182" s="368"/>
      <c r="N182" s="368"/>
      <c r="O182" s="368"/>
      <c r="P182" s="368"/>
      <c r="Q182" s="368"/>
      <c r="R182" s="368"/>
      <c r="S182" s="370"/>
    </row>
    <row r="183" spans="1:19" ht="31.5" customHeight="1" x14ac:dyDescent="0.2">
      <c r="A183" s="372"/>
      <c r="B183" s="374"/>
      <c r="C183" s="374"/>
      <c r="D183" s="376"/>
      <c r="E183" s="376"/>
      <c r="F183" s="376"/>
      <c r="G183" s="175">
        <f>'01-Mapa de riesgo-UO'!I184</f>
        <v>0</v>
      </c>
      <c r="H183" s="376"/>
      <c r="I183" s="376"/>
      <c r="J183" s="176">
        <f>'01-Mapa de riesgo-UO'!AW403</f>
        <v>0</v>
      </c>
      <c r="K183" s="374"/>
      <c r="L183" s="368"/>
      <c r="M183" s="368"/>
      <c r="N183" s="368"/>
      <c r="O183" s="368"/>
      <c r="P183" s="368"/>
      <c r="Q183" s="368"/>
      <c r="R183" s="368"/>
      <c r="S183" s="370"/>
    </row>
    <row r="184" spans="1:19" ht="31.5" customHeight="1" x14ac:dyDescent="0.2">
      <c r="A184" s="372">
        <v>59</v>
      </c>
      <c r="B184" s="374" t="str">
        <f>'01-Mapa de riesgo-UO'!D185</f>
        <v>EXTENSIÓN_PROYECCIÓN_SOCIAL</v>
      </c>
      <c r="C184" s="374" t="str">
        <f>+'01-Mapa de riesgo-UO'!F185</f>
        <v>NO</v>
      </c>
      <c r="D184" s="376" t="str">
        <f>'01-Mapa de riesgo-UO'!J185</f>
        <v>Cumplimiento</v>
      </c>
      <c r="E184" s="376" t="str">
        <f>'01-Mapa de riesgo-UO'!K185</f>
        <v>Pérdida de la validez de los resultados (Selección, verificación y validación de métodos)
(7.2)</v>
      </c>
      <c r="F184" s="376" t="str">
        <f>'01-Mapa de riesgo-UO'!L185</f>
        <v>No cumplir con las especificaciones y requistos del método de ensayo</v>
      </c>
      <c r="G184" s="175" t="str">
        <f>'01-Mapa de riesgo-UO'!I185</f>
        <v>No cumplir con las características de desempeño de los métodos verificados por el laboratorio para su uso previsto</v>
      </c>
      <c r="H184" s="376" t="str">
        <f>'01-Mapa de riesgo-UO'!M185</f>
        <v>Pérdida de la capacidad analítica del laboratorio</v>
      </c>
      <c r="I184" s="376" t="str">
        <f>'01-Mapa de riesgo-UO'!AT185</f>
        <v>LEVE</v>
      </c>
      <c r="J184" s="176" t="str">
        <f>'01-Mapa de riesgo-UO'!AW404</f>
        <v>ASUMIR</v>
      </c>
      <c r="K184" s="374" t="str">
        <f t="shared" si="20"/>
        <v>NO</v>
      </c>
      <c r="L184" s="368"/>
      <c r="M184" s="368"/>
      <c r="N184" s="368"/>
      <c r="O184" s="368"/>
      <c r="P184" s="368"/>
      <c r="Q184" s="368"/>
      <c r="R184" s="368"/>
      <c r="S184" s="370"/>
    </row>
    <row r="185" spans="1:19" ht="31.5" customHeight="1" x14ac:dyDescent="0.2">
      <c r="A185" s="372"/>
      <c r="B185" s="374"/>
      <c r="C185" s="374"/>
      <c r="D185" s="376"/>
      <c r="E185" s="376"/>
      <c r="F185" s="376"/>
      <c r="G185" s="175">
        <f>'01-Mapa de riesgo-UO'!I186</f>
        <v>0</v>
      </c>
      <c r="H185" s="376"/>
      <c r="I185" s="376"/>
      <c r="J185" s="176" t="str">
        <f>'01-Mapa de riesgo-UO'!AW405</f>
        <v>ASUMIR</v>
      </c>
      <c r="K185" s="374"/>
      <c r="L185" s="368"/>
      <c r="M185" s="368"/>
      <c r="N185" s="368"/>
      <c r="O185" s="368"/>
      <c r="P185" s="368"/>
      <c r="Q185" s="368"/>
      <c r="R185" s="368"/>
      <c r="S185" s="370"/>
    </row>
    <row r="186" spans="1:19" ht="31.5" customHeight="1" x14ac:dyDescent="0.2">
      <c r="A186" s="372"/>
      <c r="B186" s="374"/>
      <c r="C186" s="374"/>
      <c r="D186" s="376"/>
      <c r="E186" s="376"/>
      <c r="F186" s="376"/>
      <c r="G186" s="175">
        <f>'01-Mapa de riesgo-UO'!I187</f>
        <v>0</v>
      </c>
      <c r="H186" s="376"/>
      <c r="I186" s="376"/>
      <c r="J186" s="176" t="str">
        <f>'01-Mapa de riesgo-UO'!AW406</f>
        <v>ASUMIR</v>
      </c>
      <c r="K186" s="374"/>
      <c r="L186" s="368"/>
      <c r="M186" s="368"/>
      <c r="N186" s="368"/>
      <c r="O186" s="368"/>
      <c r="P186" s="368"/>
      <c r="Q186" s="368"/>
      <c r="R186" s="368"/>
      <c r="S186" s="370"/>
    </row>
    <row r="187" spans="1:19" ht="31.5" customHeight="1" x14ac:dyDescent="0.2">
      <c r="A187" s="372">
        <v>60</v>
      </c>
      <c r="B187" s="374" t="str">
        <f>'01-Mapa de riesgo-UO'!D188</f>
        <v>EXTENSIÓN_PROYECCIÓN_SOCIAL</v>
      </c>
      <c r="C187" s="374" t="str">
        <f>+'01-Mapa de riesgo-UO'!F188</f>
        <v>NO</v>
      </c>
      <c r="D187" s="376" t="str">
        <f>'01-Mapa de riesgo-UO'!J188</f>
        <v>Cumplimiento</v>
      </c>
      <c r="E187" s="376" t="str">
        <f>'01-Mapa de riesgo-UO'!K188</f>
        <v>Pérdida de la validez de los resultados (Aseguramiento de la validez de los resultados)
(7.7)</v>
      </c>
      <c r="F187" s="376" t="str">
        <f>'01-Mapa de riesgo-UO'!L188</f>
        <v>Obtención de resultados no válidos para las caracteristicas de desempeño de los métodos de ensayos</v>
      </c>
      <c r="G187" s="175" t="str">
        <f>'01-Mapa de riesgo-UO'!I188</f>
        <v>No cumplir con las características de desempeño de los controles de calidad de los métodos de ensayo</v>
      </c>
      <c r="H187" s="376" t="str">
        <f>'01-Mapa de riesgo-UO'!M188</f>
        <v>Pérdida del control analítico del laboratorio</v>
      </c>
      <c r="I187" s="376" t="str">
        <f>'01-Mapa de riesgo-UO'!AT188</f>
        <v>LEVE</v>
      </c>
      <c r="J187" s="176" t="str">
        <f>'01-Mapa de riesgo-UO'!AW407</f>
        <v>ASUMIR</v>
      </c>
      <c r="K187" s="374" t="str">
        <f t="shared" si="20"/>
        <v>NO</v>
      </c>
      <c r="L187" s="368"/>
      <c r="M187" s="368"/>
      <c r="N187" s="368"/>
      <c r="O187" s="368"/>
      <c r="P187" s="368"/>
      <c r="Q187" s="368"/>
      <c r="R187" s="368"/>
      <c r="S187" s="370"/>
    </row>
    <row r="188" spans="1:19" ht="31.5" customHeight="1" x14ac:dyDescent="0.2">
      <c r="A188" s="372"/>
      <c r="B188" s="374"/>
      <c r="C188" s="374"/>
      <c r="D188" s="376"/>
      <c r="E188" s="376"/>
      <c r="F188" s="376"/>
      <c r="G188" s="175">
        <f>'01-Mapa de riesgo-UO'!I189</f>
        <v>0</v>
      </c>
      <c r="H188" s="376"/>
      <c r="I188" s="376"/>
      <c r="J188" s="176" t="str">
        <f>'01-Mapa de riesgo-UO'!AW408</f>
        <v>ASUMIR</v>
      </c>
      <c r="K188" s="374"/>
      <c r="L188" s="368"/>
      <c r="M188" s="368"/>
      <c r="N188" s="368"/>
      <c r="O188" s="368"/>
      <c r="P188" s="368"/>
      <c r="Q188" s="368"/>
      <c r="R188" s="368"/>
      <c r="S188" s="370"/>
    </row>
    <row r="189" spans="1:19" ht="31.5" customHeight="1" x14ac:dyDescent="0.2">
      <c r="A189" s="372"/>
      <c r="B189" s="374"/>
      <c r="C189" s="374"/>
      <c r="D189" s="376"/>
      <c r="E189" s="376"/>
      <c r="F189" s="376"/>
      <c r="G189" s="175">
        <f>'01-Mapa de riesgo-UO'!I190</f>
        <v>0</v>
      </c>
      <c r="H189" s="376"/>
      <c r="I189" s="376"/>
      <c r="J189" s="176" t="str">
        <f>'01-Mapa de riesgo-UO'!AW409</f>
        <v>ASUMIR</v>
      </c>
      <c r="K189" s="374"/>
      <c r="L189" s="368"/>
      <c r="M189" s="368"/>
      <c r="N189" s="368"/>
      <c r="O189" s="368"/>
      <c r="P189" s="368"/>
      <c r="Q189" s="368"/>
      <c r="R189" s="368"/>
      <c r="S189" s="370"/>
    </row>
    <row r="190" spans="1:19" ht="31.5" customHeight="1" x14ac:dyDescent="0.2">
      <c r="A190" s="372">
        <v>61</v>
      </c>
      <c r="B190" s="374" t="str">
        <f>'01-Mapa de riesgo-UO'!D191</f>
        <v>EXTENSIÓN_PROYECCIÓN_SOCIAL</v>
      </c>
      <c r="C190" s="374" t="str">
        <f>+'01-Mapa de riesgo-UO'!F191</f>
        <v>NO</v>
      </c>
      <c r="D190" s="376" t="str">
        <f>'01-Mapa de riesgo-UO'!J191</f>
        <v>Cumplimiento</v>
      </c>
      <c r="E190" s="376" t="str">
        <f>'01-Mapa de riesgo-UO'!K191</f>
        <v>Incumplimiento a los requisitos relativos a la estructura
(5.4)</v>
      </c>
      <c r="F190" s="376" t="str">
        <f>'01-Mapa de riesgo-UO'!L191</f>
        <v>Incumplimiento en la identificación de la condición de acreditación para los ensayos realizados por el Laboratorio para el alcance fijo y alcance flexible.</v>
      </c>
      <c r="G190" s="175" t="str">
        <f>'01-Mapa de riesgo-UO'!I191</f>
        <v>Incumplimiento en la identificación de la condición de acreditación para los ensayos realizados por el Laboratorio para el alcance fijo y alcance flexible.</v>
      </c>
      <c r="H190" s="376" t="str">
        <f>'01-Mapa de riesgo-UO'!M191</f>
        <v>Pérdida de  la credibilidad en el laboratorio
Pérdida de la condición de acreditación</v>
      </c>
      <c r="I190" s="376" t="str">
        <f>'01-Mapa de riesgo-UO'!AT191</f>
        <v>LEVE</v>
      </c>
      <c r="J190" s="176" t="str">
        <f>'01-Mapa de riesgo-UO'!AW410</f>
        <v>ASUMIR</v>
      </c>
      <c r="K190" s="374" t="str">
        <f t="shared" si="20"/>
        <v>NO</v>
      </c>
      <c r="L190" s="368"/>
      <c r="M190" s="368"/>
      <c r="N190" s="368"/>
      <c r="O190" s="368"/>
      <c r="P190" s="368"/>
      <c r="Q190" s="368"/>
      <c r="R190" s="368"/>
      <c r="S190" s="370"/>
    </row>
    <row r="191" spans="1:19" ht="31.5" customHeight="1" x14ac:dyDescent="0.2">
      <c r="A191" s="372"/>
      <c r="B191" s="374"/>
      <c r="C191" s="374"/>
      <c r="D191" s="376"/>
      <c r="E191" s="376"/>
      <c r="F191" s="376"/>
      <c r="G191" s="175">
        <f>'01-Mapa de riesgo-UO'!I192</f>
        <v>0</v>
      </c>
      <c r="H191" s="376"/>
      <c r="I191" s="376"/>
      <c r="J191" s="176" t="str">
        <f>'01-Mapa de riesgo-UO'!AW411</f>
        <v>ASUMIR</v>
      </c>
      <c r="K191" s="374"/>
      <c r="L191" s="368"/>
      <c r="M191" s="368"/>
      <c r="N191" s="368"/>
      <c r="O191" s="368"/>
      <c r="P191" s="368"/>
      <c r="Q191" s="368"/>
      <c r="R191" s="368"/>
      <c r="S191" s="370"/>
    </row>
    <row r="192" spans="1:19" ht="31.5" customHeight="1" x14ac:dyDescent="0.2">
      <c r="A192" s="372"/>
      <c r="B192" s="374"/>
      <c r="C192" s="374"/>
      <c r="D192" s="376"/>
      <c r="E192" s="376"/>
      <c r="F192" s="376"/>
      <c r="G192" s="175">
        <f>'01-Mapa de riesgo-UO'!I193</f>
        <v>0</v>
      </c>
      <c r="H192" s="376"/>
      <c r="I192" s="376"/>
      <c r="J192" s="176">
        <f>'01-Mapa de riesgo-UO'!AW412</f>
        <v>0</v>
      </c>
      <c r="K192" s="374"/>
      <c r="L192" s="368"/>
      <c r="M192" s="368"/>
      <c r="N192" s="368"/>
      <c r="O192" s="368"/>
      <c r="P192" s="368"/>
      <c r="Q192" s="368"/>
      <c r="R192" s="368"/>
      <c r="S192" s="370"/>
    </row>
    <row r="193" spans="1:19" ht="31.5" customHeight="1" x14ac:dyDescent="0.2">
      <c r="A193" s="372">
        <v>62</v>
      </c>
      <c r="B193" s="374" t="str">
        <f>'01-Mapa de riesgo-UO'!D194</f>
        <v>EXTENSIÓN_PROYECCIÓN_SOCIAL</v>
      </c>
      <c r="C193" s="374" t="str">
        <f>+'01-Mapa de riesgo-UO'!F194</f>
        <v>NO</v>
      </c>
      <c r="D193" s="376" t="str">
        <f>'01-Mapa de riesgo-UO'!J194</f>
        <v>Corrupción</v>
      </c>
      <c r="E193" s="376" t="str">
        <f>'01-Mapa de riesgo-UO'!K194</f>
        <v>Perdida de la imparcialidad 
(4.1.3)</v>
      </c>
      <c r="F193" s="376" t="str">
        <f>'01-Mapa de riesgo-UO'!L194</f>
        <v>El funcionario  que realiza el ensayo se deja influir por prejuicios o intereses para beneficiar al usuario, perdiendo así la objetividad entre los resultados arrojados en las actividades del laboratorio y el infome entregado.</v>
      </c>
      <c r="G193" s="175" t="str">
        <f>'01-Mapa de riesgo-UO'!I194</f>
        <v xml:space="preserve">Soborno sobre un funcionario </v>
      </c>
      <c r="H193" s="376" t="str">
        <f>'01-Mapa de riesgo-UO'!M194</f>
        <v>Pérdida de  credibilidad en el laboratorio
Pérdida de la confianza en el funcionario.
Iniciación de un proceso disciplinario</v>
      </c>
      <c r="I193" s="376" t="str">
        <f>'01-Mapa de riesgo-UO'!AT194</f>
        <v>LEVE</v>
      </c>
      <c r="J193" s="176" t="str">
        <f>'01-Mapa de riesgo-UO'!AW413</f>
        <v>ASUMIR</v>
      </c>
      <c r="K193" s="374" t="str">
        <f t="shared" si="20"/>
        <v>NO</v>
      </c>
      <c r="L193" s="368"/>
      <c r="M193" s="368"/>
      <c r="N193" s="368"/>
      <c r="O193" s="368"/>
      <c r="P193" s="368"/>
      <c r="Q193" s="368"/>
      <c r="R193" s="368"/>
      <c r="S193" s="370"/>
    </row>
    <row r="194" spans="1:19" ht="31.5" customHeight="1" x14ac:dyDescent="0.2">
      <c r="A194" s="372"/>
      <c r="B194" s="374"/>
      <c r="C194" s="374"/>
      <c r="D194" s="376"/>
      <c r="E194" s="376"/>
      <c r="F194" s="376"/>
      <c r="G194" s="175">
        <f>'01-Mapa de riesgo-UO'!I195</f>
        <v>0</v>
      </c>
      <c r="H194" s="376"/>
      <c r="I194" s="376"/>
      <c r="J194" s="176" t="str">
        <f>'01-Mapa de riesgo-UO'!AW414</f>
        <v>ASUMIR</v>
      </c>
      <c r="K194" s="374"/>
      <c r="L194" s="368"/>
      <c r="M194" s="368"/>
      <c r="N194" s="368"/>
      <c r="O194" s="368"/>
      <c r="P194" s="368"/>
      <c r="Q194" s="368"/>
      <c r="R194" s="368"/>
      <c r="S194" s="370"/>
    </row>
    <row r="195" spans="1:19" ht="31.5" customHeight="1" x14ac:dyDescent="0.2">
      <c r="A195" s="372"/>
      <c r="B195" s="374"/>
      <c r="C195" s="374"/>
      <c r="D195" s="376"/>
      <c r="E195" s="376"/>
      <c r="F195" s="376"/>
      <c r="G195" s="175">
        <f>'01-Mapa de riesgo-UO'!I196</f>
        <v>0</v>
      </c>
      <c r="H195" s="376"/>
      <c r="I195" s="376"/>
      <c r="J195" s="176" t="str">
        <f>'01-Mapa de riesgo-UO'!AW415</f>
        <v>ASUMIR</v>
      </c>
      <c r="K195" s="374"/>
      <c r="L195" s="368"/>
      <c r="M195" s="368"/>
      <c r="N195" s="368"/>
      <c r="O195" s="368"/>
      <c r="P195" s="368"/>
      <c r="Q195" s="368"/>
      <c r="R195" s="368"/>
      <c r="S195" s="370"/>
    </row>
    <row r="196" spans="1:19" ht="31.5" customHeight="1" x14ac:dyDescent="0.2">
      <c r="A196" s="372">
        <v>63</v>
      </c>
      <c r="B196" s="374" t="str">
        <f>'01-Mapa de riesgo-UO'!D197</f>
        <v>EXTENSIÓN_PROYECCIÓN_SOCIAL</v>
      </c>
      <c r="C196" s="374" t="str">
        <f>+'01-Mapa de riesgo-UO'!F197</f>
        <v>NO</v>
      </c>
      <c r="D196" s="376" t="str">
        <f>'01-Mapa de riesgo-UO'!J197</f>
        <v>Operacional</v>
      </c>
      <c r="E196" s="376" t="str">
        <f>'01-Mapa de riesgo-UO'!K197</f>
        <v>Pérdida de la validez de los resultados del laboratorio (6.3)</v>
      </c>
      <c r="F196" s="376" t="str">
        <f>'01-Mapa de riesgo-UO'!L197</f>
        <v xml:space="preserve">Desarrollar el ensayo en zonas que no aseguran la no contaminacion cruzada </v>
      </c>
      <c r="G196" s="175" t="str">
        <f>'01-Mapa de riesgo-UO'!I197</f>
        <v xml:space="preserve">Aspectos de infraestructura que no aseguran la no contaminacion cruzada durante la realización de los ensayos </v>
      </c>
      <c r="H196" s="376" t="str">
        <f>'01-Mapa de riesgo-UO'!M197</f>
        <v>Pérdida de  credibilidad en el laboratorio
Pérdida de la confianza en el laboratorio</v>
      </c>
      <c r="I196" s="376" t="str">
        <f>'01-Mapa de riesgo-UO'!AT197</f>
        <v>LEVE</v>
      </c>
      <c r="J196" s="176" t="str">
        <f>'01-Mapa de riesgo-UO'!AW416</f>
        <v>COMPARTIR</v>
      </c>
      <c r="K196" s="374" t="str">
        <f t="shared" si="20"/>
        <v>NO</v>
      </c>
      <c r="L196" s="368"/>
      <c r="M196" s="368"/>
      <c r="N196" s="368"/>
      <c r="O196" s="368"/>
      <c r="P196" s="368"/>
      <c r="Q196" s="368"/>
      <c r="R196" s="368"/>
      <c r="S196" s="370"/>
    </row>
    <row r="197" spans="1:19" ht="31.5" customHeight="1" x14ac:dyDescent="0.2">
      <c r="A197" s="372"/>
      <c r="B197" s="374"/>
      <c r="C197" s="374"/>
      <c r="D197" s="376"/>
      <c r="E197" s="376"/>
      <c r="F197" s="376"/>
      <c r="G197" s="175">
        <f>'01-Mapa de riesgo-UO'!I198</f>
        <v>0</v>
      </c>
      <c r="H197" s="376"/>
      <c r="I197" s="376"/>
      <c r="J197" s="176" t="str">
        <f>'01-Mapa de riesgo-UO'!AW417</f>
        <v>REDUCIR</v>
      </c>
      <c r="K197" s="374"/>
      <c r="L197" s="368"/>
      <c r="M197" s="368"/>
      <c r="N197" s="368"/>
      <c r="O197" s="368"/>
      <c r="P197" s="368"/>
      <c r="Q197" s="368"/>
      <c r="R197" s="368"/>
      <c r="S197" s="370"/>
    </row>
    <row r="198" spans="1:19" ht="31.5" customHeight="1" x14ac:dyDescent="0.2">
      <c r="A198" s="372"/>
      <c r="B198" s="374"/>
      <c r="C198" s="374"/>
      <c r="D198" s="376"/>
      <c r="E198" s="376"/>
      <c r="F198" s="376"/>
      <c r="G198" s="175">
        <f>'01-Mapa de riesgo-UO'!I199</f>
        <v>0</v>
      </c>
      <c r="H198" s="376"/>
      <c r="I198" s="376"/>
      <c r="J198" s="176" t="str">
        <f>'01-Mapa de riesgo-UO'!AW418</f>
        <v>REDUCIR</v>
      </c>
      <c r="K198" s="374"/>
      <c r="L198" s="368"/>
      <c r="M198" s="368"/>
      <c r="N198" s="368"/>
      <c r="O198" s="368"/>
      <c r="P198" s="368"/>
      <c r="Q198" s="368"/>
      <c r="R198" s="368"/>
      <c r="S198" s="370"/>
    </row>
    <row r="199" spans="1:19" ht="31.5" customHeight="1" x14ac:dyDescent="0.2">
      <c r="A199" s="372">
        <v>64</v>
      </c>
      <c r="B199" s="374" t="str">
        <f>'01-Mapa de riesgo-UO'!D200</f>
        <v>EXTENSIÓN_PROYECCIÓN_SOCIAL</v>
      </c>
      <c r="C199" s="374" t="str">
        <f>+'01-Mapa de riesgo-UO'!F200</f>
        <v>NO</v>
      </c>
      <c r="D199" s="376" t="str">
        <f>'01-Mapa de riesgo-UO'!J200</f>
        <v>Operacional</v>
      </c>
      <c r="E199" s="376" t="str">
        <f>'01-Mapa de riesgo-UO'!K200</f>
        <v>Pérdida de la validez de los resultados del laboratorio (6.4.6)</v>
      </c>
      <c r="F199" s="376" t="str">
        <f>'01-Mapa de riesgo-UO'!L200</f>
        <v xml:space="preserve">Utilizar  equipos de medición sin calibración y que estos afecten la validez de los resultados  por su  exactitud o incertidumbre </v>
      </c>
      <c r="G199" s="175" t="str">
        <f>'01-Mapa de riesgo-UO'!I200</f>
        <v>Incumplimiento en el plan de calibración, verificación  y mantenimiento</v>
      </c>
      <c r="H199" s="376" t="str">
        <f>'01-Mapa de riesgo-UO'!M200</f>
        <v>Pérdida de  credibilidad en el laboratorio
Pérdida de la confianza en el laboratorio</v>
      </c>
      <c r="I199" s="376" t="str">
        <f>'01-Mapa de riesgo-UO'!AT200</f>
        <v>LEVE</v>
      </c>
      <c r="J199" s="176" t="str">
        <f>'01-Mapa de riesgo-UO'!AW419</f>
        <v>REDUCIR</v>
      </c>
      <c r="K199" s="374" t="str">
        <f t="shared" si="20"/>
        <v>NO</v>
      </c>
      <c r="L199" s="368"/>
      <c r="M199" s="368"/>
      <c r="N199" s="368"/>
      <c r="O199" s="368"/>
      <c r="P199" s="368"/>
      <c r="Q199" s="368"/>
      <c r="R199" s="368"/>
      <c r="S199" s="370"/>
    </row>
    <row r="200" spans="1:19" ht="31.5" customHeight="1" x14ac:dyDescent="0.2">
      <c r="A200" s="372"/>
      <c r="B200" s="374"/>
      <c r="C200" s="374"/>
      <c r="D200" s="376"/>
      <c r="E200" s="376"/>
      <c r="F200" s="376"/>
      <c r="G200" s="175">
        <f>'01-Mapa de riesgo-UO'!I201</f>
        <v>0</v>
      </c>
      <c r="H200" s="376"/>
      <c r="I200" s="376"/>
      <c r="J200" s="176" t="str">
        <f>'01-Mapa de riesgo-UO'!AW420</f>
        <v>TRANSFERIR</v>
      </c>
      <c r="K200" s="374"/>
      <c r="L200" s="368"/>
      <c r="M200" s="368"/>
      <c r="N200" s="368"/>
      <c r="O200" s="368"/>
      <c r="P200" s="368"/>
      <c r="Q200" s="368"/>
      <c r="R200" s="368"/>
      <c r="S200" s="370"/>
    </row>
    <row r="201" spans="1:19" ht="31.5" customHeight="1" x14ac:dyDescent="0.2">
      <c r="A201" s="372"/>
      <c r="B201" s="374"/>
      <c r="C201" s="374"/>
      <c r="D201" s="376"/>
      <c r="E201" s="376"/>
      <c r="F201" s="376"/>
      <c r="G201" s="175">
        <f>'01-Mapa de riesgo-UO'!I202</f>
        <v>0</v>
      </c>
      <c r="H201" s="376"/>
      <c r="I201" s="376"/>
      <c r="J201" s="176">
        <f>'01-Mapa de riesgo-UO'!AW421</f>
        <v>0</v>
      </c>
      <c r="K201" s="374"/>
      <c r="L201" s="368"/>
      <c r="M201" s="368"/>
      <c r="N201" s="368"/>
      <c r="O201" s="368"/>
      <c r="P201" s="368"/>
      <c r="Q201" s="368"/>
      <c r="R201" s="368"/>
      <c r="S201" s="370"/>
    </row>
    <row r="202" spans="1:19" ht="31.5" customHeight="1" x14ac:dyDescent="0.2">
      <c r="A202" s="372">
        <v>65</v>
      </c>
      <c r="B202" s="374" t="str">
        <f>'01-Mapa de riesgo-UO'!D203</f>
        <v>EXTENSIÓN_PROYECCIÓN_SOCIAL</v>
      </c>
      <c r="C202" s="374" t="str">
        <f>+'01-Mapa de riesgo-UO'!F203</f>
        <v>NO</v>
      </c>
      <c r="D202" s="376" t="str">
        <f>'01-Mapa de riesgo-UO'!J203</f>
        <v>Operacional</v>
      </c>
      <c r="E202" s="376" t="str">
        <f>'01-Mapa de riesgo-UO'!K203</f>
        <v>Perdida de la validez de los resultados del laboratorio (6.4.9)</v>
      </c>
      <c r="F202" s="376" t="str">
        <f>'01-Mapa de riesgo-UO'!L203</f>
        <v xml:space="preserve">Utlizar equipos de medición que esten defectuosos afectando la validez de los resultados por su exactitud o la incertidumbre  </v>
      </c>
      <c r="G202" s="175" t="str">
        <f>'01-Mapa de riesgo-UO'!I203</f>
        <v xml:space="preserve">Toma de datos con un equipo defectuoso </v>
      </c>
      <c r="H202" s="376" t="str">
        <f>'01-Mapa de riesgo-UO'!M203</f>
        <v>Pérdida de  credibilidad en el laboratorio
Pérdida de la confianza en el laboratorio</v>
      </c>
      <c r="I202" s="376" t="str">
        <f>'01-Mapa de riesgo-UO'!AT203</f>
        <v>LEVE</v>
      </c>
      <c r="J202" s="176" t="str">
        <f>'01-Mapa de riesgo-UO'!AW422</f>
        <v>COMPARTIR</v>
      </c>
      <c r="K202" s="374" t="str">
        <f t="shared" si="20"/>
        <v>NO</v>
      </c>
      <c r="L202" s="368"/>
      <c r="M202" s="368"/>
      <c r="N202" s="368"/>
      <c r="O202" s="368"/>
      <c r="P202" s="368"/>
      <c r="Q202" s="368"/>
      <c r="R202" s="368"/>
      <c r="S202" s="370"/>
    </row>
    <row r="203" spans="1:19" ht="31.5" customHeight="1" x14ac:dyDescent="0.2">
      <c r="A203" s="372"/>
      <c r="B203" s="374"/>
      <c r="C203" s="374"/>
      <c r="D203" s="376"/>
      <c r="E203" s="376"/>
      <c r="F203" s="376"/>
      <c r="G203" s="175" t="str">
        <f>'01-Mapa de riesgo-UO'!I204</f>
        <v xml:space="preserve">Condiciones ambientales inadecuadas que no aseguran la validez de los resultados </v>
      </c>
      <c r="H203" s="376"/>
      <c r="I203" s="376"/>
      <c r="J203" s="176" t="str">
        <f>'01-Mapa de riesgo-UO'!AW423</f>
        <v>COMPARTIR</v>
      </c>
      <c r="K203" s="374"/>
      <c r="L203" s="368"/>
      <c r="M203" s="368"/>
      <c r="N203" s="368"/>
      <c r="O203" s="368"/>
      <c r="P203" s="368"/>
      <c r="Q203" s="368"/>
      <c r="R203" s="368"/>
      <c r="S203" s="370"/>
    </row>
    <row r="204" spans="1:19" ht="31.5" customHeight="1" x14ac:dyDescent="0.2">
      <c r="A204" s="372"/>
      <c r="B204" s="374"/>
      <c r="C204" s="374"/>
      <c r="D204" s="376"/>
      <c r="E204" s="376"/>
      <c r="F204" s="376"/>
      <c r="G204" s="175">
        <f>'01-Mapa de riesgo-UO'!I205</f>
        <v>0</v>
      </c>
      <c r="H204" s="376"/>
      <c r="I204" s="376"/>
      <c r="J204" s="176">
        <f>'01-Mapa de riesgo-UO'!AW424</f>
        <v>0</v>
      </c>
      <c r="K204" s="374"/>
      <c r="L204" s="368"/>
      <c r="M204" s="368"/>
      <c r="N204" s="368"/>
      <c r="O204" s="368"/>
      <c r="P204" s="368"/>
      <c r="Q204" s="368"/>
      <c r="R204" s="368"/>
      <c r="S204" s="370"/>
    </row>
    <row r="205" spans="1:19" ht="31.5" customHeight="1" x14ac:dyDescent="0.2">
      <c r="A205" s="372">
        <v>66</v>
      </c>
      <c r="B205" s="374" t="str">
        <f>'01-Mapa de riesgo-UO'!D206</f>
        <v>EXTENSIÓN_PROYECCIÓN_SOCIAL</v>
      </c>
      <c r="C205" s="374" t="str">
        <f>+'01-Mapa de riesgo-UO'!F206</f>
        <v>NO</v>
      </c>
      <c r="D205" s="376" t="str">
        <f>'01-Mapa de riesgo-UO'!J206</f>
        <v>Imagen</v>
      </c>
      <c r="E205" s="376" t="str">
        <f>'01-Mapa de riesgo-UO'!K206</f>
        <v>Reportar un resultado errado</v>
      </c>
      <c r="F205" s="376" t="str">
        <f>'01-Mapa de riesgo-UO'!L206</f>
        <v xml:space="preserve">El laboratorio al aplicar la regla de decisión reporta en su informe de resultados una prueba negativa como positiva y viceversa. </v>
      </c>
      <c r="G205" s="175" t="str">
        <f>'01-Mapa de riesgo-UO'!I206</f>
        <v xml:space="preserve">Regla de decisión del laboratorio inadecuada y bajo poder de exclusión </v>
      </c>
      <c r="H205" s="376" t="str">
        <f>'01-Mapa de riesgo-UO'!M206</f>
        <v>Proceso legal y disciplinario
Pérdida de  credibilidad en el laboratorio
Pérdida de la confianza en el laboratorio</v>
      </c>
      <c r="I205" s="376" t="str">
        <f>'01-Mapa de riesgo-UO'!AT206</f>
        <v>LEVE</v>
      </c>
      <c r="J205" s="176" t="str">
        <f>'01-Mapa de riesgo-UO'!AW425</f>
        <v>ASUMIR</v>
      </c>
      <c r="K205" s="374" t="str">
        <f t="shared" si="20"/>
        <v>NO</v>
      </c>
      <c r="L205" s="368"/>
      <c r="M205" s="368"/>
      <c r="N205" s="368"/>
      <c r="O205" s="368"/>
      <c r="P205" s="368"/>
      <c r="Q205" s="368"/>
      <c r="R205" s="368"/>
      <c r="S205" s="370"/>
    </row>
    <row r="206" spans="1:19" ht="31.5" customHeight="1" x14ac:dyDescent="0.2">
      <c r="A206" s="372"/>
      <c r="B206" s="374"/>
      <c r="C206" s="374"/>
      <c r="D206" s="376"/>
      <c r="E206" s="376"/>
      <c r="F206" s="376"/>
      <c r="G206" s="175" t="str">
        <f>'01-Mapa de riesgo-UO'!I207</f>
        <v xml:space="preserve">Cadena de custodia inadecuada </v>
      </c>
      <c r="H206" s="376"/>
      <c r="I206" s="376"/>
      <c r="J206" s="176" t="str">
        <f>'01-Mapa de riesgo-UO'!AW426</f>
        <v>ASUMIR</v>
      </c>
      <c r="K206" s="374"/>
      <c r="L206" s="368"/>
      <c r="M206" s="368"/>
      <c r="N206" s="368"/>
      <c r="O206" s="368"/>
      <c r="P206" s="368"/>
      <c r="Q206" s="368"/>
      <c r="R206" s="368"/>
      <c r="S206" s="370"/>
    </row>
    <row r="207" spans="1:19" ht="31.5" customHeight="1" x14ac:dyDescent="0.2">
      <c r="A207" s="372"/>
      <c r="B207" s="374"/>
      <c r="C207" s="374"/>
      <c r="D207" s="376"/>
      <c r="E207" s="376"/>
      <c r="F207" s="376"/>
      <c r="G207" s="175">
        <f>'01-Mapa de riesgo-UO'!I208</f>
        <v>0</v>
      </c>
      <c r="H207" s="376"/>
      <c r="I207" s="376"/>
      <c r="J207" s="176" t="str">
        <f>'01-Mapa de riesgo-UO'!AW427</f>
        <v>ASUMIR</v>
      </c>
      <c r="K207" s="374"/>
      <c r="L207" s="368"/>
      <c r="M207" s="368"/>
      <c r="N207" s="368"/>
      <c r="O207" s="368"/>
      <c r="P207" s="368"/>
      <c r="Q207" s="368"/>
      <c r="R207" s="368"/>
      <c r="S207" s="370"/>
    </row>
    <row r="208" spans="1:19" ht="31.5" customHeight="1" x14ac:dyDescent="0.2">
      <c r="A208" s="372">
        <v>67</v>
      </c>
      <c r="B208" s="374" t="str">
        <f>'01-Mapa de riesgo-UO'!D209</f>
        <v>EXTENSIÓN_PROYECCIÓN_SOCIAL</v>
      </c>
      <c r="C208" s="374" t="str">
        <f>+'01-Mapa de riesgo-UO'!F209</f>
        <v>NO</v>
      </c>
      <c r="D208" s="376" t="str">
        <f>'01-Mapa de riesgo-UO'!J209</f>
        <v>Operacional</v>
      </c>
      <c r="E208" s="376" t="str">
        <f>'01-Mapa de riesgo-UO'!K209</f>
        <v>Utilización de un método de calibración/ensayo inadecuado (7.2)</v>
      </c>
      <c r="F208" s="376" t="str">
        <f>'01-Mapa de riesgo-UO'!L209</f>
        <v>Verificación/validación del método no es adecuado para el laboratorio</v>
      </c>
      <c r="G208" s="175" t="str">
        <f>'01-Mapa de riesgo-UO'!I209</f>
        <v xml:space="preserve">En la verificación/validación del método no se tuvieron en cuenta todos los factores </v>
      </c>
      <c r="H208" s="376" t="str">
        <f>'01-Mapa de riesgo-UO'!M209</f>
        <v>Pérdida de  credibilidad en el laboratorio
Pérdida de la confianza en el laboratorio
Hallazgos de no conformidades en audiorías internas y externas</v>
      </c>
      <c r="I208" s="376" t="str">
        <f>'01-Mapa de riesgo-UO'!AT209</f>
        <v>LEVE</v>
      </c>
      <c r="J208" s="176" t="str">
        <f>'01-Mapa de riesgo-UO'!AW428</f>
        <v>REDUCIR</v>
      </c>
      <c r="K208" s="374" t="str">
        <f t="shared" ref="K208:K271" si="21">IF(I208="GRAVE","Debe formularse",IF(I208="MODERADO", "Si el proceso lo requiere","NO"))</f>
        <v>NO</v>
      </c>
      <c r="L208" s="368"/>
      <c r="M208" s="368"/>
      <c r="N208" s="368"/>
      <c r="O208" s="368"/>
      <c r="P208" s="368"/>
      <c r="Q208" s="368"/>
      <c r="R208" s="368"/>
      <c r="S208" s="370"/>
    </row>
    <row r="209" spans="1:19" ht="31.5" customHeight="1" x14ac:dyDescent="0.2">
      <c r="A209" s="372"/>
      <c r="B209" s="374"/>
      <c r="C209" s="374"/>
      <c r="D209" s="376"/>
      <c r="E209" s="376"/>
      <c r="F209" s="376"/>
      <c r="G209" s="175">
        <f>'01-Mapa de riesgo-UO'!I210</f>
        <v>0</v>
      </c>
      <c r="H209" s="376"/>
      <c r="I209" s="376"/>
      <c r="J209" s="176" t="str">
        <f>'01-Mapa de riesgo-UO'!AW429</f>
        <v>REDUCIR</v>
      </c>
      <c r="K209" s="374"/>
      <c r="L209" s="368"/>
      <c r="M209" s="368"/>
      <c r="N209" s="368"/>
      <c r="O209" s="368"/>
      <c r="P209" s="368"/>
      <c r="Q209" s="368"/>
      <c r="R209" s="368"/>
      <c r="S209" s="370"/>
    </row>
    <row r="210" spans="1:19" ht="31.5" customHeight="1" x14ac:dyDescent="0.2">
      <c r="A210" s="372"/>
      <c r="B210" s="374"/>
      <c r="C210" s="374"/>
      <c r="D210" s="376"/>
      <c r="E210" s="376"/>
      <c r="F210" s="376"/>
      <c r="G210" s="175">
        <f>'01-Mapa de riesgo-UO'!I211</f>
        <v>0</v>
      </c>
      <c r="H210" s="376"/>
      <c r="I210" s="376"/>
      <c r="J210" s="176">
        <f>'01-Mapa de riesgo-UO'!AW430</f>
        <v>0</v>
      </c>
      <c r="K210" s="374"/>
      <c r="L210" s="368"/>
      <c r="M210" s="368"/>
      <c r="N210" s="368"/>
      <c r="O210" s="368"/>
      <c r="P210" s="368"/>
      <c r="Q210" s="368"/>
      <c r="R210" s="368"/>
      <c r="S210" s="370"/>
    </row>
    <row r="211" spans="1:19" ht="31.5" customHeight="1" x14ac:dyDescent="0.2">
      <c r="A211" s="372">
        <v>68</v>
      </c>
      <c r="B211" s="374" t="str">
        <f>'01-Mapa de riesgo-UO'!D212</f>
        <v>EXTENSIÓN_PROYECCIÓN_SOCIAL</v>
      </c>
      <c r="C211" s="374" t="str">
        <f>+'01-Mapa de riesgo-UO'!F212</f>
        <v>NO</v>
      </c>
      <c r="D211" s="376" t="str">
        <f>'01-Mapa de riesgo-UO'!J212</f>
        <v>Operacional</v>
      </c>
      <c r="E211" s="376" t="str">
        <f>'01-Mapa de riesgo-UO'!K212</f>
        <v>Pérdida de la validéz de los resultados (7.6)</v>
      </c>
      <c r="F211" s="376" t="str">
        <f>'01-Mapa de riesgo-UO'!L212</f>
        <v>En la estimación de incertidumbre el laboratorio no tuvo en cuenta todos los componentes que afecten dicha estimación.</v>
      </c>
      <c r="G211" s="175" t="str">
        <f>'01-Mapa de riesgo-UO'!I212</f>
        <v xml:space="preserve">Falta de un análisis detallado de cada uno de los factores que  afectan la incertidumbre del laboratorio </v>
      </c>
      <c r="H211" s="376" t="str">
        <f>'01-Mapa de riesgo-UO'!M212</f>
        <v>Pérdida de  credibilidad en el laboratorio
Pérdida de la confianza en el laboratorio
No conformidades en audiorías internas y externas</v>
      </c>
      <c r="I211" s="376" t="str">
        <f>'01-Mapa de riesgo-UO'!AT212</f>
        <v>LEVE</v>
      </c>
      <c r="J211" s="176" t="str">
        <f>'01-Mapa de riesgo-UO'!AW431</f>
        <v>ASUMIR</v>
      </c>
      <c r="K211" s="374" t="str">
        <f t="shared" si="21"/>
        <v>NO</v>
      </c>
      <c r="L211" s="368"/>
      <c r="M211" s="368"/>
      <c r="N211" s="368"/>
      <c r="O211" s="368"/>
      <c r="P211" s="368"/>
      <c r="Q211" s="368"/>
      <c r="R211" s="368"/>
      <c r="S211" s="370"/>
    </row>
    <row r="212" spans="1:19" ht="31.5" customHeight="1" x14ac:dyDescent="0.2">
      <c r="A212" s="372"/>
      <c r="B212" s="374"/>
      <c r="C212" s="374"/>
      <c r="D212" s="376"/>
      <c r="E212" s="376"/>
      <c r="F212" s="376"/>
      <c r="G212" s="175">
        <f>'01-Mapa de riesgo-UO'!I213</f>
        <v>0</v>
      </c>
      <c r="H212" s="376"/>
      <c r="I212" s="376"/>
      <c r="J212" s="176" t="str">
        <f>'01-Mapa de riesgo-UO'!AW432</f>
        <v>ASUMIR</v>
      </c>
      <c r="K212" s="374"/>
      <c r="L212" s="368"/>
      <c r="M212" s="368"/>
      <c r="N212" s="368"/>
      <c r="O212" s="368"/>
      <c r="P212" s="368"/>
      <c r="Q212" s="368"/>
      <c r="R212" s="368"/>
      <c r="S212" s="370"/>
    </row>
    <row r="213" spans="1:19" ht="31.5" customHeight="1" x14ac:dyDescent="0.2">
      <c r="A213" s="372"/>
      <c r="B213" s="374"/>
      <c r="C213" s="374"/>
      <c r="D213" s="376"/>
      <c r="E213" s="376"/>
      <c r="F213" s="376"/>
      <c r="G213" s="175">
        <f>'01-Mapa de riesgo-UO'!I214</f>
        <v>0</v>
      </c>
      <c r="H213" s="376"/>
      <c r="I213" s="376"/>
      <c r="J213" s="176" t="str">
        <f>'01-Mapa de riesgo-UO'!AW433</f>
        <v>ASUMIR</v>
      </c>
      <c r="K213" s="374"/>
      <c r="L213" s="368"/>
      <c r="M213" s="368"/>
      <c r="N213" s="368"/>
      <c r="O213" s="368"/>
      <c r="P213" s="368"/>
      <c r="Q213" s="368"/>
      <c r="R213" s="368"/>
      <c r="S213" s="370"/>
    </row>
    <row r="214" spans="1:19" ht="31.5" customHeight="1" x14ac:dyDescent="0.2">
      <c r="A214" s="372">
        <v>69</v>
      </c>
      <c r="B214" s="374" t="str">
        <f>'01-Mapa de riesgo-UO'!D215</f>
        <v>EXTENSIÓN_PROYECCIÓN_SOCIAL</v>
      </c>
      <c r="C214" s="374" t="str">
        <f>+'01-Mapa de riesgo-UO'!F215</f>
        <v>NO</v>
      </c>
      <c r="D214" s="376" t="str">
        <f>'01-Mapa de riesgo-UO'!J215</f>
        <v>Cumplimiento</v>
      </c>
      <c r="E214" s="376" t="str">
        <f>'01-Mapa de riesgo-UO'!K215</f>
        <v>Reducción del alcance de la acreditación, por ensayos de aptitud insatisfactorios (7.7)</v>
      </c>
      <c r="F214" s="376" t="str">
        <f>'01-Mapa de riesgo-UO'!L215</f>
        <v xml:space="preserve">Los resultados de los ensayos de aptitud en los que participa el laboratorio sea insatisfactorio </v>
      </c>
      <c r="G214" s="175" t="str">
        <f>'01-Mapa de riesgo-UO'!I215</f>
        <v xml:space="preserve">Utilización de una norma inadecuada para los ensayos/calibraciones  </v>
      </c>
      <c r="H214" s="376" t="str">
        <f>'01-Mapa de riesgo-UO'!M215</f>
        <v>Pérdida de  credibilidad en el laboratorio
Cierre del laboratorio</v>
      </c>
      <c r="I214" s="376" t="str">
        <f>'01-Mapa de riesgo-UO'!AT215</f>
        <v>LEVE</v>
      </c>
      <c r="J214" s="176" t="str">
        <f>'01-Mapa de riesgo-UO'!AW434</f>
        <v>ASUMIR</v>
      </c>
      <c r="K214" s="374" t="str">
        <f t="shared" si="21"/>
        <v>NO</v>
      </c>
      <c r="L214" s="368"/>
      <c r="M214" s="368"/>
      <c r="N214" s="368"/>
      <c r="O214" s="368"/>
      <c r="P214" s="368"/>
      <c r="Q214" s="368"/>
      <c r="R214" s="368"/>
      <c r="S214" s="370"/>
    </row>
    <row r="215" spans="1:19" ht="31.5" customHeight="1" x14ac:dyDescent="0.2">
      <c r="A215" s="372"/>
      <c r="B215" s="374"/>
      <c r="C215" s="374"/>
      <c r="D215" s="376"/>
      <c r="E215" s="376"/>
      <c r="F215" s="376"/>
      <c r="G215" s="175" t="str">
        <f>'01-Mapa de riesgo-UO'!I216</f>
        <v xml:space="preserve">Utilización de equipos con resultados defectuosos  </v>
      </c>
      <c r="H215" s="376"/>
      <c r="I215" s="376"/>
      <c r="J215" s="176">
        <f>'01-Mapa de riesgo-UO'!AW435</f>
        <v>0</v>
      </c>
      <c r="K215" s="374"/>
      <c r="L215" s="368"/>
      <c r="M215" s="368"/>
      <c r="N215" s="368"/>
      <c r="O215" s="368"/>
      <c r="P215" s="368"/>
      <c r="Q215" s="368"/>
      <c r="R215" s="368"/>
      <c r="S215" s="370"/>
    </row>
    <row r="216" spans="1:19" ht="31.5" customHeight="1" x14ac:dyDescent="0.2">
      <c r="A216" s="372"/>
      <c r="B216" s="374"/>
      <c r="C216" s="374"/>
      <c r="D216" s="376"/>
      <c r="E216" s="376"/>
      <c r="F216" s="376"/>
      <c r="G216" s="175">
        <f>'01-Mapa de riesgo-UO'!I217</f>
        <v>0</v>
      </c>
      <c r="H216" s="376"/>
      <c r="I216" s="376"/>
      <c r="J216" s="176">
        <f>'01-Mapa de riesgo-UO'!AW436</f>
        <v>0</v>
      </c>
      <c r="K216" s="374"/>
      <c r="L216" s="368"/>
      <c r="M216" s="368"/>
      <c r="N216" s="368"/>
      <c r="O216" s="368"/>
      <c r="P216" s="368"/>
      <c r="Q216" s="368"/>
      <c r="R216" s="368"/>
      <c r="S216" s="370"/>
    </row>
    <row r="217" spans="1:19" ht="31.5" customHeight="1" x14ac:dyDescent="0.2">
      <c r="A217" s="372">
        <v>70</v>
      </c>
      <c r="B217" s="374" t="str">
        <f>'01-Mapa de riesgo-UO'!D218</f>
        <v>EXTENSIÓN_PROYECCIÓN_SOCIAL</v>
      </c>
      <c r="C217" s="374" t="str">
        <f>+'01-Mapa de riesgo-UO'!F218</f>
        <v>NO</v>
      </c>
      <c r="D217" s="376" t="str">
        <f>'01-Mapa de riesgo-UO'!J218</f>
        <v>Imagen</v>
      </c>
      <c r="E217" s="376" t="str">
        <f>'01-Mapa de riesgo-UO'!K218</f>
        <v xml:space="preserve">Informes de resultados con datos personales e información general incompleta o con datos errados </v>
      </c>
      <c r="F217" s="376" t="str">
        <f>'01-Mapa de riesgo-UO'!L218</f>
        <v>Emitir informes de resultados con datos errados</v>
      </c>
      <c r="G217" s="175" t="str">
        <f>'01-Mapa de riesgo-UO'!I218</f>
        <v xml:space="preserve">Suministro de la información errada por parte del cliente </v>
      </c>
      <c r="H217" s="376" t="str">
        <f>'01-Mapa de riesgo-UO'!M218</f>
        <v xml:space="preserve">Pérdida de  credibilidad en el laboratorio
Pérdida de la confianza en el laboratorio
Pérdida o suspensión de la acreditación </v>
      </c>
      <c r="I217" s="376" t="str">
        <f>'01-Mapa de riesgo-UO'!AT218</f>
        <v>MODERADO</v>
      </c>
      <c r="J217" s="176" t="str">
        <f>'01-Mapa de riesgo-UO'!AW437</f>
        <v>ASUMIR</v>
      </c>
      <c r="K217" s="374" t="str">
        <f t="shared" si="21"/>
        <v>Si el proceso lo requiere</v>
      </c>
      <c r="L217" s="368"/>
      <c r="M217" s="368"/>
      <c r="N217" s="368"/>
      <c r="O217" s="368"/>
      <c r="P217" s="368"/>
      <c r="Q217" s="368"/>
      <c r="R217" s="368"/>
      <c r="S217" s="370"/>
    </row>
    <row r="218" spans="1:19" ht="31.5" customHeight="1" x14ac:dyDescent="0.2">
      <c r="A218" s="372"/>
      <c r="B218" s="374"/>
      <c r="C218" s="374"/>
      <c r="D218" s="376"/>
      <c r="E218" s="376"/>
      <c r="F218" s="376"/>
      <c r="G218" s="175" t="str">
        <f>'01-Mapa de riesgo-UO'!I219</f>
        <v>Excel con función de autocompletar. 
No se realiza revision de la información de los laboratorios clinicos al momento de ingreso</v>
      </c>
      <c r="H218" s="376"/>
      <c r="I218" s="376"/>
      <c r="J218" s="176" t="str">
        <f>'01-Mapa de riesgo-UO'!AW438</f>
        <v>ASUMIR</v>
      </c>
      <c r="K218" s="374"/>
      <c r="L218" s="368"/>
      <c r="M218" s="368"/>
      <c r="N218" s="368"/>
      <c r="O218" s="368"/>
      <c r="P218" s="368"/>
      <c r="Q218" s="368"/>
      <c r="R218" s="368"/>
      <c r="S218" s="370"/>
    </row>
    <row r="219" spans="1:19" ht="31.5" customHeight="1" x14ac:dyDescent="0.2">
      <c r="A219" s="372"/>
      <c r="B219" s="374"/>
      <c r="C219" s="374"/>
      <c r="D219" s="376"/>
      <c r="E219" s="376"/>
      <c r="F219" s="376"/>
      <c r="G219" s="175" t="str">
        <f>'01-Mapa de riesgo-UO'!I220</f>
        <v xml:space="preserve">Interpretación inadecuada de la norma </v>
      </c>
      <c r="H219" s="376"/>
      <c r="I219" s="376"/>
      <c r="J219" s="176" t="str">
        <f>'01-Mapa de riesgo-UO'!AW439</f>
        <v>ASUMIR</v>
      </c>
      <c r="K219" s="374"/>
      <c r="L219" s="368"/>
      <c r="M219" s="368"/>
      <c r="N219" s="368"/>
      <c r="O219" s="368"/>
      <c r="P219" s="368"/>
      <c r="Q219" s="368"/>
      <c r="R219" s="368"/>
      <c r="S219" s="370"/>
    </row>
    <row r="220" spans="1:19" ht="31.5" customHeight="1" x14ac:dyDescent="0.2">
      <c r="A220" s="372">
        <v>71</v>
      </c>
      <c r="B220" s="374" t="str">
        <f>'01-Mapa de riesgo-UO'!D221</f>
        <v>EXTENSIÓN_PROYECCIÓN_SOCIAL</v>
      </c>
      <c r="C220" s="374" t="str">
        <f>+'01-Mapa de riesgo-UO'!F221</f>
        <v>NO</v>
      </c>
      <c r="D220" s="376" t="str">
        <f>'01-Mapa de riesgo-UO'!J221</f>
        <v>Corrupción</v>
      </c>
      <c r="E220" s="376" t="str">
        <f>'01-Mapa de riesgo-UO'!K221</f>
        <v>Pérdida de la imparcialidad
(4.1.3)</v>
      </c>
      <c r="F220" s="376" t="str">
        <f>'01-Mapa de riesgo-UO'!L221</f>
        <v>Los funcionarios relacionados con las calibraciones pierden objetividad y los resultados arrojados en las actividades del laboratorio difieren con el certificado entregado</v>
      </c>
      <c r="G220" s="175" t="str">
        <f>'01-Mapa de riesgo-UO'!I221</f>
        <v>Soborno sobre un funcionario</v>
      </c>
      <c r="H220" s="376" t="str">
        <f>'01-Mapa de riesgo-UO'!M221</f>
        <v>Pérdida de  credibilidad en el laboratorio
Pérdida de la confianza en el funcionario
Iniciación de un proceso disciplinario</v>
      </c>
      <c r="I220" s="376" t="str">
        <f>'01-Mapa de riesgo-UO'!AT221</f>
        <v>LEVE</v>
      </c>
      <c r="J220" s="176" t="str">
        <f>'01-Mapa de riesgo-UO'!AW440</f>
        <v>REDUCIR</v>
      </c>
      <c r="K220" s="374" t="str">
        <f t="shared" si="21"/>
        <v>NO</v>
      </c>
      <c r="L220" s="368"/>
      <c r="M220" s="368"/>
      <c r="N220" s="368"/>
      <c r="O220" s="368"/>
      <c r="P220" s="368"/>
      <c r="Q220" s="368"/>
      <c r="R220" s="368"/>
      <c r="S220" s="370"/>
    </row>
    <row r="221" spans="1:19" ht="31.5" customHeight="1" x14ac:dyDescent="0.2">
      <c r="A221" s="372"/>
      <c r="B221" s="374"/>
      <c r="C221" s="374"/>
      <c r="D221" s="376"/>
      <c r="E221" s="376"/>
      <c r="F221" s="376"/>
      <c r="G221" s="175" t="str">
        <f>'01-Mapa de riesgo-UO'!I222</f>
        <v>Conflicto de interés, al prestar servicios de calibración entre las dependencias de la Universidad</v>
      </c>
      <c r="H221" s="376"/>
      <c r="I221" s="376"/>
      <c r="J221" s="176">
        <f>'01-Mapa de riesgo-UO'!AW441</f>
        <v>0</v>
      </c>
      <c r="K221" s="374"/>
      <c r="L221" s="368"/>
      <c r="M221" s="368"/>
      <c r="N221" s="368"/>
      <c r="O221" s="368"/>
      <c r="P221" s="368"/>
      <c r="Q221" s="368"/>
      <c r="R221" s="368"/>
      <c r="S221" s="370"/>
    </row>
    <row r="222" spans="1:19" ht="31.5" customHeight="1" x14ac:dyDescent="0.2">
      <c r="A222" s="372"/>
      <c r="B222" s="374"/>
      <c r="C222" s="374"/>
      <c r="D222" s="376"/>
      <c r="E222" s="376"/>
      <c r="F222" s="376"/>
      <c r="G222" s="175">
        <f>'01-Mapa de riesgo-UO'!I223</f>
        <v>0</v>
      </c>
      <c r="H222" s="376"/>
      <c r="I222" s="376"/>
      <c r="J222" s="176">
        <f>'01-Mapa de riesgo-UO'!AW442</f>
        <v>0</v>
      </c>
      <c r="K222" s="374"/>
      <c r="L222" s="368"/>
      <c r="M222" s="368"/>
      <c r="N222" s="368"/>
      <c r="O222" s="368"/>
      <c r="P222" s="368"/>
      <c r="Q222" s="368"/>
      <c r="R222" s="368"/>
      <c r="S222" s="370"/>
    </row>
    <row r="223" spans="1:19" ht="31.5" customHeight="1" x14ac:dyDescent="0.2">
      <c r="A223" s="372">
        <v>72</v>
      </c>
      <c r="B223" s="374" t="str">
        <f>'01-Mapa de riesgo-UO'!D224</f>
        <v>EXTENSIÓN_PROYECCIÓN_SOCIAL</v>
      </c>
      <c r="C223" s="374" t="str">
        <f>+'01-Mapa de riesgo-UO'!F224</f>
        <v>NO</v>
      </c>
      <c r="D223" s="376" t="str">
        <f>'01-Mapa de riesgo-UO'!J224</f>
        <v>Operacional</v>
      </c>
      <c r="E223" s="376" t="str">
        <f>'01-Mapa de riesgo-UO'!K224</f>
        <v>Pérdida de la validez de los resultados del laboratorio
(6.3)</v>
      </c>
      <c r="F223" s="376" t="str">
        <f>'01-Mapa de riesgo-UO'!L224</f>
        <v>Tener condiciones ambientales inadecuadas puede afectar la validez de los resultados</v>
      </c>
      <c r="G223" s="175" t="str">
        <f>'01-Mapa de riesgo-UO'!I224</f>
        <v>Condiciones ambientales inadecuadas para las calibraciones</v>
      </c>
      <c r="H223" s="376" t="str">
        <f>'01-Mapa de riesgo-UO'!M224</f>
        <v>Pérdida de credibilidad en el laboratorio
Pérdida de la confianza en el laboratorio</v>
      </c>
      <c r="I223" s="376" t="str">
        <f>'01-Mapa de riesgo-UO'!AT224</f>
        <v>LEVE</v>
      </c>
      <c r="J223" s="176">
        <f>'01-Mapa de riesgo-UO'!AW443</f>
        <v>0</v>
      </c>
      <c r="K223" s="374" t="str">
        <f t="shared" si="21"/>
        <v>NO</v>
      </c>
      <c r="L223" s="368"/>
      <c r="M223" s="368"/>
      <c r="N223" s="368"/>
      <c r="O223" s="368"/>
      <c r="P223" s="368"/>
      <c r="Q223" s="368"/>
      <c r="R223" s="368"/>
      <c r="S223" s="370"/>
    </row>
    <row r="224" spans="1:19" ht="31.5" customHeight="1" x14ac:dyDescent="0.2">
      <c r="A224" s="372"/>
      <c r="B224" s="374"/>
      <c r="C224" s="374"/>
      <c r="D224" s="376"/>
      <c r="E224" s="376"/>
      <c r="F224" s="376"/>
      <c r="G224" s="175">
        <f>'01-Mapa de riesgo-UO'!I225</f>
        <v>0</v>
      </c>
      <c r="H224" s="376"/>
      <c r="I224" s="376"/>
      <c r="J224" s="176">
        <f>'01-Mapa de riesgo-UO'!AW444</f>
        <v>0</v>
      </c>
      <c r="K224" s="374"/>
      <c r="L224" s="368"/>
      <c r="M224" s="368"/>
      <c r="N224" s="368"/>
      <c r="O224" s="368"/>
      <c r="P224" s="368"/>
      <c r="Q224" s="368"/>
      <c r="R224" s="368"/>
      <c r="S224" s="370"/>
    </row>
    <row r="225" spans="1:19" ht="31.5" customHeight="1" x14ac:dyDescent="0.2">
      <c r="A225" s="372"/>
      <c r="B225" s="374"/>
      <c r="C225" s="374"/>
      <c r="D225" s="376"/>
      <c r="E225" s="376"/>
      <c r="F225" s="376"/>
      <c r="G225" s="175">
        <f>'01-Mapa de riesgo-UO'!I226</f>
        <v>0</v>
      </c>
      <c r="H225" s="376"/>
      <c r="I225" s="376"/>
      <c r="J225" s="176">
        <f>'01-Mapa de riesgo-UO'!AW445</f>
        <v>0</v>
      </c>
      <c r="K225" s="374"/>
      <c r="L225" s="368"/>
      <c r="M225" s="368"/>
      <c r="N225" s="368"/>
      <c r="O225" s="368"/>
      <c r="P225" s="368"/>
      <c r="Q225" s="368"/>
      <c r="R225" s="368"/>
      <c r="S225" s="370"/>
    </row>
    <row r="226" spans="1:19" ht="31.5" customHeight="1" x14ac:dyDescent="0.2">
      <c r="A226" s="372">
        <v>73</v>
      </c>
      <c r="B226" s="374" t="str">
        <f>'01-Mapa de riesgo-UO'!D227</f>
        <v>EXTENSIÓN_PROYECCIÓN_SOCIAL</v>
      </c>
      <c r="C226" s="374" t="str">
        <f>+'01-Mapa de riesgo-UO'!F227</f>
        <v>NO</v>
      </c>
      <c r="D226" s="376" t="str">
        <f>'01-Mapa de riesgo-UO'!J227</f>
        <v>Operacional</v>
      </c>
      <c r="E226" s="376" t="str">
        <f>'01-Mapa de riesgo-UO'!K227</f>
        <v>Pérdida de la validez de los resultados del laboratorio
(6.4)</v>
      </c>
      <c r="F226" s="376" t="str">
        <f>'01-Mapa de riesgo-UO'!L227</f>
        <v>Utilizar equipos de medición sin calibración y que estos afecten la validez de los resultados  por su exactitud o incertidumbre</v>
      </c>
      <c r="G226" s="175" t="str">
        <f>'01-Mapa de riesgo-UO'!I227</f>
        <v>Incumplimiento en el plan de calibración, verificación y mantenimiento de los patrones del laboratorio</v>
      </c>
      <c r="H226" s="376" t="str">
        <f>'01-Mapa de riesgo-UO'!M227</f>
        <v>Pérdida de credibilidad en el laboratorio
                                                                                                                                                      Pérdida de la confianza en el laboratorio</v>
      </c>
      <c r="I226" s="376" t="str">
        <f>'01-Mapa de riesgo-UO'!AT227</f>
        <v>LEVE</v>
      </c>
      <c r="J226" s="176" t="str">
        <f>'01-Mapa de riesgo-UO'!AW446</f>
        <v>REDUCIR</v>
      </c>
      <c r="K226" s="374" t="str">
        <f t="shared" si="21"/>
        <v>NO</v>
      </c>
      <c r="L226" s="368"/>
      <c r="M226" s="368"/>
      <c r="N226" s="368"/>
      <c r="O226" s="368"/>
      <c r="P226" s="368"/>
      <c r="Q226" s="368"/>
      <c r="R226" s="368"/>
      <c r="S226" s="370"/>
    </row>
    <row r="227" spans="1:19" ht="31.5" customHeight="1" x14ac:dyDescent="0.2">
      <c r="A227" s="372"/>
      <c r="B227" s="374"/>
      <c r="C227" s="374"/>
      <c r="D227" s="376"/>
      <c r="E227" s="376"/>
      <c r="F227" s="376"/>
      <c r="G227" s="175">
        <f>'01-Mapa de riesgo-UO'!I228</f>
        <v>0</v>
      </c>
      <c r="H227" s="376"/>
      <c r="I227" s="376"/>
      <c r="J227" s="176">
        <f>'01-Mapa de riesgo-UO'!AW447</f>
        <v>0</v>
      </c>
      <c r="K227" s="374"/>
      <c r="L227" s="368"/>
      <c r="M227" s="368"/>
      <c r="N227" s="368"/>
      <c r="O227" s="368"/>
      <c r="P227" s="368"/>
      <c r="Q227" s="368"/>
      <c r="R227" s="368"/>
      <c r="S227" s="370"/>
    </row>
    <row r="228" spans="1:19" ht="31.5" customHeight="1" x14ac:dyDescent="0.2">
      <c r="A228" s="372"/>
      <c r="B228" s="374"/>
      <c r="C228" s="374"/>
      <c r="D228" s="376"/>
      <c r="E228" s="376"/>
      <c r="F228" s="376"/>
      <c r="G228" s="175">
        <f>'01-Mapa de riesgo-UO'!I229</f>
        <v>0</v>
      </c>
      <c r="H228" s="376"/>
      <c r="I228" s="376"/>
      <c r="J228" s="176">
        <f>'01-Mapa de riesgo-UO'!AW448</f>
        <v>0</v>
      </c>
      <c r="K228" s="374"/>
      <c r="L228" s="368"/>
      <c r="M228" s="368"/>
      <c r="N228" s="368"/>
      <c r="O228" s="368"/>
      <c r="P228" s="368"/>
      <c r="Q228" s="368"/>
      <c r="R228" s="368"/>
      <c r="S228" s="370"/>
    </row>
    <row r="229" spans="1:19" ht="31.5" customHeight="1" x14ac:dyDescent="0.2">
      <c r="A229" s="372">
        <v>74</v>
      </c>
      <c r="B229" s="374" t="str">
        <f>'01-Mapa de riesgo-UO'!D230</f>
        <v>EXTENSIÓN_PROYECCIÓN_SOCIAL</v>
      </c>
      <c r="C229" s="374" t="str">
        <f>+'01-Mapa de riesgo-UO'!F230</f>
        <v>NO</v>
      </c>
      <c r="D229" s="376" t="str">
        <f>'01-Mapa de riesgo-UO'!J230</f>
        <v>Operacional</v>
      </c>
      <c r="E229" s="376" t="str">
        <f>'01-Mapa de riesgo-UO'!K230</f>
        <v>Pérdida de la validez de los resultados del laboratorio
(6.4.9)</v>
      </c>
      <c r="F229" s="376" t="str">
        <f>'01-Mapa de riesgo-UO'!L230</f>
        <v xml:space="preserve">Utilizar patrones de calibración que estén defectuosos y por lo tanto afecta la validez de los resultados por su exactitud o incertidumbre </v>
      </c>
      <c r="G229" s="175" t="str">
        <f>'01-Mapa de riesgo-UO'!I230</f>
        <v>Toma de datos con un equipo defectuoso</v>
      </c>
      <c r="H229" s="376" t="str">
        <f>'01-Mapa de riesgo-UO'!M230</f>
        <v>Pérdida de  credibilidad en el laboratorio
Pérdida de la confianza en el laboratorio</v>
      </c>
      <c r="I229" s="376" t="str">
        <f>'01-Mapa de riesgo-UO'!AT230</f>
        <v>LEVE</v>
      </c>
      <c r="J229" s="176" t="str">
        <f>'01-Mapa de riesgo-UO'!AW449</f>
        <v>REDUCIR</v>
      </c>
      <c r="K229" s="374" t="str">
        <f t="shared" si="21"/>
        <v>NO</v>
      </c>
      <c r="L229" s="368"/>
      <c r="M229" s="368"/>
      <c r="N229" s="368"/>
      <c r="O229" s="368"/>
      <c r="P229" s="368"/>
      <c r="Q229" s="368"/>
      <c r="R229" s="368"/>
      <c r="S229" s="370"/>
    </row>
    <row r="230" spans="1:19" ht="31.5" customHeight="1" x14ac:dyDescent="0.2">
      <c r="A230" s="372"/>
      <c r="B230" s="374"/>
      <c r="C230" s="374"/>
      <c r="D230" s="376"/>
      <c r="E230" s="376"/>
      <c r="F230" s="376"/>
      <c r="G230" s="175">
        <f>'01-Mapa de riesgo-UO'!I231</f>
        <v>0</v>
      </c>
      <c r="H230" s="376"/>
      <c r="I230" s="376"/>
      <c r="J230" s="176">
        <f>'01-Mapa de riesgo-UO'!AW450</f>
        <v>0</v>
      </c>
      <c r="K230" s="374"/>
      <c r="L230" s="368"/>
      <c r="M230" s="368"/>
      <c r="N230" s="368"/>
      <c r="O230" s="368"/>
      <c r="P230" s="368"/>
      <c r="Q230" s="368"/>
      <c r="R230" s="368"/>
      <c r="S230" s="370"/>
    </row>
    <row r="231" spans="1:19" ht="31.5" customHeight="1" x14ac:dyDescent="0.2">
      <c r="A231" s="372"/>
      <c r="B231" s="374"/>
      <c r="C231" s="374"/>
      <c r="D231" s="376"/>
      <c r="E231" s="376"/>
      <c r="F231" s="376"/>
      <c r="G231" s="175">
        <f>'01-Mapa de riesgo-UO'!I232</f>
        <v>0</v>
      </c>
      <c r="H231" s="376"/>
      <c r="I231" s="376"/>
      <c r="J231" s="176">
        <f>'01-Mapa de riesgo-UO'!AW451</f>
        <v>0</v>
      </c>
      <c r="K231" s="374"/>
      <c r="L231" s="368"/>
      <c r="M231" s="368"/>
      <c r="N231" s="368"/>
      <c r="O231" s="368"/>
      <c r="P231" s="368"/>
      <c r="Q231" s="368"/>
      <c r="R231" s="368"/>
      <c r="S231" s="370"/>
    </row>
    <row r="232" spans="1:19" ht="31.5" customHeight="1" x14ac:dyDescent="0.2">
      <c r="A232" s="372">
        <v>75</v>
      </c>
      <c r="B232" s="374" t="str">
        <f>'01-Mapa de riesgo-UO'!D233</f>
        <v>EXTENSIÓN_PROYECCIÓN_SOCIAL</v>
      </c>
      <c r="C232" s="374" t="str">
        <f>+'01-Mapa de riesgo-UO'!F233</f>
        <v>NO</v>
      </c>
      <c r="D232" s="376" t="str">
        <f>'01-Mapa de riesgo-UO'!J233</f>
        <v>Operacional</v>
      </c>
      <c r="E232" s="376" t="str">
        <f>'01-Mapa de riesgo-UO'!K233</f>
        <v>Emisión de una Declaración de Conformidad Errada
(7.8.6)</v>
      </c>
      <c r="F232" s="376" t="str">
        <f>'01-Mapa de riesgo-UO'!L233</f>
        <v>Cuando el cliente solicita una declaración de conformidad, el laboratorio emite una declaración de conformidad errada</v>
      </c>
      <c r="G232" s="175" t="str">
        <f>'01-Mapa de riesgo-UO'!I233</f>
        <v>Aplicación inadecuada de la Regla de Decisión seleccionada por el cliente</v>
      </c>
      <c r="H232" s="376" t="str">
        <f>'01-Mapa de riesgo-UO'!M233</f>
        <v>Pérdida de  credibilidad en el laboratorio
Pérdida de la confianza en el laboratorio</v>
      </c>
      <c r="I232" s="376" t="str">
        <f>'01-Mapa de riesgo-UO'!AT233</f>
        <v>MODERADO</v>
      </c>
      <c r="J232" s="176" t="str">
        <f>'01-Mapa de riesgo-UO'!AW452</f>
        <v>COMPARTIR</v>
      </c>
      <c r="K232" s="374" t="str">
        <f t="shared" si="21"/>
        <v>Si el proceso lo requiere</v>
      </c>
      <c r="L232" s="368"/>
      <c r="M232" s="368"/>
      <c r="N232" s="368"/>
      <c r="O232" s="368"/>
      <c r="P232" s="368"/>
      <c r="Q232" s="368"/>
      <c r="R232" s="368"/>
      <c r="S232" s="370"/>
    </row>
    <row r="233" spans="1:19" ht="31.5" customHeight="1" x14ac:dyDescent="0.2">
      <c r="A233" s="372"/>
      <c r="B233" s="374"/>
      <c r="C233" s="374"/>
      <c r="D233" s="376"/>
      <c r="E233" s="376"/>
      <c r="F233" s="376"/>
      <c r="G233" s="175">
        <f>'01-Mapa de riesgo-UO'!I234</f>
        <v>0</v>
      </c>
      <c r="H233" s="376"/>
      <c r="I233" s="376"/>
      <c r="J233" s="176" t="str">
        <f>'01-Mapa de riesgo-UO'!AW453</f>
        <v>COMPARTIR</v>
      </c>
      <c r="K233" s="374"/>
      <c r="L233" s="368"/>
      <c r="M233" s="368"/>
      <c r="N233" s="368"/>
      <c r="O233" s="368"/>
      <c r="P233" s="368"/>
      <c r="Q233" s="368"/>
      <c r="R233" s="368"/>
      <c r="S233" s="370"/>
    </row>
    <row r="234" spans="1:19" ht="31.5" customHeight="1" x14ac:dyDescent="0.2">
      <c r="A234" s="372"/>
      <c r="B234" s="374"/>
      <c r="C234" s="374"/>
      <c r="D234" s="376"/>
      <c r="E234" s="376"/>
      <c r="F234" s="376"/>
      <c r="G234" s="175">
        <f>'01-Mapa de riesgo-UO'!I235</f>
        <v>0</v>
      </c>
      <c r="H234" s="376"/>
      <c r="I234" s="376"/>
      <c r="J234" s="176" t="str">
        <f>'01-Mapa de riesgo-UO'!AW454</f>
        <v>COMPARTIR</v>
      </c>
      <c r="K234" s="374"/>
      <c r="L234" s="368"/>
      <c r="M234" s="368"/>
      <c r="N234" s="368"/>
      <c r="O234" s="368"/>
      <c r="P234" s="368"/>
      <c r="Q234" s="368"/>
      <c r="R234" s="368"/>
      <c r="S234" s="370"/>
    </row>
    <row r="235" spans="1:19" ht="31.5" customHeight="1" x14ac:dyDescent="0.2">
      <c r="A235" s="372">
        <v>76</v>
      </c>
      <c r="B235" s="374" t="str">
        <f>'01-Mapa de riesgo-UO'!D236</f>
        <v>EXTENSIÓN_PROYECCIÓN_SOCIAL</v>
      </c>
      <c r="C235" s="374" t="str">
        <f>+'01-Mapa de riesgo-UO'!F236</f>
        <v>NO</v>
      </c>
      <c r="D235" s="376" t="str">
        <f>'01-Mapa de riesgo-UO'!J236</f>
        <v>Operacional</v>
      </c>
      <c r="E235" s="376" t="str">
        <f>'01-Mapa de riesgo-UO'!K236</f>
        <v>Aplicación de un método de calibración inadecuado
(7.2)</v>
      </c>
      <c r="F235" s="376" t="str">
        <f>'01-Mapa de riesgo-UO'!L236</f>
        <v>Verificación del método es inapropiada para el laboratorio</v>
      </c>
      <c r="G235" s="175" t="str">
        <f>'01-Mapa de riesgo-UO'!I236</f>
        <v>En la verificación / validación del método no se tuvieron en cuenta todos los factores</v>
      </c>
      <c r="H235" s="376" t="str">
        <f>'01-Mapa de riesgo-UO'!M236</f>
        <v>Pérdida de  credibilidad en el laboratorio
Pérdida de la confianza en el laboratorio
No conformidades en auditorías internas y externas</v>
      </c>
      <c r="I235" s="376" t="str">
        <f>'01-Mapa de riesgo-UO'!AT236</f>
        <v>MODERADO</v>
      </c>
      <c r="J235" s="176">
        <f>'01-Mapa de riesgo-UO'!AW455</f>
        <v>0</v>
      </c>
      <c r="K235" s="374" t="str">
        <f t="shared" si="21"/>
        <v>Si el proceso lo requiere</v>
      </c>
      <c r="L235" s="368"/>
      <c r="M235" s="368"/>
      <c r="N235" s="368"/>
      <c r="O235" s="368"/>
      <c r="P235" s="368"/>
      <c r="Q235" s="368"/>
      <c r="R235" s="368"/>
      <c r="S235" s="370"/>
    </row>
    <row r="236" spans="1:19" ht="31.5" customHeight="1" x14ac:dyDescent="0.2">
      <c r="A236" s="372"/>
      <c r="B236" s="374"/>
      <c r="C236" s="374"/>
      <c r="D236" s="376"/>
      <c r="E236" s="376"/>
      <c r="F236" s="376"/>
      <c r="G236" s="175">
        <f>'01-Mapa de riesgo-UO'!I237</f>
        <v>0</v>
      </c>
      <c r="H236" s="376"/>
      <c r="I236" s="376"/>
      <c r="J236" s="176">
        <f>'01-Mapa de riesgo-UO'!AW456</f>
        <v>0</v>
      </c>
      <c r="K236" s="374"/>
      <c r="L236" s="368"/>
      <c r="M236" s="368"/>
      <c r="N236" s="368"/>
      <c r="O236" s="368"/>
      <c r="P236" s="368"/>
      <c r="Q236" s="368"/>
      <c r="R236" s="368"/>
      <c r="S236" s="370"/>
    </row>
    <row r="237" spans="1:19" ht="31.5" customHeight="1" x14ac:dyDescent="0.2">
      <c r="A237" s="372"/>
      <c r="B237" s="374"/>
      <c r="C237" s="374"/>
      <c r="D237" s="376"/>
      <c r="E237" s="376"/>
      <c r="F237" s="376"/>
      <c r="G237" s="175">
        <f>'01-Mapa de riesgo-UO'!I238</f>
        <v>0</v>
      </c>
      <c r="H237" s="376"/>
      <c r="I237" s="376"/>
      <c r="J237" s="176">
        <f>'01-Mapa de riesgo-UO'!AW457</f>
        <v>0</v>
      </c>
      <c r="K237" s="374"/>
      <c r="L237" s="368"/>
      <c r="M237" s="368"/>
      <c r="N237" s="368"/>
      <c r="O237" s="368"/>
      <c r="P237" s="368"/>
      <c r="Q237" s="368"/>
      <c r="R237" s="368"/>
      <c r="S237" s="370"/>
    </row>
    <row r="238" spans="1:19" ht="31.5" customHeight="1" x14ac:dyDescent="0.2">
      <c r="A238" s="372">
        <v>77</v>
      </c>
      <c r="B238" s="374" t="str">
        <f>'01-Mapa de riesgo-UO'!D239</f>
        <v>EXTENSIÓN_PROYECCIÓN_SOCIAL</v>
      </c>
      <c r="C238" s="374" t="str">
        <f>+'01-Mapa de riesgo-UO'!F239</f>
        <v>NO</v>
      </c>
      <c r="D238" s="376" t="str">
        <f>'01-Mapa de riesgo-UO'!J239</f>
        <v>Operacional</v>
      </c>
      <c r="E238" s="376" t="str">
        <f>'01-Mapa de riesgo-UO'!K239</f>
        <v>Pérdida de la validez de los resultados
(7.7)</v>
      </c>
      <c r="F238" s="376" t="str">
        <f>'01-Mapa de riesgo-UO'!L239</f>
        <v>No se tienen en cuenta todos los componentes para estimar  incertidumbre de medición</v>
      </c>
      <c r="G238" s="175" t="str">
        <f>'01-Mapa de riesgo-UO'!I239</f>
        <v>Análisis insuficiente sobre cada una de las componentes que insiden sobre la incertidumbre de medición</v>
      </c>
      <c r="H238" s="376" t="str">
        <f>'01-Mapa de riesgo-UO'!M239</f>
        <v>Pérdida de  credibilidad en el laboratorio
Pérdida de la confianza en el laboratorio
No conformidades en auditorías internas y externas</v>
      </c>
      <c r="I238" s="376" t="str">
        <f>'01-Mapa de riesgo-UO'!AT239</f>
        <v>MODERADO</v>
      </c>
      <c r="J238" s="176" t="str">
        <f>'01-Mapa de riesgo-UO'!AW458</f>
        <v>ASUMIR</v>
      </c>
      <c r="K238" s="374" t="str">
        <f t="shared" si="21"/>
        <v>Si el proceso lo requiere</v>
      </c>
      <c r="L238" s="368"/>
      <c r="M238" s="368"/>
      <c r="N238" s="368"/>
      <c r="O238" s="368"/>
      <c r="P238" s="368"/>
      <c r="Q238" s="368"/>
      <c r="R238" s="368"/>
      <c r="S238" s="370"/>
    </row>
    <row r="239" spans="1:19" ht="31.5" customHeight="1" x14ac:dyDescent="0.2">
      <c r="A239" s="372"/>
      <c r="B239" s="374"/>
      <c r="C239" s="374"/>
      <c r="D239" s="376"/>
      <c r="E239" s="376"/>
      <c r="F239" s="376"/>
      <c r="G239" s="175">
        <f>'01-Mapa de riesgo-UO'!I240</f>
        <v>0</v>
      </c>
      <c r="H239" s="376"/>
      <c r="I239" s="376"/>
      <c r="J239" s="176" t="str">
        <f>'01-Mapa de riesgo-UO'!AW459</f>
        <v>ASUMIR</v>
      </c>
      <c r="K239" s="374"/>
      <c r="L239" s="368"/>
      <c r="M239" s="368"/>
      <c r="N239" s="368"/>
      <c r="O239" s="368"/>
      <c r="P239" s="368"/>
      <c r="Q239" s="368"/>
      <c r="R239" s="368"/>
      <c r="S239" s="370"/>
    </row>
    <row r="240" spans="1:19" ht="31.5" customHeight="1" x14ac:dyDescent="0.2">
      <c r="A240" s="372"/>
      <c r="B240" s="374"/>
      <c r="C240" s="374"/>
      <c r="D240" s="376"/>
      <c r="E240" s="376"/>
      <c r="F240" s="376"/>
      <c r="G240" s="175">
        <f>'01-Mapa de riesgo-UO'!I241</f>
        <v>0</v>
      </c>
      <c r="H240" s="376"/>
      <c r="I240" s="376"/>
      <c r="J240" s="176" t="str">
        <f>'01-Mapa de riesgo-UO'!AW460</f>
        <v>ASUMIR</v>
      </c>
      <c r="K240" s="374"/>
      <c r="L240" s="368"/>
      <c r="M240" s="368"/>
      <c r="N240" s="368"/>
      <c r="O240" s="368"/>
      <c r="P240" s="368"/>
      <c r="Q240" s="368"/>
      <c r="R240" s="368"/>
      <c r="S240" s="370"/>
    </row>
    <row r="241" spans="1:19" ht="31.5" customHeight="1" x14ac:dyDescent="0.2">
      <c r="A241" s="372">
        <v>78</v>
      </c>
      <c r="B241" s="374" t="str">
        <f>'01-Mapa de riesgo-UO'!D242</f>
        <v>EXTENSIÓN_PROYECCIÓN_SOCIAL</v>
      </c>
      <c r="C241" s="374" t="str">
        <f>+'01-Mapa de riesgo-UO'!F242</f>
        <v>NO</v>
      </c>
      <c r="D241" s="376" t="str">
        <f>'01-Mapa de riesgo-UO'!J242</f>
        <v>Operacional</v>
      </c>
      <c r="E241" s="376" t="str">
        <f>'01-Mapa de riesgo-UO'!K242</f>
        <v xml:space="preserve">Resultados Insatisfactorios en la Participación en Ensayos de Aptitud </v>
      </c>
      <c r="F241" s="376" t="str">
        <f>'01-Mapa de riesgo-UO'!L242</f>
        <v>Los resultados de los ensayos de aptitud en los que participa el laboratorio son insatisfactorios</v>
      </c>
      <c r="G241" s="175" t="str">
        <f>'01-Mapa de riesgo-UO'!I242</f>
        <v>Utilización de una norma inadecuada para las calibraciones</v>
      </c>
      <c r="H241" s="376" t="str">
        <f>'01-Mapa de riesgo-UO'!M242</f>
        <v>Pérdida de  credibilidad en el laboratorio
Cierre del laboratorio</v>
      </c>
      <c r="I241" s="376" t="str">
        <f>'01-Mapa de riesgo-UO'!AT242</f>
        <v>LEVE</v>
      </c>
      <c r="J241" s="176" t="str">
        <f>'01-Mapa de riesgo-UO'!AW461</f>
        <v>ASUMIR</v>
      </c>
      <c r="K241" s="374" t="str">
        <f t="shared" si="21"/>
        <v>NO</v>
      </c>
      <c r="L241" s="368"/>
      <c r="M241" s="368"/>
      <c r="N241" s="368"/>
      <c r="O241" s="368"/>
      <c r="P241" s="368"/>
      <c r="Q241" s="368"/>
      <c r="R241" s="368"/>
      <c r="S241" s="370"/>
    </row>
    <row r="242" spans="1:19" ht="31.5" customHeight="1" x14ac:dyDescent="0.2">
      <c r="A242" s="372"/>
      <c r="B242" s="374"/>
      <c r="C242" s="374"/>
      <c r="D242" s="376"/>
      <c r="E242" s="376"/>
      <c r="F242" s="376"/>
      <c r="G242" s="175">
        <f>'01-Mapa de riesgo-UO'!I243</f>
        <v>0</v>
      </c>
      <c r="H242" s="376"/>
      <c r="I242" s="376"/>
      <c r="J242" s="176" t="str">
        <f>'01-Mapa de riesgo-UO'!AW462</f>
        <v>ASUMIR</v>
      </c>
      <c r="K242" s="374"/>
      <c r="L242" s="368"/>
      <c r="M242" s="368"/>
      <c r="N242" s="368"/>
      <c r="O242" s="368"/>
      <c r="P242" s="368"/>
      <c r="Q242" s="368"/>
      <c r="R242" s="368"/>
      <c r="S242" s="370"/>
    </row>
    <row r="243" spans="1:19" ht="31.5" customHeight="1" x14ac:dyDescent="0.2">
      <c r="A243" s="372"/>
      <c r="B243" s="374"/>
      <c r="C243" s="374"/>
      <c r="D243" s="376"/>
      <c r="E243" s="376"/>
      <c r="F243" s="376"/>
      <c r="G243" s="175">
        <f>'01-Mapa de riesgo-UO'!I244</f>
        <v>0</v>
      </c>
      <c r="H243" s="376"/>
      <c r="I243" s="376"/>
      <c r="J243" s="176" t="str">
        <f>'01-Mapa de riesgo-UO'!AW463</f>
        <v>ASUMIR</v>
      </c>
      <c r="K243" s="374"/>
      <c r="L243" s="368"/>
      <c r="M243" s="368"/>
      <c r="N243" s="368"/>
      <c r="O243" s="368"/>
      <c r="P243" s="368"/>
      <c r="Q243" s="368"/>
      <c r="R243" s="368"/>
      <c r="S243" s="370"/>
    </row>
    <row r="244" spans="1:19" ht="31.5" customHeight="1" x14ac:dyDescent="0.2">
      <c r="A244" s="372">
        <v>79</v>
      </c>
      <c r="B244" s="374" t="str">
        <f>'01-Mapa de riesgo-UO'!D245</f>
        <v>EXTENSIÓN_PROYECCIÓN_SOCIAL</v>
      </c>
      <c r="C244" s="374" t="str">
        <f>+'01-Mapa de riesgo-UO'!F245</f>
        <v>NO</v>
      </c>
      <c r="D244" s="376" t="str">
        <f>'01-Mapa de riesgo-UO'!J245</f>
        <v>Operacional</v>
      </c>
      <c r="E244" s="376" t="str">
        <f>'01-Mapa de riesgo-UO'!K245</f>
        <v>Interrupción del servicio de calibración</v>
      </c>
      <c r="F244" s="376" t="str">
        <f>'01-Mapa de riesgo-UO'!L245</f>
        <v>El laboratorio no puede prestar sus servicios porque no cuenta con las condiciones ambientales requeridas para las calibraciones</v>
      </c>
      <c r="G244" s="175" t="str">
        <f>'01-Mapa de riesgo-UO'!I245</f>
        <v>Condiciones ambientales inadecuadas por daño del equipo de aire acondicionado o del deshumidificador</v>
      </c>
      <c r="H244" s="376" t="str">
        <f>'01-Mapa de riesgo-UO'!M245</f>
        <v>Cierre del laboratorio                Incumplimiento con los clientes</v>
      </c>
      <c r="I244" s="376" t="str">
        <f>'01-Mapa de riesgo-UO'!AT245</f>
        <v>MODERADO</v>
      </c>
      <c r="J244" s="176" t="str">
        <f>'01-Mapa de riesgo-UO'!AW464</f>
        <v>ASUMIR</v>
      </c>
      <c r="K244" s="374" t="str">
        <f t="shared" si="21"/>
        <v>Si el proceso lo requiere</v>
      </c>
      <c r="L244" s="368"/>
      <c r="M244" s="368"/>
      <c r="N244" s="368"/>
      <c r="O244" s="368"/>
      <c r="P244" s="368"/>
      <c r="Q244" s="368"/>
      <c r="R244" s="368"/>
      <c r="S244" s="370"/>
    </row>
    <row r="245" spans="1:19" ht="31.5" customHeight="1" x14ac:dyDescent="0.2">
      <c r="A245" s="372"/>
      <c r="B245" s="374"/>
      <c r="C245" s="374"/>
      <c r="D245" s="376"/>
      <c r="E245" s="376"/>
      <c r="F245" s="376"/>
      <c r="G245" s="175">
        <f>'01-Mapa de riesgo-UO'!I246</f>
        <v>0</v>
      </c>
      <c r="H245" s="376"/>
      <c r="I245" s="376"/>
      <c r="J245" s="176" t="str">
        <f>'01-Mapa de riesgo-UO'!AW465</f>
        <v>ASUMIR</v>
      </c>
      <c r="K245" s="374"/>
      <c r="L245" s="368"/>
      <c r="M245" s="368"/>
      <c r="N245" s="368"/>
      <c r="O245" s="368"/>
      <c r="P245" s="368"/>
      <c r="Q245" s="368"/>
      <c r="R245" s="368"/>
      <c r="S245" s="370"/>
    </row>
    <row r="246" spans="1:19" ht="31.5" customHeight="1" x14ac:dyDescent="0.2">
      <c r="A246" s="372"/>
      <c r="B246" s="374"/>
      <c r="C246" s="374"/>
      <c r="D246" s="376"/>
      <c r="E246" s="376"/>
      <c r="F246" s="376"/>
      <c r="G246" s="175">
        <f>'01-Mapa de riesgo-UO'!I247</f>
        <v>0</v>
      </c>
      <c r="H246" s="376"/>
      <c r="I246" s="376"/>
      <c r="J246" s="176" t="str">
        <f>'01-Mapa de riesgo-UO'!AW466</f>
        <v>ASUMIR</v>
      </c>
      <c r="K246" s="374"/>
      <c r="L246" s="368"/>
      <c r="M246" s="368"/>
      <c r="N246" s="368"/>
      <c r="O246" s="368"/>
      <c r="P246" s="368"/>
      <c r="Q246" s="368"/>
      <c r="R246" s="368"/>
      <c r="S246" s="370"/>
    </row>
    <row r="247" spans="1:19" ht="31.5" customHeight="1" x14ac:dyDescent="0.2">
      <c r="A247" s="372">
        <v>80</v>
      </c>
      <c r="B247" s="374" t="str">
        <f>'01-Mapa de riesgo-UO'!D248</f>
        <v>EXTENSIÓN_PROYECCIÓN_SOCIAL</v>
      </c>
      <c r="C247" s="374" t="str">
        <f>+'01-Mapa de riesgo-UO'!F248</f>
        <v>NO</v>
      </c>
      <c r="D247" s="376" t="str">
        <f>'01-Mapa de riesgo-UO'!J248</f>
        <v>Operacional</v>
      </c>
      <c r="E247" s="376" t="str">
        <f>'01-Mapa de riesgo-UO'!K248</f>
        <v>Interrupción del servicio de calibración</v>
      </c>
      <c r="F247" s="376" t="str">
        <f>'01-Mapa de riesgo-UO'!L248</f>
        <v>El laboratorio no puede prestar sus servicios porque no cuenta con los patrones de calibración o con los equipos para medir las condiciones ambientales</v>
      </c>
      <c r="G247" s="175" t="str">
        <f>'01-Mapa de riesgo-UO'!I248</f>
        <v>Avería de los patrones de calibración o de los instrumentos de monitoreo</v>
      </c>
      <c r="H247" s="376" t="str">
        <f>'01-Mapa de riesgo-UO'!M248</f>
        <v>Cierre del laboratorio                Incumplimiento con los clientes</v>
      </c>
      <c r="I247" s="376" t="str">
        <f>'01-Mapa de riesgo-UO'!AT248</f>
        <v>MODERADO</v>
      </c>
      <c r="J247" s="176" t="str">
        <f>'01-Mapa de riesgo-UO'!AW467</f>
        <v>REDUCIR</v>
      </c>
      <c r="K247" s="374" t="str">
        <f t="shared" si="21"/>
        <v>Si el proceso lo requiere</v>
      </c>
      <c r="L247" s="368"/>
      <c r="M247" s="368"/>
      <c r="N247" s="368"/>
      <c r="O247" s="368"/>
      <c r="P247" s="368"/>
      <c r="Q247" s="368"/>
      <c r="R247" s="368"/>
      <c r="S247" s="370"/>
    </row>
    <row r="248" spans="1:19" ht="31.5" customHeight="1" x14ac:dyDescent="0.2">
      <c r="A248" s="372"/>
      <c r="B248" s="374"/>
      <c r="C248" s="374"/>
      <c r="D248" s="376"/>
      <c r="E248" s="376"/>
      <c r="F248" s="376"/>
      <c r="G248" s="175">
        <f>'01-Mapa de riesgo-UO'!I249</f>
        <v>0</v>
      </c>
      <c r="H248" s="376"/>
      <c r="I248" s="376"/>
      <c r="J248" s="176">
        <f>'01-Mapa de riesgo-UO'!AW468</f>
        <v>0</v>
      </c>
      <c r="K248" s="374"/>
      <c r="L248" s="368"/>
      <c r="M248" s="368"/>
      <c r="N248" s="368"/>
      <c r="O248" s="368"/>
      <c r="P248" s="368"/>
      <c r="Q248" s="368"/>
      <c r="R248" s="368"/>
      <c r="S248" s="370"/>
    </row>
    <row r="249" spans="1:19" ht="31.5" customHeight="1" x14ac:dyDescent="0.2">
      <c r="A249" s="372"/>
      <c r="B249" s="374"/>
      <c r="C249" s="374"/>
      <c r="D249" s="376"/>
      <c r="E249" s="376"/>
      <c r="F249" s="376"/>
      <c r="G249" s="175">
        <f>'01-Mapa de riesgo-UO'!I250</f>
        <v>0</v>
      </c>
      <c r="H249" s="376"/>
      <c r="I249" s="376"/>
      <c r="J249" s="176">
        <f>'01-Mapa de riesgo-UO'!AW469</f>
        <v>0</v>
      </c>
      <c r="K249" s="374"/>
      <c r="L249" s="368"/>
      <c r="M249" s="368"/>
      <c r="N249" s="368"/>
      <c r="O249" s="368"/>
      <c r="P249" s="368"/>
      <c r="Q249" s="368"/>
      <c r="R249" s="368"/>
      <c r="S249" s="370"/>
    </row>
    <row r="250" spans="1:19" ht="31.5" customHeight="1" x14ac:dyDescent="0.2">
      <c r="A250" s="372">
        <v>81</v>
      </c>
      <c r="B250" s="374" t="str">
        <f>'01-Mapa de riesgo-UO'!D251</f>
        <v>EXTENSIÓN_PROYECCIÓN_SOCIAL</v>
      </c>
      <c r="C250" s="374" t="str">
        <f>+'01-Mapa de riesgo-UO'!F251</f>
        <v>NO</v>
      </c>
      <c r="D250" s="376" t="str">
        <f>'01-Mapa de riesgo-UO'!J251</f>
        <v>Operacional</v>
      </c>
      <c r="E250" s="376" t="str">
        <f>'01-Mapa de riesgo-UO'!K251</f>
        <v>Interrupción del servicio de calibración</v>
      </c>
      <c r="F250" s="376" t="str">
        <f>'01-Mapa de riesgo-UO'!L251</f>
        <v>El laboratorio no puede prestar sus servicios porque no cuenta con el personal clave para realizar las calibraciones</v>
      </c>
      <c r="G250" s="175" t="str">
        <f>'01-Mapa de riesgo-UO'!I251</f>
        <v>Ausencia de Personal clave para realizar las calibraciones</v>
      </c>
      <c r="H250" s="376" t="str">
        <f>'01-Mapa de riesgo-UO'!M251</f>
        <v>Cierre del laboratorio                Incumplimiento con los clientes</v>
      </c>
      <c r="I250" s="376" t="str">
        <f>'01-Mapa de riesgo-UO'!AT251</f>
        <v>MODERADO</v>
      </c>
      <c r="J250" s="176" t="str">
        <f>'01-Mapa de riesgo-UO'!AW470</f>
        <v>REDUCIR</v>
      </c>
      <c r="K250" s="374" t="str">
        <f t="shared" si="21"/>
        <v>Si el proceso lo requiere</v>
      </c>
      <c r="L250" s="368"/>
      <c r="M250" s="368"/>
      <c r="N250" s="368"/>
      <c r="O250" s="368"/>
      <c r="P250" s="368"/>
      <c r="Q250" s="368"/>
      <c r="R250" s="368"/>
      <c r="S250" s="370"/>
    </row>
    <row r="251" spans="1:19" ht="31.5" customHeight="1" x14ac:dyDescent="0.2">
      <c r="A251" s="372"/>
      <c r="B251" s="374"/>
      <c r="C251" s="374"/>
      <c r="D251" s="376"/>
      <c r="E251" s="376"/>
      <c r="F251" s="376"/>
      <c r="G251" s="175">
        <f>'01-Mapa de riesgo-UO'!I252</f>
        <v>0</v>
      </c>
      <c r="H251" s="376"/>
      <c r="I251" s="376"/>
      <c r="J251" s="176">
        <f>'01-Mapa de riesgo-UO'!AW471</f>
        <v>0</v>
      </c>
      <c r="K251" s="374"/>
      <c r="L251" s="368"/>
      <c r="M251" s="368"/>
      <c r="N251" s="368"/>
      <c r="O251" s="368"/>
      <c r="P251" s="368"/>
      <c r="Q251" s="368"/>
      <c r="R251" s="368"/>
      <c r="S251" s="370"/>
    </row>
    <row r="252" spans="1:19" ht="31.5" customHeight="1" x14ac:dyDescent="0.2">
      <c r="A252" s="372"/>
      <c r="B252" s="374"/>
      <c r="C252" s="374"/>
      <c r="D252" s="376"/>
      <c r="E252" s="376"/>
      <c r="F252" s="376"/>
      <c r="G252" s="175">
        <f>'01-Mapa de riesgo-UO'!I253</f>
        <v>0</v>
      </c>
      <c r="H252" s="376"/>
      <c r="I252" s="376"/>
      <c r="J252" s="176">
        <f>'01-Mapa de riesgo-UO'!AW472</f>
        <v>0</v>
      </c>
      <c r="K252" s="374"/>
      <c r="L252" s="368"/>
      <c r="M252" s="368"/>
      <c r="N252" s="368"/>
      <c r="O252" s="368"/>
      <c r="P252" s="368"/>
      <c r="Q252" s="368"/>
      <c r="R252" s="368"/>
      <c r="S252" s="370"/>
    </row>
    <row r="253" spans="1:19" ht="31.5" customHeight="1" x14ac:dyDescent="0.2">
      <c r="A253" s="372">
        <v>82</v>
      </c>
      <c r="B253" s="374" t="str">
        <f>'01-Mapa de riesgo-UO'!D254</f>
        <v>EXTENSIÓN_PROYECCIÓN_SOCIAL</v>
      </c>
      <c r="C253" s="374" t="str">
        <f>+'01-Mapa de riesgo-UO'!F254</f>
        <v>NO</v>
      </c>
      <c r="D253" s="376" t="str">
        <f>'01-Mapa de riesgo-UO'!J254</f>
        <v>Corrupción</v>
      </c>
      <c r="E253" s="376" t="str">
        <f>'01-Mapa de riesgo-UO'!K254</f>
        <v>Pérdida de la imparcialidad (4.1.3)</v>
      </c>
      <c r="F253" s="376" t="str">
        <f>'01-Mapa de riesgo-UO'!L254</f>
        <v>Los funcionarios podrían perder objetividad en los resultados al tener comunicación con el cliente y participar en la ejecución de la calibración solicitado por este</v>
      </c>
      <c r="G253" s="175" t="str">
        <f>'01-Mapa de riesgo-UO'!I254</f>
        <v xml:space="preserve">Conflicto de interés de los funcionarios del laboratorio al realizar actividades relacionadas con el servicio al cliente y actividades de calibración </v>
      </c>
      <c r="H253" s="376" t="str">
        <f>'01-Mapa de riesgo-UO'!M254</f>
        <v>Pérdida de  credibilidad en el laboratorio
Pérdida de la confianza en el funcionario.
Iniciación de un proceso disciplinario</v>
      </c>
      <c r="I253" s="376" t="str">
        <f>'01-Mapa de riesgo-UO'!AT254</f>
        <v>LEVE</v>
      </c>
      <c r="J253" s="176" t="str">
        <f>'01-Mapa de riesgo-UO'!AW473</f>
        <v>ASUMIR</v>
      </c>
      <c r="K253" s="374" t="str">
        <f t="shared" si="21"/>
        <v>NO</v>
      </c>
      <c r="L253" s="368"/>
      <c r="M253" s="368"/>
      <c r="N253" s="368"/>
      <c r="O253" s="368"/>
      <c r="P253" s="368"/>
      <c r="Q253" s="368"/>
      <c r="R253" s="368"/>
      <c r="S253" s="370"/>
    </row>
    <row r="254" spans="1:19" ht="31.5" customHeight="1" x14ac:dyDescent="0.2">
      <c r="A254" s="372"/>
      <c r="B254" s="374"/>
      <c r="C254" s="374"/>
      <c r="D254" s="376"/>
      <c r="E254" s="376"/>
      <c r="F254" s="376"/>
      <c r="G254" s="175">
        <f>'01-Mapa de riesgo-UO'!I255</f>
        <v>0</v>
      </c>
      <c r="H254" s="376"/>
      <c r="I254" s="376"/>
      <c r="J254" s="176" t="str">
        <f>'01-Mapa de riesgo-UO'!AW474</f>
        <v>ASUMIR</v>
      </c>
      <c r="K254" s="374"/>
      <c r="L254" s="368"/>
      <c r="M254" s="368"/>
      <c r="N254" s="368"/>
      <c r="O254" s="368"/>
      <c r="P254" s="368"/>
      <c r="Q254" s="368"/>
      <c r="R254" s="368"/>
      <c r="S254" s="370"/>
    </row>
    <row r="255" spans="1:19" ht="31.5" customHeight="1" x14ac:dyDescent="0.2">
      <c r="A255" s="372"/>
      <c r="B255" s="374"/>
      <c r="C255" s="374"/>
      <c r="D255" s="376"/>
      <c r="E255" s="376"/>
      <c r="F255" s="376"/>
      <c r="G255" s="175">
        <f>'01-Mapa de riesgo-UO'!I256</f>
        <v>0</v>
      </c>
      <c r="H255" s="376"/>
      <c r="I255" s="376"/>
      <c r="J255" s="176" t="str">
        <f>'01-Mapa de riesgo-UO'!AW475</f>
        <v>ASUMIR</v>
      </c>
      <c r="K255" s="374"/>
      <c r="L255" s="368"/>
      <c r="M255" s="368"/>
      <c r="N255" s="368"/>
      <c r="O255" s="368"/>
      <c r="P255" s="368"/>
      <c r="Q255" s="368"/>
      <c r="R255" s="368"/>
      <c r="S255" s="370"/>
    </row>
    <row r="256" spans="1:19" ht="31.5" customHeight="1" x14ac:dyDescent="0.2">
      <c r="A256" s="372">
        <v>83</v>
      </c>
      <c r="B256" s="374" t="str">
        <f>'01-Mapa de riesgo-UO'!D257</f>
        <v>EXTENSIÓN_PROYECCIÓN_SOCIAL</v>
      </c>
      <c r="C256" s="374" t="str">
        <f>+'01-Mapa de riesgo-UO'!F257</f>
        <v>NO</v>
      </c>
      <c r="D256" s="376" t="str">
        <f>'01-Mapa de riesgo-UO'!J257</f>
        <v>Imagen</v>
      </c>
      <c r="E256" s="376" t="str">
        <f>'01-Mapa de riesgo-UO'!K257</f>
        <v>Pérdida de la imparcialidad (4.1.3)</v>
      </c>
      <c r="F256" s="376" t="str">
        <f>'01-Mapa de riesgo-UO'!L257</f>
        <v xml:space="preserve">Los funcionarios podrían perder objetividad en los resultados al realizar actividades de comunicación con el cliente y participar en la ejecución y aprobación de la calibración </v>
      </c>
      <c r="G256" s="175" t="str">
        <f>'01-Mapa de riesgo-UO'!I257</f>
        <v xml:space="preserve">Conflicto de interés del  funcionario del laboratorio al realizar actividades administrativas y participar en la ejecución y aprobación de los servicios de calibración. </v>
      </c>
      <c r="H256" s="376" t="str">
        <f>'01-Mapa de riesgo-UO'!M257</f>
        <v>Pérdida de  credibilidad en el laboratorio</v>
      </c>
      <c r="I256" s="376" t="str">
        <f>'01-Mapa de riesgo-UO'!AT257</f>
        <v>LEVE</v>
      </c>
      <c r="J256" s="176" t="str">
        <f>'01-Mapa de riesgo-UO'!AW476</f>
        <v>ASUMIR</v>
      </c>
      <c r="K256" s="374" t="str">
        <f t="shared" si="21"/>
        <v>NO</v>
      </c>
      <c r="L256" s="368"/>
      <c r="M256" s="368"/>
      <c r="N256" s="368"/>
      <c r="O256" s="368"/>
      <c r="P256" s="368"/>
      <c r="Q256" s="368"/>
      <c r="R256" s="368"/>
      <c r="S256" s="370"/>
    </row>
    <row r="257" spans="1:19" ht="31.5" customHeight="1" x14ac:dyDescent="0.2">
      <c r="A257" s="372"/>
      <c r="B257" s="374"/>
      <c r="C257" s="374"/>
      <c r="D257" s="376"/>
      <c r="E257" s="376"/>
      <c r="F257" s="376"/>
      <c r="G257" s="175">
        <f>'01-Mapa de riesgo-UO'!I258</f>
        <v>0</v>
      </c>
      <c r="H257" s="376"/>
      <c r="I257" s="376"/>
      <c r="J257" s="176" t="str">
        <f>'01-Mapa de riesgo-UO'!AW477</f>
        <v>ASUMIR</v>
      </c>
      <c r="K257" s="374"/>
      <c r="L257" s="368"/>
      <c r="M257" s="368"/>
      <c r="N257" s="368"/>
      <c r="O257" s="368"/>
      <c r="P257" s="368"/>
      <c r="Q257" s="368"/>
      <c r="R257" s="368"/>
      <c r="S257" s="370"/>
    </row>
    <row r="258" spans="1:19" ht="31.5" customHeight="1" x14ac:dyDescent="0.2">
      <c r="A258" s="372"/>
      <c r="B258" s="374"/>
      <c r="C258" s="374"/>
      <c r="D258" s="376"/>
      <c r="E258" s="376"/>
      <c r="F258" s="376"/>
      <c r="G258" s="175">
        <f>'01-Mapa de riesgo-UO'!I259</f>
        <v>0</v>
      </c>
      <c r="H258" s="376"/>
      <c r="I258" s="376"/>
      <c r="J258" s="176" t="str">
        <f>'01-Mapa de riesgo-UO'!AW478</f>
        <v>ASUMIR</v>
      </c>
      <c r="K258" s="374"/>
      <c r="L258" s="368"/>
      <c r="M258" s="368"/>
      <c r="N258" s="368"/>
      <c r="O258" s="368"/>
      <c r="P258" s="368"/>
      <c r="Q258" s="368"/>
      <c r="R258" s="368"/>
      <c r="S258" s="370"/>
    </row>
    <row r="259" spans="1:19" ht="31.5" customHeight="1" x14ac:dyDescent="0.2">
      <c r="A259" s="372">
        <v>84</v>
      </c>
      <c r="B259" s="374" t="str">
        <f>'01-Mapa de riesgo-UO'!D260</f>
        <v>EXTENSIÓN_PROYECCIÓN_SOCIAL</v>
      </c>
      <c r="C259" s="374" t="str">
        <f>+'01-Mapa de riesgo-UO'!F260</f>
        <v>NO</v>
      </c>
      <c r="D259" s="376" t="str">
        <f>'01-Mapa de riesgo-UO'!J260</f>
        <v>Corrupción</v>
      </c>
      <c r="E259" s="376" t="str">
        <f>'01-Mapa de riesgo-UO'!K260</f>
        <v>Pérdida de la imparcialidad
(4.1.3)</v>
      </c>
      <c r="F259" s="376" t="str">
        <f>'01-Mapa de riesgo-UO'!L260</f>
        <v>Los funcionarios relacionados con los ensayos pierden  objetividad y los reultados arrojados en las actividades del laboratorio difieren con el  certificado entregado.</v>
      </c>
      <c r="G259" s="175" t="str">
        <f>'01-Mapa de riesgo-UO'!I260</f>
        <v>Soborno sobre un funcionario.</v>
      </c>
      <c r="H259" s="376" t="str">
        <f>'01-Mapa de riesgo-UO'!M260</f>
        <v>Pérdida de  credibilidad en el laboratorio.
Pérdida de la confianza en el funcionario.
Iniciación de un proceso disciplinario</v>
      </c>
      <c r="I259" s="376" t="str">
        <f>'01-Mapa de riesgo-UO'!AT260</f>
        <v>LEVE</v>
      </c>
      <c r="J259" s="176" t="str">
        <f>'01-Mapa de riesgo-UO'!AW479</f>
        <v>REDUCIR</v>
      </c>
      <c r="K259" s="374" t="str">
        <f t="shared" si="21"/>
        <v>NO</v>
      </c>
      <c r="L259" s="368"/>
      <c r="M259" s="368"/>
      <c r="N259" s="368"/>
      <c r="O259" s="368"/>
      <c r="P259" s="368"/>
      <c r="Q259" s="368"/>
      <c r="R259" s="368"/>
      <c r="S259" s="370"/>
    </row>
    <row r="260" spans="1:19" ht="31.5" customHeight="1" x14ac:dyDescent="0.2">
      <c r="A260" s="372"/>
      <c r="B260" s="374"/>
      <c r="C260" s="374"/>
      <c r="D260" s="376"/>
      <c r="E260" s="376"/>
      <c r="F260" s="376"/>
      <c r="G260" s="175" t="str">
        <f>'01-Mapa de riesgo-UO'!I261</f>
        <v xml:space="preserve">Orden de un superior sobre el resultado del ensayo </v>
      </c>
      <c r="H260" s="376"/>
      <c r="I260" s="376"/>
      <c r="J260" s="176" t="str">
        <f>'01-Mapa de riesgo-UO'!AW480</f>
        <v>REDUCIR</v>
      </c>
      <c r="K260" s="374"/>
      <c r="L260" s="368"/>
      <c r="M260" s="368"/>
      <c r="N260" s="368"/>
      <c r="O260" s="368"/>
      <c r="P260" s="368"/>
      <c r="Q260" s="368"/>
      <c r="R260" s="368"/>
      <c r="S260" s="370"/>
    </row>
    <row r="261" spans="1:19" ht="31.5" customHeight="1" x14ac:dyDescent="0.2">
      <c r="A261" s="372"/>
      <c r="B261" s="374"/>
      <c r="C261" s="374"/>
      <c r="D261" s="376"/>
      <c r="E261" s="376"/>
      <c r="F261" s="376"/>
      <c r="G261" s="175" t="str">
        <f>'01-Mapa de riesgo-UO'!I262</f>
        <v>Conflicto de intereses, al prestar servicios de ensayo y calibración entre los que hacen parte  del  centro de laboratorios</v>
      </c>
      <c r="H261" s="376"/>
      <c r="I261" s="376"/>
      <c r="J261" s="176">
        <f>'01-Mapa de riesgo-UO'!AW481</f>
        <v>0</v>
      </c>
      <c r="K261" s="374"/>
      <c r="L261" s="368"/>
      <c r="M261" s="368"/>
      <c r="N261" s="368"/>
      <c r="O261" s="368"/>
      <c r="P261" s="368"/>
      <c r="Q261" s="368"/>
      <c r="R261" s="368"/>
      <c r="S261" s="370"/>
    </row>
    <row r="262" spans="1:19" ht="31.5" customHeight="1" x14ac:dyDescent="0.2">
      <c r="A262" s="372">
        <v>85</v>
      </c>
      <c r="B262" s="374" t="str">
        <f>'01-Mapa de riesgo-UO'!D263</f>
        <v>EXTENSIÓN_PROYECCIÓN_SOCIAL</v>
      </c>
      <c r="C262" s="374" t="str">
        <f>+'01-Mapa de riesgo-UO'!F263</f>
        <v>NO</v>
      </c>
      <c r="D262" s="376" t="str">
        <f>'01-Mapa de riesgo-UO'!J263</f>
        <v>Operacional</v>
      </c>
      <c r="E262" s="376" t="str">
        <f>'01-Mapa de riesgo-UO'!K263</f>
        <v>Pérdida de la validez de los resultados del laboratorio
(6,3)</v>
      </c>
      <c r="F262" s="376"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75" t="str">
        <f>'01-Mapa de riesgo-UO'!I263</f>
        <v>Condición de operación del equipo en estado transitorio</v>
      </c>
      <c r="H262" s="376" t="str">
        <f>'01-Mapa de riesgo-UO'!M263</f>
        <v>Pérdida de  credibilidad en el laboratorio.
Pérdida de la confianza en el laboratorio.
Desviaciones significativas según la información declarada por el cliente.</v>
      </c>
      <c r="I262" s="376" t="str">
        <f>'01-Mapa de riesgo-UO'!AT263</f>
        <v>LEVE</v>
      </c>
      <c r="J262" s="176" t="str">
        <f>'01-Mapa de riesgo-UO'!AW482</f>
        <v>REDUCIR</v>
      </c>
      <c r="K262" s="374" t="str">
        <f t="shared" si="21"/>
        <v>NO</v>
      </c>
      <c r="L262" s="368"/>
      <c r="M262" s="368"/>
      <c r="N262" s="368"/>
      <c r="O262" s="368"/>
      <c r="P262" s="368"/>
      <c r="Q262" s="368"/>
      <c r="R262" s="368"/>
      <c r="S262" s="370"/>
    </row>
    <row r="263" spans="1:19" ht="31.5" customHeight="1" x14ac:dyDescent="0.2">
      <c r="A263" s="372"/>
      <c r="B263" s="374"/>
      <c r="C263" s="374"/>
      <c r="D263" s="376"/>
      <c r="E263" s="376"/>
      <c r="F263" s="376"/>
      <c r="G263" s="175">
        <f>'01-Mapa de riesgo-UO'!I264</f>
        <v>0</v>
      </c>
      <c r="H263" s="376"/>
      <c r="I263" s="376"/>
      <c r="J263" s="176" t="str">
        <f>'01-Mapa de riesgo-UO'!AW483</f>
        <v>COMPARTIR</v>
      </c>
      <c r="K263" s="374"/>
      <c r="L263" s="368"/>
      <c r="M263" s="368"/>
      <c r="N263" s="368"/>
      <c r="O263" s="368"/>
      <c r="P263" s="368"/>
      <c r="Q263" s="368"/>
      <c r="R263" s="368"/>
      <c r="S263" s="370"/>
    </row>
    <row r="264" spans="1:19" ht="31.5" customHeight="1" x14ac:dyDescent="0.2">
      <c r="A264" s="372"/>
      <c r="B264" s="374"/>
      <c r="C264" s="374"/>
      <c r="D264" s="376"/>
      <c r="E264" s="376"/>
      <c r="F264" s="376"/>
      <c r="G264" s="175">
        <f>'01-Mapa de riesgo-UO'!I265</f>
        <v>0</v>
      </c>
      <c r="H264" s="376"/>
      <c r="I264" s="376"/>
      <c r="J264" s="176" t="str">
        <f>'01-Mapa de riesgo-UO'!AW484</f>
        <v>COMPARTIR</v>
      </c>
      <c r="K264" s="374"/>
      <c r="L264" s="368"/>
      <c r="M264" s="368"/>
      <c r="N264" s="368"/>
      <c r="O264" s="368"/>
      <c r="P264" s="368"/>
      <c r="Q264" s="368"/>
      <c r="R264" s="368"/>
      <c r="S264" s="370"/>
    </row>
    <row r="265" spans="1:19" ht="31.5" customHeight="1" x14ac:dyDescent="0.2">
      <c r="A265" s="372">
        <v>86</v>
      </c>
      <c r="B265" s="374" t="str">
        <f>'01-Mapa de riesgo-UO'!D266</f>
        <v>EXTENSIÓN_PROYECCIÓN_SOCIAL</v>
      </c>
      <c r="C265" s="374" t="str">
        <f>+'01-Mapa de riesgo-UO'!F266</f>
        <v>NO</v>
      </c>
      <c r="D265" s="376" t="str">
        <f>'01-Mapa de riesgo-UO'!J266</f>
        <v>Operacional</v>
      </c>
      <c r="E265" s="376" t="str">
        <f>'01-Mapa de riesgo-UO'!K266</f>
        <v>Pérdida de la validez de los resultados del laboratorio
(6,4.6)</v>
      </c>
      <c r="F265" s="376" t="str">
        <f>'01-Mapa de riesgo-UO'!L266</f>
        <v xml:space="preserve">Utlizar  equipos de medición sin calibración y que estos afecten la validez de los resultados  por su  exactitud o la incertidumbre </v>
      </c>
      <c r="G265" s="175" t="str">
        <f>'01-Mapa de riesgo-UO'!I266</f>
        <v>Incumplimiento en el plan de calibración, verificación y mantenimiento</v>
      </c>
      <c r="H265" s="376" t="str">
        <f>'01-Mapa de riesgo-UO'!M266</f>
        <v xml:space="preserve">Pérdida de  credibilidad en el laboratorio
Pérdida de la confianza en el laboratorio
</v>
      </c>
      <c r="I265" s="376" t="str">
        <f>'01-Mapa de riesgo-UO'!AT266</f>
        <v>LEVE</v>
      </c>
      <c r="J265" s="176" t="str">
        <f>'01-Mapa de riesgo-UO'!AW485</f>
        <v>REDUCIR</v>
      </c>
      <c r="K265" s="374" t="str">
        <f t="shared" si="21"/>
        <v>NO</v>
      </c>
      <c r="L265" s="368"/>
      <c r="M265" s="368"/>
      <c r="N265" s="368"/>
      <c r="O265" s="368"/>
      <c r="P265" s="368"/>
      <c r="Q265" s="368"/>
      <c r="R265" s="368"/>
      <c r="S265" s="370"/>
    </row>
    <row r="266" spans="1:19" ht="31.5" customHeight="1" x14ac:dyDescent="0.2">
      <c r="A266" s="372"/>
      <c r="B266" s="374"/>
      <c r="C266" s="374"/>
      <c r="D266" s="376"/>
      <c r="E266" s="376"/>
      <c r="F266" s="376"/>
      <c r="G266" s="175">
        <f>'01-Mapa de riesgo-UO'!I267</f>
        <v>0</v>
      </c>
      <c r="H266" s="376"/>
      <c r="I266" s="376"/>
      <c r="J266" s="176" t="str">
        <f>'01-Mapa de riesgo-UO'!AW486</f>
        <v>REDUCIR</v>
      </c>
      <c r="K266" s="374"/>
      <c r="L266" s="368"/>
      <c r="M266" s="368"/>
      <c r="N266" s="368"/>
      <c r="O266" s="368"/>
      <c r="P266" s="368"/>
      <c r="Q266" s="368"/>
      <c r="R266" s="368"/>
      <c r="S266" s="370"/>
    </row>
    <row r="267" spans="1:19" ht="31.5" customHeight="1" x14ac:dyDescent="0.2">
      <c r="A267" s="372"/>
      <c r="B267" s="374"/>
      <c r="C267" s="374"/>
      <c r="D267" s="376"/>
      <c r="E267" s="376"/>
      <c r="F267" s="376"/>
      <c r="G267" s="175">
        <f>'01-Mapa de riesgo-UO'!I268</f>
        <v>0</v>
      </c>
      <c r="H267" s="376"/>
      <c r="I267" s="376"/>
      <c r="J267" s="176" t="str">
        <f>'01-Mapa de riesgo-UO'!AW487</f>
        <v>REDUCIR</v>
      </c>
      <c r="K267" s="374"/>
      <c r="L267" s="368"/>
      <c r="M267" s="368"/>
      <c r="N267" s="368"/>
      <c r="O267" s="368"/>
      <c r="P267" s="368"/>
      <c r="Q267" s="368"/>
      <c r="R267" s="368"/>
      <c r="S267" s="370"/>
    </row>
    <row r="268" spans="1:19" ht="31.5" customHeight="1" x14ac:dyDescent="0.2">
      <c r="A268" s="372">
        <v>87</v>
      </c>
      <c r="B268" s="374" t="str">
        <f>'01-Mapa de riesgo-UO'!D269</f>
        <v>EXTENSIÓN_PROYECCIÓN_SOCIAL</v>
      </c>
      <c r="C268" s="374" t="str">
        <f>+'01-Mapa de riesgo-UO'!F269</f>
        <v>NO</v>
      </c>
      <c r="D268" s="376" t="str">
        <f>'01-Mapa de riesgo-UO'!J269</f>
        <v>Operacional</v>
      </c>
      <c r="E268" s="376" t="str">
        <f>'01-Mapa de riesgo-UO'!K269</f>
        <v>Pérdida de la validez de los resultados del laboratorio
(6,4.9)</v>
      </c>
      <c r="F268" s="376"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75" t="str">
        <f>'01-Mapa de riesgo-UO'!I269</f>
        <v>Toma de datos con un equipo defectusoso</v>
      </c>
      <c r="H268" s="376" t="str">
        <f>'01-Mapa de riesgo-UO'!M269</f>
        <v>Pérdida de  credibilidad en el laboratorio.
Pérdida de la confianza en el laboratorio.
Desviaciiones significativas en los resultados de ensayos.</v>
      </c>
      <c r="I268" s="376" t="str">
        <f>'01-Mapa de riesgo-UO'!AT269</f>
        <v>LEVE</v>
      </c>
      <c r="J268" s="176" t="str">
        <f>'01-Mapa de riesgo-UO'!AW488</f>
        <v>ASUMIR</v>
      </c>
      <c r="K268" s="374" t="str">
        <f t="shared" si="21"/>
        <v>NO</v>
      </c>
      <c r="L268" s="368"/>
      <c r="M268" s="368"/>
      <c r="N268" s="368"/>
      <c r="O268" s="368"/>
      <c r="P268" s="368"/>
      <c r="Q268" s="368"/>
      <c r="R268" s="368"/>
      <c r="S268" s="370"/>
    </row>
    <row r="269" spans="1:19" ht="31.5" customHeight="1" x14ac:dyDescent="0.2">
      <c r="A269" s="372"/>
      <c r="B269" s="374"/>
      <c r="C269" s="374"/>
      <c r="D269" s="376"/>
      <c r="E269" s="376"/>
      <c r="F269" s="376"/>
      <c r="G269" s="175" t="str">
        <f>'01-Mapa de riesgo-UO'!I270</f>
        <v>Procesamiento de datos con un software  no validado</v>
      </c>
      <c r="H269" s="376"/>
      <c r="I269" s="376"/>
      <c r="J269" s="176" t="str">
        <f>'01-Mapa de riesgo-UO'!AW489</f>
        <v>ASUMIR</v>
      </c>
      <c r="K269" s="374"/>
      <c r="L269" s="368"/>
      <c r="M269" s="368"/>
      <c r="N269" s="368"/>
      <c r="O269" s="368"/>
      <c r="P269" s="368"/>
      <c r="Q269" s="368"/>
      <c r="R269" s="368"/>
      <c r="S269" s="370"/>
    </row>
    <row r="270" spans="1:19" ht="31.5" customHeight="1" x14ac:dyDescent="0.2">
      <c r="A270" s="372"/>
      <c r="B270" s="374"/>
      <c r="C270" s="374"/>
      <c r="D270" s="376"/>
      <c r="E270" s="376"/>
      <c r="F270" s="376"/>
      <c r="G270" s="175">
        <f>'01-Mapa de riesgo-UO'!I271</f>
        <v>0</v>
      </c>
      <c r="H270" s="376"/>
      <c r="I270" s="376"/>
      <c r="J270" s="176" t="str">
        <f>'01-Mapa de riesgo-UO'!AW490</f>
        <v>ASUMIR</v>
      </c>
      <c r="K270" s="374"/>
      <c r="L270" s="368"/>
      <c r="M270" s="368"/>
      <c r="N270" s="368"/>
      <c r="O270" s="368"/>
      <c r="P270" s="368"/>
      <c r="Q270" s="368"/>
      <c r="R270" s="368"/>
      <c r="S270" s="370"/>
    </row>
    <row r="271" spans="1:19" ht="31.5" customHeight="1" x14ac:dyDescent="0.2">
      <c r="A271" s="372">
        <v>88</v>
      </c>
      <c r="B271" s="374" t="str">
        <f>'01-Mapa de riesgo-UO'!D272</f>
        <v>EXTENSIÓN_PROYECCIÓN_SOCIAL</v>
      </c>
      <c r="C271" s="374" t="str">
        <f>+'01-Mapa de riesgo-UO'!F272</f>
        <v>NO</v>
      </c>
      <c r="D271" s="376" t="str">
        <f>'01-Mapa de riesgo-UO'!J272</f>
        <v>Operacional</v>
      </c>
      <c r="E271" s="376" t="str">
        <f>'01-Mapa de riesgo-UO'!K272</f>
        <v>Emisión de una Declaración de Conformidad errada
(7,8,6)</v>
      </c>
      <c r="F271" s="376" t="str">
        <f>'01-Mapa de riesgo-UO'!L272</f>
        <v xml:space="preserve">Al solicitar el cliente una declaración del laboratorio frente a la conformidad de un ensayo; el laboratorio emite en el certifcado una declaración de conformidad errada. </v>
      </c>
      <c r="G271" s="175" t="str">
        <f>'01-Mapa de riesgo-UO'!I272</f>
        <v>Regla de decisión del laboratorio inadecuada</v>
      </c>
      <c r="H271" s="376" t="str">
        <f>'01-Mapa de riesgo-UO'!M272</f>
        <v>Pérdida de  credibilidad en el laboratorio.
Pérdida de la confianza en el laboratorio</v>
      </c>
      <c r="I271" s="376" t="str">
        <f>'01-Mapa de riesgo-UO'!AT272</f>
        <v>LEVE</v>
      </c>
      <c r="J271" s="176" t="str">
        <f>'01-Mapa de riesgo-UO'!AW491</f>
        <v>ASUMIR</v>
      </c>
      <c r="K271" s="374" t="str">
        <f t="shared" si="21"/>
        <v>NO</v>
      </c>
      <c r="L271" s="368"/>
      <c r="M271" s="368"/>
      <c r="N271" s="368"/>
      <c r="O271" s="368"/>
      <c r="P271" s="368"/>
      <c r="Q271" s="368"/>
      <c r="R271" s="368"/>
      <c r="S271" s="370"/>
    </row>
    <row r="272" spans="1:19" ht="31.5" customHeight="1" x14ac:dyDescent="0.2">
      <c r="A272" s="372"/>
      <c r="B272" s="374"/>
      <c r="C272" s="374"/>
      <c r="D272" s="376"/>
      <c r="E272" s="376"/>
      <c r="F272" s="376"/>
      <c r="G272" s="175">
        <f>'01-Mapa de riesgo-UO'!I273</f>
        <v>0</v>
      </c>
      <c r="H272" s="376"/>
      <c r="I272" s="376"/>
      <c r="J272" s="176">
        <f>'01-Mapa de riesgo-UO'!AW492</f>
        <v>0</v>
      </c>
      <c r="K272" s="374"/>
      <c r="L272" s="368"/>
      <c r="M272" s="368"/>
      <c r="N272" s="368"/>
      <c r="O272" s="368"/>
      <c r="P272" s="368"/>
      <c r="Q272" s="368"/>
      <c r="R272" s="368"/>
      <c r="S272" s="370"/>
    </row>
    <row r="273" spans="1:19" ht="31.5" customHeight="1" x14ac:dyDescent="0.2">
      <c r="A273" s="372"/>
      <c r="B273" s="374"/>
      <c r="C273" s="374"/>
      <c r="D273" s="376"/>
      <c r="E273" s="376"/>
      <c r="F273" s="376"/>
      <c r="G273" s="175">
        <f>'01-Mapa de riesgo-UO'!I274</f>
        <v>0</v>
      </c>
      <c r="H273" s="376"/>
      <c r="I273" s="376"/>
      <c r="J273" s="176">
        <f>'01-Mapa de riesgo-UO'!AW493</f>
        <v>0</v>
      </c>
      <c r="K273" s="374"/>
      <c r="L273" s="368"/>
      <c r="M273" s="368"/>
      <c r="N273" s="368"/>
      <c r="O273" s="368"/>
      <c r="P273" s="368"/>
      <c r="Q273" s="368"/>
      <c r="R273" s="368"/>
      <c r="S273" s="370"/>
    </row>
    <row r="274" spans="1:19" ht="31.5" customHeight="1" x14ac:dyDescent="0.2">
      <c r="A274" s="372">
        <v>89</v>
      </c>
      <c r="B274" s="374" t="str">
        <f>'01-Mapa de riesgo-UO'!D275</f>
        <v>EXTENSIÓN_PROYECCIÓN_SOCIAL</v>
      </c>
      <c r="C274" s="374" t="str">
        <f>+'01-Mapa de riesgo-UO'!F275</f>
        <v>NO</v>
      </c>
      <c r="D274" s="376" t="str">
        <f>'01-Mapa de riesgo-UO'!J275</f>
        <v>Operacional</v>
      </c>
      <c r="E274" s="376" t="str">
        <f>'01-Mapa de riesgo-UO'!K275</f>
        <v>Pérdida de la validez de los resultados
(7.6)</v>
      </c>
      <c r="F274" s="376" t="str">
        <f>'01-Mapa de riesgo-UO'!L275</f>
        <v xml:space="preserve"> El laboratorio no  tiene en cuenta todos los componentes para realizar el cálculo de incertidumbre.</v>
      </c>
      <c r="G274" s="175" t="str">
        <f>'01-Mapa de riesgo-UO'!I275</f>
        <v>No cumplir la guía de incertidumbre ISO TS 16491 para el método del calorimetro balanceado</v>
      </c>
      <c r="H274" s="376" t="str">
        <f>'01-Mapa de riesgo-UO'!M275</f>
        <v xml:space="preserve">Pérdida de  credibilidad en el laboratorio
Pérdida de la confianza en el laboratorio
No conformidades en audiorías internas y externas
</v>
      </c>
      <c r="I274" s="376" t="str">
        <f>'01-Mapa de riesgo-UO'!AT275</f>
        <v>LEVE</v>
      </c>
      <c r="J274" s="176">
        <f>'01-Mapa de riesgo-UO'!AW494</f>
        <v>0</v>
      </c>
      <c r="K274" s="374" t="str">
        <f t="shared" ref="K274:K337" si="22">IF(I274="GRAVE","Debe formularse",IF(I274="MODERADO", "Si el proceso lo requiere","NO"))</f>
        <v>NO</v>
      </c>
      <c r="L274" s="368"/>
      <c r="M274" s="368"/>
      <c r="N274" s="368"/>
      <c r="O274" s="368"/>
      <c r="P274" s="368"/>
      <c r="Q274" s="368"/>
      <c r="R274" s="368"/>
      <c r="S274" s="370"/>
    </row>
    <row r="275" spans="1:19" ht="31.5" customHeight="1" x14ac:dyDescent="0.2">
      <c r="A275" s="372"/>
      <c r="B275" s="374"/>
      <c r="C275" s="374"/>
      <c r="D275" s="376"/>
      <c r="E275" s="376"/>
      <c r="F275" s="376"/>
      <c r="G275" s="175">
        <f>'01-Mapa de riesgo-UO'!I276</f>
        <v>0</v>
      </c>
      <c r="H275" s="376"/>
      <c r="I275" s="376"/>
      <c r="J275" s="176">
        <f>'01-Mapa de riesgo-UO'!AW495</f>
        <v>0</v>
      </c>
      <c r="K275" s="374"/>
      <c r="L275" s="368"/>
      <c r="M275" s="368"/>
      <c r="N275" s="368"/>
      <c r="O275" s="368"/>
      <c r="P275" s="368"/>
      <c r="Q275" s="368"/>
      <c r="R275" s="368"/>
      <c r="S275" s="370"/>
    </row>
    <row r="276" spans="1:19" ht="31.5" customHeight="1" x14ac:dyDescent="0.2">
      <c r="A276" s="372"/>
      <c r="B276" s="374"/>
      <c r="C276" s="374"/>
      <c r="D276" s="376"/>
      <c r="E276" s="376"/>
      <c r="F276" s="376"/>
      <c r="G276" s="175">
        <f>'01-Mapa de riesgo-UO'!I277</f>
        <v>0</v>
      </c>
      <c r="H276" s="376"/>
      <c r="I276" s="376"/>
      <c r="J276" s="176">
        <f>'01-Mapa de riesgo-UO'!AW496</f>
        <v>0</v>
      </c>
      <c r="K276" s="374"/>
      <c r="L276" s="368"/>
      <c r="M276" s="368"/>
      <c r="N276" s="368"/>
      <c r="O276" s="368"/>
      <c r="P276" s="368"/>
      <c r="Q276" s="368"/>
      <c r="R276" s="368"/>
      <c r="S276" s="370"/>
    </row>
    <row r="277" spans="1:19" ht="31.5" customHeight="1" x14ac:dyDescent="0.2">
      <c r="A277" s="372">
        <v>90</v>
      </c>
      <c r="B277" s="374" t="str">
        <f>'01-Mapa de riesgo-UO'!D278</f>
        <v>DOCENCIA</v>
      </c>
      <c r="C277" s="374" t="str">
        <f>+'01-Mapa de riesgo-UO'!F278</f>
        <v>NO</v>
      </c>
      <c r="D277" s="376" t="str">
        <f>'01-Mapa de riesgo-UO'!J278</f>
        <v>Información</v>
      </c>
      <c r="E277" s="376" t="str">
        <f>'01-Mapa de riesgo-UO'!K278</f>
        <v>Historias Académicas físicas y digitalizadas perdidas o incompletas</v>
      </c>
      <c r="F277" s="376" t="str">
        <f>'01-Mapa de riesgo-UO'!L278</f>
        <v>Pérdida o documentos incompletos de estudiantes en la información del archivo histórico de las historias académicas físicas y digitalizadas</v>
      </c>
      <c r="G277" s="175" t="str">
        <f>'01-Mapa de riesgo-UO'!I278</f>
        <v>Falta de cuidado y manejo de la información</v>
      </c>
      <c r="H277" s="376" t="str">
        <f>'01-Mapa de riesgo-UO'!M278</f>
        <v>Insatisfacción del estudiante y padres de familia, reflejado en el aumento de PQRS
Pérdida de la memoria histórica de los estudiantes
Implicaciones de carácter legal</v>
      </c>
      <c r="I277" s="376" t="str">
        <f>'01-Mapa de riesgo-UO'!AT278</f>
        <v>LEVE</v>
      </c>
      <c r="J277" s="176">
        <f>'01-Mapa de riesgo-UO'!AW497</f>
        <v>0</v>
      </c>
      <c r="K277" s="374" t="str">
        <f t="shared" si="22"/>
        <v>NO</v>
      </c>
      <c r="L277" s="368"/>
      <c r="M277" s="368"/>
      <c r="N277" s="368"/>
      <c r="O277" s="368"/>
      <c r="P277" s="368"/>
      <c r="Q277" s="368"/>
      <c r="R277" s="368"/>
      <c r="S277" s="370"/>
    </row>
    <row r="278" spans="1:19" ht="31.5" customHeight="1" x14ac:dyDescent="0.2">
      <c r="A278" s="372"/>
      <c r="B278" s="374"/>
      <c r="C278" s="374"/>
      <c r="D278" s="376"/>
      <c r="E278" s="376"/>
      <c r="F278" s="376"/>
      <c r="G278" s="175" t="str">
        <f>'01-Mapa de riesgo-UO'!I279</f>
        <v>Falta de verificación de la información física y digitalizada</v>
      </c>
      <c r="H278" s="376"/>
      <c r="I278" s="376"/>
      <c r="J278" s="176">
        <f>'01-Mapa de riesgo-UO'!AW498</f>
        <v>0</v>
      </c>
      <c r="K278" s="374"/>
      <c r="L278" s="368"/>
      <c r="M278" s="368"/>
      <c r="N278" s="368"/>
      <c r="O278" s="368"/>
      <c r="P278" s="368"/>
      <c r="Q278" s="368"/>
      <c r="R278" s="368"/>
      <c r="S278" s="370"/>
    </row>
    <row r="279" spans="1:19" ht="31.5" customHeight="1" x14ac:dyDescent="0.2">
      <c r="A279" s="372"/>
      <c r="B279" s="374"/>
      <c r="C279" s="374"/>
      <c r="D279" s="376"/>
      <c r="E279" s="376"/>
      <c r="F279" s="376"/>
      <c r="G279" s="175" t="str">
        <f>'01-Mapa de riesgo-UO'!I280</f>
        <v>Fallas en el sistema de información</v>
      </c>
      <c r="H279" s="376"/>
      <c r="I279" s="376"/>
      <c r="J279" s="176">
        <f>'01-Mapa de riesgo-UO'!AW499</f>
        <v>0</v>
      </c>
      <c r="K279" s="374"/>
      <c r="L279" s="368"/>
      <c r="M279" s="368"/>
      <c r="N279" s="368"/>
      <c r="O279" s="368"/>
      <c r="P279" s="368"/>
      <c r="Q279" s="368"/>
      <c r="R279" s="368"/>
      <c r="S279" s="370"/>
    </row>
    <row r="280" spans="1:19" ht="31.5" customHeight="1" x14ac:dyDescent="0.2">
      <c r="A280" s="372">
        <v>91</v>
      </c>
      <c r="B280" s="374" t="str">
        <f>'01-Mapa de riesgo-UO'!D281</f>
        <v>DOCENCIA</v>
      </c>
      <c r="C280" s="374" t="str">
        <f>+'01-Mapa de riesgo-UO'!F281</f>
        <v>NO</v>
      </c>
      <c r="D280" s="376" t="str">
        <f>'01-Mapa de riesgo-UO'!J281</f>
        <v>Cumplimiento</v>
      </c>
      <c r="E280" s="376" t="str">
        <f>'01-Mapa de riesgo-UO'!K281</f>
        <v>Alteración del Calendario Académico</v>
      </c>
      <c r="F280" s="376" t="str">
        <f>'01-Mapa de riesgo-UO'!L281</f>
        <v>Modificación de la programación de las actividades definidas en el calendario académico</v>
      </c>
      <c r="G280" s="175" t="str">
        <f>'01-Mapa de riesgo-UO'!I281</f>
        <v>Decisiones del consejo académico</v>
      </c>
      <c r="H280" s="376" t="str">
        <f>'01-Mapa de riesgo-UO'!M281</f>
        <v>Cruce de procedimientos académicos y administrativos
Extensión de contratos de trabajo
Insatisfacción de estudiantes y padres de familia, reflejado en el aumento de PQRS</v>
      </c>
      <c r="I280" s="376" t="str">
        <f>'01-Mapa de riesgo-UO'!AT281</f>
        <v>MODERADO</v>
      </c>
      <c r="J280" s="176">
        <f>'01-Mapa de riesgo-UO'!AW500</f>
        <v>0</v>
      </c>
      <c r="K280" s="374" t="str">
        <f t="shared" si="22"/>
        <v>Si el proceso lo requiere</v>
      </c>
      <c r="L280" s="368"/>
      <c r="M280" s="368"/>
      <c r="N280" s="368"/>
      <c r="O280" s="368"/>
      <c r="P280" s="368"/>
      <c r="Q280" s="368"/>
      <c r="R280" s="368"/>
      <c r="S280" s="370"/>
    </row>
    <row r="281" spans="1:19" ht="31.5" customHeight="1" x14ac:dyDescent="0.2">
      <c r="A281" s="372"/>
      <c r="B281" s="374"/>
      <c r="C281" s="374"/>
      <c r="D281" s="376"/>
      <c r="E281" s="376"/>
      <c r="F281" s="376"/>
      <c r="G281" s="175" t="str">
        <f>'01-Mapa de riesgo-UO'!I282</f>
        <v>Solicitudes de entidades gubernamentales</v>
      </c>
      <c r="H281" s="376"/>
      <c r="I281" s="376"/>
      <c r="J281" s="176">
        <f>'01-Mapa de riesgo-UO'!AW501</f>
        <v>0</v>
      </c>
      <c r="K281" s="374"/>
      <c r="L281" s="368"/>
      <c r="M281" s="368"/>
      <c r="N281" s="368"/>
      <c r="O281" s="368"/>
      <c r="P281" s="368"/>
      <c r="Q281" s="368"/>
      <c r="R281" s="368"/>
      <c r="S281" s="370"/>
    </row>
    <row r="282" spans="1:19" ht="31.5" customHeight="1" x14ac:dyDescent="0.2">
      <c r="A282" s="372"/>
      <c r="B282" s="374"/>
      <c r="C282" s="374"/>
      <c r="D282" s="376"/>
      <c r="E282" s="376"/>
      <c r="F282" s="376"/>
      <c r="G282" s="175">
        <f>'01-Mapa de riesgo-UO'!I283</f>
        <v>0</v>
      </c>
      <c r="H282" s="376"/>
      <c r="I282" s="376"/>
      <c r="J282" s="176">
        <f>'01-Mapa de riesgo-UO'!AW502</f>
        <v>0</v>
      </c>
      <c r="K282" s="374"/>
      <c r="L282" s="368"/>
      <c r="M282" s="368"/>
      <c r="N282" s="368"/>
      <c r="O282" s="368"/>
      <c r="P282" s="368"/>
      <c r="Q282" s="368"/>
      <c r="R282" s="368"/>
      <c r="S282" s="370"/>
    </row>
    <row r="283" spans="1:19" ht="31.5" customHeight="1" x14ac:dyDescent="0.2">
      <c r="A283" s="372">
        <v>92</v>
      </c>
      <c r="B283" s="374" t="str">
        <f>'01-Mapa de riesgo-UO'!D284</f>
        <v>DOCENCIA</v>
      </c>
      <c r="C283" s="374" t="str">
        <f>+'01-Mapa de riesgo-UO'!F284</f>
        <v>SI</v>
      </c>
      <c r="D283" s="376" t="str">
        <f>'01-Mapa de riesgo-UO'!J284</f>
        <v>Corrupción</v>
      </c>
      <c r="E283" s="376" t="str">
        <f>'01-Mapa de riesgo-UO'!K284</f>
        <v>Error en la expedición de certificados de estudios que solicitan los estudiantes con información especial</v>
      </c>
      <c r="F283" s="376" t="str">
        <f>'01-Mapa de riesgo-UO'!L284</f>
        <v>Omisión, inexactitud o adulteración  de información en los certificados de estudios con información especial expedidos por la Universidad</v>
      </c>
      <c r="G283" s="175" t="str">
        <f>'01-Mapa de riesgo-UO'!I284</f>
        <v>Fallas en el sistema de información</v>
      </c>
      <c r="H283" s="376"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76" t="str">
        <f>'01-Mapa de riesgo-UO'!AT284</f>
        <v>LEVE</v>
      </c>
      <c r="J283" s="176">
        <f>'01-Mapa de riesgo-UO'!AW503</f>
        <v>0</v>
      </c>
      <c r="K283" s="374" t="str">
        <f t="shared" si="22"/>
        <v>NO</v>
      </c>
      <c r="L283" s="368"/>
      <c r="M283" s="368"/>
      <c r="N283" s="368"/>
      <c r="O283" s="368"/>
      <c r="P283" s="368"/>
      <c r="Q283" s="368"/>
      <c r="R283" s="368"/>
      <c r="S283" s="370"/>
    </row>
    <row r="284" spans="1:19" ht="31.5" customHeight="1" x14ac:dyDescent="0.2">
      <c r="A284" s="372"/>
      <c r="B284" s="374"/>
      <c r="C284" s="374"/>
      <c r="D284" s="376"/>
      <c r="E284" s="376"/>
      <c r="F284" s="376"/>
      <c r="G284" s="175" t="str">
        <f>'01-Mapa de riesgo-UO'!I285</f>
        <v>Generación de certificados manuales</v>
      </c>
      <c r="H284" s="376"/>
      <c r="I284" s="376"/>
      <c r="J284" s="176">
        <f>'01-Mapa de riesgo-UO'!AW504</f>
        <v>0</v>
      </c>
      <c r="K284" s="374"/>
      <c r="L284" s="368"/>
      <c r="M284" s="368"/>
      <c r="N284" s="368"/>
      <c r="O284" s="368"/>
      <c r="P284" s="368"/>
      <c r="Q284" s="368"/>
      <c r="R284" s="368"/>
      <c r="S284" s="370"/>
    </row>
    <row r="285" spans="1:19" ht="31.5" customHeight="1" x14ac:dyDescent="0.2">
      <c r="A285" s="372"/>
      <c r="B285" s="374"/>
      <c r="C285" s="374"/>
      <c r="D285" s="376"/>
      <c r="E285" s="376"/>
      <c r="F285" s="376"/>
      <c r="G285" s="175">
        <f>'01-Mapa de riesgo-UO'!I286</f>
        <v>0</v>
      </c>
      <c r="H285" s="376"/>
      <c r="I285" s="376"/>
      <c r="J285" s="176">
        <f>'01-Mapa de riesgo-UO'!AW505</f>
        <v>0</v>
      </c>
      <c r="K285" s="374"/>
      <c r="L285" s="368"/>
      <c r="M285" s="368"/>
      <c r="N285" s="368"/>
      <c r="O285" s="368"/>
      <c r="P285" s="368"/>
      <c r="Q285" s="368"/>
      <c r="R285" s="368"/>
      <c r="S285" s="370"/>
    </row>
    <row r="286" spans="1:19" ht="31.5" customHeight="1" x14ac:dyDescent="0.2">
      <c r="A286" s="372">
        <v>93</v>
      </c>
      <c r="B286" s="374" t="str">
        <f>'01-Mapa de riesgo-UO'!D287</f>
        <v>DOCENCIA</v>
      </c>
      <c r="C286" s="374" t="str">
        <f>+'01-Mapa de riesgo-UO'!F287</f>
        <v>SI</v>
      </c>
      <c r="D286" s="376" t="str">
        <f>'01-Mapa de riesgo-UO'!J287</f>
        <v>Información</v>
      </c>
      <c r="E286" s="376" t="str">
        <f>'01-Mapa de riesgo-UO'!K287</f>
        <v>Pérdida del material bibliográfico</v>
      </c>
      <c r="F286" s="376"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75" t="str">
        <f>'01-Mapa de riesgo-UO'!I287</f>
        <v>Cancelaciones de semestre; estudiantes que no regresan; demoras en las devoluciones</v>
      </c>
      <c r="H286" s="376" t="str">
        <f>'01-Mapa de riesgo-UO'!M287</f>
        <v>Disminución del acervo bibliográfico físico</v>
      </c>
      <c r="I286" s="376" t="str">
        <f>'01-Mapa de riesgo-UO'!AT287</f>
        <v>LEVE</v>
      </c>
      <c r="J286" s="176">
        <f>'01-Mapa de riesgo-UO'!AW506</f>
        <v>0</v>
      </c>
      <c r="K286" s="374" t="str">
        <f t="shared" si="22"/>
        <v>NO</v>
      </c>
      <c r="L286" s="368"/>
      <c r="M286" s="368"/>
      <c r="N286" s="368"/>
      <c r="O286" s="368"/>
      <c r="P286" s="368"/>
      <c r="Q286" s="368"/>
      <c r="R286" s="368"/>
      <c r="S286" s="370"/>
    </row>
    <row r="287" spans="1:19" ht="31.5" customHeight="1" x14ac:dyDescent="0.2">
      <c r="A287" s="372"/>
      <c r="B287" s="374"/>
      <c r="C287" s="374"/>
      <c r="D287" s="376"/>
      <c r="E287" s="376"/>
      <c r="F287" s="376"/>
      <c r="G287" s="175">
        <f>'01-Mapa de riesgo-UO'!I288</f>
        <v>0</v>
      </c>
      <c r="H287" s="376"/>
      <c r="I287" s="376"/>
      <c r="J287" s="176">
        <f>'01-Mapa de riesgo-UO'!AW507</f>
        <v>0</v>
      </c>
      <c r="K287" s="374"/>
      <c r="L287" s="368"/>
      <c r="M287" s="368"/>
      <c r="N287" s="368"/>
      <c r="O287" s="368"/>
      <c r="P287" s="368"/>
      <c r="Q287" s="368"/>
      <c r="R287" s="368"/>
      <c r="S287" s="370"/>
    </row>
    <row r="288" spans="1:19" ht="31.5" customHeight="1" x14ac:dyDescent="0.2">
      <c r="A288" s="372"/>
      <c r="B288" s="374"/>
      <c r="C288" s="374"/>
      <c r="D288" s="376"/>
      <c r="E288" s="376"/>
      <c r="F288" s="376"/>
      <c r="G288" s="175">
        <f>'01-Mapa de riesgo-UO'!I289</f>
        <v>0</v>
      </c>
      <c r="H288" s="376"/>
      <c r="I288" s="376"/>
      <c r="J288" s="176">
        <f>'01-Mapa de riesgo-UO'!AW508</f>
        <v>0</v>
      </c>
      <c r="K288" s="374"/>
      <c r="L288" s="368"/>
      <c r="M288" s="368"/>
      <c r="N288" s="368"/>
      <c r="O288" s="368"/>
      <c r="P288" s="368"/>
      <c r="Q288" s="368"/>
      <c r="R288" s="368"/>
      <c r="S288" s="370"/>
    </row>
    <row r="289" spans="1:19" ht="31.5" customHeight="1" x14ac:dyDescent="0.2">
      <c r="A289" s="372">
        <v>94</v>
      </c>
      <c r="B289" s="374" t="str">
        <f>'01-Mapa de riesgo-UO'!D290</f>
        <v>ADMINISTRACIÓN_INSTITUCIONAL</v>
      </c>
      <c r="C289" s="374" t="str">
        <f>+'01-Mapa de riesgo-UO'!F290</f>
        <v>NO</v>
      </c>
      <c r="D289" s="376" t="str">
        <f>'01-Mapa de riesgo-UO'!J290</f>
        <v>Cumplimiento</v>
      </c>
      <c r="E289" s="376" t="str">
        <f>'01-Mapa de riesgo-UO'!K290</f>
        <v xml:space="preserve">Incuplimiento de las normas de publicación para radio, campus informa y redes sociales. </v>
      </c>
      <c r="F289" s="376" t="str">
        <f>'01-Mapa de riesgo-UO'!L290</f>
        <v xml:space="preserve"> No cumplir con los lineamientos legales y operacionales en el manejo de la información que se difunde a través de univerisitaria estereo.</v>
      </c>
      <c r="G289" s="175" t="str">
        <f>'01-Mapa de riesgo-UO'!I290</f>
        <v xml:space="preserve">Inexistencia de unmanual de lineamiento institucional  para el uso de redes sociales , campus informa, emisora unniversitaria stereo. </v>
      </c>
      <c r="H289" s="376" t="str">
        <f>'01-Mapa de riesgo-UO'!M290</f>
        <v xml:space="preserve">Pérdida vitalicia de la Licencia de Radio Difusión ante el MINITIC
Cierre definitivo de la emisora
Sanciones legales y económicas para la Universidad. </v>
      </c>
      <c r="I289" s="376" t="str">
        <f>'01-Mapa de riesgo-UO'!AT290</f>
        <v>MODERADO</v>
      </c>
      <c r="J289" s="176">
        <f>'01-Mapa de riesgo-UO'!AW509</f>
        <v>0</v>
      </c>
      <c r="K289" s="374" t="str">
        <f t="shared" si="22"/>
        <v>Si el proceso lo requiere</v>
      </c>
      <c r="L289" s="368"/>
      <c r="M289" s="368"/>
      <c r="N289" s="368"/>
      <c r="O289" s="368"/>
      <c r="P289" s="368"/>
      <c r="Q289" s="368"/>
      <c r="R289" s="368"/>
      <c r="S289" s="370"/>
    </row>
    <row r="290" spans="1:19" ht="31.5" customHeight="1" x14ac:dyDescent="0.2">
      <c r="A290" s="372"/>
      <c r="B290" s="374"/>
      <c r="C290" s="374"/>
      <c r="D290" s="376"/>
      <c r="E290" s="376"/>
      <c r="F290" s="376"/>
      <c r="G290" s="175" t="str">
        <f>'01-Mapa de riesgo-UO'!I291</f>
        <v>Falta de directrices, en cuanto a la centralización de las comunicaciones a través de un unico canal</v>
      </c>
      <c r="H290" s="376"/>
      <c r="I290" s="376"/>
      <c r="J290" s="176">
        <f>'01-Mapa de riesgo-UO'!AW510</f>
        <v>0</v>
      </c>
      <c r="K290" s="374"/>
      <c r="L290" s="368"/>
      <c r="M290" s="368"/>
      <c r="N290" s="368"/>
      <c r="O290" s="368"/>
      <c r="P290" s="368"/>
      <c r="Q290" s="368"/>
      <c r="R290" s="368"/>
      <c r="S290" s="370"/>
    </row>
    <row r="291" spans="1:19" ht="31.5" customHeight="1" x14ac:dyDescent="0.2">
      <c r="A291" s="372"/>
      <c r="B291" s="374"/>
      <c r="C291" s="374"/>
      <c r="D291" s="376"/>
      <c r="E291" s="376"/>
      <c r="F291" s="376"/>
      <c r="G291" s="175" t="str">
        <f>'01-Mapa de riesgo-UO'!I292</f>
        <v>Comunicaciones externas desviadas de la realidad, por actores externos y sus motivaciones personales</v>
      </c>
      <c r="H291" s="376"/>
      <c r="I291" s="376"/>
      <c r="J291" s="176">
        <f>'01-Mapa de riesgo-UO'!AW511</f>
        <v>0</v>
      </c>
      <c r="K291" s="374"/>
      <c r="L291" s="368"/>
      <c r="M291" s="368"/>
      <c r="N291" s="368"/>
      <c r="O291" s="368"/>
      <c r="P291" s="368"/>
      <c r="Q291" s="368"/>
      <c r="R291" s="368"/>
      <c r="S291" s="370"/>
    </row>
    <row r="292" spans="1:19" ht="31.5" customHeight="1" x14ac:dyDescent="0.2">
      <c r="A292" s="372">
        <v>95</v>
      </c>
      <c r="B292" s="374" t="str">
        <f>'01-Mapa de riesgo-UO'!D293</f>
        <v>ADMINISTRACIÓN_INSTITUCIONAL</v>
      </c>
      <c r="C292" s="374" t="str">
        <f>+'01-Mapa de riesgo-UO'!F293</f>
        <v>NO</v>
      </c>
      <c r="D292" s="376" t="str">
        <f>'01-Mapa de riesgo-UO'!J293</f>
        <v>Corrupción</v>
      </c>
      <c r="E292" s="376" t="str">
        <f>'01-Mapa de riesgo-UO'!K293</f>
        <v>Divulgación de información errada o perjudicial para la institución</v>
      </c>
      <c r="F292" s="376" t="str">
        <f>'01-Mapa de riesgo-UO'!L293</f>
        <v>Uso indebido de los medios de comunicaciòn con el fin de favorecer a terceros o intereses particulares</v>
      </c>
      <c r="G292" s="175" t="str">
        <f>'01-Mapa de riesgo-UO'!I293</f>
        <v>Presiones por actores externos a la Universidad</v>
      </c>
      <c r="H292" s="376" t="str">
        <f>'01-Mapa de riesgo-UO'!M293</f>
        <v>Crisis reputacional de la Universidad
Sanciones legales para la Universidad</v>
      </c>
      <c r="I292" s="376" t="str">
        <f>'01-Mapa de riesgo-UO'!AT293</f>
        <v>MODERADO</v>
      </c>
      <c r="J292" s="176">
        <f>'01-Mapa de riesgo-UO'!AW512</f>
        <v>0</v>
      </c>
      <c r="K292" s="374" t="str">
        <f t="shared" si="22"/>
        <v>Si el proceso lo requiere</v>
      </c>
      <c r="L292" s="368"/>
      <c r="M292" s="368"/>
      <c r="N292" s="368"/>
      <c r="O292" s="368"/>
      <c r="P292" s="368"/>
      <c r="Q292" s="368"/>
      <c r="R292" s="368"/>
      <c r="S292" s="370"/>
    </row>
    <row r="293" spans="1:19" ht="31.5" customHeight="1" x14ac:dyDescent="0.2">
      <c r="A293" s="372"/>
      <c r="B293" s="374"/>
      <c r="C293" s="374"/>
      <c r="D293" s="376"/>
      <c r="E293" s="376"/>
      <c r="F293" s="376"/>
      <c r="G293" s="175" t="str">
        <f>'01-Mapa de riesgo-UO'!I294</f>
        <v>Falta de ética al interior de la Universidad</v>
      </c>
      <c r="H293" s="376"/>
      <c r="I293" s="376"/>
      <c r="J293" s="176">
        <f>'01-Mapa de riesgo-UO'!AW513</f>
        <v>0</v>
      </c>
      <c r="K293" s="374"/>
      <c r="L293" s="368"/>
      <c r="M293" s="368"/>
      <c r="N293" s="368"/>
      <c r="O293" s="368"/>
      <c r="P293" s="368"/>
      <c r="Q293" s="368"/>
      <c r="R293" s="368"/>
      <c r="S293" s="370"/>
    </row>
    <row r="294" spans="1:19" ht="31.5" customHeight="1" x14ac:dyDescent="0.2">
      <c r="A294" s="372"/>
      <c r="B294" s="374"/>
      <c r="C294" s="374"/>
      <c r="D294" s="376"/>
      <c r="E294" s="376"/>
      <c r="F294" s="376"/>
      <c r="G294" s="175" t="str">
        <f>'01-Mapa de riesgo-UO'!I295</f>
        <v>Falta de directrices, en cuanto a la centralización de las comunicaciones a través de un único canal</v>
      </c>
      <c r="H294" s="376"/>
      <c r="I294" s="376"/>
      <c r="J294" s="176">
        <f>'01-Mapa de riesgo-UO'!AW514</f>
        <v>0</v>
      </c>
      <c r="K294" s="374"/>
      <c r="L294" s="368"/>
      <c r="M294" s="368"/>
      <c r="N294" s="368"/>
      <c r="O294" s="368"/>
      <c r="P294" s="368"/>
      <c r="Q294" s="368"/>
      <c r="R294" s="368"/>
      <c r="S294" s="370"/>
    </row>
    <row r="295" spans="1:19" ht="31.5" customHeight="1" x14ac:dyDescent="0.2">
      <c r="A295" s="372">
        <v>96</v>
      </c>
      <c r="B295" s="374" t="str">
        <f>'01-Mapa de riesgo-UO'!D296</f>
        <v>ADMINISTRACIÓN_INSTITUCIONAL</v>
      </c>
      <c r="C295" s="374" t="str">
        <f>+'01-Mapa de riesgo-UO'!F296</f>
        <v>NO</v>
      </c>
      <c r="D295" s="376" t="str">
        <f>'01-Mapa de riesgo-UO'!J296</f>
        <v>Corrupción</v>
      </c>
      <c r="E295" s="376" t="str">
        <f>'01-Mapa de riesgo-UO'!K296</f>
        <v>Manipulacion de los medios de comunicación de la Universidad</v>
      </c>
      <c r="F295" s="376" t="str">
        <f>'01-Mapa de riesgo-UO'!L296</f>
        <v>Uso indebido de los medios de comunicaciòn con el fin de favorecer a terceros o intereses particulares</v>
      </c>
      <c r="G295" s="175" t="str">
        <f>'01-Mapa de riesgo-UO'!I296</f>
        <v>Presiones por actores externos a la Universidad</v>
      </c>
      <c r="H295" s="376" t="str">
        <f>'01-Mapa de riesgo-UO'!M296</f>
        <v>Crisis reputacional de la Universidad
Sanciones legales para la Universidad</v>
      </c>
      <c r="I295" s="376" t="str">
        <f>'01-Mapa de riesgo-UO'!AT296</f>
        <v>MODERADO</v>
      </c>
      <c r="J295" s="176">
        <f>'01-Mapa de riesgo-UO'!AW515</f>
        <v>0</v>
      </c>
      <c r="K295" s="374" t="str">
        <f t="shared" si="22"/>
        <v>Si el proceso lo requiere</v>
      </c>
      <c r="L295" s="368"/>
      <c r="M295" s="368"/>
      <c r="N295" s="368"/>
      <c r="O295" s="368"/>
      <c r="P295" s="368"/>
      <c r="Q295" s="368"/>
      <c r="R295" s="368"/>
      <c r="S295" s="370"/>
    </row>
    <row r="296" spans="1:19" ht="31.5" customHeight="1" x14ac:dyDescent="0.2">
      <c r="A296" s="372"/>
      <c r="B296" s="374"/>
      <c r="C296" s="374"/>
      <c r="D296" s="376"/>
      <c r="E296" s="376"/>
      <c r="F296" s="376"/>
      <c r="G296" s="175" t="str">
        <f>'01-Mapa de riesgo-UO'!I297</f>
        <v>Falta de ética al interior de la Universidad</v>
      </c>
      <c r="H296" s="376"/>
      <c r="I296" s="376"/>
      <c r="J296" s="176">
        <f>'01-Mapa de riesgo-UO'!AW516</f>
        <v>0</v>
      </c>
      <c r="K296" s="374"/>
      <c r="L296" s="368"/>
      <c r="M296" s="368"/>
      <c r="N296" s="368"/>
      <c r="O296" s="368"/>
      <c r="P296" s="368"/>
      <c r="Q296" s="368"/>
      <c r="R296" s="368"/>
      <c r="S296" s="370"/>
    </row>
    <row r="297" spans="1:19" ht="31.5" customHeight="1" x14ac:dyDescent="0.2">
      <c r="A297" s="372"/>
      <c r="B297" s="374"/>
      <c r="C297" s="374"/>
      <c r="D297" s="376"/>
      <c r="E297" s="376"/>
      <c r="F297" s="376"/>
      <c r="G297" s="175" t="str">
        <f>'01-Mapa de riesgo-UO'!I298</f>
        <v>Falta de directrices, en cuanto a la centralización de las comunicaciones a través de un único canal</v>
      </c>
      <c r="H297" s="376"/>
      <c r="I297" s="376"/>
      <c r="J297" s="176">
        <f>'01-Mapa de riesgo-UO'!AW517</f>
        <v>0</v>
      </c>
      <c r="K297" s="374"/>
      <c r="L297" s="368"/>
      <c r="M297" s="368"/>
      <c r="N297" s="368"/>
      <c r="O297" s="368"/>
      <c r="P297" s="368"/>
      <c r="Q297" s="368"/>
      <c r="R297" s="368"/>
      <c r="S297" s="370"/>
    </row>
    <row r="298" spans="1:19" ht="31.5" customHeight="1" x14ac:dyDescent="0.2">
      <c r="A298" s="372">
        <v>97</v>
      </c>
      <c r="B298" s="374" t="str">
        <f>'01-Mapa de riesgo-UO'!D299</f>
        <v>ADMINISTRACIÓN_INSTITUCIONAL</v>
      </c>
      <c r="C298" s="374" t="str">
        <f>+'01-Mapa de riesgo-UO'!F299</f>
        <v>NO</v>
      </c>
      <c r="D298" s="376" t="str">
        <f>'01-Mapa de riesgo-UO'!J299</f>
        <v>Imagen</v>
      </c>
      <c r="E298" s="376" t="str">
        <f>'01-Mapa de riesgo-UO'!K299</f>
        <v>Demandas por derechos de autor y por uso de imagen</v>
      </c>
      <c r="F298" s="376" t="str">
        <f>'01-Mapa de riesgo-UO'!L299</f>
        <v>Demandas de autoría por el uso de material audiovisual, y por el uso de imagen sin previo consentimiento</v>
      </c>
      <c r="G298" s="175" t="str">
        <f>'01-Mapa de riesgo-UO'!I299</f>
        <v>Inexistencia de un formato para la cesión de derechos de autor</v>
      </c>
      <c r="H298" s="376" t="str">
        <f>'01-Mapa de riesgo-UO'!M299</f>
        <v>Pérdida económica por demandas
Sanciones legales para la Universidad</v>
      </c>
      <c r="I298" s="376" t="str">
        <f>'01-Mapa de riesgo-UO'!AT299</f>
        <v>MODERADO</v>
      </c>
      <c r="J298" s="176">
        <f>'01-Mapa de riesgo-UO'!AW518</f>
        <v>0</v>
      </c>
      <c r="K298" s="374" t="str">
        <f t="shared" si="22"/>
        <v>Si el proceso lo requiere</v>
      </c>
      <c r="L298" s="368"/>
      <c r="M298" s="368"/>
      <c r="N298" s="368"/>
      <c r="O298" s="368"/>
      <c r="P298" s="368"/>
      <c r="Q298" s="368"/>
      <c r="R298" s="368"/>
      <c r="S298" s="370"/>
    </row>
    <row r="299" spans="1:19" ht="31.5" customHeight="1" x14ac:dyDescent="0.2">
      <c r="A299" s="372"/>
      <c r="B299" s="374"/>
      <c r="C299" s="374"/>
      <c r="D299" s="376"/>
      <c r="E299" s="376"/>
      <c r="F299" s="376"/>
      <c r="G299" s="175" t="str">
        <f>'01-Mapa de riesgo-UO'!I300</f>
        <v>Inexistencia de un formato para el consentimiento de uso de imagen</v>
      </c>
      <c r="H299" s="376"/>
      <c r="I299" s="376"/>
      <c r="J299" s="176">
        <f>'01-Mapa de riesgo-UO'!AW519</f>
        <v>0</v>
      </c>
      <c r="K299" s="374"/>
      <c r="L299" s="368"/>
      <c r="M299" s="368"/>
      <c r="N299" s="368"/>
      <c r="O299" s="368"/>
      <c r="P299" s="368"/>
      <c r="Q299" s="368"/>
      <c r="R299" s="368"/>
      <c r="S299" s="370"/>
    </row>
    <row r="300" spans="1:19" ht="31.5" customHeight="1" x14ac:dyDescent="0.2">
      <c r="A300" s="372"/>
      <c r="B300" s="374"/>
      <c r="C300" s="374"/>
      <c r="D300" s="376"/>
      <c r="E300" s="376"/>
      <c r="F300" s="376"/>
      <c r="G300" s="175">
        <f>'01-Mapa de riesgo-UO'!I301</f>
        <v>0</v>
      </c>
      <c r="H300" s="376"/>
      <c r="I300" s="376"/>
      <c r="J300" s="176">
        <f>'01-Mapa de riesgo-UO'!AW520</f>
        <v>0</v>
      </c>
      <c r="K300" s="374"/>
      <c r="L300" s="368"/>
      <c r="M300" s="368"/>
      <c r="N300" s="368"/>
      <c r="O300" s="368"/>
      <c r="P300" s="368"/>
      <c r="Q300" s="368"/>
      <c r="R300" s="368"/>
      <c r="S300" s="370"/>
    </row>
    <row r="301" spans="1:19" ht="31.5" customHeight="1" x14ac:dyDescent="0.2">
      <c r="A301" s="372">
        <v>98</v>
      </c>
      <c r="B301" s="374" t="str">
        <f>'01-Mapa de riesgo-UO'!D302</f>
        <v>CONTROL_SEGUIMIENTO</v>
      </c>
      <c r="C301" s="374" t="str">
        <f>+'01-Mapa de riesgo-UO'!F302</f>
        <v>NO</v>
      </c>
      <c r="D301" s="376" t="str">
        <f>'01-Mapa de riesgo-UO'!J302</f>
        <v>Tecnología</v>
      </c>
      <c r="E301" s="376" t="str">
        <f>'01-Mapa de riesgo-UO'!K302</f>
        <v>Ausencia de notificación personal y oportuna de los autos de apertura de actuación disciplinaria</v>
      </c>
      <c r="F301" s="376"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75" t="str">
        <f>'01-Mapa de riesgo-UO'!I302</f>
        <v>Caida de redes</v>
      </c>
      <c r="H301" s="376"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76" t="str">
        <f>'01-Mapa de riesgo-UO'!AT302</f>
        <v>LEVE</v>
      </c>
      <c r="J301" s="176">
        <f>'01-Mapa de riesgo-UO'!AW521</f>
        <v>0</v>
      </c>
      <c r="K301" s="374" t="str">
        <f t="shared" si="22"/>
        <v>NO</v>
      </c>
      <c r="L301" s="368"/>
      <c r="M301" s="368"/>
      <c r="N301" s="368"/>
      <c r="O301" s="368"/>
      <c r="P301" s="368"/>
      <c r="Q301" s="368"/>
      <c r="R301" s="368"/>
      <c r="S301" s="370"/>
    </row>
    <row r="302" spans="1:19" ht="31.5" customHeight="1" x14ac:dyDescent="0.2">
      <c r="A302" s="372"/>
      <c r="B302" s="374"/>
      <c r="C302" s="374"/>
      <c r="D302" s="376"/>
      <c r="E302" s="376"/>
      <c r="F302" s="376"/>
      <c r="G302" s="175">
        <f>'01-Mapa de riesgo-UO'!I303</f>
        <v>0</v>
      </c>
      <c r="H302" s="376"/>
      <c r="I302" s="376"/>
      <c r="J302" s="176">
        <f>'01-Mapa de riesgo-UO'!AW522</f>
        <v>0</v>
      </c>
      <c r="K302" s="374"/>
      <c r="L302" s="368"/>
      <c r="M302" s="368"/>
      <c r="N302" s="368"/>
      <c r="O302" s="368"/>
      <c r="P302" s="368"/>
      <c r="Q302" s="368"/>
      <c r="R302" s="368"/>
      <c r="S302" s="370"/>
    </row>
    <row r="303" spans="1:19" ht="31.5" customHeight="1" x14ac:dyDescent="0.2">
      <c r="A303" s="372"/>
      <c r="B303" s="374"/>
      <c r="C303" s="374"/>
      <c r="D303" s="376"/>
      <c r="E303" s="376"/>
      <c r="F303" s="376"/>
      <c r="G303" s="175">
        <f>'01-Mapa de riesgo-UO'!I304</f>
        <v>0</v>
      </c>
      <c r="H303" s="376"/>
      <c r="I303" s="376"/>
      <c r="J303" s="176">
        <f>'01-Mapa de riesgo-UO'!AW523</f>
        <v>0</v>
      </c>
      <c r="K303" s="374"/>
      <c r="L303" s="368"/>
      <c r="M303" s="368"/>
      <c r="N303" s="368"/>
      <c r="O303" s="368"/>
      <c r="P303" s="368"/>
      <c r="Q303" s="368"/>
      <c r="R303" s="368"/>
      <c r="S303" s="370"/>
    </row>
    <row r="304" spans="1:19" ht="31.5" customHeight="1" x14ac:dyDescent="0.2">
      <c r="A304" s="372">
        <v>99</v>
      </c>
      <c r="B304" s="374" t="str">
        <f>'01-Mapa de riesgo-UO'!D305</f>
        <v>CONTROL_SEGUIMIENTO</v>
      </c>
      <c r="C304" s="374" t="str">
        <f>+'01-Mapa de riesgo-UO'!F305</f>
        <v>NO</v>
      </c>
      <c r="D304" s="376" t="str">
        <f>'01-Mapa de riesgo-UO'!J305</f>
        <v>Operacional</v>
      </c>
      <c r="E304" s="376" t="str">
        <f>'01-Mapa de riesgo-UO'!K305</f>
        <v xml:space="preserve">Que por no tener establecida la competencia interna para investigar a los colaboradores que no son servidores publicos de planta  de la UTP, se deje de investigar conductas reprochables. </v>
      </c>
      <c r="F304" s="376" t="str">
        <f>'01-Mapa de riesgo-UO'!L305</f>
        <v xml:space="preserve">La ley 1952 de 2019 modificada por la 2094 de 2021 faculta a las OCID para dsiciplinar unicamante a servidores publicos de planta, los demas no tienen competencia interna establecida  </v>
      </c>
      <c r="G304" s="175" t="str">
        <f>'01-Mapa de riesgo-UO'!I305</f>
        <v>Ausencia de procedimientos o reglamentación en temas específicos</v>
      </c>
      <c r="H304" s="376" t="str">
        <f>'01-Mapa de riesgo-UO'!M305</f>
        <v>Que se dejen de investigar conductas de colaboradores que no son servidores publicos de planta de la UTP</v>
      </c>
      <c r="I304" s="376" t="str">
        <f>'01-Mapa de riesgo-UO'!AT305</f>
        <v>GRAVE</v>
      </c>
      <c r="J304" s="176">
        <f>'01-Mapa de riesgo-UO'!AW524</f>
        <v>0</v>
      </c>
      <c r="K304" s="374" t="str">
        <f t="shared" si="22"/>
        <v>Debe formularse</v>
      </c>
      <c r="L304" s="368"/>
      <c r="M304" s="368"/>
      <c r="N304" s="368"/>
      <c r="O304" s="368"/>
      <c r="P304" s="368"/>
      <c r="Q304" s="368"/>
      <c r="R304" s="368"/>
      <c r="S304" s="370"/>
    </row>
    <row r="305" spans="1:19" ht="31.5" customHeight="1" x14ac:dyDescent="0.2">
      <c r="A305" s="372"/>
      <c r="B305" s="374"/>
      <c r="C305" s="374"/>
      <c r="D305" s="376"/>
      <c r="E305" s="376"/>
      <c r="F305" s="376"/>
      <c r="G305" s="175" t="str">
        <f>'01-Mapa de riesgo-UO'!I306</f>
        <v>Desconocimiento u omisión de una ley, norma, politica.</v>
      </c>
      <c r="H305" s="376"/>
      <c r="I305" s="376"/>
      <c r="J305" s="176">
        <f>'01-Mapa de riesgo-UO'!AW525</f>
        <v>0</v>
      </c>
      <c r="K305" s="374"/>
      <c r="L305" s="368"/>
      <c r="M305" s="368"/>
      <c r="N305" s="368"/>
      <c r="O305" s="368"/>
      <c r="P305" s="368"/>
      <c r="Q305" s="368"/>
      <c r="R305" s="368"/>
      <c r="S305" s="370"/>
    </row>
    <row r="306" spans="1:19" ht="31.5" customHeight="1" x14ac:dyDescent="0.2">
      <c r="A306" s="372"/>
      <c r="B306" s="374"/>
      <c r="C306" s="374"/>
      <c r="D306" s="376"/>
      <c r="E306" s="376"/>
      <c r="F306" s="376"/>
      <c r="G306" s="175" t="str">
        <f>'01-Mapa de riesgo-UO'!I307</f>
        <v xml:space="preserve">Desactualización de procedimientos </v>
      </c>
      <c r="H306" s="376"/>
      <c r="I306" s="376"/>
      <c r="J306" s="176">
        <f>'01-Mapa de riesgo-UO'!AW526</f>
        <v>0</v>
      </c>
      <c r="K306" s="374"/>
      <c r="L306" s="368"/>
      <c r="M306" s="368"/>
      <c r="N306" s="368"/>
      <c r="O306" s="368"/>
      <c r="P306" s="368"/>
      <c r="Q306" s="368"/>
      <c r="R306" s="368"/>
      <c r="S306" s="370"/>
    </row>
    <row r="307" spans="1:19" ht="31.5" customHeight="1" x14ac:dyDescent="0.2">
      <c r="A307" s="372">
        <v>100</v>
      </c>
      <c r="B307" s="374" t="str">
        <f>'01-Mapa de riesgo-UO'!D308</f>
        <v>CONTROL_SEGUIMIENTO</v>
      </c>
      <c r="C307" s="374" t="str">
        <f>+'01-Mapa de riesgo-UO'!F308</f>
        <v>NO</v>
      </c>
      <c r="D307" s="376" t="str">
        <f>'01-Mapa de riesgo-UO'!J308</f>
        <v>Cumplimiento</v>
      </c>
      <c r="E307" s="376" t="str">
        <f>'01-Mapa de riesgo-UO'!K308</f>
        <v>Incumplimiento de la norma externa que rige la rendición de la cuenta e informes (RCA) a la Contraloría General de la República</v>
      </c>
      <c r="F307" s="376" t="str">
        <f>'01-Mapa de riesgo-UO'!L308</f>
        <v>Informes entregados posteriormente a las fechas requeridas por el ente de control o que no siguen las directrices de la normatividad aplicable</v>
      </c>
      <c r="G307" s="175" t="str">
        <f>'01-Mapa de riesgo-UO'!I308</f>
        <v>Presentación inoportuna  de información por parte de las dependencias académicas o administrativas  requerida  en la RCA</v>
      </c>
      <c r="H307" s="376" t="str">
        <f>'01-Mapa de riesgo-UO'!M308</f>
        <v>Sanciones  impuestas  a los funcionarios responsables de la  RCA</v>
      </c>
      <c r="I307" s="376" t="str">
        <f>'01-Mapa de riesgo-UO'!AT308</f>
        <v>LEVE</v>
      </c>
      <c r="J307" s="176">
        <f>'01-Mapa de riesgo-UO'!AW527</f>
        <v>0</v>
      </c>
      <c r="K307" s="374" t="str">
        <f t="shared" si="22"/>
        <v>NO</v>
      </c>
      <c r="L307" s="368"/>
      <c r="M307" s="368"/>
      <c r="N307" s="368"/>
      <c r="O307" s="368"/>
      <c r="P307" s="368"/>
      <c r="Q307" s="368"/>
      <c r="R307" s="368"/>
      <c r="S307" s="370"/>
    </row>
    <row r="308" spans="1:19" ht="31.5" customHeight="1" x14ac:dyDescent="0.2">
      <c r="A308" s="372"/>
      <c r="B308" s="374"/>
      <c r="C308" s="374"/>
      <c r="D308" s="376"/>
      <c r="E308" s="376"/>
      <c r="F308" s="376"/>
      <c r="G308" s="175" t="str">
        <f>'01-Mapa de riesgo-UO'!I309</f>
        <v>La información  requerida  en la RCA no se encuentra sistematizada y su  consulta, elaboración y verificación es  manual.</v>
      </c>
      <c r="H308" s="376"/>
      <c r="I308" s="376"/>
      <c r="J308" s="176">
        <f>'01-Mapa de riesgo-UO'!AW528</f>
        <v>0</v>
      </c>
      <c r="K308" s="374"/>
      <c r="L308" s="368"/>
      <c r="M308" s="368"/>
      <c r="N308" s="368"/>
      <c r="O308" s="368"/>
      <c r="P308" s="368"/>
      <c r="Q308" s="368"/>
      <c r="R308" s="368"/>
      <c r="S308" s="370"/>
    </row>
    <row r="309" spans="1:19" ht="31.5" customHeight="1" x14ac:dyDescent="0.2">
      <c r="A309" s="372"/>
      <c r="B309" s="374"/>
      <c r="C309" s="374"/>
      <c r="D309" s="376"/>
      <c r="E309" s="376"/>
      <c r="F309" s="376"/>
      <c r="G309" s="175">
        <f>'01-Mapa de riesgo-UO'!I310</f>
        <v>0</v>
      </c>
      <c r="H309" s="376"/>
      <c r="I309" s="376"/>
      <c r="J309" s="176">
        <f>'01-Mapa de riesgo-UO'!AW529</f>
        <v>0</v>
      </c>
      <c r="K309" s="374"/>
      <c r="L309" s="368"/>
      <c r="M309" s="368"/>
      <c r="N309" s="368"/>
      <c r="O309" s="368"/>
      <c r="P309" s="368"/>
      <c r="Q309" s="368"/>
      <c r="R309" s="368"/>
      <c r="S309" s="370"/>
    </row>
    <row r="310" spans="1:19" ht="31.5" customHeight="1" x14ac:dyDescent="0.2">
      <c r="A310" s="372">
        <v>101</v>
      </c>
      <c r="B310" s="374" t="str">
        <f>'01-Mapa de riesgo-UO'!D311</f>
        <v>CONTROL_SEGUIMIENTO</v>
      </c>
      <c r="C310" s="374" t="str">
        <f>+'01-Mapa de riesgo-UO'!F311</f>
        <v>NO</v>
      </c>
      <c r="D310" s="376" t="str">
        <f>'01-Mapa de riesgo-UO'!J311</f>
        <v>Operacional</v>
      </c>
      <c r="E310" s="376" t="str">
        <f>'01-Mapa de riesgo-UO'!K311</f>
        <v>Baja cobertura del programa anual de auditorías de Control Interno</v>
      </c>
      <c r="F310" s="376" t="str">
        <f>'01-Mapa de riesgo-UO'!L311</f>
        <v>Control Interno no puede  ejercer la evaluación independiente en todos los ámbitos de la Universidad</v>
      </c>
      <c r="G310" s="175" t="str">
        <f>'01-Mapa de riesgo-UO'!I311</f>
        <v>Incremento de requerimientos de entes externos de control  u otros normativos o de Ley que sean delegados a Control Interno</v>
      </c>
      <c r="H310" s="376" t="str">
        <f>'01-Mapa de riesgo-UO'!M311</f>
        <v>Información insuficiente para la alta dirección que permita tomar decisiones para la mejora
Hallazgos de auditoria de CGR</v>
      </c>
      <c r="I310" s="376" t="str">
        <f>'01-Mapa de riesgo-UO'!AT311</f>
        <v>LEVE</v>
      </c>
      <c r="J310" s="176">
        <f>'01-Mapa de riesgo-UO'!AW530</f>
        <v>0</v>
      </c>
      <c r="K310" s="374" t="str">
        <f t="shared" si="22"/>
        <v>NO</v>
      </c>
      <c r="L310" s="368"/>
      <c r="M310" s="368"/>
      <c r="N310" s="368"/>
      <c r="O310" s="368"/>
      <c r="P310" s="368"/>
      <c r="Q310" s="368"/>
      <c r="R310" s="368"/>
      <c r="S310" s="370"/>
    </row>
    <row r="311" spans="1:19" ht="31.5" customHeight="1" x14ac:dyDescent="0.2">
      <c r="A311" s="372"/>
      <c r="B311" s="374"/>
      <c r="C311" s="374"/>
      <c r="D311" s="376"/>
      <c r="E311" s="376"/>
      <c r="F311" s="376"/>
      <c r="G311" s="175" t="str">
        <f>'01-Mapa de riesgo-UO'!I312</f>
        <v>Solicitudes adicionales de auditorias  por  parte del CICI o de otras dependencias que no están priorizadas en el programa de auditoria</v>
      </c>
      <c r="H311" s="376"/>
      <c r="I311" s="376"/>
      <c r="J311" s="176">
        <f>'01-Mapa de riesgo-UO'!AW531</f>
        <v>0</v>
      </c>
      <c r="K311" s="374"/>
      <c r="L311" s="368"/>
      <c r="M311" s="368"/>
      <c r="N311" s="368"/>
      <c r="O311" s="368"/>
      <c r="P311" s="368"/>
      <c r="Q311" s="368"/>
      <c r="R311" s="368"/>
      <c r="S311" s="370"/>
    </row>
    <row r="312" spans="1:19" ht="31.5" customHeight="1" x14ac:dyDescent="0.2">
      <c r="A312" s="372"/>
      <c r="B312" s="374"/>
      <c r="C312" s="374"/>
      <c r="D312" s="376"/>
      <c r="E312" s="376"/>
      <c r="F312" s="376"/>
      <c r="G312" s="175" t="str">
        <f>'01-Mapa de riesgo-UO'!I313</f>
        <v>Personal insuficiente para la ejecución de auditorias que involucren todos los procesos institucionales</v>
      </c>
      <c r="H312" s="376"/>
      <c r="I312" s="376"/>
      <c r="J312" s="176">
        <f>'01-Mapa de riesgo-UO'!AW532</f>
        <v>0</v>
      </c>
      <c r="K312" s="374"/>
      <c r="L312" s="368"/>
      <c r="M312" s="368"/>
      <c r="N312" s="368"/>
      <c r="O312" s="368"/>
      <c r="P312" s="368"/>
      <c r="Q312" s="368"/>
      <c r="R312" s="368"/>
      <c r="S312" s="370"/>
    </row>
    <row r="313" spans="1:19" ht="31.5" customHeight="1" x14ac:dyDescent="0.2">
      <c r="A313" s="372">
        <v>102</v>
      </c>
      <c r="B313" s="374" t="str">
        <f>'01-Mapa de riesgo-UO'!D314</f>
        <v>CONTROL_SEGUIMIENTO</v>
      </c>
      <c r="C313" s="374" t="str">
        <f>+'01-Mapa de riesgo-UO'!F314</f>
        <v>NO</v>
      </c>
      <c r="D313" s="376" t="str">
        <f>'01-Mapa de riesgo-UO'!J314</f>
        <v>Operacional</v>
      </c>
      <c r="E313" s="376" t="str">
        <f>'01-Mapa de riesgo-UO'!K314</f>
        <v>Incumplimiento del programa anual de auditoria de la Oficina de Control Interno</v>
      </c>
      <c r="F313" s="376" t="str">
        <f>'01-Mapa de riesgo-UO'!L314</f>
        <v>Baja ejecucion del programa anual  de auditoria de la Oficina de Control Interno</v>
      </c>
      <c r="G313" s="175" t="str">
        <f>'01-Mapa de riesgo-UO'!I314</f>
        <v>Incumplimiento de los planes de auditoria establecidos</v>
      </c>
      <c r="H313" s="376" t="str">
        <f>'01-Mapa de riesgo-UO'!M314</f>
        <v>Información inoportuna para la alta dirección que permita tomar decisiones para la mejora
No generación de planes de mejoramiento
Pérdida de credibilidad de la Oficina de Control Interno</v>
      </c>
      <c r="I313" s="376" t="str">
        <f>'01-Mapa de riesgo-UO'!AT314</f>
        <v>LEVE</v>
      </c>
      <c r="J313" s="176">
        <f>'01-Mapa de riesgo-UO'!AW533</f>
        <v>0</v>
      </c>
      <c r="K313" s="374" t="str">
        <f t="shared" si="22"/>
        <v>NO</v>
      </c>
      <c r="L313" s="368"/>
      <c r="M313" s="368"/>
      <c r="N313" s="368"/>
      <c r="O313" s="368"/>
      <c r="P313" s="368"/>
      <c r="Q313" s="368"/>
      <c r="R313" s="368"/>
      <c r="S313" s="370"/>
    </row>
    <row r="314" spans="1:19" ht="31.5" customHeight="1" x14ac:dyDescent="0.2">
      <c r="A314" s="372"/>
      <c r="B314" s="374"/>
      <c r="C314" s="374"/>
      <c r="D314" s="376"/>
      <c r="E314" s="376"/>
      <c r="F314" s="376"/>
      <c r="G314" s="175" t="str">
        <f>'01-Mapa de riesgo-UO'!I315</f>
        <v>El Programa de auditoria tiene un alcance mayor a la capacidad operativa de Control Interno</v>
      </c>
      <c r="H314" s="376"/>
      <c r="I314" s="376"/>
      <c r="J314" s="176">
        <f>'01-Mapa de riesgo-UO'!AW534</f>
        <v>0</v>
      </c>
      <c r="K314" s="374"/>
      <c r="L314" s="368"/>
      <c r="M314" s="368"/>
      <c r="N314" s="368"/>
      <c r="O314" s="368"/>
      <c r="P314" s="368"/>
      <c r="Q314" s="368"/>
      <c r="R314" s="368"/>
      <c r="S314" s="370"/>
    </row>
    <row r="315" spans="1:19" ht="31.5" customHeight="1" x14ac:dyDescent="0.2">
      <c r="A315" s="372"/>
      <c r="B315" s="374"/>
      <c r="C315" s="374"/>
      <c r="D315" s="376"/>
      <c r="E315" s="376"/>
      <c r="F315" s="376"/>
      <c r="G315" s="175" t="str">
        <f>'01-Mapa de riesgo-UO'!I316</f>
        <v>Atencion de nuevos requerimientos legales y de entes de control que no habian sido contemplados en el programa anual de auditoria</v>
      </c>
      <c r="H315" s="376"/>
      <c r="I315" s="376"/>
      <c r="J315" s="176">
        <f>'01-Mapa de riesgo-UO'!AW535</f>
        <v>0</v>
      </c>
      <c r="K315" s="374"/>
      <c r="L315" s="368"/>
      <c r="M315" s="368"/>
      <c r="N315" s="368"/>
      <c r="O315" s="368"/>
      <c r="P315" s="368"/>
      <c r="Q315" s="368"/>
      <c r="R315" s="368"/>
      <c r="S315" s="370"/>
    </row>
    <row r="316" spans="1:19" ht="31.5" customHeight="1" x14ac:dyDescent="0.2">
      <c r="A316" s="372">
        <v>103</v>
      </c>
      <c r="B316" s="374" t="str">
        <f>'01-Mapa de riesgo-UO'!D317</f>
        <v>CONTROL_SEGUIMIENTO</v>
      </c>
      <c r="C316" s="374" t="str">
        <f>+'01-Mapa de riesgo-UO'!F317</f>
        <v>SI</v>
      </c>
      <c r="D316" s="376" t="str">
        <f>'01-Mapa de riesgo-UO'!J317</f>
        <v>Corrupción</v>
      </c>
      <c r="E316" s="376" t="str">
        <f>'01-Mapa de riesgo-UO'!K317</f>
        <v>Favorecimiento en informes de auditoria o evaluación por intereses personales</v>
      </c>
      <c r="F316" s="376" t="str">
        <f>'01-Mapa de riesgo-UO'!L317</f>
        <v>Manipulación de informes de control interno, a través de la omisión de posibles actos de corrupción o irregularidades administrativas</v>
      </c>
      <c r="G316" s="175" t="str">
        <f>'01-Mapa de riesgo-UO'!I317</f>
        <v>Perdida de la objetividad e independencia en el ejercicio de auditoria (conflictos de interes)</v>
      </c>
      <c r="H316" s="376" t="str">
        <f>'01-Mapa de riesgo-UO'!M317</f>
        <v>Afectación del buen nombre y reconocimiento de la Universidad
Faltas disciplinarias para el personal de la Oficina de Control Interno
Pérdida de credibilidad de la Oficina de Control Interno</v>
      </c>
      <c r="I316" s="376" t="str">
        <f>'01-Mapa de riesgo-UO'!AT317</f>
        <v>LEVE</v>
      </c>
      <c r="J316" s="176">
        <f>'01-Mapa de riesgo-UO'!AW536</f>
        <v>0</v>
      </c>
      <c r="K316" s="374" t="str">
        <f t="shared" si="22"/>
        <v>NO</v>
      </c>
      <c r="L316" s="368"/>
      <c r="M316" s="368"/>
      <c r="N316" s="368"/>
      <c r="O316" s="368"/>
      <c r="P316" s="368"/>
      <c r="Q316" s="368"/>
      <c r="R316" s="368"/>
      <c r="S316" s="370"/>
    </row>
    <row r="317" spans="1:19" ht="31.5" customHeight="1" x14ac:dyDescent="0.2">
      <c r="A317" s="372"/>
      <c r="B317" s="374"/>
      <c r="C317" s="374"/>
      <c r="D317" s="376"/>
      <c r="E317" s="376"/>
      <c r="F317" s="376"/>
      <c r="G317" s="175" t="str">
        <f>'01-Mapa de riesgo-UO'!I318</f>
        <v>Presión externa  al personal de control interno para favorecer a terceros</v>
      </c>
      <c r="H317" s="376"/>
      <c r="I317" s="376"/>
      <c r="J317" s="176">
        <f>'01-Mapa de riesgo-UO'!AW648</f>
        <v>0</v>
      </c>
      <c r="K317" s="374"/>
      <c r="L317" s="368"/>
      <c r="M317" s="368"/>
      <c r="N317" s="368"/>
      <c r="O317" s="368"/>
      <c r="P317" s="368"/>
      <c r="Q317" s="368"/>
      <c r="R317" s="368"/>
      <c r="S317" s="370"/>
    </row>
    <row r="318" spans="1:19" ht="31.5" customHeight="1" x14ac:dyDescent="0.2">
      <c r="A318" s="372"/>
      <c r="B318" s="374"/>
      <c r="C318" s="374"/>
      <c r="D318" s="376"/>
      <c r="E318" s="376"/>
      <c r="F318" s="376"/>
      <c r="G318" s="175" t="str">
        <f>'01-Mapa de riesgo-UO'!I319</f>
        <v>Personal no competente en el ejercicio de auditoria</v>
      </c>
      <c r="H318" s="376"/>
      <c r="I318" s="376"/>
      <c r="J318" s="176">
        <f>'01-Mapa de riesgo-UO'!AW649</f>
        <v>0</v>
      </c>
      <c r="K318" s="374"/>
      <c r="L318" s="368"/>
      <c r="M318" s="368"/>
      <c r="N318" s="368"/>
      <c r="O318" s="368"/>
      <c r="P318" s="368"/>
      <c r="Q318" s="368"/>
      <c r="R318" s="368"/>
      <c r="S318" s="370"/>
    </row>
    <row r="319" spans="1:19" ht="31.5" customHeight="1" x14ac:dyDescent="0.2">
      <c r="A319" s="372">
        <v>104</v>
      </c>
      <c r="B319" s="374" t="str">
        <f>'01-Mapa de riesgo-UO'!D320</f>
        <v>ADMINISTRACIÓN_INSTITUCIONAL</v>
      </c>
      <c r="C319" s="374" t="str">
        <f>+'01-Mapa de riesgo-UO'!F320</f>
        <v>SI</v>
      </c>
      <c r="D319" s="376" t="str">
        <f>'01-Mapa de riesgo-UO'!J320</f>
        <v>Tecnología</v>
      </c>
      <c r="E319" s="376" t="str">
        <f>'01-Mapa de riesgo-UO'!K320</f>
        <v>Falla en equipos tecnologicos debido a la obsolecencia y demora en su reposicion</v>
      </c>
      <c r="F319" s="376">
        <f>'01-Mapa de riesgo-UO'!L320</f>
        <v>0</v>
      </c>
      <c r="G319" s="175" t="str">
        <f>'01-Mapa de riesgo-UO'!I320</f>
        <v xml:space="preserve">Falla de equipos por obsolecencia tecnologica </v>
      </c>
      <c r="H319" s="376" t="str">
        <f>'01-Mapa de riesgo-UO'!M320</f>
        <v>Falla en el accceso a los sevicios de informacion financieros, academico y administravos de la univesidad</v>
      </c>
      <c r="I319" s="376" t="str">
        <f>'01-Mapa de riesgo-UO'!AT320</f>
        <v>GRAVE</v>
      </c>
      <c r="J319" s="176">
        <f>'01-Mapa de riesgo-UO'!AW650</f>
        <v>0</v>
      </c>
      <c r="K319" s="374" t="str">
        <f t="shared" si="22"/>
        <v>Debe formularse</v>
      </c>
      <c r="L319" s="368"/>
      <c r="M319" s="368"/>
      <c r="N319" s="368"/>
      <c r="O319" s="368"/>
      <c r="P319" s="368"/>
      <c r="Q319" s="368"/>
      <c r="R319" s="368"/>
      <c r="S319" s="370"/>
    </row>
    <row r="320" spans="1:19" ht="31.5" customHeight="1" x14ac:dyDescent="0.2">
      <c r="A320" s="372"/>
      <c r="B320" s="374"/>
      <c r="C320" s="374"/>
      <c r="D320" s="376"/>
      <c r="E320" s="376"/>
      <c r="F320" s="376"/>
      <c r="G320" s="175">
        <f>'01-Mapa de riesgo-UO'!I321</f>
        <v>0</v>
      </c>
      <c r="H320" s="376"/>
      <c r="I320" s="376"/>
      <c r="J320" s="176">
        <f>'01-Mapa de riesgo-UO'!AW651</f>
        <v>0</v>
      </c>
      <c r="K320" s="374"/>
      <c r="L320" s="368"/>
      <c r="M320" s="368"/>
      <c r="N320" s="368"/>
      <c r="O320" s="368"/>
      <c r="P320" s="368"/>
      <c r="Q320" s="368"/>
      <c r="R320" s="368"/>
      <c r="S320" s="370"/>
    </row>
    <row r="321" spans="1:19" ht="31.5" customHeight="1" x14ac:dyDescent="0.2">
      <c r="A321" s="372"/>
      <c r="B321" s="374"/>
      <c r="C321" s="374"/>
      <c r="D321" s="376"/>
      <c r="E321" s="376"/>
      <c r="F321" s="376"/>
      <c r="G321" s="175">
        <f>'01-Mapa de riesgo-UO'!I322</f>
        <v>0</v>
      </c>
      <c r="H321" s="376"/>
      <c r="I321" s="376"/>
      <c r="J321" s="176">
        <f>'01-Mapa de riesgo-UO'!AW652</f>
        <v>0</v>
      </c>
      <c r="K321" s="374"/>
      <c r="L321" s="368"/>
      <c r="M321" s="368"/>
      <c r="N321" s="368"/>
      <c r="O321" s="368"/>
      <c r="P321" s="368"/>
      <c r="Q321" s="368"/>
      <c r="R321" s="368"/>
      <c r="S321" s="370"/>
    </row>
    <row r="322" spans="1:19" ht="31.5" customHeight="1" x14ac:dyDescent="0.2">
      <c r="A322" s="372">
        <v>105</v>
      </c>
      <c r="B322" s="374" t="str">
        <f>'01-Mapa de riesgo-UO'!D323</f>
        <v>ADMINISTRACIÓN_INSTITUCIONAL</v>
      </c>
      <c r="C322" s="374" t="str">
        <f>+'01-Mapa de riesgo-UO'!F323</f>
        <v>NO</v>
      </c>
      <c r="D322" s="376" t="str">
        <f>'01-Mapa de riesgo-UO'!J323</f>
        <v>Cumplimiento</v>
      </c>
      <c r="E322" s="376" t="str">
        <f>'01-Mapa de riesgo-UO'!K323</f>
        <v xml:space="preserve">Incumplimiento a la normatividad, lineamientos, procesos y procedimientos tanto de carácter interno y externo vigente </v>
      </c>
      <c r="F322" s="376" t="str">
        <f>'01-Mapa de riesgo-UO'!L323</f>
        <v>Este riesgo se refiere a la posibilidad de que la dependencia  falle en el cumplimiento de la implementación la normatividad, lineamientos, procesos y procedimientos vigentes  tanto de carácter interno como externo</v>
      </c>
      <c r="G322" s="175" t="str">
        <f>'01-Mapa de riesgo-UO'!I323</f>
        <v>Falta de comprensión o conocimiento insuficiente de la normatividad, lineamiento, proceso o procedimiento</v>
      </c>
      <c r="H322" s="376"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76" t="str">
        <f>'01-Mapa de riesgo-UO'!AT323</f>
        <v>MODERADO</v>
      </c>
      <c r="J322" s="176">
        <f>'01-Mapa de riesgo-UO'!AW653</f>
        <v>0</v>
      </c>
      <c r="K322" s="374" t="str">
        <f t="shared" si="22"/>
        <v>Si el proceso lo requiere</v>
      </c>
      <c r="L322" s="368"/>
      <c r="M322" s="368"/>
      <c r="N322" s="368"/>
      <c r="O322" s="368"/>
      <c r="P322" s="368"/>
      <c r="Q322" s="368"/>
      <c r="R322" s="368"/>
      <c r="S322" s="370"/>
    </row>
    <row r="323" spans="1:19" ht="31.5" customHeight="1" x14ac:dyDescent="0.2">
      <c r="A323" s="372"/>
      <c r="B323" s="374"/>
      <c r="C323" s="374"/>
      <c r="D323" s="376"/>
      <c r="E323" s="376"/>
      <c r="F323" s="376"/>
      <c r="G323" s="175" t="str">
        <f>'01-Mapa de riesgo-UO'!I324</f>
        <v>Falta de supervisión efectiva de la implementación de la normatividad, lineamiento, proceso o procedimiento</v>
      </c>
      <c r="H323" s="376"/>
      <c r="I323" s="376"/>
      <c r="J323" s="176">
        <f>'01-Mapa de riesgo-UO'!AW654</f>
        <v>0</v>
      </c>
      <c r="K323" s="374"/>
      <c r="L323" s="368"/>
      <c r="M323" s="368"/>
      <c r="N323" s="368"/>
      <c r="O323" s="368"/>
      <c r="P323" s="368"/>
      <c r="Q323" s="368"/>
      <c r="R323" s="368"/>
      <c r="S323" s="370"/>
    </row>
    <row r="324" spans="1:19" ht="31.5" customHeight="1" x14ac:dyDescent="0.2">
      <c r="A324" s="372"/>
      <c r="B324" s="374"/>
      <c r="C324" s="374"/>
      <c r="D324" s="376"/>
      <c r="E324" s="376"/>
      <c r="F324" s="376"/>
      <c r="G324" s="175">
        <f>'01-Mapa de riesgo-UO'!I325</f>
        <v>0</v>
      </c>
      <c r="H324" s="376"/>
      <c r="I324" s="376"/>
      <c r="J324" s="176">
        <f>'01-Mapa de riesgo-UO'!AW655</f>
        <v>0</v>
      </c>
      <c r="K324" s="374"/>
      <c r="L324" s="368"/>
      <c r="M324" s="368"/>
      <c r="N324" s="368"/>
      <c r="O324" s="368"/>
      <c r="P324" s="368"/>
      <c r="Q324" s="368"/>
      <c r="R324" s="368"/>
      <c r="S324" s="370"/>
    </row>
    <row r="325" spans="1:19" ht="31.5" customHeight="1" x14ac:dyDescent="0.2">
      <c r="A325" s="372">
        <v>106</v>
      </c>
      <c r="B325" s="374" t="str">
        <f>'01-Mapa de riesgo-UO'!D326</f>
        <v>ADMINISTRACIÓN_INSTITUCIONAL</v>
      </c>
      <c r="C325" s="374" t="str">
        <f>+'01-Mapa de riesgo-UO'!F326</f>
        <v>NO</v>
      </c>
      <c r="D325" s="376" t="str">
        <f>'01-Mapa de riesgo-UO'!J326</f>
        <v>Información</v>
      </c>
      <c r="E325" s="376" t="str">
        <f>'01-Mapa de riesgo-UO'!K326</f>
        <v xml:space="preserve">Fuga del conocimiento clave adquirido durante la permanencia en la Institución del colaborador </v>
      </c>
      <c r="F325" s="376"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75" t="str">
        <f>'01-Mapa de riesgo-UO'!I326</f>
        <v>* Falta de documentación, divulgación y socialización de buenas practicas de lecciones aprendidas.</v>
      </c>
      <c r="H325" s="376"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76" t="str">
        <f>'01-Mapa de riesgo-UO'!AT326</f>
        <v>MODERADO</v>
      </c>
      <c r="J325" s="176">
        <f>'01-Mapa de riesgo-UO'!AW656</f>
        <v>0</v>
      </c>
      <c r="K325" s="374" t="str">
        <f t="shared" si="22"/>
        <v>Si el proceso lo requiere</v>
      </c>
      <c r="L325" s="368"/>
      <c r="M325" s="368"/>
      <c r="N325" s="368"/>
      <c r="O325" s="368"/>
      <c r="P325" s="368"/>
      <c r="Q325" s="368"/>
      <c r="R325" s="368"/>
      <c r="S325" s="370"/>
    </row>
    <row r="326" spans="1:19" ht="31.5" customHeight="1" x14ac:dyDescent="0.2">
      <c r="A326" s="372"/>
      <c r="B326" s="374"/>
      <c r="C326" s="374"/>
      <c r="D326" s="376"/>
      <c r="E326" s="376"/>
      <c r="F326" s="376"/>
      <c r="G326" s="175" t="str">
        <f>'01-Mapa de riesgo-UO'!I327</f>
        <v>*Falta de aplicación de mecanismos 
para transferir y capitalizar el
conocimiento.</v>
      </c>
      <c r="H326" s="376"/>
      <c r="I326" s="376"/>
      <c r="J326" s="176">
        <f>'01-Mapa de riesgo-UO'!AW657</f>
        <v>0</v>
      </c>
      <c r="K326" s="374"/>
      <c r="L326" s="368"/>
      <c r="M326" s="368"/>
      <c r="N326" s="368"/>
      <c r="O326" s="368"/>
      <c r="P326" s="368"/>
      <c r="Q326" s="368"/>
      <c r="R326" s="368"/>
      <c r="S326" s="370"/>
    </row>
    <row r="327" spans="1:19" ht="31.5" customHeight="1" x14ac:dyDescent="0.2">
      <c r="A327" s="372"/>
      <c r="B327" s="374"/>
      <c r="C327" s="374"/>
      <c r="D327" s="376"/>
      <c r="E327" s="376"/>
      <c r="F327" s="376"/>
      <c r="G327" s="175" t="str">
        <f>'01-Mapa de riesgo-UO'!I328</f>
        <v xml:space="preserve">* Retiro de personas con
conocimiento clave en
la Institución </v>
      </c>
      <c r="H327" s="376"/>
      <c r="I327" s="376"/>
      <c r="J327" s="176">
        <f>'01-Mapa de riesgo-UO'!AW658</f>
        <v>0</v>
      </c>
      <c r="K327" s="374"/>
      <c r="L327" s="368"/>
      <c r="M327" s="368"/>
      <c r="N327" s="368"/>
      <c r="O327" s="368"/>
      <c r="P327" s="368"/>
      <c r="Q327" s="368"/>
      <c r="R327" s="368"/>
      <c r="S327" s="370"/>
    </row>
    <row r="328" spans="1:19" ht="31.5" customHeight="1" x14ac:dyDescent="0.2">
      <c r="A328" s="372">
        <v>107</v>
      </c>
      <c r="B328" s="374" t="str">
        <f>'01-Mapa de riesgo-UO'!D329</f>
        <v>ADMINISTRACIÓN_INSTITUCIONAL</v>
      </c>
      <c r="C328" s="374" t="str">
        <f>+'01-Mapa de riesgo-UO'!F329</f>
        <v>SI</v>
      </c>
      <c r="D328" s="376" t="str">
        <f>'01-Mapa de riesgo-UO'!J329</f>
        <v>Operacional</v>
      </c>
      <c r="E328" s="376" t="str">
        <f>'01-Mapa de riesgo-UO'!K329</f>
        <v>Operacional</v>
      </c>
      <c r="F328" s="376" t="str">
        <f>'01-Mapa de riesgo-UO'!L329</f>
        <v>Reprocesos de validación de código o de datos inconsistentes.</v>
      </c>
      <c r="G328" s="175" t="str">
        <f>'01-Mapa de riesgo-UO'!I329</f>
        <v xml:space="preserve">´-Entrega de informacion incompleta en el levantamiento de requerimientos
- Cambios en la normatividad interna y/o externa
</v>
      </c>
      <c r="H328" s="376" t="str">
        <f>'01-Mapa de riesgo-UO'!M329</f>
        <v xml:space="preserve">
- Servicio no disponible
- Perdida de la confianza de los usuarios</v>
      </c>
      <c r="I328" s="376" t="str">
        <f>'01-Mapa de riesgo-UO'!AT329</f>
        <v>MODERADO</v>
      </c>
      <c r="J328" s="176">
        <f>'01-Mapa de riesgo-UO'!AW659</f>
        <v>0</v>
      </c>
      <c r="K328" s="374" t="str">
        <f t="shared" si="22"/>
        <v>Si el proceso lo requiere</v>
      </c>
      <c r="L328" s="368"/>
      <c r="M328" s="368"/>
      <c r="N328" s="368"/>
      <c r="O328" s="368"/>
      <c r="P328" s="368"/>
      <c r="Q328" s="368"/>
      <c r="R328" s="368"/>
      <c r="S328" s="370"/>
    </row>
    <row r="329" spans="1:19" ht="31.5" customHeight="1" x14ac:dyDescent="0.2">
      <c r="A329" s="372"/>
      <c r="B329" s="374"/>
      <c r="C329" s="374"/>
      <c r="D329" s="376"/>
      <c r="E329" s="376"/>
      <c r="F329" s="376"/>
      <c r="G329" s="175">
        <f>'01-Mapa de riesgo-UO'!I330</f>
        <v>0</v>
      </c>
      <c r="H329" s="376"/>
      <c r="I329" s="376"/>
      <c r="J329" s="176" t="str">
        <f>'01-Mapa de riesgo-UO'!AY660</f>
        <v>ACCIONES</v>
      </c>
      <c r="K329" s="374"/>
      <c r="L329" s="368"/>
      <c r="M329" s="368"/>
      <c r="N329" s="368"/>
      <c r="O329" s="368"/>
      <c r="P329" s="368"/>
      <c r="Q329" s="368"/>
      <c r="R329" s="368"/>
      <c r="S329" s="370"/>
    </row>
    <row r="330" spans="1:19" ht="31.5" customHeight="1" x14ac:dyDescent="0.2">
      <c r="A330" s="372"/>
      <c r="B330" s="374"/>
      <c r="C330" s="374"/>
      <c r="D330" s="376"/>
      <c r="E330" s="376"/>
      <c r="F330" s="376"/>
      <c r="G330" s="175">
        <f>'01-Mapa de riesgo-UO'!I331</f>
        <v>0</v>
      </c>
      <c r="H330" s="376"/>
      <c r="I330" s="376"/>
      <c r="J330" s="176" t="str">
        <f>'01-Mapa de riesgo-UO'!AY661</f>
        <v>LEVE</v>
      </c>
      <c r="K330" s="374"/>
      <c r="L330" s="368"/>
      <c r="M330" s="368"/>
      <c r="N330" s="368"/>
      <c r="O330" s="368"/>
      <c r="P330" s="368"/>
      <c r="Q330" s="368"/>
      <c r="R330" s="368"/>
      <c r="S330" s="370"/>
    </row>
    <row r="331" spans="1:19" ht="31.5" customHeight="1" x14ac:dyDescent="0.2">
      <c r="A331" s="372">
        <v>108</v>
      </c>
      <c r="B331" s="374" t="str">
        <f>'01-Mapa de riesgo-UO'!D332</f>
        <v>ADMINISTRACIÓN_INSTITUCIONAL</v>
      </c>
      <c r="C331" s="374" t="str">
        <f>+'01-Mapa de riesgo-UO'!F332</f>
        <v>SI</v>
      </c>
      <c r="D331" s="376" t="str">
        <f>'01-Mapa de riesgo-UO'!J332</f>
        <v>Tecnología</v>
      </c>
      <c r="E331" s="376" t="str">
        <f>'01-Mapa de riesgo-UO'!K332</f>
        <v>Tecnológico</v>
      </c>
      <c r="F331" s="376" t="str">
        <f>'01-Mapa de riesgo-UO'!L332</f>
        <v>Fallas en dispositivos físicos o virtuales, afectando el funcionamiento a las aplicaciones instaladas.</v>
      </c>
      <c r="G331" s="175" t="str">
        <f>'01-Mapa de riesgo-UO'!I332</f>
        <v xml:space="preserve">
Daños en dispositivos físicos o virtuales que alojan las aplicaciones institucionales
</v>
      </c>
      <c r="H331" s="376" t="str">
        <f>'01-Mapa de riesgo-UO'!M332</f>
        <v>- Retrasos en las actividades propias de las dependencias. 
- Servicio no disponible.
- Perdida de la confianza de los usuarios.</v>
      </c>
      <c r="I331" s="376" t="str">
        <f>'01-Mapa de riesgo-UO'!AT332</f>
        <v>LEVE</v>
      </c>
      <c r="J331" s="176" t="str">
        <f>'01-Mapa de riesgo-UO'!AY662</f>
        <v>ASUMIR</v>
      </c>
      <c r="K331" s="374" t="str">
        <f t="shared" si="22"/>
        <v>NO</v>
      </c>
      <c r="L331" s="368"/>
      <c r="M331" s="368"/>
      <c r="N331" s="368"/>
      <c r="O331" s="368"/>
      <c r="P331" s="368"/>
      <c r="Q331" s="368"/>
      <c r="R331" s="368"/>
      <c r="S331" s="370"/>
    </row>
    <row r="332" spans="1:19" ht="31.5" customHeight="1" x14ac:dyDescent="0.2">
      <c r="A332" s="372"/>
      <c r="B332" s="374"/>
      <c r="C332" s="374"/>
      <c r="D332" s="376"/>
      <c r="E332" s="376"/>
      <c r="F332" s="376"/>
      <c r="G332" s="175">
        <f>'01-Mapa de riesgo-UO'!I333</f>
        <v>0</v>
      </c>
      <c r="H332" s="376"/>
      <c r="I332" s="376"/>
      <c r="J332" s="176">
        <f>'01-Mapa de riesgo-UO'!AX663</f>
        <v>0</v>
      </c>
      <c r="K332" s="374"/>
      <c r="L332" s="368"/>
      <c r="M332" s="368"/>
      <c r="N332" s="368"/>
      <c r="O332" s="368"/>
      <c r="P332" s="368"/>
      <c r="Q332" s="368"/>
      <c r="R332" s="368"/>
      <c r="S332" s="370"/>
    </row>
    <row r="333" spans="1:19" ht="31.5" customHeight="1" x14ac:dyDescent="0.2">
      <c r="A333" s="372"/>
      <c r="B333" s="374"/>
      <c r="C333" s="374"/>
      <c r="D333" s="376"/>
      <c r="E333" s="376"/>
      <c r="F333" s="376"/>
      <c r="G333" s="175">
        <f>'01-Mapa de riesgo-UO'!I334</f>
        <v>0</v>
      </c>
      <c r="H333" s="376"/>
      <c r="I333" s="376"/>
      <c r="J333" s="176">
        <f>'01-Mapa de riesgo-UO'!AX664</f>
        <v>0</v>
      </c>
      <c r="K333" s="374"/>
      <c r="L333" s="368"/>
      <c r="M333" s="368"/>
      <c r="N333" s="368"/>
      <c r="O333" s="368"/>
      <c r="P333" s="368"/>
      <c r="Q333" s="368"/>
      <c r="R333" s="368"/>
      <c r="S333" s="370"/>
    </row>
    <row r="334" spans="1:19" ht="31.5" customHeight="1" x14ac:dyDescent="0.2">
      <c r="A334" s="372">
        <v>109</v>
      </c>
      <c r="B334" s="374" t="str">
        <f>'01-Mapa de riesgo-UO'!D335</f>
        <v>ADMINISTRACIÓN_INSTITUCIONAL</v>
      </c>
      <c r="C334" s="374" t="str">
        <f>+'01-Mapa de riesgo-UO'!F335</f>
        <v>NO</v>
      </c>
      <c r="D334" s="376" t="str">
        <f>'01-Mapa de riesgo-UO'!J335</f>
        <v>Cumplimiento</v>
      </c>
      <c r="E334" s="376" t="str">
        <f>'01-Mapa de riesgo-UO'!K335</f>
        <v>Protección de Datos</v>
      </c>
      <c r="F334" s="376" t="str">
        <f>'01-Mapa de riesgo-UO'!L335</f>
        <v>´- Desconocimiento de las normas sobre protección de datos personales y de las directrices institucionales por parte de la comunidad universitaria.</v>
      </c>
      <c r="G334" s="175" t="str">
        <f>'01-Mapa de riesgo-UO'!I335</f>
        <v xml:space="preserve">
'- Falta de capacitación en el tema protección de datos.
- No seguir las directrices definidas por la universidad.
</v>
      </c>
      <c r="H334" s="376" t="str">
        <f>'01-Mapa de riesgo-UO'!M335</f>
        <v>- Fuga de Información.
- Incumplimiento de la norma.
- Posibles sanciones de la Superintendencia de Industria Y Comercio (SIC).
- Entrega de información confidencial.</v>
      </c>
      <c r="I334" s="376" t="str">
        <f>'01-Mapa de riesgo-UO'!AT335</f>
        <v>MODERADO</v>
      </c>
      <c r="J334" s="176">
        <f>'01-Mapa de riesgo-UO'!AX665</f>
        <v>0</v>
      </c>
      <c r="K334" s="374" t="str">
        <f t="shared" si="22"/>
        <v>Si el proceso lo requiere</v>
      </c>
      <c r="L334" s="368"/>
      <c r="M334" s="368"/>
      <c r="N334" s="368"/>
      <c r="O334" s="368"/>
      <c r="P334" s="368"/>
      <c r="Q334" s="368"/>
      <c r="R334" s="368"/>
      <c r="S334" s="370"/>
    </row>
    <row r="335" spans="1:19" ht="31.5" customHeight="1" x14ac:dyDescent="0.2">
      <c r="A335" s="372"/>
      <c r="B335" s="374"/>
      <c r="C335" s="374"/>
      <c r="D335" s="376"/>
      <c r="E335" s="376"/>
      <c r="F335" s="376"/>
      <c r="G335" s="175">
        <f>'01-Mapa de riesgo-UO'!I336</f>
        <v>0</v>
      </c>
      <c r="H335" s="376"/>
      <c r="I335" s="376"/>
      <c r="J335" s="176">
        <f>'01-Mapa de riesgo-UO'!AX666</f>
        <v>0</v>
      </c>
      <c r="K335" s="374"/>
      <c r="L335" s="368"/>
      <c r="M335" s="368"/>
      <c r="N335" s="368"/>
      <c r="O335" s="368"/>
      <c r="P335" s="368"/>
      <c r="Q335" s="368"/>
      <c r="R335" s="368"/>
      <c r="S335" s="370"/>
    </row>
    <row r="336" spans="1:19" ht="31.5" customHeight="1" x14ac:dyDescent="0.2">
      <c r="A336" s="372"/>
      <c r="B336" s="374"/>
      <c r="C336" s="374"/>
      <c r="D336" s="376"/>
      <c r="E336" s="376"/>
      <c r="F336" s="376"/>
      <c r="G336" s="175">
        <f>'01-Mapa de riesgo-UO'!I337</f>
        <v>0</v>
      </c>
      <c r="H336" s="376"/>
      <c r="I336" s="376"/>
      <c r="J336" s="176">
        <f>'01-Mapa de riesgo-UO'!AX667</f>
        <v>0</v>
      </c>
      <c r="K336" s="374"/>
      <c r="L336" s="368"/>
      <c r="M336" s="368"/>
      <c r="N336" s="368"/>
      <c r="O336" s="368"/>
      <c r="P336" s="368"/>
      <c r="Q336" s="368"/>
      <c r="R336" s="368"/>
      <c r="S336" s="370"/>
    </row>
    <row r="337" spans="1:19" ht="31.5" customHeight="1" x14ac:dyDescent="0.2">
      <c r="A337" s="372">
        <v>110</v>
      </c>
      <c r="B337" s="374" t="str">
        <f>'01-Mapa de riesgo-UO'!D338</f>
        <v>ADMINISTRACIÓN_INSTITUCIONAL</v>
      </c>
      <c r="C337" s="374" t="str">
        <f>+'01-Mapa de riesgo-UO'!F338</f>
        <v>NO</v>
      </c>
      <c r="D337" s="376" t="str">
        <f>'01-Mapa de riesgo-UO'!J338</f>
        <v>Cumplimiento</v>
      </c>
      <c r="E337" s="376" t="str">
        <f>'01-Mapa de riesgo-UO'!K338</f>
        <v>Vencimiento de los terminos establecidos por la ley</v>
      </c>
      <c r="F337" s="376" t="str">
        <f>'01-Mapa de riesgo-UO'!L338</f>
        <v>No dar respuesta oportuna a los requerimientos judiciales y/o administrativos, de los cuales tiene conocimieto la Oficina Juridica</v>
      </c>
      <c r="G337" s="175" t="str">
        <f>'01-Mapa de riesgo-UO'!I338</f>
        <v>Falta de seguimiento a las actuaciones prcesales judiciales y/o administrativas</v>
      </c>
      <c r="H337" s="376" t="str">
        <f>'01-Mapa de riesgo-UO'!M338</f>
        <v>Aperura de procesos diciplinarios, investigaciones adminisgtrativas, investigaciones fiscales, investigaciones penales</v>
      </c>
      <c r="I337" s="376" t="str">
        <f>'01-Mapa de riesgo-UO'!AT338</f>
        <v>LEVE</v>
      </c>
      <c r="J337" s="176">
        <f>'01-Mapa de riesgo-UO'!AX668</f>
        <v>0</v>
      </c>
      <c r="K337" s="374" t="str">
        <f t="shared" si="22"/>
        <v>NO</v>
      </c>
      <c r="L337" s="368"/>
      <c r="M337" s="368"/>
      <c r="N337" s="368"/>
      <c r="O337" s="368"/>
      <c r="P337" s="368"/>
      <c r="Q337" s="368"/>
      <c r="R337" s="368"/>
      <c r="S337" s="370"/>
    </row>
    <row r="338" spans="1:19" ht="31.5" customHeight="1" x14ac:dyDescent="0.2">
      <c r="A338" s="372"/>
      <c r="B338" s="374"/>
      <c r="C338" s="374"/>
      <c r="D338" s="376"/>
      <c r="E338" s="376"/>
      <c r="F338" s="376"/>
      <c r="G338" s="175">
        <f>'01-Mapa de riesgo-UO'!I339</f>
        <v>0</v>
      </c>
      <c r="H338" s="376"/>
      <c r="I338" s="376"/>
      <c r="J338" s="176">
        <f>'01-Mapa de riesgo-UO'!AX669</f>
        <v>0</v>
      </c>
      <c r="K338" s="374"/>
      <c r="L338" s="368"/>
      <c r="M338" s="368"/>
      <c r="N338" s="368"/>
      <c r="O338" s="368"/>
      <c r="P338" s="368"/>
      <c r="Q338" s="368"/>
      <c r="R338" s="368"/>
      <c r="S338" s="370"/>
    </row>
    <row r="339" spans="1:19" ht="31.5" customHeight="1" x14ac:dyDescent="0.2">
      <c r="A339" s="372"/>
      <c r="B339" s="374"/>
      <c r="C339" s="374"/>
      <c r="D339" s="376"/>
      <c r="E339" s="376"/>
      <c r="F339" s="376"/>
      <c r="G339" s="175">
        <f>'01-Mapa de riesgo-UO'!I340</f>
        <v>0</v>
      </c>
      <c r="H339" s="376"/>
      <c r="I339" s="376"/>
      <c r="J339" s="176">
        <f>'01-Mapa de riesgo-UO'!AX670</f>
        <v>0</v>
      </c>
      <c r="K339" s="374"/>
      <c r="L339" s="368"/>
      <c r="M339" s="368"/>
      <c r="N339" s="368"/>
      <c r="O339" s="368"/>
      <c r="P339" s="368"/>
      <c r="Q339" s="368"/>
      <c r="R339" s="368"/>
      <c r="S339" s="370"/>
    </row>
    <row r="340" spans="1:19" ht="31.5" customHeight="1" x14ac:dyDescent="0.2">
      <c r="A340" s="372">
        <v>111</v>
      </c>
      <c r="B340" s="374" t="str">
        <f>'01-Mapa de riesgo-UO'!D341</f>
        <v>ADMINISTRACIÓN_INSTITUCIONAL</v>
      </c>
      <c r="C340" s="374" t="str">
        <f>+'01-Mapa de riesgo-UO'!F341</f>
        <v>NO</v>
      </c>
      <c r="D340" s="376" t="str">
        <f>'01-Mapa de riesgo-UO'!J341</f>
        <v>Operacional</v>
      </c>
      <c r="E340" s="376" t="str">
        <f>'01-Mapa de riesgo-UO'!K341</f>
        <v>INCUMPLIMIENTO A LA PROMESA DE SERVICIOS DE 8 DIAS HABILES, PARA GESTIONAR LAS NECESIDADES DE TIPO CONTRACTUAL DE LAS DEPENDENCIAS</v>
      </c>
      <c r="F340" s="376" t="str">
        <f>'01-Mapa de riesgo-UO'!L341</f>
        <v>DEMORA EN LA ATENCION DE LOS REQUERIMEINTOS DE TIPO CONTRACTUAL (PERFECCIONAMIENTO Y LEGALIZACION DE LOS CONTRATOS) DE LA DEPENDENCIAS ACADEMICAS Y ADMINISTRATIVAS</v>
      </c>
      <c r="G340" s="175" t="str">
        <f>'01-Mapa de riesgo-UO'!I341</f>
        <v>Los procedimientos relacionados con la Gestión Contractual se llevan a cabo de forma manual</v>
      </c>
      <c r="H340" s="376" t="str">
        <f>'01-Mapa de riesgo-UO'!M341</f>
        <v>RETRASO EN LA EJECUCION CONTRACTUAL DE LAS NECESIDADES DE LAS DEPENDENCIAS UNIVERSITARIAS</v>
      </c>
      <c r="I340" s="376" t="str">
        <f>'01-Mapa de riesgo-UO'!AT341</f>
        <v>MODERADO</v>
      </c>
      <c r="J340" s="176">
        <f>'01-Mapa de riesgo-UO'!AX671</f>
        <v>0</v>
      </c>
      <c r="K340" s="374" t="str">
        <f t="shared" ref="K340:K403" si="23">IF(I340="GRAVE","Debe formularse",IF(I340="MODERADO", "Si el proceso lo requiere","NO"))</f>
        <v>Si el proceso lo requiere</v>
      </c>
      <c r="L340" s="368"/>
      <c r="M340" s="368"/>
      <c r="N340" s="368"/>
      <c r="O340" s="368"/>
      <c r="P340" s="368"/>
      <c r="Q340" s="368"/>
      <c r="R340" s="368"/>
      <c r="S340" s="370"/>
    </row>
    <row r="341" spans="1:19" ht="31.5" customHeight="1" x14ac:dyDescent="0.2">
      <c r="A341" s="372"/>
      <c r="B341" s="374"/>
      <c r="C341" s="374"/>
      <c r="D341" s="376"/>
      <c r="E341" s="376"/>
      <c r="F341" s="376"/>
      <c r="G341" s="175">
        <f>'01-Mapa de riesgo-UO'!I342</f>
        <v>0</v>
      </c>
      <c r="H341" s="376"/>
      <c r="I341" s="376"/>
      <c r="J341" s="176">
        <f>'01-Mapa de riesgo-UO'!AX672</f>
        <v>0</v>
      </c>
      <c r="K341" s="374"/>
      <c r="L341" s="368"/>
      <c r="M341" s="368"/>
      <c r="N341" s="368"/>
      <c r="O341" s="368"/>
      <c r="P341" s="368"/>
      <c r="Q341" s="368"/>
      <c r="R341" s="368"/>
      <c r="S341" s="370"/>
    </row>
    <row r="342" spans="1:19" ht="31.5" customHeight="1" x14ac:dyDescent="0.2">
      <c r="A342" s="372"/>
      <c r="B342" s="374"/>
      <c r="C342" s="374"/>
      <c r="D342" s="376"/>
      <c r="E342" s="376"/>
      <c r="F342" s="376"/>
      <c r="G342" s="175">
        <f>'01-Mapa de riesgo-UO'!I343</f>
        <v>0</v>
      </c>
      <c r="H342" s="376"/>
      <c r="I342" s="376"/>
      <c r="J342" s="176">
        <f>'01-Mapa de riesgo-UO'!AX673</f>
        <v>0</v>
      </c>
      <c r="K342" s="374"/>
      <c r="L342" s="368"/>
      <c r="M342" s="368"/>
      <c r="N342" s="368"/>
      <c r="O342" s="368"/>
      <c r="P342" s="368"/>
      <c r="Q342" s="368"/>
      <c r="R342" s="368"/>
      <c r="S342" s="370"/>
    </row>
    <row r="343" spans="1:19" ht="31.5" customHeight="1" x14ac:dyDescent="0.2">
      <c r="A343" s="372">
        <v>112</v>
      </c>
      <c r="B343" s="374" t="str">
        <f>'01-Mapa de riesgo-UO'!D344</f>
        <v>ADMINISTRACIÓN_INSTITUCIONAL</v>
      </c>
      <c r="C343" s="374" t="str">
        <f>+'01-Mapa de riesgo-UO'!F344</f>
        <v>NO</v>
      </c>
      <c r="D343" s="376" t="str">
        <f>'01-Mapa de riesgo-UO'!J344</f>
        <v>Operacional</v>
      </c>
      <c r="E343" s="376" t="str">
        <f>'01-Mapa de riesgo-UO'!K344</f>
        <v>INCUMPLIMIENTO DE LOS PLAZOS DISPUESTOS POR COLOMBIA COMPRA EFICIENTE PARA PUBLICRA LA ACTIVIDAD CONTRACTUAL EN EL MODULO PUBLICITARIO EN LA PALTAFORMA SECOP II</v>
      </c>
      <c r="F343" s="376" t="str">
        <f>'01-Mapa de riesgo-UO'!L344</f>
        <v>DEMORA DE MAS DE TRES DIAS HABILES PARA PUBLICAR LA DOCUMENTACION CONTRACTUAL EN LA PLATAFORMA SECOP II</v>
      </c>
      <c r="G343" s="175" t="str">
        <f>'01-Mapa de riesgo-UO'!I344</f>
        <v>Falta de seguimiento a los procesos de contratación.</v>
      </c>
      <c r="H343" s="376" t="str">
        <f>'01-Mapa de riesgo-UO'!M344</f>
        <v>PROCESOS DICIPLINARIOS POR LA NO PUBLICACION EN LA PLATAFORMA SECOP II EN LOS TERMINOS LEGALES ESTABLECIDOS DESDE COLOMBIA COMPRA EFICIENTE</v>
      </c>
      <c r="I343" s="376" t="str">
        <f>'01-Mapa de riesgo-UO'!AT344</f>
        <v>MODERADO</v>
      </c>
      <c r="J343" s="176">
        <f>'01-Mapa de riesgo-UO'!AX674</f>
        <v>0</v>
      </c>
      <c r="K343" s="374" t="str">
        <f t="shared" si="23"/>
        <v>Si el proceso lo requiere</v>
      </c>
      <c r="L343" s="368"/>
      <c r="M343" s="368"/>
      <c r="N343" s="368"/>
      <c r="O343" s="368"/>
      <c r="P343" s="368"/>
      <c r="Q343" s="368"/>
      <c r="R343" s="368"/>
      <c r="S343" s="370"/>
    </row>
    <row r="344" spans="1:19" ht="31.5" customHeight="1" x14ac:dyDescent="0.2">
      <c r="A344" s="372"/>
      <c r="B344" s="374"/>
      <c r="C344" s="374"/>
      <c r="D344" s="376"/>
      <c r="E344" s="376"/>
      <c r="F344" s="376"/>
      <c r="G344" s="175">
        <f>'01-Mapa de riesgo-UO'!I345</f>
        <v>0</v>
      </c>
      <c r="H344" s="376"/>
      <c r="I344" s="376"/>
      <c r="J344" s="176">
        <f>'01-Mapa de riesgo-UO'!AX675</f>
        <v>0</v>
      </c>
      <c r="K344" s="374"/>
      <c r="L344" s="368"/>
      <c r="M344" s="368"/>
      <c r="N344" s="368"/>
      <c r="O344" s="368"/>
      <c r="P344" s="368"/>
      <c r="Q344" s="368"/>
      <c r="R344" s="368"/>
      <c r="S344" s="370"/>
    </row>
    <row r="345" spans="1:19" ht="31.5" customHeight="1" x14ac:dyDescent="0.2">
      <c r="A345" s="372"/>
      <c r="B345" s="374"/>
      <c r="C345" s="374"/>
      <c r="D345" s="376"/>
      <c r="E345" s="376"/>
      <c r="F345" s="376"/>
      <c r="G345" s="175">
        <f>'01-Mapa de riesgo-UO'!I346</f>
        <v>0</v>
      </c>
      <c r="H345" s="376"/>
      <c r="I345" s="376"/>
      <c r="J345" s="176">
        <f>'01-Mapa de riesgo-UO'!AX676</f>
        <v>0</v>
      </c>
      <c r="K345" s="374"/>
      <c r="L345" s="368"/>
      <c r="M345" s="368"/>
      <c r="N345" s="368"/>
      <c r="O345" s="368"/>
      <c r="P345" s="368"/>
      <c r="Q345" s="368"/>
      <c r="R345" s="368"/>
      <c r="S345" s="370"/>
    </row>
    <row r="346" spans="1:19" ht="31.5" customHeight="1" x14ac:dyDescent="0.2">
      <c r="A346" s="372">
        <v>113</v>
      </c>
      <c r="B346" s="374" t="str">
        <f>'01-Mapa de riesgo-UO'!D347</f>
        <v>ADMINISTRACIÓN_INSTITUCIONAL</v>
      </c>
      <c r="C346" s="374" t="str">
        <f>+'01-Mapa de riesgo-UO'!F347</f>
        <v>NO</v>
      </c>
      <c r="D346" s="376" t="str">
        <f>'01-Mapa de riesgo-UO'!J347</f>
        <v>Financiero</v>
      </c>
      <c r="E346" s="376" t="str">
        <f>'01-Mapa de riesgo-UO'!K347</f>
        <v>Incremento en el pago de condenas en litigios que pueden ser solucionados antes de que se dé trámite a la acción judicial.</v>
      </c>
      <c r="F346" s="376" t="str">
        <f>'01-Mapa de riesgo-UO'!L347</f>
        <v>Pagos judiciales que realiza la entidad, por no aplicar los metodos alternativos de solución de conflictos</v>
      </c>
      <c r="G346" s="175" t="str">
        <f>'01-Mapa de riesgo-UO'!I347</f>
        <v>Falta de aplicación de MASC por parte de la entidad por falta de recursos y/o gestión inadecuada</v>
      </c>
      <c r="H346" s="376" t="str">
        <f>'01-Mapa de riesgo-UO'!M347</f>
        <v>Aumento en el volumen de demandas y condenas a la entidad
Carga laboral adicional. 
Afectaciones financieras adicionales.</v>
      </c>
      <c r="I346" s="376" t="str">
        <f>'01-Mapa de riesgo-UO'!AT347</f>
        <v>LEVE</v>
      </c>
      <c r="J346" s="176">
        <f>'01-Mapa de riesgo-UO'!AX677</f>
        <v>0</v>
      </c>
      <c r="K346" s="374" t="str">
        <f t="shared" si="23"/>
        <v>NO</v>
      </c>
      <c r="L346" s="368"/>
      <c r="M346" s="368"/>
      <c r="N346" s="368"/>
      <c r="O346" s="368"/>
      <c r="P346" s="368"/>
      <c r="Q346" s="368"/>
      <c r="R346" s="368"/>
      <c r="S346" s="370"/>
    </row>
    <row r="347" spans="1:19" ht="31.5" customHeight="1" x14ac:dyDescent="0.2">
      <c r="A347" s="372"/>
      <c r="B347" s="374"/>
      <c r="C347" s="374"/>
      <c r="D347" s="376"/>
      <c r="E347" s="376"/>
      <c r="F347" s="376"/>
      <c r="G347" s="175" t="str">
        <f>'01-Mapa de riesgo-UO'!I348</f>
        <v>Falta de unificación de criterios de las autoridades judiciales.</v>
      </c>
      <c r="H347" s="376"/>
      <c r="I347" s="376"/>
      <c r="J347" s="176">
        <f>'01-Mapa de riesgo-UO'!AX678</f>
        <v>0</v>
      </c>
      <c r="K347" s="374"/>
      <c r="L347" s="368"/>
      <c r="M347" s="368"/>
      <c r="N347" s="368"/>
      <c r="O347" s="368"/>
      <c r="P347" s="368"/>
      <c r="Q347" s="368"/>
      <c r="R347" s="368"/>
      <c r="S347" s="370"/>
    </row>
    <row r="348" spans="1:19" ht="31.5" customHeight="1" x14ac:dyDescent="0.2">
      <c r="A348" s="372"/>
      <c r="B348" s="374"/>
      <c r="C348" s="374"/>
      <c r="D348" s="376"/>
      <c r="E348" s="376"/>
      <c r="F348" s="376"/>
      <c r="G348" s="175">
        <f>'01-Mapa de riesgo-UO'!I349</f>
        <v>0</v>
      </c>
      <c r="H348" s="376"/>
      <c r="I348" s="376"/>
      <c r="J348" s="176">
        <f>'01-Mapa de riesgo-UO'!AX679</f>
        <v>0</v>
      </c>
      <c r="K348" s="374"/>
      <c r="L348" s="368"/>
      <c r="M348" s="368"/>
      <c r="N348" s="368"/>
      <c r="O348" s="368"/>
      <c r="P348" s="368"/>
      <c r="Q348" s="368"/>
      <c r="R348" s="368"/>
      <c r="S348" s="370"/>
    </row>
    <row r="349" spans="1:19" ht="31.5" customHeight="1" x14ac:dyDescent="0.2">
      <c r="A349" s="372">
        <v>114</v>
      </c>
      <c r="B349" s="374" t="str">
        <f>'01-Mapa de riesgo-UO'!D350</f>
        <v>ADMINISTRACIÓN_INSTITUCIONAL</v>
      </c>
      <c r="C349" s="374" t="str">
        <f>+'01-Mapa de riesgo-UO'!F350</f>
        <v>NO</v>
      </c>
      <c r="D349" s="376" t="str">
        <f>'01-Mapa de riesgo-UO'!J350</f>
        <v>Financiero</v>
      </c>
      <c r="E349" s="376" t="str">
        <f>'01-Mapa de riesgo-UO'!K350</f>
        <v>Aumento del número de demandas de la causa con politica de prevención del daño antijuridico (PPDA) con respecto a la vigencia anterior.</v>
      </c>
      <c r="F349" s="376" t="str">
        <f>'01-Mapa de riesgo-UO'!L350</f>
        <v>Medir el cambio en la litigiosidad, medido como el aumento o disminución porcentual de demandas entre dos años, para una causa atacada en el plan de acción de la política de prevención del daño antijurídico.</v>
      </c>
      <c r="G349" s="175" t="str">
        <f>'01-Mapa de riesgo-UO'!I350</f>
        <v>falta de formulación de políticas institucionales sobre prevención del daño antijurídico</v>
      </c>
      <c r="H349" s="376" t="str">
        <f>'01-Mapa de riesgo-UO'!M350</f>
        <v>Aumento en el volumen de demandas y condenas a la entidad
Carga laboral adicional. 
Afectaciones financieras adicionales.</v>
      </c>
      <c r="I349" s="376" t="str">
        <f>'01-Mapa de riesgo-UO'!AT350</f>
        <v>LEVE</v>
      </c>
      <c r="J349" s="176">
        <f>'01-Mapa de riesgo-UO'!AX680</f>
        <v>0</v>
      </c>
      <c r="K349" s="374" t="str">
        <f t="shared" si="23"/>
        <v>NO</v>
      </c>
      <c r="L349" s="368"/>
      <c r="M349" s="368"/>
      <c r="N349" s="368"/>
      <c r="O349" s="368"/>
      <c r="P349" s="368"/>
      <c r="Q349" s="368"/>
      <c r="R349" s="368"/>
      <c r="S349" s="370"/>
    </row>
    <row r="350" spans="1:19" ht="31.5" customHeight="1" x14ac:dyDescent="0.2">
      <c r="A350" s="372"/>
      <c r="B350" s="374"/>
      <c r="C350" s="374"/>
      <c r="D350" s="376"/>
      <c r="E350" s="376"/>
      <c r="F350" s="376"/>
      <c r="G350" s="175" t="str">
        <f>'01-Mapa de riesgo-UO'!I351</f>
        <v>Falta de unificación de criterios de las autoridades judiciales.</v>
      </c>
      <c r="H350" s="376"/>
      <c r="I350" s="376"/>
      <c r="J350" s="176">
        <f>'01-Mapa de riesgo-UO'!AX681</f>
        <v>0</v>
      </c>
      <c r="K350" s="374"/>
      <c r="L350" s="368"/>
      <c r="M350" s="368"/>
      <c r="N350" s="368"/>
      <c r="O350" s="368"/>
      <c r="P350" s="368"/>
      <c r="Q350" s="368"/>
      <c r="R350" s="368"/>
      <c r="S350" s="370"/>
    </row>
    <row r="351" spans="1:19" ht="31.5" customHeight="1" x14ac:dyDescent="0.2">
      <c r="A351" s="372"/>
      <c r="B351" s="374"/>
      <c r="C351" s="374"/>
      <c r="D351" s="376"/>
      <c r="E351" s="376"/>
      <c r="F351" s="376"/>
      <c r="G351" s="175">
        <f>'01-Mapa de riesgo-UO'!I352</f>
        <v>0</v>
      </c>
      <c r="H351" s="376"/>
      <c r="I351" s="376"/>
      <c r="J351" s="176">
        <f>'01-Mapa de riesgo-UO'!AX682</f>
        <v>0</v>
      </c>
      <c r="K351" s="374"/>
      <c r="L351" s="368"/>
      <c r="M351" s="368"/>
      <c r="N351" s="368"/>
      <c r="O351" s="368"/>
      <c r="P351" s="368"/>
      <c r="Q351" s="368"/>
      <c r="R351" s="368"/>
      <c r="S351" s="370"/>
    </row>
    <row r="352" spans="1:19" ht="31.5" customHeight="1" x14ac:dyDescent="0.2">
      <c r="A352" s="372">
        <v>115</v>
      </c>
      <c r="B352" s="374" t="str">
        <f>'01-Mapa de riesgo-UO'!D353</f>
        <v>DIRECCIONAMIENTO_INSTITUCIONAL</v>
      </c>
      <c r="C352" s="374" t="str">
        <f>+'01-Mapa de riesgo-UO'!F353</f>
        <v>NO</v>
      </c>
      <c r="D352" s="376" t="str">
        <f>'01-Mapa de riesgo-UO'!J353</f>
        <v>Cumplimiento</v>
      </c>
      <c r="E352" s="376" t="str">
        <f>'01-Mapa de riesgo-UO'!K353</f>
        <v>Incumplimiento de las metas en los tres niveles de gestión  del PDI 2020-2028</v>
      </c>
      <c r="F352" s="376" t="str">
        <f>'01-Mapa de riesgo-UO'!L353</f>
        <v xml:space="preserve">Incumplimiento de las metas planteadas en los tres niveles de gestión del Plan de Desarrollo Institucional  proyectadas por las redes de trabajo </v>
      </c>
      <c r="G352" s="175" t="str">
        <f>'01-Mapa de riesgo-UO'!I353</f>
        <v>Debilidad en el seguimiento a las metas del Plan de Desarrollo Institucional 2020-2028 "Aquí construimos futuro"</v>
      </c>
      <c r="H352" s="376"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76" t="str">
        <f>'01-Mapa de riesgo-UO'!AT353</f>
        <v>LEVE</v>
      </c>
      <c r="J352" s="176">
        <f>'01-Mapa de riesgo-UO'!AX683</f>
        <v>0</v>
      </c>
      <c r="K352" s="374" t="str">
        <f t="shared" si="23"/>
        <v>NO</v>
      </c>
      <c r="L352" s="368"/>
      <c r="M352" s="368"/>
      <c r="N352" s="368"/>
      <c r="O352" s="368"/>
      <c r="P352" s="368"/>
      <c r="Q352" s="368"/>
      <c r="R352" s="368"/>
      <c r="S352" s="370"/>
    </row>
    <row r="353" spans="1:19" ht="31.5" customHeight="1" x14ac:dyDescent="0.2">
      <c r="A353" s="372"/>
      <c r="B353" s="374"/>
      <c r="C353" s="374"/>
      <c r="D353" s="376"/>
      <c r="E353" s="376"/>
      <c r="F353" s="376"/>
      <c r="G353" s="175" t="str">
        <f>'01-Mapa de riesgo-UO'!I354</f>
        <v xml:space="preserve">Reporte inadecuado o incompleto por parte de las redes de trabajo </v>
      </c>
      <c r="H353" s="376"/>
      <c r="I353" s="376"/>
      <c r="J353" s="176">
        <f>'01-Mapa de riesgo-UO'!AX684</f>
        <v>0</v>
      </c>
      <c r="K353" s="374"/>
      <c r="L353" s="368"/>
      <c r="M353" s="368"/>
      <c r="N353" s="368"/>
      <c r="O353" s="368"/>
      <c r="P353" s="368"/>
      <c r="Q353" s="368"/>
      <c r="R353" s="368"/>
      <c r="S353" s="370"/>
    </row>
    <row r="354" spans="1:19" ht="31.5" customHeight="1" x14ac:dyDescent="0.2">
      <c r="A354" s="372"/>
      <c r="B354" s="374"/>
      <c r="C354" s="374"/>
      <c r="D354" s="376"/>
      <c r="E354" s="376"/>
      <c r="F354" s="376"/>
      <c r="G354" s="175" t="str">
        <f>'01-Mapa de riesgo-UO'!I355</f>
        <v xml:space="preserve">Baja calidad del reporte en los tres niveles de gestión del PDI </v>
      </c>
      <c r="H354" s="376"/>
      <c r="I354" s="376"/>
      <c r="J354" s="176">
        <f>'01-Mapa de riesgo-UO'!AX685</f>
        <v>0</v>
      </c>
      <c r="K354" s="374"/>
      <c r="L354" s="368"/>
      <c r="M354" s="368"/>
      <c r="N354" s="368"/>
      <c r="O354" s="368"/>
      <c r="P354" s="368"/>
      <c r="Q354" s="368"/>
      <c r="R354" s="368"/>
      <c r="S354" s="370"/>
    </row>
    <row r="355" spans="1:19" ht="31.5" customHeight="1" x14ac:dyDescent="0.2">
      <c r="A355" s="372">
        <v>116</v>
      </c>
      <c r="B355" s="374" t="str">
        <f>'01-Mapa de riesgo-UO'!D356</f>
        <v>DIRECCIONAMIENTO_INSTITUCIONAL</v>
      </c>
      <c r="C355" s="374" t="str">
        <f>+'01-Mapa de riesgo-UO'!F356</f>
        <v>SI</v>
      </c>
      <c r="D355" s="376" t="str">
        <f>'01-Mapa de riesgo-UO'!J356</f>
        <v>Corrupción</v>
      </c>
      <c r="E355" s="376" t="str">
        <f>'01-Mapa de riesgo-UO'!K356</f>
        <v>Ejecución inadecuada de proyectos de la Oficina de Planeación (contratos, Ordenes contractuales,  resoluciones,  proyectos de operación comercial).</v>
      </c>
      <c r="F355" s="376" t="str">
        <f>'01-Mapa de riesgo-UO'!L356</f>
        <v>Incumplimiento en la  ejecución de proyectos (contratos, Ordenes contractuales, resoluciones, proyectos de operación comercial) en el desarrollo y ejecución en cada una de sus etapas</v>
      </c>
      <c r="G355" s="175" t="str">
        <f>'01-Mapa de riesgo-UO'!I356</f>
        <v>Bajo nivel de seguimiento periódico en la ejecución de proyectos (contratos, Ordenes de servicios, proyectos de operación comercial)</v>
      </c>
      <c r="H355" s="376" t="str">
        <f>'01-Mapa de riesgo-UO'!M356</f>
        <v xml:space="preserve">Hallazgos por parte de entes de control
Detrimento patrimonial
Incumplimiento de resultados
Afectación de la imagen institucional </v>
      </c>
      <c r="I355" s="376" t="str">
        <f>'01-Mapa de riesgo-UO'!AT356</f>
        <v>MODERADO</v>
      </c>
      <c r="J355" s="176">
        <f>'01-Mapa de riesgo-UO'!AX686</f>
        <v>0</v>
      </c>
      <c r="K355" s="374" t="str">
        <f t="shared" si="23"/>
        <v>Si el proceso lo requiere</v>
      </c>
      <c r="L355" s="368"/>
      <c r="M355" s="368"/>
      <c r="N355" s="368"/>
      <c r="O355" s="368"/>
      <c r="P355" s="368"/>
      <c r="Q355" s="368"/>
      <c r="R355" s="368"/>
      <c r="S355" s="370"/>
    </row>
    <row r="356" spans="1:19" ht="31.5" customHeight="1" x14ac:dyDescent="0.2">
      <c r="A356" s="372"/>
      <c r="B356" s="374"/>
      <c r="C356" s="374"/>
      <c r="D356" s="376"/>
      <c r="E356" s="376"/>
      <c r="F356" s="376"/>
      <c r="G356" s="175" t="str">
        <f>'01-Mapa de riesgo-UO'!I357</f>
        <v>Beneficiar a terceros sin el cumplimiento de requisitos contractuales</v>
      </c>
      <c r="H356" s="376"/>
      <c r="I356" s="376"/>
      <c r="J356" s="176">
        <f>'01-Mapa de riesgo-UO'!AX687</f>
        <v>0</v>
      </c>
      <c r="K356" s="374"/>
      <c r="L356" s="368"/>
      <c r="M356" s="368"/>
      <c r="N356" s="368"/>
      <c r="O356" s="368"/>
      <c r="P356" s="368"/>
      <c r="Q356" s="368"/>
      <c r="R356" s="368"/>
      <c r="S356" s="370"/>
    </row>
    <row r="357" spans="1:19" ht="31.5" customHeight="1" x14ac:dyDescent="0.2">
      <c r="A357" s="372"/>
      <c r="B357" s="374"/>
      <c r="C357" s="374"/>
      <c r="D357" s="376"/>
      <c r="E357" s="376"/>
      <c r="F357" s="376"/>
      <c r="G357" s="175" t="str">
        <f>'01-Mapa de riesgo-UO'!I358</f>
        <v xml:space="preserve">Desarticulación de los procedimientos institucionales para el desarrollo y ejecución en cada una de sus etapas </v>
      </c>
      <c r="H357" s="376"/>
      <c r="I357" s="376"/>
      <c r="J357" s="176">
        <f>'01-Mapa de riesgo-UO'!AX688</f>
        <v>0</v>
      </c>
      <c r="K357" s="374"/>
      <c r="L357" s="368"/>
      <c r="M357" s="368"/>
      <c r="N357" s="368"/>
      <c r="O357" s="368"/>
      <c r="P357" s="368"/>
      <c r="Q357" s="368"/>
      <c r="R357" s="368"/>
      <c r="S357" s="370"/>
    </row>
    <row r="358" spans="1:19" ht="31.5" customHeight="1" x14ac:dyDescent="0.2">
      <c r="A358" s="372">
        <v>117</v>
      </c>
      <c r="B358" s="374" t="str">
        <f>'01-Mapa de riesgo-UO'!D359</f>
        <v>ADMINISTRACIÓN_INSTITUCIONAL</v>
      </c>
      <c r="C358" s="374" t="str">
        <f>+'01-Mapa de riesgo-UO'!F359</f>
        <v>NO</v>
      </c>
      <c r="D358" s="376" t="str">
        <f>'01-Mapa de riesgo-UO'!J359</f>
        <v>Información</v>
      </c>
      <c r="E358" s="376" t="str">
        <f>'01-Mapa de riesgo-UO'!K359</f>
        <v>Probabilidad de tener inconsistencias en la información estadística e institucional reportada debido a las diversas fuentes de información internas y las reglas de negocio asociadas a su extracción.</v>
      </c>
      <c r="F358" s="376"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75" t="str">
        <f>'01-Mapa de riesgo-UO'!I359</f>
        <v>Falta de consistencia en la información del sistema transaccional de los procesos que alimentan las estadísticas institucionales</v>
      </c>
      <c r="H358" s="376" t="str">
        <f>'01-Mapa de riesgo-UO'!M359</f>
        <v>Hallazgos, multas o sanciones por los entes de control
Pérdida de credibilidad por diferencias en los reportes de información</v>
      </c>
      <c r="I358" s="376" t="str">
        <f>'01-Mapa de riesgo-UO'!AT359</f>
        <v>MODERADO</v>
      </c>
      <c r="J358" s="176">
        <f>'01-Mapa de riesgo-UO'!AX689</f>
        <v>0</v>
      </c>
      <c r="K358" s="374" t="str">
        <f t="shared" si="23"/>
        <v>Si el proceso lo requiere</v>
      </c>
      <c r="L358" s="368"/>
      <c r="M358" s="368"/>
      <c r="N358" s="368"/>
      <c r="O358" s="368"/>
      <c r="P358" s="368"/>
      <c r="Q358" s="368"/>
      <c r="R358" s="368"/>
      <c r="S358" s="370"/>
    </row>
    <row r="359" spans="1:19" ht="31.5" customHeight="1" x14ac:dyDescent="0.2">
      <c r="A359" s="372"/>
      <c r="B359" s="374"/>
      <c r="C359" s="374"/>
      <c r="D359" s="376"/>
      <c r="E359" s="376"/>
      <c r="F359" s="376"/>
      <c r="G359" s="175">
        <f>'01-Mapa de riesgo-UO'!I360</f>
        <v>0</v>
      </c>
      <c r="H359" s="376"/>
      <c r="I359" s="376"/>
      <c r="J359" s="176">
        <f>'01-Mapa de riesgo-UO'!AX690</f>
        <v>0</v>
      </c>
      <c r="K359" s="374"/>
      <c r="L359" s="368"/>
      <c r="M359" s="368"/>
      <c r="N359" s="368"/>
      <c r="O359" s="368"/>
      <c r="P359" s="368"/>
      <c r="Q359" s="368"/>
      <c r="R359" s="368"/>
      <c r="S359" s="370"/>
    </row>
    <row r="360" spans="1:19" ht="31.5" customHeight="1" x14ac:dyDescent="0.2">
      <c r="A360" s="372"/>
      <c r="B360" s="374"/>
      <c r="C360" s="374"/>
      <c r="D360" s="376"/>
      <c r="E360" s="376"/>
      <c r="F360" s="376"/>
      <c r="G360" s="175">
        <f>'01-Mapa de riesgo-UO'!I361</f>
        <v>0</v>
      </c>
      <c r="H360" s="376"/>
      <c r="I360" s="376"/>
      <c r="J360" s="176">
        <f>'01-Mapa de riesgo-UO'!AX691</f>
        <v>0</v>
      </c>
      <c r="K360" s="374"/>
      <c r="L360" s="368"/>
      <c r="M360" s="368"/>
      <c r="N360" s="368"/>
      <c r="O360" s="368"/>
      <c r="P360" s="368"/>
      <c r="Q360" s="368"/>
      <c r="R360" s="368"/>
      <c r="S360" s="370"/>
    </row>
    <row r="361" spans="1:19" ht="31.5" customHeight="1" x14ac:dyDescent="0.2">
      <c r="A361" s="372">
        <v>118</v>
      </c>
      <c r="B361" s="374" t="str">
        <f>'01-Mapa de riesgo-UO'!D362</f>
        <v>ADMINISTRACIÓN_INSTITUCIONAL</v>
      </c>
      <c r="C361" s="374" t="str">
        <f>+'01-Mapa de riesgo-UO'!F362</f>
        <v>NO</v>
      </c>
      <c r="D361" s="376" t="str">
        <f>'01-Mapa de riesgo-UO'!J362</f>
        <v>Información</v>
      </c>
      <c r="E361" s="376" t="str">
        <f>'01-Mapa de riesgo-UO'!K362</f>
        <v>Probabilidad de pérdida de información física y magnética debido a la falta de una política de respaldo en la Universidad, lo que podría ocasionar reprocesos al momento de necesitar su disponibilidad</v>
      </c>
      <c r="F361" s="376"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75" t="str">
        <f>'01-Mapa de riesgo-UO'!I362</f>
        <v>Daños o pérdida de información en servidores o equipos de computo.</v>
      </c>
      <c r="H361" s="376" t="str">
        <f>'01-Mapa de riesgo-UO'!M362</f>
        <v>Multas o sanciones por los entes de control por las demoras en reportes de información
Pérdida de estudios o trabajos ya realizados.</v>
      </c>
      <c r="I361" s="376" t="str">
        <f>'01-Mapa de riesgo-UO'!AT362</f>
        <v>MODERADO</v>
      </c>
      <c r="J361" s="176">
        <f>'01-Mapa de riesgo-UO'!AX692</f>
        <v>0</v>
      </c>
      <c r="K361" s="374" t="str">
        <f t="shared" si="23"/>
        <v>Si el proceso lo requiere</v>
      </c>
      <c r="L361" s="368"/>
      <c r="M361" s="368"/>
      <c r="N361" s="368"/>
      <c r="O361" s="368"/>
      <c r="P361" s="368"/>
      <c r="Q361" s="368"/>
      <c r="R361" s="368"/>
      <c r="S361" s="370"/>
    </row>
    <row r="362" spans="1:19" ht="31.5" customHeight="1" x14ac:dyDescent="0.2">
      <c r="A362" s="372"/>
      <c r="B362" s="374"/>
      <c r="C362" s="374"/>
      <c r="D362" s="376"/>
      <c r="E362" s="376"/>
      <c r="F362" s="376"/>
      <c r="G362" s="175" t="str">
        <f>'01-Mapa de riesgo-UO'!I363</f>
        <v>Pérdida de información por rotación de personal</v>
      </c>
      <c r="H362" s="376"/>
      <c r="I362" s="376"/>
      <c r="J362" s="176">
        <f>'01-Mapa de riesgo-UO'!AX693</f>
        <v>0</v>
      </c>
      <c r="K362" s="374"/>
      <c r="L362" s="368"/>
      <c r="M362" s="368"/>
      <c r="N362" s="368"/>
      <c r="O362" s="368"/>
      <c r="P362" s="368"/>
      <c r="Q362" s="368"/>
      <c r="R362" s="368"/>
      <c r="S362" s="370"/>
    </row>
    <row r="363" spans="1:19" ht="31.5" customHeight="1" x14ac:dyDescent="0.2">
      <c r="A363" s="372"/>
      <c r="B363" s="374"/>
      <c r="C363" s="374"/>
      <c r="D363" s="376"/>
      <c r="E363" s="376"/>
      <c r="F363" s="376"/>
      <c r="G363" s="175">
        <f>'01-Mapa de riesgo-UO'!I364</f>
        <v>0</v>
      </c>
      <c r="H363" s="376"/>
      <c r="I363" s="376"/>
      <c r="J363" s="176">
        <f>'01-Mapa de riesgo-UO'!AX694</f>
        <v>0</v>
      </c>
      <c r="K363" s="374"/>
      <c r="L363" s="368"/>
      <c r="M363" s="368"/>
      <c r="N363" s="368"/>
      <c r="O363" s="368"/>
      <c r="P363" s="368"/>
      <c r="Q363" s="368"/>
      <c r="R363" s="368"/>
      <c r="S363" s="370"/>
    </row>
    <row r="364" spans="1:19" ht="31.5" customHeight="1" x14ac:dyDescent="0.2">
      <c r="A364" s="372">
        <v>119</v>
      </c>
      <c r="B364" s="374" t="str">
        <f>'01-Mapa de riesgo-UO'!D365</f>
        <v>ASEGURAMIENTO_DE_LA_CALIDAD_INSTITUCIONAL</v>
      </c>
      <c r="C364" s="374" t="str">
        <f>+'01-Mapa de riesgo-UO'!F365</f>
        <v>SI</v>
      </c>
      <c r="D364" s="376" t="str">
        <f>'01-Mapa de riesgo-UO'!J365</f>
        <v>Estratégico</v>
      </c>
      <c r="E364" s="376" t="str">
        <f>'01-Mapa de riesgo-UO'!K365</f>
        <v>Perdida de la acreditación por parte de las entidades certificadoras.</v>
      </c>
      <c r="F364" s="376" t="str">
        <f>'01-Mapa de riesgo-UO'!L365</f>
        <v>Riesgo por la perdida del reconocimiento como institución de alta calidad ante organismos acreditadores</v>
      </c>
      <c r="G364" s="175" t="str">
        <f>'01-Mapa de riesgo-UO'!I365</f>
        <v>Incumplimiento de las metas del plan de mejora por el bajo nivel de ejecución de las acciones establecidas.</v>
      </c>
      <c r="H364" s="376" t="str">
        <f>'01-Mapa de riesgo-UO'!M365</f>
        <v>Afectación del reconocimiento y la visibilidad de la institución a nivel nacional e internacional
Pérdida de oportunidades en el contexto a nivel departamental, regional, nacional e internacional
Pérdida de la imagen institucional</v>
      </c>
      <c r="I364" s="376" t="str">
        <f>'01-Mapa de riesgo-UO'!AT365</f>
        <v>LEVE</v>
      </c>
      <c r="J364" s="176">
        <f>'01-Mapa de riesgo-UO'!AX695</f>
        <v>0</v>
      </c>
      <c r="K364" s="374" t="str">
        <f t="shared" si="23"/>
        <v>NO</v>
      </c>
      <c r="L364" s="368"/>
      <c r="M364" s="368"/>
      <c r="N364" s="368"/>
      <c r="O364" s="368"/>
      <c r="P364" s="368"/>
      <c r="Q364" s="368"/>
      <c r="R364" s="368"/>
      <c r="S364" s="370"/>
    </row>
    <row r="365" spans="1:19" ht="31.5" customHeight="1" x14ac:dyDescent="0.2">
      <c r="A365" s="372"/>
      <c r="B365" s="374"/>
      <c r="C365" s="374"/>
      <c r="D365" s="376"/>
      <c r="E365" s="376"/>
      <c r="F365" s="376"/>
      <c r="G365" s="175">
        <f>'01-Mapa de riesgo-UO'!I366</f>
        <v>0</v>
      </c>
      <c r="H365" s="376"/>
      <c r="I365" s="376"/>
      <c r="J365" s="176">
        <f>'01-Mapa de riesgo-UO'!AW696</f>
        <v>0</v>
      </c>
      <c r="K365" s="374"/>
      <c r="L365" s="368"/>
      <c r="M365" s="368"/>
      <c r="N365" s="368"/>
      <c r="O365" s="368"/>
      <c r="P365" s="368"/>
      <c r="Q365" s="368"/>
      <c r="R365" s="368"/>
      <c r="S365" s="370"/>
    </row>
    <row r="366" spans="1:19" ht="31.5" customHeight="1" x14ac:dyDescent="0.2">
      <c r="A366" s="372"/>
      <c r="B366" s="374"/>
      <c r="C366" s="374"/>
      <c r="D366" s="376"/>
      <c r="E366" s="376"/>
      <c r="F366" s="376"/>
      <c r="G366" s="175">
        <f>'01-Mapa de riesgo-UO'!I367</f>
        <v>0</v>
      </c>
      <c r="H366" s="376"/>
      <c r="I366" s="376"/>
      <c r="J366" s="176">
        <f>'01-Mapa de riesgo-UO'!AW697</f>
        <v>0</v>
      </c>
      <c r="K366" s="374"/>
      <c r="L366" s="368"/>
      <c r="M366" s="368"/>
      <c r="N366" s="368"/>
      <c r="O366" s="368"/>
      <c r="P366" s="368"/>
      <c r="Q366" s="368"/>
      <c r="R366" s="368"/>
      <c r="S366" s="370"/>
    </row>
    <row r="367" spans="1:19" ht="31.5" customHeight="1" x14ac:dyDescent="0.2">
      <c r="A367" s="372">
        <v>120</v>
      </c>
      <c r="B367" s="374" t="str">
        <f>'01-Mapa de riesgo-UO'!D368</f>
        <v>ADMINISTRACIÓN_INSTITUCIONAL</v>
      </c>
      <c r="C367" s="374" t="str">
        <f>+'01-Mapa de riesgo-UO'!F368</f>
        <v>NO</v>
      </c>
      <c r="D367" s="376" t="str">
        <f>'01-Mapa de riesgo-UO'!J368</f>
        <v>Estratégico</v>
      </c>
      <c r="E367" s="376" t="str">
        <f>'01-Mapa de riesgo-UO'!K368</f>
        <v xml:space="preserve">Desarticulación 
de los lineamientos del Plan Maestro de la Planta Físca con las apuestas del Plan de Desarrollo Institucional  </v>
      </c>
      <c r="F367" s="376" t="str">
        <f>'01-Mapa de riesgo-UO'!L368</f>
        <v>Obras y diseños  a llevar a cabo por parte de la institución deben estar alineadas  con el Plan maestro GEC y las  apuestas del PDI</v>
      </c>
      <c r="G367" s="175" t="str">
        <f>'01-Mapa de riesgo-UO'!I368</f>
        <v>Debilidad en la trazabilidad y verificación de la alinación de los proyectos de infraestructura con el PDI y su registro en los estudios previos durante la fase precontractual</v>
      </c>
      <c r="H367" s="376" t="str">
        <f>'01-Mapa de riesgo-UO'!M368</f>
        <v>Priorización inadcuada los proyectos acordes a la necesidades de la institución
Hallazgos por parte de los entes de control</v>
      </c>
      <c r="I367" s="376" t="str">
        <f>'01-Mapa de riesgo-UO'!AT368</f>
        <v>MODERADO</v>
      </c>
      <c r="J367" s="176">
        <f>'01-Mapa de riesgo-UO'!AW698</f>
        <v>0</v>
      </c>
      <c r="K367" s="374" t="str">
        <f t="shared" si="23"/>
        <v>Si el proceso lo requiere</v>
      </c>
      <c r="L367" s="368"/>
      <c r="M367" s="368"/>
      <c r="N367" s="368"/>
      <c r="O367" s="368"/>
      <c r="P367" s="368"/>
      <c r="Q367" s="368"/>
      <c r="R367" s="368"/>
      <c r="S367" s="370"/>
    </row>
    <row r="368" spans="1:19" ht="31.5" customHeight="1" x14ac:dyDescent="0.2">
      <c r="A368" s="372"/>
      <c r="B368" s="374"/>
      <c r="C368" s="374"/>
      <c r="D368" s="376"/>
      <c r="E368" s="376"/>
      <c r="F368" s="376"/>
      <c r="G368" s="175" t="str">
        <f>'01-Mapa de riesgo-UO'!I369</f>
        <v>Desconocimiento de los colaboradores por proyecto del plan maestro de campus y el PDI</v>
      </c>
      <c r="H368" s="376"/>
      <c r="I368" s="376"/>
      <c r="J368" s="176">
        <f>'01-Mapa de riesgo-UO'!AW699</f>
        <v>0</v>
      </c>
      <c r="K368" s="374"/>
      <c r="L368" s="368"/>
      <c r="M368" s="368"/>
      <c r="N368" s="368"/>
      <c r="O368" s="368"/>
      <c r="P368" s="368"/>
      <c r="Q368" s="368"/>
      <c r="R368" s="368"/>
      <c r="S368" s="370"/>
    </row>
    <row r="369" spans="1:19" ht="31.5" customHeight="1" x14ac:dyDescent="0.2">
      <c r="A369" s="372"/>
      <c r="B369" s="374"/>
      <c r="C369" s="374"/>
      <c r="D369" s="376"/>
      <c r="E369" s="376"/>
      <c r="F369" s="376"/>
      <c r="G369" s="175">
        <f>'01-Mapa de riesgo-UO'!I370</f>
        <v>0</v>
      </c>
      <c r="H369" s="376"/>
      <c r="I369" s="376"/>
      <c r="J369" s="176">
        <f>'01-Mapa de riesgo-UO'!AW700</f>
        <v>0</v>
      </c>
      <c r="K369" s="374"/>
      <c r="L369" s="368"/>
      <c r="M369" s="368"/>
      <c r="N369" s="368"/>
      <c r="O369" s="368"/>
      <c r="P369" s="368"/>
      <c r="Q369" s="368"/>
      <c r="R369" s="368"/>
      <c r="S369" s="370"/>
    </row>
    <row r="370" spans="1:19" ht="31.5" customHeight="1" x14ac:dyDescent="0.2">
      <c r="A370" s="372">
        <v>121</v>
      </c>
      <c r="B370" s="374" t="str">
        <f>'01-Mapa de riesgo-UO'!D371</f>
        <v>ADMINISTRACIÓN_INSTITUCIONAL</v>
      </c>
      <c r="C370" s="374" t="str">
        <f>+'01-Mapa de riesgo-UO'!F371</f>
        <v>NO</v>
      </c>
      <c r="D370" s="376" t="str">
        <f>'01-Mapa de riesgo-UO'!J371</f>
        <v>Cumplimiento</v>
      </c>
      <c r="E370" s="376" t="str">
        <f>'01-Mapa de riesgo-UO'!K371</f>
        <v>Inadecuada planeación de la infraestructura física</v>
      </c>
      <c r="F370" s="376" t="str">
        <f>'01-Mapa de riesgo-UO'!L371</f>
        <v xml:space="preserve">Espacio fisico que no responde a las necesidades que originaron el proyecto y/o adecuación con  incumplimiento de normatividad. </v>
      </c>
      <c r="G370" s="175" t="str">
        <f>'01-Mapa de riesgo-UO'!I371</f>
        <v xml:space="preserve">Cambio de diseño por peticion del usuario durante ejecucion de las obras </v>
      </c>
      <c r="H370" s="376" t="str">
        <f>'01-Mapa de riesgo-UO'!M371</f>
        <v>*insatisfaccion del usuario. 
*Imposibilidad de prestacion del servicio. 
*Incremento de costos de construcción. 
*Riesgo juridico con contratistas.  
*Mayores costos de mantenimiento.</v>
      </c>
      <c r="I370" s="376" t="str">
        <f>'01-Mapa de riesgo-UO'!AT371</f>
        <v>LEVE</v>
      </c>
      <c r="J370" s="176">
        <f>'01-Mapa de riesgo-UO'!AW701</f>
        <v>0</v>
      </c>
      <c r="K370" s="374" t="str">
        <f t="shared" si="23"/>
        <v>NO</v>
      </c>
      <c r="L370" s="368"/>
      <c r="M370" s="368"/>
      <c r="N370" s="368"/>
      <c r="O370" s="368"/>
      <c r="P370" s="368"/>
      <c r="Q370" s="368"/>
      <c r="R370" s="368"/>
      <c r="S370" s="370"/>
    </row>
    <row r="371" spans="1:19" ht="31.5" customHeight="1" x14ac:dyDescent="0.2">
      <c r="A371" s="372"/>
      <c r="B371" s="374"/>
      <c r="C371" s="374"/>
      <c r="D371" s="376"/>
      <c r="E371" s="376"/>
      <c r="F371" s="376"/>
      <c r="G371" s="175" t="str">
        <f>'01-Mapa de riesgo-UO'!I372</f>
        <v xml:space="preserve">Falta de planeacion del proyecto </v>
      </c>
      <c r="H371" s="376"/>
      <c r="I371" s="376"/>
      <c r="J371" s="176">
        <f>'01-Mapa de riesgo-UO'!AW702</f>
        <v>0</v>
      </c>
      <c r="K371" s="374"/>
      <c r="L371" s="368"/>
      <c r="M371" s="368"/>
      <c r="N371" s="368"/>
      <c r="O371" s="368"/>
      <c r="P371" s="368"/>
      <c r="Q371" s="368"/>
      <c r="R371" s="368"/>
      <c r="S371" s="370"/>
    </row>
    <row r="372" spans="1:19" ht="31.5" customHeight="1" x14ac:dyDescent="0.2">
      <c r="A372" s="372"/>
      <c r="B372" s="374"/>
      <c r="C372" s="374"/>
      <c r="D372" s="376"/>
      <c r="E372" s="376"/>
      <c r="F372" s="376"/>
      <c r="G372" s="175" t="str">
        <f>'01-Mapa de riesgo-UO'!I373</f>
        <v>Cambio y actualizacion de normativas de construccion.</v>
      </c>
      <c r="H372" s="376"/>
      <c r="I372" s="376"/>
      <c r="J372" s="176">
        <f>'01-Mapa de riesgo-UO'!AW703</f>
        <v>0</v>
      </c>
      <c r="K372" s="374"/>
      <c r="L372" s="368"/>
      <c r="M372" s="368"/>
      <c r="N372" s="368"/>
      <c r="O372" s="368"/>
      <c r="P372" s="368"/>
      <c r="Q372" s="368"/>
      <c r="R372" s="368"/>
      <c r="S372" s="370"/>
    </row>
    <row r="373" spans="1:19" ht="31.5" customHeight="1" x14ac:dyDescent="0.2">
      <c r="A373" s="372">
        <v>122</v>
      </c>
      <c r="B373" s="374" t="str">
        <f>'01-Mapa de riesgo-UO'!D374</f>
        <v>GESTIÓN_DEL_CONTEXTO_Y_VISIBILIDAD_NACIONAL_E_INTERNACIONAL</v>
      </c>
      <c r="C373" s="374" t="str">
        <f>+'01-Mapa de riesgo-UO'!F374</f>
        <v>SI</v>
      </c>
      <c r="D373" s="376" t="str">
        <f>'01-Mapa de riesgo-UO'!J374</f>
        <v>Estratégico</v>
      </c>
      <c r="E373" s="376" t="str">
        <f>'01-Mapa de riesgo-UO'!K374</f>
        <v>La posibilidad de perder credibilidad institucional por  la poca contribución de la universidad al análisis y la búsqueda de soluciones a los problemas de la sociedad</v>
      </c>
      <c r="F373" s="376" t="str">
        <f>'01-Mapa de riesgo-UO'!L374</f>
        <v>Desarrollo de la universidad descontextualizada de la realidad regional, nacional e internacional.</v>
      </c>
      <c r="G373" s="175" t="str">
        <f>'01-Mapa de riesgo-UO'!I374</f>
        <v>Bajo nivel de articulación entre los diferentes actores institucionales.</v>
      </c>
      <c r="H373" s="376"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76" t="str">
        <f>'01-Mapa de riesgo-UO'!AT374</f>
        <v>MODERADO</v>
      </c>
      <c r="J373" s="176">
        <f>'01-Mapa de riesgo-UO'!AW704</f>
        <v>0</v>
      </c>
      <c r="K373" s="374" t="str">
        <f t="shared" si="23"/>
        <v>Si el proceso lo requiere</v>
      </c>
      <c r="L373" s="368"/>
      <c r="M373" s="368"/>
      <c r="N373" s="368"/>
      <c r="O373" s="368"/>
      <c r="P373" s="368"/>
      <c r="Q373" s="368"/>
      <c r="R373" s="368"/>
      <c r="S373" s="370"/>
    </row>
    <row r="374" spans="1:19" ht="31.5" customHeight="1" x14ac:dyDescent="0.2">
      <c r="A374" s="372"/>
      <c r="B374" s="374"/>
      <c r="C374" s="374"/>
      <c r="D374" s="376"/>
      <c r="E374" s="376"/>
      <c r="F374" s="376"/>
      <c r="G374" s="175" t="str">
        <f>'01-Mapa de riesgo-UO'!I375</f>
        <v>Ausencia de liderazgo transformacional y de conocimiento frente a la dinámica institucional, regional, nacional e internacional.</v>
      </c>
      <c r="H374" s="376"/>
      <c r="I374" s="376"/>
      <c r="J374" s="176">
        <f>'01-Mapa de riesgo-UO'!AW705</f>
        <v>0</v>
      </c>
      <c r="K374" s="374"/>
      <c r="L374" s="368"/>
      <c r="M374" s="368"/>
      <c r="N374" s="368"/>
      <c r="O374" s="368"/>
      <c r="P374" s="368"/>
      <c r="Q374" s="368"/>
      <c r="R374" s="368"/>
      <c r="S374" s="370"/>
    </row>
    <row r="375" spans="1:19" ht="31.5" customHeight="1" x14ac:dyDescent="0.2">
      <c r="A375" s="372"/>
      <c r="B375" s="374"/>
      <c r="C375" s="374"/>
      <c r="D375" s="376"/>
      <c r="E375" s="376"/>
      <c r="F375" s="376"/>
      <c r="G375" s="175" t="str">
        <f>'01-Mapa de riesgo-UO'!I376</f>
        <v>Escasa retroalimentación efectiva entre la universidad y el medio.</v>
      </c>
      <c r="H375" s="376"/>
      <c r="I375" s="376"/>
      <c r="J375" s="176">
        <f>'01-Mapa de riesgo-UO'!AW706</f>
        <v>0</v>
      </c>
      <c r="K375" s="374"/>
      <c r="L375" s="368"/>
      <c r="M375" s="368"/>
      <c r="N375" s="368"/>
      <c r="O375" s="368"/>
      <c r="P375" s="368"/>
      <c r="Q375" s="368"/>
      <c r="R375" s="368"/>
      <c r="S375" s="370"/>
    </row>
    <row r="376" spans="1:19" ht="31.5" customHeight="1" x14ac:dyDescent="0.2">
      <c r="A376" s="372">
        <v>123</v>
      </c>
      <c r="B376" s="374" t="str">
        <f>'01-Mapa de riesgo-UO'!D377</f>
        <v>ADMINISTRACIÓN_INSTITUCIONAL</v>
      </c>
      <c r="C376" s="374" t="str">
        <f>+'01-Mapa de riesgo-UO'!F377</f>
        <v>SI</v>
      </c>
      <c r="D376" s="376" t="str">
        <f>'01-Mapa de riesgo-UO'!J377</f>
        <v>Operacional</v>
      </c>
      <c r="E376" s="376" t="str">
        <f>'01-Mapa de riesgo-UO'!K377</f>
        <v xml:space="preserve">Ilegitimidad en resultados electorales 
</v>
      </c>
      <c r="F376" s="376" t="str">
        <f>'01-Mapa de riesgo-UO'!L377</f>
        <v>Resultados de elecciones con errores o irregularidades</v>
      </c>
      <c r="G376" s="175" t="str">
        <f>'01-Mapa de riesgo-UO'!I377</f>
        <v>Desactualización de las bases de datos suministradas por las dependencias responsables o errónea certificación de los requisitos de los candidatos</v>
      </c>
      <c r="H376" s="376" t="str">
        <f>'01-Mapa de riesgo-UO'!M377</f>
        <v>Impugnación de resultado electorales.                                                                                                                                                                                                                                                                                        Perdida de credibilidad en el sistema electoral de la Universidad</v>
      </c>
      <c r="I376" s="376" t="str">
        <f>'01-Mapa de riesgo-UO'!AT377</f>
        <v>LEVE</v>
      </c>
      <c r="J376" s="176">
        <f>'01-Mapa de riesgo-UO'!AW707</f>
        <v>0</v>
      </c>
      <c r="K376" s="374" t="str">
        <f t="shared" si="23"/>
        <v>NO</v>
      </c>
      <c r="L376" s="368"/>
      <c r="M376" s="368"/>
      <c r="N376" s="368"/>
      <c r="O376" s="368"/>
      <c r="P376" s="368"/>
      <c r="Q376" s="368"/>
      <c r="R376" s="368"/>
      <c r="S376" s="370"/>
    </row>
    <row r="377" spans="1:19" ht="31.5" customHeight="1" x14ac:dyDescent="0.2">
      <c r="A377" s="372"/>
      <c r="B377" s="374"/>
      <c r="C377" s="374"/>
      <c r="D377" s="376"/>
      <c r="E377" s="376"/>
      <c r="F377" s="376"/>
      <c r="G377" s="175" t="str">
        <f>'01-Mapa de riesgo-UO'!I378</f>
        <v>Errónea configuración de las votaciones, debido a que software requiera demasiadas configuraciones o permisos lo que podría generar fallas en las votaciones</v>
      </c>
      <c r="H377" s="376"/>
      <c r="I377" s="376"/>
      <c r="J377" s="176">
        <f>'01-Mapa de riesgo-UO'!AW708</f>
        <v>0</v>
      </c>
      <c r="K377" s="374"/>
      <c r="L377" s="368"/>
      <c r="M377" s="368"/>
      <c r="N377" s="368"/>
      <c r="O377" s="368"/>
      <c r="P377" s="368"/>
      <c r="Q377" s="368"/>
      <c r="R377" s="368"/>
      <c r="S377" s="370"/>
    </row>
    <row r="378" spans="1:19" ht="31.5" customHeight="1" x14ac:dyDescent="0.2">
      <c r="A378" s="372"/>
      <c r="B378" s="374"/>
      <c r="C378" s="374"/>
      <c r="D378" s="376"/>
      <c r="E378" s="376"/>
      <c r="F378" s="376"/>
      <c r="G378" s="175" t="str">
        <f>'01-Mapa de riesgo-UO'!I379</f>
        <v>Fallas técnicas del servidor, o por problemas de energía eléctrica o conexión a Internet</v>
      </c>
      <c r="H378" s="376"/>
      <c r="I378" s="376"/>
      <c r="J378" s="176">
        <f>'01-Mapa de riesgo-UO'!AW709</f>
        <v>0</v>
      </c>
      <c r="K378" s="374"/>
      <c r="L378" s="368"/>
      <c r="M378" s="368"/>
      <c r="N378" s="368"/>
      <c r="O378" s="368"/>
      <c r="P378" s="368"/>
      <c r="Q378" s="368"/>
      <c r="R378" s="368"/>
      <c r="S378" s="370"/>
    </row>
    <row r="379" spans="1:19" ht="31.5" customHeight="1" x14ac:dyDescent="0.2">
      <c r="A379" s="372">
        <v>124</v>
      </c>
      <c r="B379" s="374" t="str">
        <f>'01-Mapa de riesgo-UO'!D380</f>
        <v>ADMINISTRACIÓN_INSTITUCIONAL</v>
      </c>
      <c r="C379" s="374" t="str">
        <f>+'01-Mapa de riesgo-UO'!F380</f>
        <v>SI</v>
      </c>
      <c r="D379" s="376" t="str">
        <f>'01-Mapa de riesgo-UO'!J380</f>
        <v>Cumplimiento</v>
      </c>
      <c r="E379" s="376" t="str">
        <f>'01-Mapa de riesgo-UO'!K380</f>
        <v>Vencimiento de términos para la atención de Derechos de Petición que lleguen a la Secretaria General</v>
      </c>
      <c r="F379" s="376" t="str">
        <f>'01-Mapa de riesgo-UO'!L380</f>
        <v>No dar respuesta a un Derecho de Petición dentro de los términos establecidos por la ley</v>
      </c>
      <c r="G379" s="175" t="str">
        <f>'01-Mapa de riesgo-UO'!I380</f>
        <v>Omisión o retraso de respuesta por parte del funcionario encargado en la Secretaria General</v>
      </c>
      <c r="H379" s="376" t="str">
        <f>'01-Mapa de riesgo-UO'!M380</f>
        <v>Interposición de una Acción de Tutela.                                                                                                                                                                                                                                                                           Acciones legales en contra de la Universidad</v>
      </c>
      <c r="I379" s="376" t="str">
        <f>'01-Mapa de riesgo-UO'!AT380</f>
        <v>LEVE</v>
      </c>
      <c r="J379" s="176">
        <f>'01-Mapa de riesgo-UO'!AW710</f>
        <v>0</v>
      </c>
      <c r="K379" s="374" t="str">
        <f t="shared" si="23"/>
        <v>NO</v>
      </c>
      <c r="L379" s="368"/>
      <c r="M379" s="368"/>
      <c r="N379" s="368"/>
      <c r="O379" s="368"/>
      <c r="P379" s="368"/>
      <c r="Q379" s="368"/>
      <c r="R379" s="368"/>
      <c r="S379" s="370"/>
    </row>
    <row r="380" spans="1:19" ht="31.5" customHeight="1" x14ac:dyDescent="0.2">
      <c r="A380" s="372"/>
      <c r="B380" s="374"/>
      <c r="C380" s="374"/>
      <c r="D380" s="376"/>
      <c r="E380" s="376"/>
      <c r="F380" s="376"/>
      <c r="G380" s="175" t="str">
        <f>'01-Mapa de riesgo-UO'!I381</f>
        <v>Entidades externas que no suministran soportes o información requerida para dar respuesta</v>
      </c>
      <c r="H380" s="376"/>
      <c r="I380" s="376"/>
      <c r="J380" s="176">
        <f>'01-Mapa de riesgo-UO'!AW711</f>
        <v>0</v>
      </c>
      <c r="K380" s="374"/>
      <c r="L380" s="368"/>
      <c r="M380" s="368"/>
      <c r="N380" s="368"/>
      <c r="O380" s="368"/>
      <c r="P380" s="368"/>
      <c r="Q380" s="368"/>
      <c r="R380" s="368"/>
      <c r="S380" s="370"/>
    </row>
    <row r="381" spans="1:19" ht="31.5" customHeight="1" x14ac:dyDescent="0.2">
      <c r="A381" s="372"/>
      <c r="B381" s="374"/>
      <c r="C381" s="374"/>
      <c r="D381" s="376"/>
      <c r="E381" s="376"/>
      <c r="F381" s="376"/>
      <c r="G381" s="175">
        <f>'01-Mapa de riesgo-UO'!I382</f>
        <v>0</v>
      </c>
      <c r="H381" s="376"/>
      <c r="I381" s="376"/>
      <c r="J381" s="176">
        <f>'01-Mapa de riesgo-UO'!AW712</f>
        <v>0</v>
      </c>
      <c r="K381" s="374"/>
      <c r="L381" s="368"/>
      <c r="M381" s="368"/>
      <c r="N381" s="368"/>
      <c r="O381" s="368"/>
      <c r="P381" s="368"/>
      <c r="Q381" s="368"/>
      <c r="R381" s="368"/>
      <c r="S381" s="370"/>
    </row>
    <row r="382" spans="1:19" ht="31.5" customHeight="1" x14ac:dyDescent="0.2">
      <c r="A382" s="372">
        <v>125</v>
      </c>
      <c r="B382" s="374" t="str">
        <f>'01-Mapa de riesgo-UO'!D383</f>
        <v>ADMINISTRACIÓN_INSTITUCIONAL</v>
      </c>
      <c r="C382" s="374" t="str">
        <f>+'01-Mapa de riesgo-UO'!F383</f>
        <v>NO</v>
      </c>
      <c r="D382" s="376" t="str">
        <f>'01-Mapa de riesgo-UO'!J383</f>
        <v>Cumplimiento</v>
      </c>
      <c r="E382" s="376" t="str">
        <f>'01-Mapa de riesgo-UO'!K383</f>
        <v>Incumplimiento de la normatividad vigente y aplicable a la Universidad</v>
      </c>
      <c r="F382" s="376" t="str">
        <f>'01-Mapa de riesgo-UO'!L383</f>
        <v>Aplicación de normas que no competen el ámbito de Instituciones de Educación Superior o que han sido derogadas de forma parcial o total</v>
      </c>
      <c r="G382" s="175" t="str">
        <f>'01-Mapa de riesgo-UO'!I383</f>
        <v>Falta de claridad sobre la vigencia de las Normas aplicables a la Universidad</v>
      </c>
      <c r="H382" s="376" t="str">
        <f>'01-Mapa de riesgo-UO'!M383</f>
        <v>Contradicción conceptual con otras dependencias.                                                                                                                                                                                                                                              Otorgamiento o negación de un derecho. Toma de decisiones por fuera del alcance normativo de la Universidad</v>
      </c>
      <c r="I382" s="376" t="str">
        <f>'01-Mapa de riesgo-UO'!AT383</f>
        <v>LEVE</v>
      </c>
      <c r="J382" s="176">
        <f>'01-Mapa de riesgo-UO'!AW713</f>
        <v>0</v>
      </c>
      <c r="K382" s="374" t="str">
        <f t="shared" si="23"/>
        <v>NO</v>
      </c>
      <c r="L382" s="368"/>
      <c r="M382" s="368"/>
      <c r="N382" s="368"/>
      <c r="O382" s="368"/>
      <c r="P382" s="368"/>
      <c r="Q382" s="368"/>
      <c r="R382" s="368"/>
      <c r="S382" s="370"/>
    </row>
    <row r="383" spans="1:19" ht="31.5" customHeight="1" x14ac:dyDescent="0.2">
      <c r="A383" s="372"/>
      <c r="B383" s="374"/>
      <c r="C383" s="374"/>
      <c r="D383" s="376"/>
      <c r="E383" s="376"/>
      <c r="F383" s="376"/>
      <c r="G383" s="175" t="str">
        <f>'01-Mapa de riesgo-UO'!I384</f>
        <v>Cambios de normas expedidas por órganos o entidades extremas a la Universidad</v>
      </c>
      <c r="H383" s="376"/>
      <c r="I383" s="376"/>
      <c r="J383" s="176">
        <f>'01-Mapa de riesgo-UO'!AW714</f>
        <v>0</v>
      </c>
      <c r="K383" s="374"/>
      <c r="L383" s="368"/>
      <c r="M383" s="368"/>
      <c r="N383" s="368"/>
      <c r="O383" s="368"/>
      <c r="P383" s="368"/>
      <c r="Q383" s="368"/>
      <c r="R383" s="368"/>
      <c r="S383" s="370"/>
    </row>
    <row r="384" spans="1:19" ht="31.5" customHeight="1" x14ac:dyDescent="0.2">
      <c r="A384" s="372"/>
      <c r="B384" s="374"/>
      <c r="C384" s="374"/>
      <c r="D384" s="376"/>
      <c r="E384" s="376"/>
      <c r="F384" s="376"/>
      <c r="G384" s="175">
        <f>'01-Mapa de riesgo-UO'!I385</f>
        <v>0</v>
      </c>
      <c r="H384" s="376"/>
      <c r="I384" s="376"/>
      <c r="J384" s="176">
        <f>'01-Mapa de riesgo-UO'!AW715</f>
        <v>0</v>
      </c>
      <c r="K384" s="374"/>
      <c r="L384" s="368"/>
      <c r="M384" s="368"/>
      <c r="N384" s="368"/>
      <c r="O384" s="368"/>
      <c r="P384" s="368"/>
      <c r="Q384" s="368"/>
      <c r="R384" s="368"/>
      <c r="S384" s="370"/>
    </row>
    <row r="385" spans="1:19" ht="31.5" customHeight="1" x14ac:dyDescent="0.2">
      <c r="A385" s="372">
        <v>126</v>
      </c>
      <c r="B385" s="374" t="str">
        <f>'01-Mapa de riesgo-UO'!D386</f>
        <v>ADMINISTRACIÓN_INSTITUCIONAL</v>
      </c>
      <c r="C385" s="374" t="str">
        <f>+'01-Mapa de riesgo-UO'!F386</f>
        <v>NO</v>
      </c>
      <c r="D385" s="376" t="str">
        <f>'01-Mapa de riesgo-UO'!J386</f>
        <v>Estratégico</v>
      </c>
      <c r="E385" s="376" t="str">
        <f>'01-Mapa de riesgo-UO'!K386</f>
        <v xml:space="preserve">Pérdida de la información de las series documentales conservadas físicamente </v>
      </c>
      <c r="F385" s="376" t="str">
        <f>'01-Mapa de riesgo-UO'!L386</f>
        <v>Faltantes en la  informacion contenida en los archivos central e histórico por ausencia de controles e incumplimiento del procedimiento</v>
      </c>
      <c r="G385" s="175" t="str">
        <f>'01-Mapa de riesgo-UO'!I386</f>
        <v>Fallas en la actualización de los registros de información almacenados en las unidades de conservación</v>
      </c>
      <c r="H385" s="376" t="str">
        <f>'01-Mapa de riesgo-UO'!M386</f>
        <v>Perdida de la memoria institucional
Demandas por perjuicios a los usuarios
Ausencia de apoyo a la misión institucional</v>
      </c>
      <c r="I385" s="376" t="str">
        <f>'01-Mapa de riesgo-UO'!AT386</f>
        <v>LEVE</v>
      </c>
      <c r="J385" s="176">
        <f>'01-Mapa de riesgo-UO'!AW716</f>
        <v>0</v>
      </c>
      <c r="K385" s="374" t="str">
        <f t="shared" si="23"/>
        <v>NO</v>
      </c>
      <c r="L385" s="368"/>
      <c r="M385" s="368"/>
      <c r="N385" s="368"/>
      <c r="O385" s="368"/>
      <c r="P385" s="368"/>
      <c r="Q385" s="368"/>
      <c r="R385" s="368"/>
      <c r="S385" s="370"/>
    </row>
    <row r="386" spans="1:19" ht="31.5" customHeight="1" x14ac:dyDescent="0.2">
      <c r="A386" s="372"/>
      <c r="B386" s="374"/>
      <c r="C386" s="374"/>
      <c r="D386" s="376"/>
      <c r="E386" s="376"/>
      <c r="F386" s="376"/>
      <c r="G386" s="175" t="str">
        <f>'01-Mapa de riesgo-UO'!I387</f>
        <v>Controles de acceso deficientes</v>
      </c>
      <c r="H386" s="376"/>
      <c r="I386" s="376"/>
      <c r="J386" s="176">
        <f>'01-Mapa de riesgo-UO'!AW717</f>
        <v>0</v>
      </c>
      <c r="K386" s="374"/>
      <c r="L386" s="368"/>
      <c r="M386" s="368"/>
      <c r="N386" s="368"/>
      <c r="O386" s="368"/>
      <c r="P386" s="368"/>
      <c r="Q386" s="368"/>
      <c r="R386" s="368"/>
      <c r="S386" s="370"/>
    </row>
    <row r="387" spans="1:19" ht="31.5" customHeight="1" x14ac:dyDescent="0.2">
      <c r="A387" s="372"/>
      <c r="B387" s="374"/>
      <c r="C387" s="374"/>
      <c r="D387" s="376"/>
      <c r="E387" s="376"/>
      <c r="F387" s="376"/>
      <c r="G387" s="175">
        <f>'01-Mapa de riesgo-UO'!I388</f>
        <v>0</v>
      </c>
      <c r="H387" s="376"/>
      <c r="I387" s="376"/>
      <c r="J387" s="176">
        <f>'01-Mapa de riesgo-UO'!AW718</f>
        <v>0</v>
      </c>
      <c r="K387" s="374"/>
      <c r="L387" s="368"/>
      <c r="M387" s="368"/>
      <c r="N387" s="368"/>
      <c r="O387" s="368"/>
      <c r="P387" s="368"/>
      <c r="Q387" s="368"/>
      <c r="R387" s="368"/>
      <c r="S387" s="370"/>
    </row>
    <row r="388" spans="1:19" ht="31.5" customHeight="1" x14ac:dyDescent="0.2">
      <c r="A388" s="372">
        <v>127</v>
      </c>
      <c r="B388" s="374" t="str">
        <f>'01-Mapa de riesgo-UO'!D389</f>
        <v>ADMINISTRACIÓN_INSTITUCIONAL</v>
      </c>
      <c r="C388" s="374" t="str">
        <f>+'01-Mapa de riesgo-UO'!F389</f>
        <v>NO</v>
      </c>
      <c r="D388" s="376" t="str">
        <f>'01-Mapa de riesgo-UO'!J389</f>
        <v>Cumplimiento</v>
      </c>
      <c r="E388" s="376" t="str">
        <f>'01-Mapa de riesgo-UO'!K389</f>
        <v xml:space="preserve">Incumplimiento en Normatividad Archivistica conforme a la actualización de los Instrumentos Archivisticos (TRD, CCD, PGD,  FUID) </v>
      </c>
      <c r="F388" s="376" t="str">
        <f>'01-Mapa de riesgo-UO'!L389</f>
        <v xml:space="preserve">Instrumentos archivisticos desactualizados y no alineados con los cambios institucionales </v>
      </c>
      <c r="G388" s="175" t="str">
        <f>'01-Mapa de riesgo-UO'!I389</f>
        <v>Cambios constantes en la Normativa Archivistica Nacional</v>
      </c>
      <c r="H388" s="376"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76" t="str">
        <f>'01-Mapa de riesgo-UO'!AT389</f>
        <v>LEVE</v>
      </c>
      <c r="J388" s="176">
        <f>'01-Mapa de riesgo-UO'!AW719</f>
        <v>0</v>
      </c>
      <c r="K388" s="374" t="str">
        <f t="shared" si="23"/>
        <v>NO</v>
      </c>
      <c r="L388" s="368"/>
      <c r="M388" s="368"/>
      <c r="N388" s="368"/>
      <c r="O388" s="368"/>
      <c r="P388" s="368"/>
      <c r="Q388" s="368"/>
      <c r="R388" s="368"/>
      <c r="S388" s="370"/>
    </row>
    <row r="389" spans="1:19" ht="31.5" customHeight="1" x14ac:dyDescent="0.2">
      <c r="A389" s="372"/>
      <c r="B389" s="374"/>
      <c r="C389" s="374"/>
      <c r="D389" s="376"/>
      <c r="E389" s="376"/>
      <c r="F389" s="376"/>
      <c r="G389" s="175" t="str">
        <f>'01-Mapa de riesgo-UO'!I390</f>
        <v>Modificaciones en la Estructura Organizacional y que tienen relación directa con los instrumentos archivisticos</v>
      </c>
      <c r="H389" s="376"/>
      <c r="I389" s="376"/>
      <c r="J389" s="176">
        <f>'01-Mapa de riesgo-UO'!AW720</f>
        <v>0</v>
      </c>
      <c r="K389" s="374"/>
      <c r="L389" s="368"/>
      <c r="M389" s="368"/>
      <c r="N389" s="368"/>
      <c r="O389" s="368"/>
      <c r="P389" s="368"/>
      <c r="Q389" s="368"/>
      <c r="R389" s="368"/>
      <c r="S389" s="370"/>
    </row>
    <row r="390" spans="1:19" ht="31.5" customHeight="1" x14ac:dyDescent="0.2">
      <c r="A390" s="372"/>
      <c r="B390" s="374"/>
      <c r="C390" s="374"/>
      <c r="D390" s="376"/>
      <c r="E390" s="376"/>
      <c r="F390" s="376"/>
      <c r="G390" s="175">
        <f>'01-Mapa de riesgo-UO'!I391</f>
        <v>0</v>
      </c>
      <c r="H390" s="376"/>
      <c r="I390" s="376"/>
      <c r="J390" s="176">
        <f>'01-Mapa de riesgo-UO'!AW721</f>
        <v>0</v>
      </c>
      <c r="K390" s="374"/>
      <c r="L390" s="368"/>
      <c r="M390" s="368"/>
      <c r="N390" s="368"/>
      <c r="O390" s="368"/>
      <c r="P390" s="368"/>
      <c r="Q390" s="368"/>
      <c r="R390" s="368"/>
      <c r="S390" s="370"/>
    </row>
    <row r="391" spans="1:19" ht="31.5" customHeight="1" x14ac:dyDescent="0.2">
      <c r="A391" s="372">
        <v>128</v>
      </c>
      <c r="B391" s="374" t="str">
        <f>'01-Mapa de riesgo-UO'!D392</f>
        <v>CONTROL_SEGUIMIENTO</v>
      </c>
      <c r="C391" s="374" t="str">
        <f>+'01-Mapa de riesgo-UO'!F392</f>
        <v>NO</v>
      </c>
      <c r="D391" s="376" t="str">
        <f>'01-Mapa de riesgo-UO'!J392</f>
        <v>Cumplimiento</v>
      </c>
      <c r="E391" s="376" t="str">
        <f>'01-Mapa de riesgo-UO'!K392</f>
        <v>Incumplimiento de los tiempos establecidos en la Ley para dar respuesta oportuna de PQRS  interpuestas por la Ciudadanía a través de los diferentes canales establecidos por la universidad.</v>
      </c>
      <c r="F391" s="376" t="str">
        <f>'01-Mapa de riesgo-UO'!L392</f>
        <v xml:space="preserve">Responder por fuera de los términos establecidos por la Ley a los diferentes PQRS recibidos en la Institución. </v>
      </c>
      <c r="G391" s="175" t="str">
        <f>'01-Mapa de riesgo-UO'!I392</f>
        <v>Error u omisión por parte de los responsables  encargados de dar respuesta a los PQRS</v>
      </c>
      <c r="H391" s="376" t="str">
        <f>'01-Mapa de riesgo-UO'!M392</f>
        <v>Falta disciplinaria.
Insatisfacción por parte del   ciudadano
Sanción o hallazgo por parte de entes de control
Pérdida de imagen de la institución.</v>
      </c>
      <c r="I391" s="376" t="str">
        <f>'01-Mapa de riesgo-UO'!AT392</f>
        <v>LEVE</v>
      </c>
      <c r="J391" s="176">
        <f>'01-Mapa de riesgo-UO'!AW722</f>
        <v>0</v>
      </c>
      <c r="K391" s="374" t="str">
        <f t="shared" si="23"/>
        <v>NO</v>
      </c>
      <c r="L391" s="368"/>
      <c r="M391" s="368"/>
      <c r="N391" s="368"/>
      <c r="O391" s="368"/>
      <c r="P391" s="368"/>
      <c r="Q391" s="368"/>
      <c r="R391" s="368"/>
      <c r="S391" s="370"/>
    </row>
    <row r="392" spans="1:19" ht="31.5" customHeight="1" x14ac:dyDescent="0.2">
      <c r="A392" s="372"/>
      <c r="B392" s="374"/>
      <c r="C392" s="374"/>
      <c r="D392" s="376"/>
      <c r="E392" s="376"/>
      <c r="F392" s="376"/>
      <c r="G392" s="175" t="str">
        <f>'01-Mapa de riesgo-UO'!I393</f>
        <v xml:space="preserve">Limitaciones en los accesos a los medios tecnológicos para dar respuesta oportuna. </v>
      </c>
      <c r="H392" s="376"/>
      <c r="I392" s="376"/>
      <c r="J392" s="176">
        <f>'01-Mapa de riesgo-UO'!AW723</f>
        <v>0</v>
      </c>
      <c r="K392" s="374"/>
      <c r="L392" s="368"/>
      <c r="M392" s="368"/>
      <c r="N392" s="368"/>
      <c r="O392" s="368"/>
      <c r="P392" s="368"/>
      <c r="Q392" s="368"/>
      <c r="R392" s="368"/>
      <c r="S392" s="370"/>
    </row>
    <row r="393" spans="1:19" ht="31.5" customHeight="1" x14ac:dyDescent="0.2">
      <c r="A393" s="372"/>
      <c r="B393" s="374"/>
      <c r="C393" s="374"/>
      <c r="D393" s="376"/>
      <c r="E393" s="376"/>
      <c r="F393" s="376"/>
      <c r="G393" s="175">
        <f>'01-Mapa de riesgo-UO'!I394</f>
        <v>0</v>
      </c>
      <c r="H393" s="376"/>
      <c r="I393" s="376"/>
      <c r="J393" s="176">
        <f>'01-Mapa de riesgo-UO'!AW724</f>
        <v>0</v>
      </c>
      <c r="K393" s="374"/>
      <c r="L393" s="368"/>
      <c r="M393" s="368"/>
      <c r="N393" s="368"/>
      <c r="O393" s="368"/>
      <c r="P393" s="368"/>
      <c r="Q393" s="368"/>
      <c r="R393" s="368"/>
      <c r="S393" s="370"/>
    </row>
    <row r="394" spans="1:19" ht="31.5" customHeight="1" x14ac:dyDescent="0.2">
      <c r="A394" s="372">
        <v>129</v>
      </c>
      <c r="B394" s="374" t="str">
        <f>'01-Mapa de riesgo-UO'!D395</f>
        <v>DIRECCIONAMIENTO_INSTITUCIONAL</v>
      </c>
      <c r="C394" s="374" t="str">
        <f>+'01-Mapa de riesgo-UO'!F395</f>
        <v>NO</v>
      </c>
      <c r="D394" s="376" t="str">
        <f>'01-Mapa de riesgo-UO'!J395</f>
        <v>Financiero</v>
      </c>
      <c r="E394" s="376" t="str">
        <f>'01-Mapa de riesgo-UO'!K395</f>
        <v>Ajustes en el presupuesto Institucional no previstos o aplazamientos de gastos priorizados para la vigencia.</v>
      </c>
      <c r="F394" s="376" t="str">
        <f>'01-Mapa de riesgo-UO'!L395</f>
        <v>. 
Probabilidad de requerirse ajustes en el presupuesto Institucional no previstos o aplazamientos de gastos priorizados para la vigencia, para atender gastos adicionales no proyectados</v>
      </c>
      <c r="G394" s="175" t="str">
        <f>'01-Mapa de riesgo-UO'!I395</f>
        <v>Manualidad en la obtención y consolidación de la información necesaria para los análisis financieros respectivos.</v>
      </c>
      <c r="H394" s="376"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76" t="str">
        <f>'01-Mapa de riesgo-UO'!AT395</f>
        <v>MODERADO</v>
      </c>
      <c r="J394" s="176">
        <f>'01-Mapa de riesgo-UO'!AW725</f>
        <v>0</v>
      </c>
      <c r="K394" s="374" t="str">
        <f t="shared" si="23"/>
        <v>Si el proceso lo requiere</v>
      </c>
      <c r="L394" s="368"/>
      <c r="M394" s="368"/>
      <c r="N394" s="368"/>
      <c r="O394" s="368"/>
      <c r="P394" s="368"/>
      <c r="Q394" s="368"/>
      <c r="R394" s="368"/>
      <c r="S394" s="370"/>
    </row>
    <row r="395" spans="1:19" ht="31.5" customHeight="1" x14ac:dyDescent="0.2">
      <c r="A395" s="372"/>
      <c r="B395" s="374"/>
      <c r="C395" s="374"/>
      <c r="D395" s="376"/>
      <c r="E395" s="376"/>
      <c r="F395" s="376"/>
      <c r="G395" s="175" t="str">
        <f>'01-Mapa de riesgo-UO'!I396</f>
        <v>Omisión de información en la planeación e identificación de necesidades presupuestales desde las dependencias académicas y administrativas</v>
      </c>
      <c r="H395" s="376"/>
      <c r="I395" s="376"/>
      <c r="J395" s="176">
        <f>'01-Mapa de riesgo-UO'!AW726</f>
        <v>0</v>
      </c>
      <c r="K395" s="374"/>
      <c r="L395" s="368"/>
      <c r="M395" s="368"/>
      <c r="N395" s="368"/>
      <c r="O395" s="368"/>
      <c r="P395" s="368"/>
      <c r="Q395" s="368"/>
      <c r="R395" s="368"/>
      <c r="S395" s="370"/>
    </row>
    <row r="396" spans="1:19" ht="31.5" customHeight="1" x14ac:dyDescent="0.2">
      <c r="A396" s="372"/>
      <c r="B396" s="374"/>
      <c r="C396" s="374"/>
      <c r="D396" s="376"/>
      <c r="E396" s="376"/>
      <c r="F396" s="376"/>
      <c r="G396" s="175" t="str">
        <f>'01-Mapa de riesgo-UO'!I397</f>
        <v>Aprobación por parte de los órganos colegiados, de propuestas  que no contaron con el análisis financiero respectivo de manera previa.</v>
      </c>
      <c r="H396" s="376"/>
      <c r="I396" s="376"/>
      <c r="J396" s="176">
        <f>'01-Mapa de riesgo-UO'!AW727</f>
        <v>0</v>
      </c>
      <c r="K396" s="374"/>
      <c r="L396" s="368"/>
      <c r="M396" s="368"/>
      <c r="N396" s="368"/>
      <c r="O396" s="368"/>
      <c r="P396" s="368"/>
      <c r="Q396" s="368"/>
      <c r="R396" s="368"/>
      <c r="S396" s="370"/>
    </row>
    <row r="397" spans="1:19" ht="31.5" customHeight="1" x14ac:dyDescent="0.2">
      <c r="A397" s="372">
        <v>130</v>
      </c>
      <c r="B397" s="374" t="str">
        <f>'01-Mapa de riesgo-UO'!D398</f>
        <v>EXTENSIÓN_PROYECCIÓN_SOCIAL</v>
      </c>
      <c r="C397" s="374" t="str">
        <f>+'01-Mapa de riesgo-UO'!F398</f>
        <v>NO</v>
      </c>
      <c r="D397" s="376" t="str">
        <f>'01-Mapa de riesgo-UO'!J398</f>
        <v>Operacional</v>
      </c>
      <c r="E397" s="376" t="str">
        <f>'01-Mapa de riesgo-UO'!K398</f>
        <v>Probabilidad de que se presenten contratos o convenios entre la universidad y entes externos que no cumplan con los lineamientos institucionales y no cuentan con respaldo financiero.</v>
      </c>
      <c r="F397" s="376" t="str">
        <f>'01-Mapa de riesgo-UO'!L398</f>
        <v>Contratos o convenios no alineados a las directrices institucionales.</v>
      </c>
      <c r="G397" s="175" t="str">
        <f>'01-Mapa de riesgo-UO'!I398</f>
        <v xml:space="preserve">Desconocimiento de los lineamientos por parte del personal de la Institución para la suscripción de contratos o convenios. </v>
      </c>
      <c r="H397" s="376"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76" t="str">
        <f>'01-Mapa de riesgo-UO'!AT398</f>
        <v>LEVE</v>
      </c>
      <c r="J397" s="176">
        <f>'01-Mapa de riesgo-UO'!AW728</f>
        <v>0</v>
      </c>
      <c r="K397" s="374" t="str">
        <f t="shared" si="23"/>
        <v>NO</v>
      </c>
      <c r="L397" s="368"/>
      <c r="M397" s="368"/>
      <c r="N397" s="368"/>
      <c r="O397" s="368"/>
      <c r="P397" s="368"/>
      <c r="Q397" s="368"/>
      <c r="R397" s="368"/>
      <c r="S397" s="370"/>
    </row>
    <row r="398" spans="1:19" ht="31.5" customHeight="1" x14ac:dyDescent="0.2">
      <c r="A398" s="372"/>
      <c r="B398" s="374"/>
      <c r="C398" s="374"/>
      <c r="D398" s="376"/>
      <c r="E398" s="376"/>
      <c r="F398" s="376"/>
      <c r="G398" s="175" t="str">
        <f>'01-Mapa de riesgo-UO'!I399</f>
        <v>Entrega inoportuna de la información por parte del proponente.</v>
      </c>
      <c r="H398" s="376"/>
      <c r="I398" s="376"/>
      <c r="J398" s="176">
        <f>'01-Mapa de riesgo-UO'!AW729</f>
        <v>0</v>
      </c>
      <c r="K398" s="374"/>
      <c r="L398" s="368"/>
      <c r="M398" s="368"/>
      <c r="N398" s="368"/>
      <c r="O398" s="368"/>
      <c r="P398" s="368"/>
      <c r="Q398" s="368"/>
      <c r="R398" s="368"/>
      <c r="S398" s="370"/>
    </row>
    <row r="399" spans="1:19" ht="31.5" customHeight="1" x14ac:dyDescent="0.2">
      <c r="A399" s="372"/>
      <c r="B399" s="374"/>
      <c r="C399" s="374"/>
      <c r="D399" s="376"/>
      <c r="E399" s="376"/>
      <c r="F399" s="376"/>
      <c r="G399" s="175" t="str">
        <f>'01-Mapa de riesgo-UO'!I400</f>
        <v>Presiones de agentes externos para el cumplimiento de tiempos para la presentación de propuestas.</v>
      </c>
      <c r="H399" s="376"/>
      <c r="I399" s="376"/>
      <c r="J399" s="176">
        <f>'01-Mapa de riesgo-UO'!AW730</f>
        <v>0</v>
      </c>
      <c r="K399" s="374"/>
      <c r="L399" s="368"/>
      <c r="M399" s="368"/>
      <c r="N399" s="368"/>
      <c r="O399" s="368"/>
      <c r="P399" s="368"/>
      <c r="Q399" s="368"/>
      <c r="R399" s="368"/>
      <c r="S399" s="370"/>
    </row>
    <row r="400" spans="1:19" ht="31.5" customHeight="1" x14ac:dyDescent="0.2">
      <c r="A400" s="372">
        <v>131</v>
      </c>
      <c r="B400" s="374" t="str">
        <f>'01-Mapa de riesgo-UO'!D401</f>
        <v>ASEGURAMIENTO_DE_LA_CALIDAD_INSTITUCIONAL</v>
      </c>
      <c r="C400" s="374" t="str">
        <f>+'01-Mapa de riesgo-UO'!F401</f>
        <v>SI</v>
      </c>
      <c r="D400" s="376" t="str">
        <f>'01-Mapa de riesgo-UO'!J401</f>
        <v>Corrupción</v>
      </c>
      <c r="E400" s="376"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76" t="str">
        <f>'01-Mapa de riesgo-UO'!L401</f>
        <v>Permitir el uso de información sensible para la institución como contraseñas, instructivos, procedimientos o bases de datos a personas no autorizadas</v>
      </c>
      <c r="G400" s="175" t="str">
        <f>'01-Mapa de riesgo-UO'!I401</f>
        <v>Falta de ética profesional.</v>
      </c>
      <c r="H400" s="376" t="str">
        <f>'01-Mapa de riesgo-UO'!M401</f>
        <v>Pérdida de la confidencialidad de la información.
Pérdida de la vinculación laboral por incumplimiento de la claúsula de confidencialidad del contrato.
Afectación a la imagen de la Universidad</v>
      </c>
      <c r="I400" s="376" t="str">
        <f>'01-Mapa de riesgo-UO'!AT401</f>
        <v>LEVE</v>
      </c>
      <c r="J400" s="176">
        <f>'01-Mapa de riesgo-UO'!AW731</f>
        <v>0</v>
      </c>
      <c r="K400" s="374" t="str">
        <f t="shared" si="23"/>
        <v>NO</v>
      </c>
      <c r="L400" s="368"/>
      <c r="M400" s="368"/>
      <c r="N400" s="368"/>
      <c r="O400" s="368"/>
      <c r="P400" s="368"/>
      <c r="Q400" s="368"/>
      <c r="R400" s="368"/>
      <c r="S400" s="370"/>
    </row>
    <row r="401" spans="1:19" ht="31.5" customHeight="1" x14ac:dyDescent="0.2">
      <c r="A401" s="372"/>
      <c r="B401" s="374"/>
      <c r="C401" s="374"/>
      <c r="D401" s="376"/>
      <c r="E401" s="376"/>
      <c r="F401" s="376"/>
      <c r="G401" s="175">
        <f>'01-Mapa de riesgo-UO'!I402</f>
        <v>0</v>
      </c>
      <c r="H401" s="376"/>
      <c r="I401" s="376"/>
      <c r="J401" s="176">
        <f>'01-Mapa de riesgo-UO'!AW732</f>
        <v>0</v>
      </c>
      <c r="K401" s="374"/>
      <c r="L401" s="368"/>
      <c r="M401" s="368"/>
      <c r="N401" s="368"/>
      <c r="O401" s="368"/>
      <c r="P401" s="368"/>
      <c r="Q401" s="368"/>
      <c r="R401" s="368"/>
      <c r="S401" s="370"/>
    </row>
    <row r="402" spans="1:19" ht="31.5" customHeight="1" x14ac:dyDescent="0.2">
      <c r="A402" s="372"/>
      <c r="B402" s="374"/>
      <c r="C402" s="374"/>
      <c r="D402" s="376"/>
      <c r="E402" s="376"/>
      <c r="F402" s="376"/>
      <c r="G402" s="175">
        <f>'01-Mapa de riesgo-UO'!I403</f>
        <v>0</v>
      </c>
      <c r="H402" s="376"/>
      <c r="I402" s="376"/>
      <c r="J402" s="176">
        <f>'01-Mapa de riesgo-UO'!AW733</f>
        <v>0</v>
      </c>
      <c r="K402" s="374"/>
      <c r="L402" s="368"/>
      <c r="M402" s="368"/>
      <c r="N402" s="368"/>
      <c r="O402" s="368"/>
      <c r="P402" s="368"/>
      <c r="Q402" s="368"/>
      <c r="R402" s="368"/>
      <c r="S402" s="370"/>
    </row>
    <row r="403" spans="1:19" ht="31.5" customHeight="1" x14ac:dyDescent="0.2">
      <c r="A403" s="372">
        <v>132</v>
      </c>
      <c r="B403" s="374" t="str">
        <f>'01-Mapa de riesgo-UO'!D404</f>
        <v>ASEGURAMIENTO_DE_LA_CALIDAD_INSTITUCIONAL</v>
      </c>
      <c r="C403" s="374" t="str">
        <f>+'01-Mapa de riesgo-UO'!F404</f>
        <v>NO</v>
      </c>
      <c r="D403" s="376" t="str">
        <f>'01-Mapa de riesgo-UO'!J404</f>
        <v>Información</v>
      </c>
      <c r="E403" s="376" t="str">
        <f>'01-Mapa de riesgo-UO'!K404</f>
        <v>Pérdida de la información Institucional, que reposa en el Sistema Integral de Gestión</v>
      </c>
      <c r="F403" s="376" t="str">
        <f>'01-Mapa de riesgo-UO'!L404</f>
        <v>Modificación y  eliminación parcial  de la documentación del Sistema Integral de Gestión de la Universidad</v>
      </c>
      <c r="G403" s="175" t="str">
        <f>'01-Mapa de riesgo-UO'!I404</f>
        <v>Fallas en el software  y  no realización del backup.</v>
      </c>
      <c r="H403" s="376" t="str">
        <f>'01-Mapa de riesgo-UO'!M404</f>
        <v>Pérdida del conocimiento institucional</v>
      </c>
      <c r="I403" s="376" t="str">
        <f>'01-Mapa de riesgo-UO'!AT404</f>
        <v>LEVE</v>
      </c>
      <c r="J403" s="176">
        <f>'01-Mapa de riesgo-UO'!AW734</f>
        <v>0</v>
      </c>
      <c r="K403" s="374" t="str">
        <f t="shared" si="23"/>
        <v>NO</v>
      </c>
      <c r="L403" s="368"/>
      <c r="M403" s="368"/>
      <c r="N403" s="368"/>
      <c r="O403" s="368"/>
      <c r="P403" s="368"/>
      <c r="Q403" s="368"/>
      <c r="R403" s="368"/>
      <c r="S403" s="370"/>
    </row>
    <row r="404" spans="1:19" ht="31.5" customHeight="1" x14ac:dyDescent="0.2">
      <c r="A404" s="372"/>
      <c r="B404" s="374"/>
      <c r="C404" s="374"/>
      <c r="D404" s="376"/>
      <c r="E404" s="376"/>
      <c r="F404" s="376"/>
      <c r="G404" s="175" t="str">
        <f>'01-Mapa de riesgo-UO'!I405</f>
        <v>Hackers que modifiquen o borren documentación.
Pérdida de la informacion por trabajo virtual debido a la pandemia.</v>
      </c>
      <c r="H404" s="376"/>
      <c r="I404" s="376"/>
      <c r="J404" s="176">
        <f>'01-Mapa de riesgo-UO'!AW735</f>
        <v>0</v>
      </c>
      <c r="K404" s="374"/>
      <c r="L404" s="368"/>
      <c r="M404" s="368"/>
      <c r="N404" s="368"/>
      <c r="O404" s="368"/>
      <c r="P404" s="368"/>
      <c r="Q404" s="368"/>
      <c r="R404" s="368"/>
      <c r="S404" s="370"/>
    </row>
    <row r="405" spans="1:19" ht="31.5" customHeight="1" x14ac:dyDescent="0.2">
      <c r="A405" s="372"/>
      <c r="B405" s="374"/>
      <c r="C405" s="374"/>
      <c r="D405" s="376"/>
      <c r="E405" s="376"/>
      <c r="F405" s="376"/>
      <c r="G405" s="175" t="str">
        <f>'01-Mapa de riesgo-UO'!I406</f>
        <v>Daño de los equipos y documentación por riesgos biológicos.</v>
      </c>
      <c r="H405" s="376"/>
      <c r="I405" s="376"/>
      <c r="J405" s="176">
        <f>'01-Mapa de riesgo-UO'!AW736</f>
        <v>0</v>
      </c>
      <c r="K405" s="374"/>
      <c r="L405" s="368"/>
      <c r="M405" s="368"/>
      <c r="N405" s="368"/>
      <c r="O405" s="368"/>
      <c r="P405" s="368"/>
      <c r="Q405" s="368"/>
      <c r="R405" s="368"/>
      <c r="S405" s="370"/>
    </row>
    <row r="406" spans="1:19" ht="31.5" customHeight="1" x14ac:dyDescent="0.2">
      <c r="A406" s="372">
        <v>133</v>
      </c>
      <c r="B406" s="374" t="str">
        <f>'01-Mapa de riesgo-UO'!D407</f>
        <v>EXTENSIÓN_PROYECCIÓN_SOCIAL</v>
      </c>
      <c r="C406" s="374" t="str">
        <f>+'01-Mapa de riesgo-UO'!F407</f>
        <v>NO</v>
      </c>
      <c r="D406" s="376" t="str">
        <f>'01-Mapa de riesgo-UO'!J407</f>
        <v>Ambiental</v>
      </c>
      <c r="E406" s="376" t="str">
        <f>'01-Mapa de riesgo-UO'!K407</f>
        <v>Afectación de las áreas boscosas de la Universidad por acciones antrópica o eventos naturales</v>
      </c>
      <c r="F406" s="376" t="str">
        <f>'01-Mapa de riesgo-UO'!L407</f>
        <v xml:space="preserve">Afectación de la biodiversidad, infraestructura  u equipamento de los bosques por actividades indiscriminadas de la comunidad o por la ocurrencia de eventos naturales o inducidos. </v>
      </c>
      <c r="G406" s="175" t="str">
        <f>'01-Mapa de riesgo-UO'!I407</f>
        <v xml:space="preserve">Cerramientos inseguros y con bajo seguimiento a su estado </v>
      </c>
      <c r="H406" s="376" t="str">
        <f>'01-Mapa de riesgo-UO'!M407</f>
        <v>Daños a los ecosistemas
Pérdida de material vegetal de colecciones botánicas
Extracción de fauna del bosque
Disminución de los servicios ambientales del Campus Universitario
Afectación legal 
Perdida de imagen Institucional</v>
      </c>
      <c r="I406" s="376" t="str">
        <f>'01-Mapa de riesgo-UO'!AT407</f>
        <v>LEVE</v>
      </c>
      <c r="J406" s="176">
        <f>'01-Mapa de riesgo-UO'!AW737</f>
        <v>0</v>
      </c>
      <c r="K406" s="374" t="str">
        <f t="shared" ref="K406:K469" si="24">IF(I406="GRAVE","Debe formularse",IF(I406="MODERADO", "Si el proceso lo requiere","NO"))</f>
        <v>NO</v>
      </c>
      <c r="L406" s="368"/>
      <c r="M406" s="368"/>
      <c r="N406" s="368"/>
      <c r="O406" s="368"/>
      <c r="P406" s="368"/>
      <c r="Q406" s="368"/>
      <c r="R406" s="368"/>
      <c r="S406" s="370"/>
    </row>
    <row r="407" spans="1:19" ht="31.5" customHeight="1" x14ac:dyDescent="0.2">
      <c r="A407" s="372"/>
      <c r="B407" s="374"/>
      <c r="C407" s="374"/>
      <c r="D407" s="376"/>
      <c r="E407" s="376"/>
      <c r="F407" s="376"/>
      <c r="G407" s="175" t="str">
        <f>'01-Mapa de riesgo-UO'!I408</f>
        <v>Falta de cultura ciudadana para el cuidado ambiental</v>
      </c>
      <c r="H407" s="376"/>
      <c r="I407" s="376"/>
      <c r="J407" s="176">
        <f>'01-Mapa de riesgo-UO'!AW738</f>
        <v>0</v>
      </c>
      <c r="K407" s="374"/>
      <c r="L407" s="368"/>
      <c r="M407" s="368"/>
      <c r="N407" s="368"/>
      <c r="O407" s="368"/>
      <c r="P407" s="368"/>
      <c r="Q407" s="368"/>
      <c r="R407" s="368"/>
      <c r="S407" s="370"/>
    </row>
    <row r="408" spans="1:19" ht="31.5" customHeight="1" x14ac:dyDescent="0.2">
      <c r="A408" s="372"/>
      <c r="B408" s="374"/>
      <c r="C408" s="374"/>
      <c r="D408" s="376"/>
      <c r="E408" s="376"/>
      <c r="F408" s="376"/>
      <c r="G408" s="175" t="str">
        <f>'01-Mapa de riesgo-UO'!I409</f>
        <v>Vulnerabilidad a eventos naturales</v>
      </c>
      <c r="H408" s="376"/>
      <c r="I408" s="376"/>
      <c r="J408" s="176">
        <f>'01-Mapa de riesgo-UO'!AW739</f>
        <v>0</v>
      </c>
      <c r="K408" s="374"/>
      <c r="L408" s="368"/>
      <c r="M408" s="368"/>
      <c r="N408" s="368"/>
      <c r="O408" s="368"/>
      <c r="P408" s="368"/>
      <c r="Q408" s="368"/>
      <c r="R408" s="368"/>
      <c r="S408" s="370"/>
    </row>
    <row r="409" spans="1:19" ht="31.5" customHeight="1" x14ac:dyDescent="0.2">
      <c r="A409" s="372">
        <v>134</v>
      </c>
      <c r="B409" s="374" t="str">
        <f>'01-Mapa de riesgo-UO'!D410</f>
        <v>GESTIÓN_Y_SOSTENIBILIDAD_INSTITUCIONAL</v>
      </c>
      <c r="C409" s="374" t="str">
        <f>+'01-Mapa de riesgo-UO'!F410</f>
        <v>SI</v>
      </c>
      <c r="D409" s="376" t="str">
        <f>'01-Mapa de riesgo-UO'!J410</f>
        <v>Estratégico</v>
      </c>
      <c r="E409" s="376" t="str">
        <f>'01-Mapa de riesgo-UO'!K410</f>
        <v xml:space="preserve">Desfinanciación del presupuesto de la Universidad </v>
      </c>
      <c r="F409" s="376"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75" t="str">
        <f>'01-Mapa de riesgo-UO'!I410</f>
        <v xml:space="preserve">Directrices administrativas no soportadas en análisis financieros. </v>
      </c>
      <c r="H409" s="376"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76" t="str">
        <f>'01-Mapa de riesgo-UO'!AT410</f>
        <v>LEVE</v>
      </c>
      <c r="J409" s="176">
        <f>'01-Mapa de riesgo-UO'!AW740</f>
        <v>0</v>
      </c>
      <c r="K409" s="374" t="str">
        <f t="shared" si="24"/>
        <v>NO</v>
      </c>
      <c r="L409" s="368"/>
      <c r="M409" s="368"/>
      <c r="N409" s="368"/>
      <c r="O409" s="368"/>
      <c r="P409" s="368"/>
      <c r="Q409" s="368"/>
      <c r="R409" s="368"/>
      <c r="S409" s="370"/>
    </row>
    <row r="410" spans="1:19" ht="31.5" customHeight="1" x14ac:dyDescent="0.2">
      <c r="A410" s="372"/>
      <c r="B410" s="374"/>
      <c r="C410" s="374"/>
      <c r="D410" s="376"/>
      <c r="E410" s="376"/>
      <c r="F410" s="376"/>
      <c r="G410" s="175" t="str">
        <f>'01-Mapa de riesgo-UO'!I411</f>
        <v>Aprobación de normas y leyes gubernamentales que le generan mayor obligación a la institución o cambios en el funcionamiento.</v>
      </c>
      <c r="H410" s="376"/>
      <c r="I410" s="376"/>
      <c r="J410" s="176">
        <f>'01-Mapa de riesgo-UO'!AW741</f>
        <v>0</v>
      </c>
      <c r="K410" s="374"/>
      <c r="L410" s="368"/>
      <c r="M410" s="368"/>
      <c r="N410" s="368"/>
      <c r="O410" s="368"/>
      <c r="P410" s="368"/>
      <c r="Q410" s="368"/>
      <c r="R410" s="368"/>
      <c r="S410" s="370"/>
    </row>
    <row r="411" spans="1:19" ht="31.5" customHeight="1" x14ac:dyDescent="0.2">
      <c r="A411" s="372"/>
      <c r="B411" s="374"/>
      <c r="C411" s="374"/>
      <c r="D411" s="376"/>
      <c r="E411" s="376"/>
      <c r="F411" s="376"/>
      <c r="G411" s="175" t="str">
        <f>'01-Mapa de riesgo-UO'!I412</f>
        <v>Disminución en el recaudo de los recursos apropiados en el presupuesto de la Universidad aprobado por el Consejo Superior.</v>
      </c>
      <c r="H411" s="376"/>
      <c r="I411" s="376"/>
      <c r="J411" s="176">
        <f>'01-Mapa de riesgo-UO'!AW742</f>
        <v>0</v>
      </c>
      <c r="K411" s="374"/>
      <c r="L411" s="368"/>
      <c r="M411" s="368"/>
      <c r="N411" s="368"/>
      <c r="O411" s="368"/>
      <c r="P411" s="368"/>
      <c r="Q411" s="368"/>
      <c r="R411" s="368"/>
      <c r="S411" s="370"/>
    </row>
    <row r="412" spans="1:19" ht="31.5" customHeight="1" x14ac:dyDescent="0.2">
      <c r="A412" s="372">
        <v>135</v>
      </c>
      <c r="B412" s="374" t="str">
        <f>'01-Mapa de riesgo-UO'!D413</f>
        <v>DOCENCIA</v>
      </c>
      <c r="C412" s="374" t="str">
        <f>+'01-Mapa de riesgo-UO'!F413</f>
        <v>NO</v>
      </c>
      <c r="D412" s="376" t="str">
        <f>'01-Mapa de riesgo-UO'!J413</f>
        <v>Operacional</v>
      </c>
      <c r="E412" s="376" t="str">
        <f>'01-Mapa de riesgo-UO'!K413</f>
        <v>Asignación de puntos y/o unidades salariales sin cumplimiento de requisitos</v>
      </c>
      <c r="F412" s="376" t="str">
        <f>'01-Mapa de riesgo-UO'!L413</f>
        <v>Asignación de puntos y/o unidades salariales, sin cumplir con los requisitos establecidos en la normatividad externa e interna.</v>
      </c>
      <c r="G412" s="175" t="str">
        <f>'01-Mapa de riesgo-UO'!I413</f>
        <v>Normas nacionales no integradas y desactualizadas
Interpretación de la norma</v>
      </c>
      <c r="H412" s="376" t="str">
        <f>'01-Mapa de riesgo-UO'!M413</f>
        <v>Incorrecta asignación salarial
Devolución de dinero
Recovatorias, Demandas y reclamaciones por parte de los docentes</v>
      </c>
      <c r="I412" s="376" t="str">
        <f>'01-Mapa de riesgo-UO'!AT413</f>
        <v>LEVE</v>
      </c>
      <c r="J412" s="176">
        <f>'01-Mapa de riesgo-UO'!AW743</f>
        <v>0</v>
      </c>
      <c r="K412" s="374" t="str">
        <f t="shared" si="24"/>
        <v>NO</v>
      </c>
      <c r="L412" s="368"/>
      <c r="M412" s="368"/>
      <c r="N412" s="368"/>
      <c r="O412" s="368"/>
      <c r="P412" s="368"/>
      <c r="Q412" s="368"/>
      <c r="R412" s="368"/>
      <c r="S412" s="370"/>
    </row>
    <row r="413" spans="1:19" ht="31.5" customHeight="1" x14ac:dyDescent="0.2">
      <c r="A413" s="372"/>
      <c r="B413" s="374"/>
      <c r="C413" s="374"/>
      <c r="D413" s="376"/>
      <c r="E413" s="376"/>
      <c r="F413" s="376"/>
      <c r="G413" s="175" t="str">
        <f>'01-Mapa de riesgo-UO'!I414</f>
        <v>Falta de automatización del proceso</v>
      </c>
      <c r="H413" s="376"/>
      <c r="I413" s="376"/>
      <c r="J413" s="176">
        <f>'01-Mapa de riesgo-UO'!AW744</f>
        <v>0</v>
      </c>
      <c r="K413" s="374"/>
      <c r="L413" s="368"/>
      <c r="M413" s="368"/>
      <c r="N413" s="368"/>
      <c r="O413" s="368"/>
      <c r="P413" s="368"/>
      <c r="Q413" s="368"/>
      <c r="R413" s="368"/>
      <c r="S413" s="370"/>
    </row>
    <row r="414" spans="1:19" ht="31.5" customHeight="1" x14ac:dyDescent="0.2">
      <c r="A414" s="372"/>
      <c r="B414" s="374"/>
      <c r="C414" s="374"/>
      <c r="D414" s="376"/>
      <c r="E414" s="376"/>
      <c r="F414" s="376"/>
      <c r="G414" s="175" t="str">
        <f>'01-Mapa de riesgo-UO'!I415</f>
        <v>Fallas del sistema de información desde la solicitud hasta el pago y falta de integralidad entre los sistemas.</v>
      </c>
      <c r="H414" s="376"/>
      <c r="I414" s="376"/>
      <c r="J414" s="176">
        <f>'01-Mapa de riesgo-UO'!AW745</f>
        <v>0</v>
      </c>
      <c r="K414" s="374"/>
      <c r="L414" s="368"/>
      <c r="M414" s="368"/>
      <c r="N414" s="368"/>
      <c r="O414" s="368"/>
      <c r="P414" s="368"/>
      <c r="Q414" s="368"/>
      <c r="R414" s="368"/>
      <c r="S414" s="370"/>
    </row>
    <row r="415" spans="1:19" ht="31.5" customHeight="1" x14ac:dyDescent="0.2">
      <c r="A415" s="372">
        <v>136</v>
      </c>
      <c r="B415" s="374" t="str">
        <f>'01-Mapa de riesgo-UO'!D416</f>
        <v>EGRESADOS</v>
      </c>
      <c r="C415" s="374" t="str">
        <f>+'01-Mapa de riesgo-UO'!F416</f>
        <v>NO</v>
      </c>
      <c r="D415" s="376" t="str">
        <f>'01-Mapa de riesgo-UO'!J416</f>
        <v>Estratégico</v>
      </c>
      <c r="E415" s="376" t="str">
        <f>'01-Mapa de riesgo-UO'!K416</f>
        <v>Insatisfacción del EGRESADO con la UTP</v>
      </c>
      <c r="F415" s="376" t="str">
        <f>'01-Mapa de riesgo-UO'!L416</f>
        <v>Posibilidad de tener una baja participación de egresados y empleadores, debido al bajo seguimiento de indicadores, deficiente comunciación y deficiencia en la identificación de estrategias y temas de interés</v>
      </c>
      <c r="G415" s="175" t="str">
        <f>'01-Mapa de riesgo-UO'!I416</f>
        <v>Bajo nivel de seguimiento a los idicadores de egresados</v>
      </c>
      <c r="H415" s="376" t="str">
        <f>'01-Mapa de riesgo-UO'!M416</f>
        <v>Baja participación de los egresados en las actividades
Desactualización de datos de los egresados y empleadores</v>
      </c>
      <c r="I415" s="376" t="str">
        <f>'01-Mapa de riesgo-UO'!AT416</f>
        <v>MODERADO</v>
      </c>
      <c r="J415" s="176">
        <f>'01-Mapa de riesgo-UO'!AW746</f>
        <v>0</v>
      </c>
      <c r="K415" s="374" t="str">
        <f t="shared" si="24"/>
        <v>Si el proceso lo requiere</v>
      </c>
      <c r="L415" s="368"/>
      <c r="M415" s="368"/>
      <c r="N415" s="368"/>
      <c r="O415" s="368"/>
      <c r="P415" s="368"/>
      <c r="Q415" s="368"/>
      <c r="R415" s="368"/>
      <c r="S415" s="370"/>
    </row>
    <row r="416" spans="1:19" ht="31.5" customHeight="1" x14ac:dyDescent="0.2">
      <c r="A416" s="372"/>
      <c r="B416" s="374"/>
      <c r="C416" s="374"/>
      <c r="D416" s="376"/>
      <c r="E416" s="376"/>
      <c r="F416" s="376"/>
      <c r="G416" s="175" t="str">
        <f>'01-Mapa de riesgo-UO'!I417</f>
        <v xml:space="preserve">Deficiente comunicación entre la oficina de egresados, con egresados y empresarios </v>
      </c>
      <c r="H416" s="376"/>
      <c r="I416" s="376"/>
      <c r="J416" s="176">
        <f>'01-Mapa de riesgo-UO'!AW747</f>
        <v>0</v>
      </c>
      <c r="K416" s="374"/>
      <c r="L416" s="368"/>
      <c r="M416" s="368"/>
      <c r="N416" s="368"/>
      <c r="O416" s="368"/>
      <c r="P416" s="368"/>
      <c r="Q416" s="368"/>
      <c r="R416" s="368"/>
      <c r="S416" s="370"/>
    </row>
    <row r="417" spans="1:19" ht="31.5" customHeight="1" x14ac:dyDescent="0.2">
      <c r="A417" s="372"/>
      <c r="B417" s="374"/>
      <c r="C417" s="374"/>
      <c r="D417" s="376"/>
      <c r="E417" s="376"/>
      <c r="F417" s="376"/>
      <c r="G417" s="175" t="str">
        <f>'01-Mapa de riesgo-UO'!I418</f>
        <v>Deficiencia en la identificación de estrategias y temas de interés, que incentiven la participación</v>
      </c>
      <c r="H417" s="376"/>
      <c r="I417" s="376"/>
      <c r="J417" s="176">
        <f>'01-Mapa de riesgo-UO'!AW748</f>
        <v>0</v>
      </c>
      <c r="K417" s="374"/>
      <c r="L417" s="368"/>
      <c r="M417" s="368"/>
      <c r="N417" s="368"/>
      <c r="O417" s="368"/>
      <c r="P417" s="368"/>
      <c r="Q417" s="368"/>
      <c r="R417" s="368"/>
      <c r="S417" s="370"/>
    </row>
    <row r="418" spans="1:19" ht="31.5" customHeight="1" x14ac:dyDescent="0.2">
      <c r="A418" s="372">
        <v>137</v>
      </c>
      <c r="B418" s="374" t="str">
        <f>'01-Mapa de riesgo-UO'!D419</f>
        <v>EGRESADOS</v>
      </c>
      <c r="C418" s="374" t="str">
        <f>+'01-Mapa de riesgo-UO'!F419</f>
        <v>NO</v>
      </c>
      <c r="D418" s="376" t="str">
        <f>'01-Mapa de riesgo-UO'!J419</f>
        <v>Imagen</v>
      </c>
      <c r="E418" s="376" t="str">
        <f>'01-Mapa de riesgo-UO'!K419</f>
        <v>Desconocimiento del rol del egresado en el medio</v>
      </c>
      <c r="F418" s="376" t="str">
        <f>'01-Mapa de riesgo-UO'!L419</f>
        <v>Posibilidad de perdida de imagen o afectadción en los procesos de renovación curricular, por falta de herramientas para medir el impacto del egresado en el medio</v>
      </c>
      <c r="G418" s="175" t="str">
        <f>'01-Mapa de riesgo-UO'!I419</f>
        <v>Deficiencia en la efectividad para implementar herramientas para medir el impacto del egresado en el medio</v>
      </c>
      <c r="H418" s="376" t="str">
        <f>'01-Mapa de riesgo-UO'!M419</f>
        <v>Afectación en los procesos de renovaciones curriculares
Perdida de la imagen institucional
Dificultad en la empleabilidad del egresado UTP</v>
      </c>
      <c r="I418" s="376" t="str">
        <f>'01-Mapa de riesgo-UO'!AT419</f>
        <v>MODERADO</v>
      </c>
      <c r="J418" s="176">
        <f>'01-Mapa de riesgo-UO'!AW749</f>
        <v>0</v>
      </c>
      <c r="K418" s="374" t="str">
        <f t="shared" si="24"/>
        <v>Si el proceso lo requiere</v>
      </c>
      <c r="L418" s="368"/>
      <c r="M418" s="368"/>
      <c r="N418" s="368"/>
      <c r="O418" s="368"/>
      <c r="P418" s="368"/>
      <c r="Q418" s="368"/>
      <c r="R418" s="368"/>
      <c r="S418" s="370"/>
    </row>
    <row r="419" spans="1:19" ht="31.5" customHeight="1" x14ac:dyDescent="0.2">
      <c r="A419" s="372"/>
      <c r="B419" s="374"/>
      <c r="C419" s="374"/>
      <c r="D419" s="376"/>
      <c r="E419" s="376"/>
      <c r="F419" s="376"/>
      <c r="G419" s="175" t="str">
        <f>'01-Mapa de riesgo-UO'!I420</f>
        <v>Desconocimiento del perfil del egresado en el medio</v>
      </c>
      <c r="H419" s="376"/>
      <c r="I419" s="376"/>
      <c r="J419" s="176">
        <f>'01-Mapa de riesgo-UO'!AW750</f>
        <v>0</v>
      </c>
      <c r="K419" s="374"/>
      <c r="L419" s="368"/>
      <c r="M419" s="368"/>
      <c r="N419" s="368"/>
      <c r="O419" s="368"/>
      <c r="P419" s="368"/>
      <c r="Q419" s="368"/>
      <c r="R419" s="368"/>
      <c r="S419" s="370"/>
    </row>
    <row r="420" spans="1:19" ht="31.5" customHeight="1" x14ac:dyDescent="0.2">
      <c r="A420" s="372"/>
      <c r="B420" s="374"/>
      <c r="C420" s="374"/>
      <c r="D420" s="376"/>
      <c r="E420" s="376"/>
      <c r="F420" s="376"/>
      <c r="G420" s="175">
        <f>'01-Mapa de riesgo-UO'!I421</f>
        <v>0</v>
      </c>
      <c r="H420" s="376"/>
      <c r="I420" s="376"/>
      <c r="J420" s="176">
        <f>'01-Mapa de riesgo-UO'!AW751</f>
        <v>0</v>
      </c>
      <c r="K420" s="374"/>
      <c r="L420" s="368"/>
      <c r="M420" s="368"/>
      <c r="N420" s="368"/>
      <c r="O420" s="368"/>
      <c r="P420" s="368"/>
      <c r="Q420" s="368"/>
      <c r="R420" s="368"/>
      <c r="S420" s="370"/>
    </row>
    <row r="421" spans="1:19" ht="31.5" customHeight="1" x14ac:dyDescent="0.2">
      <c r="A421" s="372">
        <v>138</v>
      </c>
      <c r="B421" s="374" t="str">
        <f>'01-Mapa de riesgo-UO'!D422</f>
        <v>DIRECCIONAMIENTO_INSTITUCIONAL</v>
      </c>
      <c r="C421" s="374" t="str">
        <f>+'01-Mapa de riesgo-UO'!F422</f>
        <v>SI</v>
      </c>
      <c r="D421" s="376" t="str">
        <f>'01-Mapa de riesgo-UO'!J422</f>
        <v>Estratégico</v>
      </c>
      <c r="E421" s="376" t="str">
        <f>'01-Mapa de riesgo-UO'!K422</f>
        <v>No cumplimiento del Proyecto Educativo Institucional y las orientaciones institucionales para la renovación curricular.</v>
      </c>
      <c r="F421" s="376" t="str">
        <f>'01-Mapa de riesgo-UO'!L422</f>
        <v>Que el Proyecto Educativo Institucional- PEI y, los documentos institucionales para la renovaicón curricular no sean implementados en los programas académicos</v>
      </c>
      <c r="G421" s="175" t="str">
        <f>'01-Mapa de riesgo-UO'!I422</f>
        <v>Baja apropiación de la política académica curricular, que reglamentan el PEI y las orientaciones institucionales para el diseño y renovación curricular de los programas académicos en la Universidad.</v>
      </c>
      <c r="H421" s="376" t="str">
        <f>'01-Mapa de riesgo-UO'!M422</f>
        <v xml:space="preserve">Currículos desactualizados que no responden a los lineamientos institucionales
No apropiación de la identidad institucional  "Formación profesional integral", por parte de la comunidad académica
</v>
      </c>
      <c r="I421" s="376" t="str">
        <f>'01-Mapa de riesgo-UO'!AT422</f>
        <v>MODERADO</v>
      </c>
      <c r="J421" s="176">
        <f>'01-Mapa de riesgo-UO'!AW752</f>
        <v>0</v>
      </c>
      <c r="K421" s="374" t="str">
        <f t="shared" si="24"/>
        <v>Si el proceso lo requiere</v>
      </c>
      <c r="L421" s="368"/>
      <c r="M421" s="368"/>
      <c r="N421" s="368"/>
      <c r="O421" s="368"/>
      <c r="P421" s="368"/>
      <c r="Q421" s="368"/>
      <c r="R421" s="368"/>
      <c r="S421" s="370"/>
    </row>
    <row r="422" spans="1:19" ht="31.5" customHeight="1" x14ac:dyDescent="0.2">
      <c r="A422" s="372"/>
      <c r="B422" s="374"/>
      <c r="C422" s="374"/>
      <c r="D422" s="376"/>
      <c r="E422" s="376"/>
      <c r="F422" s="376"/>
      <c r="G422" s="175"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76"/>
      <c r="I422" s="376"/>
      <c r="J422" s="176">
        <f>'01-Mapa de riesgo-UO'!AW753</f>
        <v>0</v>
      </c>
      <c r="K422" s="374"/>
      <c r="L422" s="368"/>
      <c r="M422" s="368"/>
      <c r="N422" s="368"/>
      <c r="O422" s="368"/>
      <c r="P422" s="368"/>
      <c r="Q422" s="368"/>
      <c r="R422" s="368"/>
      <c r="S422" s="370"/>
    </row>
    <row r="423" spans="1:19" ht="31.5" customHeight="1" x14ac:dyDescent="0.2">
      <c r="A423" s="372"/>
      <c r="B423" s="374"/>
      <c r="C423" s="374"/>
      <c r="D423" s="376"/>
      <c r="E423" s="376"/>
      <c r="F423" s="376"/>
      <c r="G423" s="175">
        <f>'01-Mapa de riesgo-UO'!I424</f>
        <v>0</v>
      </c>
      <c r="H423" s="376"/>
      <c r="I423" s="376"/>
      <c r="J423" s="176">
        <f>'01-Mapa de riesgo-UO'!AW754</f>
        <v>0</v>
      </c>
      <c r="K423" s="374"/>
      <c r="L423" s="368"/>
      <c r="M423" s="368"/>
      <c r="N423" s="368"/>
      <c r="O423" s="368"/>
      <c r="P423" s="368"/>
      <c r="Q423" s="368"/>
      <c r="R423" s="368"/>
      <c r="S423" s="370"/>
    </row>
    <row r="424" spans="1:19" ht="31.5" customHeight="1" x14ac:dyDescent="0.2">
      <c r="A424" s="372">
        <v>139</v>
      </c>
      <c r="B424" s="374" t="str">
        <f>'01-Mapa de riesgo-UO'!D425</f>
        <v>DOCENCIA</v>
      </c>
      <c r="C424" s="374" t="str">
        <f>+'01-Mapa de riesgo-UO'!F425</f>
        <v>NO</v>
      </c>
      <c r="D424" s="376" t="str">
        <f>'01-Mapa de riesgo-UO'!J425</f>
        <v>Estratégico</v>
      </c>
      <c r="E424" s="376" t="str">
        <f>'01-Mapa de riesgo-UO'!K425</f>
        <v>Pérdida del Registro Calificado de un Programa Académico</v>
      </c>
      <c r="F424" s="376" t="str">
        <f>'01-Mapa de riesgo-UO'!L425</f>
        <v>No renovación del registro calificado de un programa académico</v>
      </c>
      <c r="G424" s="175" t="str">
        <f>'01-Mapa de riesgo-UO'!I425</f>
        <v>No realizar seguimiento adecuado a las fechas de vencimiento y por lo tanto no realizar la solicitud en el tiempo reglamentario</v>
      </c>
      <c r="H424" s="376"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76" t="str">
        <f>'01-Mapa de riesgo-UO'!AT425</f>
        <v>LEVE</v>
      </c>
      <c r="J424" s="176">
        <f>'01-Mapa de riesgo-UO'!AW755</f>
        <v>0</v>
      </c>
      <c r="K424" s="374" t="str">
        <f t="shared" si="24"/>
        <v>NO</v>
      </c>
      <c r="L424" s="368"/>
      <c r="M424" s="368"/>
      <c r="N424" s="368"/>
      <c r="O424" s="368"/>
      <c r="P424" s="368"/>
      <c r="Q424" s="368"/>
      <c r="R424" s="368"/>
      <c r="S424" s="370"/>
    </row>
    <row r="425" spans="1:19" ht="31.5" customHeight="1" x14ac:dyDescent="0.2">
      <c r="A425" s="372"/>
      <c r="B425" s="374"/>
      <c r="C425" s="374"/>
      <c r="D425" s="376"/>
      <c r="E425" s="376"/>
      <c r="F425" s="376"/>
      <c r="G425" s="175" t="str">
        <f>'01-Mapa de riesgo-UO'!I426</f>
        <v>No cumplir con los estándares establecidos para la renovación del Registro Calificado</v>
      </c>
      <c r="H425" s="376"/>
      <c r="I425" s="376"/>
      <c r="J425" s="176">
        <f>'01-Mapa de riesgo-UO'!AW756</f>
        <v>0</v>
      </c>
      <c r="K425" s="374"/>
      <c r="L425" s="368"/>
      <c r="M425" s="368"/>
      <c r="N425" s="368"/>
      <c r="O425" s="368"/>
      <c r="P425" s="368"/>
      <c r="Q425" s="368"/>
      <c r="R425" s="368"/>
      <c r="S425" s="370"/>
    </row>
    <row r="426" spans="1:19" ht="31.5" customHeight="1" x14ac:dyDescent="0.2">
      <c r="A426" s="372"/>
      <c r="B426" s="374"/>
      <c r="C426" s="374"/>
      <c r="D426" s="376"/>
      <c r="E426" s="376"/>
      <c r="F426" s="376"/>
      <c r="G426" s="175">
        <f>'01-Mapa de riesgo-UO'!I427</f>
        <v>0</v>
      </c>
      <c r="H426" s="376"/>
      <c r="I426" s="376"/>
      <c r="J426" s="176">
        <f>'01-Mapa de riesgo-UO'!AW757</f>
        <v>0</v>
      </c>
      <c r="K426" s="374"/>
      <c r="L426" s="368"/>
      <c r="M426" s="368"/>
      <c r="N426" s="368"/>
      <c r="O426" s="368"/>
      <c r="P426" s="368"/>
      <c r="Q426" s="368"/>
      <c r="R426" s="368"/>
      <c r="S426" s="370"/>
    </row>
    <row r="427" spans="1:19" ht="31.5" customHeight="1" x14ac:dyDescent="0.2">
      <c r="A427" s="372">
        <v>140</v>
      </c>
      <c r="B427" s="374" t="str">
        <f>'01-Mapa de riesgo-UO'!D428</f>
        <v>DOCENCIA</v>
      </c>
      <c r="C427" s="374" t="str">
        <f>+'01-Mapa de riesgo-UO'!F428</f>
        <v>NO</v>
      </c>
      <c r="D427" s="376" t="str">
        <f>'01-Mapa de riesgo-UO'!J428</f>
        <v>Estratégico</v>
      </c>
      <c r="E427" s="376" t="str">
        <f>'01-Mapa de riesgo-UO'!K428</f>
        <v>Cierre o cancelación de asigntauras o programas virtuales</v>
      </c>
      <c r="F427" s="376"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75" t="str">
        <f>'01-Mapa de riesgo-UO'!I428</f>
        <v xml:space="preserve">El reglamento estudiantil permite la cancelación de asignaturas en cualquier período del semestre académico. </v>
      </c>
      <c r="H427" s="376"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76" t="str">
        <f>'01-Mapa de riesgo-UO'!AT428</f>
        <v>MODERADO</v>
      </c>
      <c r="J427" s="176">
        <f>'01-Mapa de riesgo-UO'!AW758</f>
        <v>0</v>
      </c>
      <c r="K427" s="374" t="str">
        <f t="shared" si="24"/>
        <v>Si el proceso lo requiere</v>
      </c>
      <c r="L427" s="368"/>
      <c r="M427" s="368"/>
      <c r="N427" s="368"/>
      <c r="O427" s="368"/>
      <c r="P427" s="368"/>
      <c r="Q427" s="368"/>
      <c r="R427" s="368"/>
      <c r="S427" s="370"/>
    </row>
    <row r="428" spans="1:19" ht="31.5" customHeight="1" x14ac:dyDescent="0.2">
      <c r="A428" s="372"/>
      <c r="B428" s="374"/>
      <c r="C428" s="374"/>
      <c r="D428" s="376"/>
      <c r="E428" s="376"/>
      <c r="F428" s="376"/>
      <c r="G428" s="175" t="str">
        <f>'01-Mapa de riesgo-UO'!I429</f>
        <v>Falta de habilidades y competencias fundamentales para mantenerse en la modalidad.</v>
      </c>
      <c r="H428" s="376"/>
      <c r="I428" s="376"/>
      <c r="J428" s="176">
        <f>'01-Mapa de riesgo-UO'!AW759</f>
        <v>0</v>
      </c>
      <c r="K428" s="374"/>
      <c r="L428" s="368"/>
      <c r="M428" s="368"/>
      <c r="N428" s="368"/>
      <c r="O428" s="368"/>
      <c r="P428" s="368"/>
      <c r="Q428" s="368"/>
      <c r="R428" s="368"/>
      <c r="S428" s="370"/>
    </row>
    <row r="429" spans="1:19" ht="31.5" customHeight="1" x14ac:dyDescent="0.2">
      <c r="A429" s="372"/>
      <c r="B429" s="374"/>
      <c r="C429" s="374"/>
      <c r="D429" s="376"/>
      <c r="E429" s="376"/>
      <c r="F429" s="376"/>
      <c r="G429" s="175" t="str">
        <f>'01-Mapa de riesgo-UO'!I430</f>
        <v xml:space="preserve">Falta de procedimientos institucionales que garanticen la creación y oferta de asignaturas o programas virtuales </v>
      </c>
      <c r="H429" s="376"/>
      <c r="I429" s="376"/>
      <c r="J429" s="176">
        <f>'01-Mapa de riesgo-UO'!AW760</f>
        <v>0</v>
      </c>
      <c r="K429" s="374"/>
      <c r="L429" s="368"/>
      <c r="M429" s="368"/>
      <c r="N429" s="368"/>
      <c r="O429" s="368"/>
      <c r="P429" s="368"/>
      <c r="Q429" s="368"/>
      <c r="R429" s="368"/>
      <c r="S429" s="370"/>
    </row>
    <row r="430" spans="1:19" ht="31.5" customHeight="1" x14ac:dyDescent="0.2">
      <c r="A430" s="372">
        <v>141</v>
      </c>
      <c r="B430" s="374" t="str">
        <f>'01-Mapa de riesgo-UO'!D431</f>
        <v>INVESTIGACIÓN_E_INNOVACIÓN</v>
      </c>
      <c r="C430" s="374" t="str">
        <f>+'01-Mapa de riesgo-UO'!F431</f>
        <v>SI</v>
      </c>
      <c r="D430" s="376" t="str">
        <f>'01-Mapa de riesgo-UO'!J431</f>
        <v>Estratégico</v>
      </c>
      <c r="E430" s="376" t="str">
        <f>'01-Mapa de riesgo-UO'!K431</f>
        <v xml:space="preserve">Reducción en la cantidad de activos de conocimiento transferidos a la sociedad </v>
      </c>
      <c r="F430" s="376"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75" t="str">
        <f>'01-Mapa de riesgo-UO'!I431</f>
        <v xml:space="preserve">Falta de financiación externa para la validación, prototipado y escalamiento de los activos tecnológicos </v>
      </c>
      <c r="H430" s="376"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76" t="str">
        <f>'01-Mapa de riesgo-UO'!AT431</f>
        <v>LEVE</v>
      </c>
      <c r="J430" s="176">
        <f>'01-Mapa de riesgo-UO'!AW761</f>
        <v>0</v>
      </c>
      <c r="K430" s="374" t="str">
        <f t="shared" si="24"/>
        <v>NO</v>
      </c>
      <c r="L430" s="368"/>
      <c r="M430" s="368"/>
      <c r="N430" s="368"/>
      <c r="O430" s="368"/>
      <c r="P430" s="368"/>
      <c r="Q430" s="368"/>
      <c r="R430" s="368"/>
      <c r="S430" s="370"/>
    </row>
    <row r="431" spans="1:19" ht="31.5" customHeight="1" x14ac:dyDescent="0.2">
      <c r="A431" s="372"/>
      <c r="B431" s="374"/>
      <c r="C431" s="374"/>
      <c r="D431" s="376"/>
      <c r="E431" s="376"/>
      <c r="F431" s="376"/>
      <c r="G431" s="175" t="str">
        <f>'01-Mapa de riesgo-UO'!I432</f>
        <v>Cambios en la normatividad que dificulten el proceso de transferencia de los activos de conocimiento</v>
      </c>
      <c r="H431" s="376"/>
      <c r="I431" s="376"/>
      <c r="J431" s="176">
        <f>'01-Mapa de riesgo-UO'!AW762</f>
        <v>0</v>
      </c>
      <c r="K431" s="374"/>
      <c r="L431" s="368"/>
      <c r="M431" s="368"/>
      <c r="N431" s="368"/>
      <c r="O431" s="368"/>
      <c r="P431" s="368"/>
      <c r="Q431" s="368"/>
      <c r="R431" s="368"/>
      <c r="S431" s="370"/>
    </row>
    <row r="432" spans="1:19" ht="31.5" customHeight="1" x14ac:dyDescent="0.2">
      <c r="A432" s="372"/>
      <c r="B432" s="374"/>
      <c r="C432" s="374"/>
      <c r="D432" s="376"/>
      <c r="E432" s="376"/>
      <c r="F432" s="376"/>
      <c r="G432" s="175" t="str">
        <f>'01-Mapa de riesgo-UO'!I433</f>
        <v xml:space="preserve">Incipiente presupuesto para financiar convocatorias de desarrollo tecnológico e innovación </v>
      </c>
      <c r="H432" s="376"/>
      <c r="I432" s="376"/>
      <c r="J432" s="176">
        <f>'01-Mapa de riesgo-UO'!AW763</f>
        <v>0</v>
      </c>
      <c r="K432" s="374"/>
      <c r="L432" s="368"/>
      <c r="M432" s="368"/>
      <c r="N432" s="368"/>
      <c r="O432" s="368"/>
      <c r="P432" s="368"/>
      <c r="Q432" s="368"/>
      <c r="R432" s="368"/>
      <c r="S432" s="370"/>
    </row>
    <row r="433" spans="1:19" ht="31.5" customHeight="1" x14ac:dyDescent="0.2">
      <c r="A433" s="372">
        <v>142</v>
      </c>
      <c r="B433" s="374" t="str">
        <f>'01-Mapa de riesgo-UO'!D434</f>
        <v>EXTENSIÓN_PROYECCIÓN_SOCIAL</v>
      </c>
      <c r="C433" s="374" t="str">
        <f>+'01-Mapa de riesgo-UO'!F434</f>
        <v>NO</v>
      </c>
      <c r="D433" s="376" t="str">
        <f>'01-Mapa de riesgo-UO'!J434</f>
        <v>Financiero</v>
      </c>
      <c r="E433" s="376" t="str">
        <f>'01-Mapa de riesgo-UO'!K434</f>
        <v>Disminución de la inversión institucional en proyectos de Extensión financiados a traves de Convocatorias Internas</v>
      </c>
      <c r="F433" s="376" t="str">
        <f>'01-Mapa de riesgo-UO'!L434</f>
        <v>Disminución de la inversión institucional en proyectos de Extensión financiados a traves de Convocatorias Internas</v>
      </c>
      <c r="G433" s="175" t="str">
        <f>'01-Mapa de riesgo-UO'!I434</f>
        <v>Disminución presupuestal para la financiación de los proyectos de extension</v>
      </c>
      <c r="H433" s="376" t="str">
        <f>'01-Mapa de riesgo-UO'!M434</f>
        <v xml:space="preserve">Reducción en la ejecución y financiación de proyectos y actividades de extensión universitaria
</v>
      </c>
      <c r="I433" s="376" t="str">
        <f>'01-Mapa de riesgo-UO'!AT434</f>
        <v>LEVE</v>
      </c>
      <c r="J433" s="176">
        <f>'01-Mapa de riesgo-UO'!AW764</f>
        <v>0</v>
      </c>
      <c r="K433" s="374" t="str">
        <f t="shared" si="24"/>
        <v>NO</v>
      </c>
      <c r="L433" s="368"/>
      <c r="M433" s="368"/>
      <c r="N433" s="368"/>
      <c r="O433" s="368"/>
      <c r="P433" s="368"/>
      <c r="Q433" s="368"/>
      <c r="R433" s="368"/>
      <c r="S433" s="370"/>
    </row>
    <row r="434" spans="1:19" ht="31.5" customHeight="1" x14ac:dyDescent="0.2">
      <c r="A434" s="372"/>
      <c r="B434" s="374"/>
      <c r="C434" s="374"/>
      <c r="D434" s="376"/>
      <c r="E434" s="376"/>
      <c r="F434" s="376"/>
      <c r="G434" s="175">
        <f>'01-Mapa de riesgo-UO'!I435</f>
        <v>0</v>
      </c>
      <c r="H434" s="376"/>
      <c r="I434" s="376"/>
      <c r="J434" s="176">
        <f>'01-Mapa de riesgo-UO'!AW765</f>
        <v>0</v>
      </c>
      <c r="K434" s="374"/>
      <c r="L434" s="368"/>
      <c r="M434" s="368"/>
      <c r="N434" s="368"/>
      <c r="O434" s="368"/>
      <c r="P434" s="368"/>
      <c r="Q434" s="368"/>
      <c r="R434" s="368"/>
      <c r="S434" s="370"/>
    </row>
    <row r="435" spans="1:19" ht="31.5" customHeight="1" x14ac:dyDescent="0.2">
      <c r="A435" s="372"/>
      <c r="B435" s="374"/>
      <c r="C435" s="374"/>
      <c r="D435" s="376"/>
      <c r="E435" s="376"/>
      <c r="F435" s="376"/>
      <c r="G435" s="175">
        <f>'01-Mapa de riesgo-UO'!I436</f>
        <v>0</v>
      </c>
      <c r="H435" s="376"/>
      <c r="I435" s="376"/>
      <c r="J435" s="176">
        <f>'01-Mapa de riesgo-UO'!AW766</f>
        <v>0</v>
      </c>
      <c r="K435" s="374"/>
      <c r="L435" s="368"/>
      <c r="M435" s="368"/>
      <c r="N435" s="368"/>
      <c r="O435" s="368"/>
      <c r="P435" s="368"/>
      <c r="Q435" s="368"/>
      <c r="R435" s="368"/>
      <c r="S435" s="370"/>
    </row>
    <row r="436" spans="1:19" ht="31.5" customHeight="1" x14ac:dyDescent="0.2">
      <c r="A436" s="372">
        <v>143</v>
      </c>
      <c r="B436" s="374" t="str">
        <f>'01-Mapa de riesgo-UO'!D437</f>
        <v>EXTENSIÓN_PROYECCIÓN_SOCIAL</v>
      </c>
      <c r="C436" s="374" t="str">
        <f>+'01-Mapa de riesgo-UO'!F437</f>
        <v>SI</v>
      </c>
      <c r="D436" s="376" t="str">
        <f>'01-Mapa de riesgo-UO'!J437</f>
        <v>Estratégico</v>
      </c>
      <c r="E436" s="376" t="str">
        <f>'01-Mapa de riesgo-UO'!K437</f>
        <v xml:space="preserve">Disminuciónen la ejecución de proyectos y servicios  de extensión en la Universidad Tecnológica de Pereira. </v>
      </c>
      <c r="F436" s="376" t="str">
        <f>'01-Mapa de riesgo-UO'!L437</f>
        <v xml:space="preserve">Baja demanda de servicios de extensión en el sector externo a la Universidad Tecnológica de Pereira. </v>
      </c>
      <c r="G436" s="175" t="str">
        <f>'01-Mapa de riesgo-UO'!I437</f>
        <v>Poca acertividad en la promoción, difusion y visibilidad de los servicios de extensión de la Universidad</v>
      </c>
      <c r="H436" s="376" t="str">
        <f>'01-Mapa de riesgo-UO'!M437</f>
        <v xml:space="preserve">Desfinanciación de la Institución por falta de recursos internos. 
Bajo posicionamiento de la institución a nivel local, regional, nacional e internacional. 
Incumplimiento en los indicadores. </v>
      </c>
      <c r="I436" s="376" t="str">
        <f>'01-Mapa de riesgo-UO'!AT437</f>
        <v>LEVE</v>
      </c>
      <c r="J436" s="176">
        <f>'01-Mapa de riesgo-UO'!AW767</f>
        <v>0</v>
      </c>
      <c r="K436" s="374" t="str">
        <f t="shared" si="24"/>
        <v>NO</v>
      </c>
      <c r="L436" s="368"/>
      <c r="M436" s="368"/>
      <c r="N436" s="368"/>
      <c r="O436" s="368"/>
      <c r="P436" s="368"/>
      <c r="Q436" s="368"/>
      <c r="R436" s="368"/>
      <c r="S436" s="370"/>
    </row>
    <row r="437" spans="1:19" ht="31.5" customHeight="1" x14ac:dyDescent="0.2">
      <c r="A437" s="372"/>
      <c r="B437" s="374"/>
      <c r="C437" s="374"/>
      <c r="D437" s="376"/>
      <c r="E437" s="376"/>
      <c r="F437" s="376"/>
      <c r="G437" s="175">
        <f>'01-Mapa de riesgo-UO'!I438</f>
        <v>0</v>
      </c>
      <c r="H437" s="376"/>
      <c r="I437" s="376"/>
      <c r="J437" s="176">
        <f>'01-Mapa de riesgo-UO'!AW768</f>
        <v>0</v>
      </c>
      <c r="K437" s="374"/>
      <c r="L437" s="368"/>
      <c r="M437" s="368"/>
      <c r="N437" s="368"/>
      <c r="O437" s="368"/>
      <c r="P437" s="368"/>
      <c r="Q437" s="368"/>
      <c r="R437" s="368"/>
      <c r="S437" s="370"/>
    </row>
    <row r="438" spans="1:19" ht="31.5" customHeight="1" x14ac:dyDescent="0.2">
      <c r="A438" s="372"/>
      <c r="B438" s="374"/>
      <c r="C438" s="374"/>
      <c r="D438" s="376"/>
      <c r="E438" s="376"/>
      <c r="F438" s="376"/>
      <c r="G438" s="175">
        <f>'01-Mapa de riesgo-UO'!I439</f>
        <v>0</v>
      </c>
      <c r="H438" s="376"/>
      <c r="I438" s="376"/>
      <c r="J438" s="176">
        <f>'01-Mapa de riesgo-UO'!AW769</f>
        <v>0</v>
      </c>
      <c r="K438" s="374"/>
      <c r="L438" s="368"/>
      <c r="M438" s="368"/>
      <c r="N438" s="368"/>
      <c r="O438" s="368"/>
      <c r="P438" s="368"/>
      <c r="Q438" s="368"/>
      <c r="R438" s="368"/>
      <c r="S438" s="370"/>
    </row>
    <row r="439" spans="1:19" ht="31.5" customHeight="1" x14ac:dyDescent="0.2">
      <c r="A439" s="372">
        <v>144</v>
      </c>
      <c r="B439" s="374" t="str">
        <f>'01-Mapa de riesgo-UO'!D440</f>
        <v>CREACIÓN_GESTIÓN_Y_TRANSFERENCIA_DEL_CONOCIMIENTO</v>
      </c>
      <c r="C439" s="374" t="str">
        <f>+'01-Mapa de riesgo-UO'!F440</f>
        <v>SI</v>
      </c>
      <c r="D439" s="376" t="str">
        <f>'01-Mapa de riesgo-UO'!J440</f>
        <v>Estratégico</v>
      </c>
      <c r="E439" s="376" t="str">
        <f>'01-Mapa de riesgo-UO'!K440</f>
        <v xml:space="preserve">Grupos de Investigación que pierden el reconocimiento de MinCiencias o disminuyen su categoría. </v>
      </c>
      <c r="F439" s="376" t="str">
        <f>'01-Mapa de riesgo-UO'!L440</f>
        <v>Grupos de investigación que no cumplen con los estándares mínimos para lograr el reconocimiento de MinCiencias o en su defecto disminuyan su categoría</v>
      </c>
      <c r="G439" s="175" t="str">
        <f>'01-Mapa de riesgo-UO'!I440</f>
        <v xml:space="preserve">Cambio de normatividad por parte de MinCiencias, relacionada al modelo de medición. </v>
      </c>
      <c r="H439" s="376" t="str">
        <f>'01-Mapa de riesgo-UO'!M440</f>
        <v xml:space="preserve">Pérdida de Acreditación Institucional y registros calificados. Incumplimiento de los indicadores institucionales. Disminución en la imagen y reconocimiento como universidad investigativa. </v>
      </c>
      <c r="I439" s="376" t="str">
        <f>'01-Mapa de riesgo-UO'!AT440</f>
        <v>MODERADO</v>
      </c>
      <c r="J439" s="176">
        <f>'01-Mapa de riesgo-UO'!AW770</f>
        <v>0</v>
      </c>
      <c r="K439" s="374" t="str">
        <f t="shared" si="24"/>
        <v>Si el proceso lo requiere</v>
      </c>
      <c r="L439" s="368"/>
      <c r="M439" s="368"/>
      <c r="N439" s="368"/>
      <c r="O439" s="368"/>
      <c r="P439" s="368"/>
      <c r="Q439" s="368"/>
      <c r="R439" s="368"/>
      <c r="S439" s="370"/>
    </row>
    <row r="440" spans="1:19" ht="31.5" customHeight="1" x14ac:dyDescent="0.2">
      <c r="A440" s="372"/>
      <c r="B440" s="374"/>
      <c r="C440" s="374"/>
      <c r="D440" s="376"/>
      <c r="E440" s="376"/>
      <c r="F440" s="376"/>
      <c r="G440" s="175" t="str">
        <f>'01-Mapa de riesgo-UO'!I441</f>
        <v xml:space="preserve">Falta de financiación externa o interna para el fortalecimiento de los Grupos de Investigación. </v>
      </c>
      <c r="H440" s="376"/>
      <c r="I440" s="376"/>
      <c r="J440" s="176">
        <f>'01-Mapa de riesgo-UO'!AW771</f>
        <v>0</v>
      </c>
      <c r="K440" s="374"/>
      <c r="L440" s="368"/>
      <c r="M440" s="368"/>
      <c r="N440" s="368"/>
      <c r="O440" s="368"/>
      <c r="P440" s="368"/>
      <c r="Q440" s="368"/>
      <c r="R440" s="368"/>
      <c r="S440" s="370"/>
    </row>
    <row r="441" spans="1:19" ht="31.5" customHeight="1" x14ac:dyDescent="0.2">
      <c r="A441" s="372"/>
      <c r="B441" s="374"/>
      <c r="C441" s="374"/>
      <c r="D441" s="376"/>
      <c r="E441" s="376"/>
      <c r="F441" s="376"/>
      <c r="G441" s="175" t="str">
        <f>'01-Mapa de riesgo-UO'!I442</f>
        <v xml:space="preserve">Desactualización de procedimientos y reglamentación interna relacionada a los Grupos de Investigación. </v>
      </c>
      <c r="H441" s="376"/>
      <c r="I441" s="376"/>
      <c r="J441" s="176">
        <f>'01-Mapa de riesgo-UO'!AW772</f>
        <v>0</v>
      </c>
      <c r="K441" s="374"/>
      <c r="L441" s="368"/>
      <c r="M441" s="368"/>
      <c r="N441" s="368"/>
      <c r="O441" s="368"/>
      <c r="P441" s="368"/>
      <c r="Q441" s="368"/>
      <c r="R441" s="368"/>
      <c r="S441" s="370"/>
    </row>
    <row r="442" spans="1:19" ht="31.5" customHeight="1" x14ac:dyDescent="0.2">
      <c r="A442" s="372">
        <v>145</v>
      </c>
      <c r="B442" s="374" t="str">
        <f>'01-Mapa de riesgo-UO'!D443</f>
        <v>INTERNACIONALIZACIÓN</v>
      </c>
      <c r="C442" s="374" t="str">
        <f>+'01-Mapa de riesgo-UO'!F443</f>
        <v>SI</v>
      </c>
      <c r="D442" s="376" t="str">
        <f>'01-Mapa de riesgo-UO'!J443</f>
        <v>Cumplimiento</v>
      </c>
      <c r="E442" s="376" t="str">
        <f>'01-Mapa de riesgo-UO'!K443</f>
        <v>Visitantes internacionales sin estatus migratorio regular</v>
      </c>
      <c r="F442" s="376"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75"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76"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76" t="str">
        <f>'01-Mapa de riesgo-UO'!AT443</f>
        <v>MODERADO</v>
      </c>
      <c r="J442" s="176">
        <f>'01-Mapa de riesgo-UO'!AW773</f>
        <v>0</v>
      </c>
      <c r="K442" s="374" t="str">
        <f t="shared" si="24"/>
        <v>Si el proceso lo requiere</v>
      </c>
      <c r="L442" s="368"/>
      <c r="M442" s="368"/>
      <c r="N442" s="368"/>
      <c r="O442" s="368"/>
      <c r="P442" s="368"/>
      <c r="Q442" s="368"/>
      <c r="R442" s="368"/>
      <c r="S442" s="370"/>
    </row>
    <row r="443" spans="1:19" ht="31.5" customHeight="1" x14ac:dyDescent="0.2">
      <c r="A443" s="372"/>
      <c r="B443" s="374"/>
      <c r="C443" s="374"/>
      <c r="D443" s="376"/>
      <c r="E443" s="376"/>
      <c r="F443" s="376"/>
      <c r="G443" s="175"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76"/>
      <c r="I443" s="376"/>
      <c r="J443" s="176">
        <f>'01-Mapa de riesgo-UO'!AW774</f>
        <v>0</v>
      </c>
      <c r="K443" s="374"/>
      <c r="L443" s="368"/>
      <c r="M443" s="368"/>
      <c r="N443" s="368"/>
      <c r="O443" s="368"/>
      <c r="P443" s="368"/>
      <c r="Q443" s="368"/>
      <c r="R443" s="368"/>
      <c r="S443" s="370"/>
    </row>
    <row r="444" spans="1:19" ht="31.5" customHeight="1" x14ac:dyDescent="0.2">
      <c r="A444" s="372"/>
      <c r="B444" s="374"/>
      <c r="C444" s="374"/>
      <c r="D444" s="376"/>
      <c r="E444" s="376"/>
      <c r="F444" s="376"/>
      <c r="G444" s="175">
        <f>'01-Mapa de riesgo-UO'!I445</f>
        <v>0</v>
      </c>
      <c r="H444" s="376"/>
      <c r="I444" s="376"/>
      <c r="J444" s="176">
        <f>'01-Mapa de riesgo-UO'!AW775</f>
        <v>0</v>
      </c>
      <c r="K444" s="374"/>
      <c r="L444" s="368"/>
      <c r="M444" s="368"/>
      <c r="N444" s="368"/>
      <c r="O444" s="368"/>
      <c r="P444" s="368"/>
      <c r="Q444" s="368"/>
      <c r="R444" s="368"/>
      <c r="S444" s="370"/>
    </row>
    <row r="445" spans="1:19" ht="31.5" customHeight="1" x14ac:dyDescent="0.2">
      <c r="A445" s="372">
        <v>146</v>
      </c>
      <c r="B445" s="374" t="str">
        <f>'01-Mapa de riesgo-UO'!D446</f>
        <v>DOCENCIA</v>
      </c>
      <c r="C445" s="374" t="str">
        <f>+'01-Mapa de riesgo-UO'!F446</f>
        <v>NO</v>
      </c>
      <c r="D445" s="376" t="str">
        <f>'01-Mapa de riesgo-UO'!J446</f>
        <v>Estratégico</v>
      </c>
      <c r="E445" s="376" t="str">
        <f>'01-Mapa de riesgo-UO'!K446</f>
        <v>Actualización en normativa vigente para procesos de programas académicos</v>
      </c>
      <c r="F445" s="376" t="str">
        <f>'01-Mapa de riesgo-UO'!L446</f>
        <v>La normativa nacional presenta cambios en algunos de sus procedimientos</v>
      </c>
      <c r="G445" s="175" t="str">
        <f>'01-Mapa de riesgo-UO'!I446</f>
        <v>Pérdida de registro calificado (acreditación) de programa académico</v>
      </c>
      <c r="H445" s="376" t="str">
        <f>'01-Mapa de riesgo-UO'!M446</f>
        <v>El programa académico puede ser cerrado en caso de no cumplir con los requisitos establecidos en la normativa</v>
      </c>
      <c r="I445" s="376" t="str">
        <f>'01-Mapa de riesgo-UO'!AT446</f>
        <v>MODERADO</v>
      </c>
      <c r="J445" s="176">
        <f>'01-Mapa de riesgo-UO'!AW776</f>
        <v>0</v>
      </c>
      <c r="K445" s="374" t="str">
        <f t="shared" si="24"/>
        <v>Si el proceso lo requiere</v>
      </c>
      <c r="L445" s="368"/>
      <c r="M445" s="368"/>
      <c r="N445" s="368"/>
      <c r="O445" s="368"/>
      <c r="P445" s="368"/>
      <c r="Q445" s="368"/>
      <c r="R445" s="368"/>
      <c r="S445" s="370"/>
    </row>
    <row r="446" spans="1:19" ht="31.5" customHeight="1" x14ac:dyDescent="0.2">
      <c r="A446" s="372"/>
      <c r="B446" s="374"/>
      <c r="C446" s="374"/>
      <c r="D446" s="376"/>
      <c r="E446" s="376"/>
      <c r="F446" s="376"/>
      <c r="G446" s="175">
        <f>'01-Mapa de riesgo-UO'!I447</f>
        <v>0</v>
      </c>
      <c r="H446" s="376"/>
      <c r="I446" s="376"/>
      <c r="J446" s="176">
        <f>'01-Mapa de riesgo-UO'!AW777</f>
        <v>0</v>
      </c>
      <c r="K446" s="374"/>
      <c r="L446" s="368"/>
      <c r="M446" s="368"/>
      <c r="N446" s="368"/>
      <c r="O446" s="368"/>
      <c r="P446" s="368"/>
      <c r="Q446" s="368"/>
      <c r="R446" s="368"/>
      <c r="S446" s="370"/>
    </row>
    <row r="447" spans="1:19" ht="31.5" customHeight="1" x14ac:dyDescent="0.2">
      <c r="A447" s="372"/>
      <c r="B447" s="374"/>
      <c r="C447" s="374"/>
      <c r="D447" s="376"/>
      <c r="E447" s="376"/>
      <c r="F447" s="376"/>
      <c r="G447" s="175">
        <f>'01-Mapa de riesgo-UO'!I448</f>
        <v>0</v>
      </c>
      <c r="H447" s="376"/>
      <c r="I447" s="376"/>
      <c r="J447" s="176">
        <f>'01-Mapa de riesgo-UO'!AW778</f>
        <v>0</v>
      </c>
      <c r="K447" s="374"/>
      <c r="L447" s="368"/>
      <c r="M447" s="368"/>
      <c r="N447" s="368"/>
      <c r="O447" s="368"/>
      <c r="P447" s="368"/>
      <c r="Q447" s="368"/>
      <c r="R447" s="368"/>
      <c r="S447" s="370"/>
    </row>
    <row r="448" spans="1:19" ht="31.5" customHeight="1" x14ac:dyDescent="0.2">
      <c r="A448" s="372">
        <v>147</v>
      </c>
      <c r="B448" s="374" t="str">
        <f>'01-Mapa de riesgo-UO'!D449</f>
        <v>INVESTIGACIÓN_E_INNOVACIÓN</v>
      </c>
      <c r="C448" s="374" t="str">
        <f>+'01-Mapa de riesgo-UO'!F449</f>
        <v>NO</v>
      </c>
      <c r="D448" s="376" t="str">
        <f>'01-Mapa de riesgo-UO'!J449</f>
        <v>Estratégico</v>
      </c>
      <c r="E448" s="376" t="str">
        <f>'01-Mapa de riesgo-UO'!K449</f>
        <v>Actualización en normativa vigente para grupos de investigación</v>
      </c>
      <c r="F448" s="376" t="str">
        <f>'01-Mapa de riesgo-UO'!L449</f>
        <v>Los requerimientos de la normativa cambian al momento de realizar la actualización de la categoría de los grupos de inverstigación ante MinCiencias</v>
      </c>
      <c r="G448" s="175" t="str">
        <f>'01-Mapa de riesgo-UO'!I449</f>
        <v>Pérdida de categoría del grupo de investigación</v>
      </c>
      <c r="H448" s="376" t="str">
        <f>'01-Mapa de riesgo-UO'!M449</f>
        <v>Pérdida de la categoría del grupo de investigación</v>
      </c>
      <c r="I448" s="376" t="str">
        <f>'01-Mapa de riesgo-UO'!AT449</f>
        <v>MODERADO</v>
      </c>
      <c r="J448" s="176">
        <f>'01-Mapa de riesgo-UO'!AW779</f>
        <v>0</v>
      </c>
      <c r="K448" s="374" t="str">
        <f t="shared" si="24"/>
        <v>Si el proceso lo requiere</v>
      </c>
      <c r="L448" s="368"/>
      <c r="M448" s="368"/>
      <c r="N448" s="368"/>
      <c r="O448" s="368"/>
      <c r="P448" s="368"/>
      <c r="Q448" s="368"/>
      <c r="R448" s="368"/>
      <c r="S448" s="370"/>
    </row>
    <row r="449" spans="1:19" ht="31.5" customHeight="1" x14ac:dyDescent="0.2">
      <c r="A449" s="372"/>
      <c r="B449" s="374"/>
      <c r="C449" s="374"/>
      <c r="D449" s="376"/>
      <c r="E449" s="376"/>
      <c r="F449" s="376"/>
      <c r="G449" s="175">
        <f>'01-Mapa de riesgo-UO'!I450</f>
        <v>0</v>
      </c>
      <c r="H449" s="376"/>
      <c r="I449" s="376"/>
      <c r="J449" s="176">
        <f>'01-Mapa de riesgo-UO'!AW780</f>
        <v>0</v>
      </c>
      <c r="K449" s="374"/>
      <c r="L449" s="368"/>
      <c r="M449" s="368"/>
      <c r="N449" s="368"/>
      <c r="O449" s="368"/>
      <c r="P449" s="368"/>
      <c r="Q449" s="368"/>
      <c r="R449" s="368"/>
      <c r="S449" s="370"/>
    </row>
    <row r="450" spans="1:19" ht="31.5" customHeight="1" x14ac:dyDescent="0.2">
      <c r="A450" s="372"/>
      <c r="B450" s="374"/>
      <c r="C450" s="374"/>
      <c r="D450" s="376"/>
      <c r="E450" s="376"/>
      <c r="F450" s="376"/>
      <c r="G450" s="175">
        <f>'01-Mapa de riesgo-UO'!I451</f>
        <v>0</v>
      </c>
      <c r="H450" s="376"/>
      <c r="I450" s="376"/>
      <c r="J450" s="176">
        <f>'01-Mapa de riesgo-UO'!AW781</f>
        <v>0</v>
      </c>
      <c r="K450" s="374"/>
      <c r="L450" s="368"/>
      <c r="M450" s="368"/>
      <c r="N450" s="368"/>
      <c r="O450" s="368"/>
      <c r="P450" s="368"/>
      <c r="Q450" s="368"/>
      <c r="R450" s="368"/>
      <c r="S450" s="370"/>
    </row>
    <row r="451" spans="1:19" ht="31.5" customHeight="1" x14ac:dyDescent="0.2">
      <c r="A451" s="372">
        <v>148</v>
      </c>
      <c r="B451" s="374" t="str">
        <f>'01-Mapa de riesgo-UO'!D452</f>
        <v>ADMINISTRACIÓN_INSTITUCIONAL</v>
      </c>
      <c r="C451" s="374" t="str">
        <f>+'01-Mapa de riesgo-UO'!F452</f>
        <v>NO</v>
      </c>
      <c r="D451" s="376" t="str">
        <f>'01-Mapa de riesgo-UO'!J452</f>
        <v>Operacional</v>
      </c>
      <c r="E451" s="376" t="str">
        <f>'01-Mapa de riesgo-UO'!K452</f>
        <v>Escasez de espacios físicos adecuados para el funcionamaiento de la Facultad de Bellas Artes y Humanidades</v>
      </c>
      <c r="F451" s="376" t="str">
        <f>'01-Mapa de riesgo-UO'!L452</f>
        <v>El edificio de la Facultad requiere adecuaciones de algunos espacios para mejorar los servicios académicos y laborales</v>
      </c>
      <c r="G451" s="175" t="str">
        <f>'01-Mapa de riesgo-UO'!I452</f>
        <v>El número de espacios físicos no es suficiente para llevar a cabo el funcionamiento de la Facultad de Bellas Artes y Humanidades</v>
      </c>
      <c r="H451" s="376" t="str">
        <f>'01-Mapa de riesgo-UO'!M452</f>
        <v>Disminución de la calidad académica en el cumplimiento de las funciones misionales.</v>
      </c>
      <c r="I451" s="376" t="str">
        <f>'01-Mapa de riesgo-UO'!AT452</f>
        <v>MODERADO</v>
      </c>
      <c r="J451" s="176">
        <f>'01-Mapa de riesgo-UO'!AW782</f>
        <v>0</v>
      </c>
      <c r="K451" s="374" t="str">
        <f t="shared" si="24"/>
        <v>Si el proceso lo requiere</v>
      </c>
      <c r="L451" s="368"/>
      <c r="M451" s="368"/>
      <c r="N451" s="368"/>
      <c r="O451" s="368"/>
      <c r="P451" s="368"/>
      <c r="Q451" s="368"/>
      <c r="R451" s="368"/>
      <c r="S451" s="370"/>
    </row>
    <row r="452" spans="1:19" ht="31.5" customHeight="1" x14ac:dyDescent="0.2">
      <c r="A452" s="372"/>
      <c r="B452" s="374"/>
      <c r="C452" s="374"/>
      <c r="D452" s="376"/>
      <c r="E452" s="376"/>
      <c r="F452" s="376"/>
      <c r="G452" s="175" t="str">
        <f>'01-Mapa de riesgo-UO'!I453</f>
        <v>Algunos espacios existentes son innadecuados para el uso de la comunidad de la Facultad de Bellas Artes y Humanidades</v>
      </c>
      <c r="H452" s="376"/>
      <c r="I452" s="376"/>
      <c r="J452" s="176">
        <f>'01-Mapa de riesgo-UO'!AW783</f>
        <v>0</v>
      </c>
      <c r="K452" s="374"/>
      <c r="L452" s="368"/>
      <c r="M452" s="368"/>
      <c r="N452" s="368"/>
      <c r="O452" s="368"/>
      <c r="P452" s="368"/>
      <c r="Q452" s="368"/>
      <c r="R452" s="368"/>
      <c r="S452" s="370"/>
    </row>
    <row r="453" spans="1:19" ht="31.5" customHeight="1" x14ac:dyDescent="0.2">
      <c r="A453" s="372"/>
      <c r="B453" s="374"/>
      <c r="C453" s="374"/>
      <c r="D453" s="376"/>
      <c r="E453" s="376"/>
      <c r="F453" s="376"/>
      <c r="G453" s="175">
        <f>'01-Mapa de riesgo-UO'!I454</f>
        <v>0</v>
      </c>
      <c r="H453" s="376"/>
      <c r="I453" s="376"/>
      <c r="J453" s="176">
        <f>'01-Mapa de riesgo-UO'!AW784</f>
        <v>0</v>
      </c>
      <c r="K453" s="374"/>
      <c r="L453" s="368"/>
      <c r="M453" s="368"/>
      <c r="N453" s="368"/>
      <c r="O453" s="368"/>
      <c r="P453" s="368"/>
      <c r="Q453" s="368"/>
      <c r="R453" s="368"/>
      <c r="S453" s="370"/>
    </row>
    <row r="454" spans="1:19" ht="31.5" customHeight="1" x14ac:dyDescent="0.2">
      <c r="A454" s="372">
        <v>149</v>
      </c>
      <c r="B454" s="374" t="str">
        <f>'01-Mapa de riesgo-UO'!D455</f>
        <v>ADMINISTRACIÓN_INSTITUCIONAL</v>
      </c>
      <c r="C454" s="374" t="str">
        <f>+'01-Mapa de riesgo-UO'!F455</f>
        <v>NO</v>
      </c>
      <c r="D454" s="376" t="str">
        <f>'01-Mapa de riesgo-UO'!J455</f>
        <v>Derechos_Humanos</v>
      </c>
      <c r="E454" s="376" t="str">
        <f>'01-Mapa de riesgo-UO'!K455</f>
        <v>Público, psicosocial y físico</v>
      </c>
      <c r="F454" s="376" t="str">
        <f>'01-Mapa de riesgo-UO'!L455</f>
        <v>Actividades del orden social por parte de los estudiantes, que afectan el adecuado desempeño de las actividades académicas, administrativas y de extensión dentro de la facultad</v>
      </c>
      <c r="G454" s="175" t="str">
        <f>'01-Mapa de riesgo-UO'!I455</f>
        <v>El personal docente se encuentra altamente afectado por el alto nivel de ruido</v>
      </c>
      <c r="H454" s="376" t="str">
        <f>'01-Mapa de riesgo-UO'!M455</f>
        <v>Enfermedades de origen psicosocial
Otro tipo de enfermedades e intoxicaciones
Deserción
Afectación laboral por falta de condiciones adecuadas</v>
      </c>
      <c r="I454" s="376" t="str">
        <f>'01-Mapa de riesgo-UO'!AT455</f>
        <v>GRAVE</v>
      </c>
      <c r="J454" s="176">
        <f>'01-Mapa de riesgo-UO'!AW785</f>
        <v>0</v>
      </c>
      <c r="K454" s="374" t="str">
        <f t="shared" si="24"/>
        <v>Debe formularse</v>
      </c>
      <c r="L454" s="368"/>
      <c r="M454" s="368"/>
      <c r="N454" s="368"/>
      <c r="O454" s="368"/>
      <c r="P454" s="368"/>
      <c r="Q454" s="368"/>
      <c r="R454" s="368"/>
      <c r="S454" s="370"/>
    </row>
    <row r="455" spans="1:19" ht="31.5" customHeight="1" x14ac:dyDescent="0.2">
      <c r="A455" s="372"/>
      <c r="B455" s="374"/>
      <c r="C455" s="374"/>
      <c r="D455" s="376"/>
      <c r="E455" s="376"/>
      <c r="F455" s="376"/>
      <c r="G455" s="175" t="str">
        <f>'01-Mapa de riesgo-UO'!I456</f>
        <v>Consumo de sustancias alucinógenas al interior de la Facultad de Bellas Artes y Humanidades por parte de los estudiantes</v>
      </c>
      <c r="H455" s="376"/>
      <c r="I455" s="376"/>
      <c r="J455" s="176">
        <f>'01-Mapa de riesgo-UO'!AW786</f>
        <v>0</v>
      </c>
      <c r="K455" s="374"/>
      <c r="L455" s="368"/>
      <c r="M455" s="368"/>
      <c r="N455" s="368"/>
      <c r="O455" s="368"/>
      <c r="P455" s="368"/>
      <c r="Q455" s="368"/>
      <c r="R455" s="368"/>
      <c r="S455" s="370"/>
    </row>
    <row r="456" spans="1:19" ht="31.5" customHeight="1" x14ac:dyDescent="0.2">
      <c r="A456" s="372"/>
      <c r="B456" s="374"/>
      <c r="C456" s="374"/>
      <c r="D456" s="376"/>
      <c r="E456" s="376"/>
      <c r="F456" s="376"/>
      <c r="G456" s="175" t="str">
        <f>'01-Mapa de riesgo-UO'!I457</f>
        <v>Proliferación de olores y humo de sustancias psicoactivas en la edificación de la Facultad de Bellas Artes y Humanidades</v>
      </c>
      <c r="H456" s="376"/>
      <c r="I456" s="376"/>
      <c r="J456" s="176">
        <f>'01-Mapa de riesgo-UO'!AW787</f>
        <v>0</v>
      </c>
      <c r="K456" s="374"/>
      <c r="L456" s="368"/>
      <c r="M456" s="368"/>
      <c r="N456" s="368"/>
      <c r="O456" s="368"/>
      <c r="P456" s="368"/>
      <c r="Q456" s="368"/>
      <c r="R456" s="368"/>
      <c r="S456" s="370"/>
    </row>
    <row r="457" spans="1:19" ht="31.5" customHeight="1" x14ac:dyDescent="0.2">
      <c r="A457" s="372">
        <v>150</v>
      </c>
      <c r="B457" s="374" t="str">
        <f>'01-Mapa de riesgo-UO'!D458</f>
        <v>ADMINISTRACIÓN_INSTITUCIONAL</v>
      </c>
      <c r="C457" s="374" t="str">
        <f>+'01-Mapa de riesgo-UO'!F458</f>
        <v>NO</v>
      </c>
      <c r="D457" s="376" t="str">
        <f>'01-Mapa de riesgo-UO'!J458</f>
        <v>Cumplimiento</v>
      </c>
      <c r="E457" s="376" t="str">
        <f>'01-Mapa de riesgo-UO'!K458</f>
        <v>Registros presupuestales generados después de que se inicie la ejecución de los compromisos u obligaciones</v>
      </c>
      <c r="F457" s="376"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75" t="str">
        <f>'01-Mapa de riesgo-UO'!I458</f>
        <v>Falta de claridad en los compromisos que evidencien un hecho cumplido</v>
      </c>
      <c r="H457" s="376" t="str">
        <f>'01-Mapa de riesgo-UO'!M458</f>
        <v>Procesos disciplinarios</v>
      </c>
      <c r="I457" s="376" t="str">
        <f>'01-Mapa de riesgo-UO'!AT458</f>
        <v>LEVE</v>
      </c>
      <c r="J457" s="176">
        <f>'01-Mapa de riesgo-UO'!AW788</f>
        <v>0</v>
      </c>
      <c r="K457" s="374" t="str">
        <f t="shared" si="24"/>
        <v>NO</v>
      </c>
      <c r="L457" s="368"/>
      <c r="M457" s="368"/>
      <c r="N457" s="368"/>
      <c r="O457" s="368"/>
      <c r="P457" s="368"/>
      <c r="Q457" s="368"/>
      <c r="R457" s="368"/>
      <c r="S457" s="370"/>
    </row>
    <row r="458" spans="1:19" ht="31.5" customHeight="1" x14ac:dyDescent="0.2">
      <c r="A458" s="372"/>
      <c r="B458" s="374"/>
      <c r="C458" s="374"/>
      <c r="D458" s="376"/>
      <c r="E458" s="376"/>
      <c r="F458" s="376"/>
      <c r="G458" s="175">
        <f>'01-Mapa de riesgo-UO'!I459</f>
        <v>0</v>
      </c>
      <c r="H458" s="376"/>
      <c r="I458" s="376"/>
      <c r="J458" s="176">
        <f>'01-Mapa de riesgo-UO'!AW789</f>
        <v>0</v>
      </c>
      <c r="K458" s="374"/>
      <c r="L458" s="368"/>
      <c r="M458" s="368"/>
      <c r="N458" s="368"/>
      <c r="O458" s="368"/>
      <c r="P458" s="368"/>
      <c r="Q458" s="368"/>
      <c r="R458" s="368"/>
      <c r="S458" s="370"/>
    </row>
    <row r="459" spans="1:19" ht="31.5" customHeight="1" x14ac:dyDescent="0.2">
      <c r="A459" s="372"/>
      <c r="B459" s="374"/>
      <c r="C459" s="374"/>
      <c r="D459" s="376"/>
      <c r="E459" s="376"/>
      <c r="F459" s="376"/>
      <c r="G459" s="175">
        <f>'01-Mapa de riesgo-UO'!I460</f>
        <v>0</v>
      </c>
      <c r="H459" s="376"/>
      <c r="I459" s="376"/>
      <c r="J459" s="176">
        <f>'01-Mapa de riesgo-UO'!AW790</f>
        <v>0</v>
      </c>
      <c r="K459" s="374"/>
      <c r="L459" s="368"/>
      <c r="M459" s="368"/>
      <c r="N459" s="368"/>
      <c r="O459" s="368"/>
      <c r="P459" s="368"/>
      <c r="Q459" s="368"/>
      <c r="R459" s="368"/>
      <c r="S459" s="370"/>
    </row>
    <row r="460" spans="1:19" ht="31.5" customHeight="1" x14ac:dyDescent="0.2">
      <c r="A460" s="372">
        <v>151</v>
      </c>
      <c r="B460" s="374" t="str">
        <f>'01-Mapa de riesgo-UO'!D461</f>
        <v>ADMINISTRACIÓN_INSTITUCIONAL</v>
      </c>
      <c r="C460" s="374" t="str">
        <f>+'01-Mapa de riesgo-UO'!F461</f>
        <v>SI</v>
      </c>
      <c r="D460" s="376" t="str">
        <f>'01-Mapa de riesgo-UO'!J461</f>
        <v>Financiero</v>
      </c>
      <c r="E460" s="376" t="str">
        <f>'01-Mapa de riesgo-UO'!K461</f>
        <v>Fraude electronico</v>
      </c>
      <c r="F460" s="376" t="str">
        <f>'01-Mapa de riesgo-UO'!L461</f>
        <v xml:space="preserve">   Acceso no autorizado a la banca virtual</v>
      </c>
      <c r="G460" s="175" t="str">
        <f>'01-Mapa de riesgo-UO'!I461</f>
        <v>Falta de seguimiento a los protocolos definidos.</v>
      </c>
      <c r="H460" s="376" t="str">
        <f>'01-Mapa de riesgo-UO'!M461</f>
        <v xml:space="preserve">1. Detrimento Patrimonial.            2. Exposición   de la            información financiera de la Universidad.                      </v>
      </c>
      <c r="I460" s="376" t="str">
        <f>'01-Mapa de riesgo-UO'!AT461</f>
        <v>LEVE</v>
      </c>
      <c r="J460" s="176">
        <f>'01-Mapa de riesgo-UO'!AW791</f>
        <v>0</v>
      </c>
      <c r="K460" s="374" t="str">
        <f t="shared" si="24"/>
        <v>NO</v>
      </c>
      <c r="L460" s="368"/>
      <c r="M460" s="368"/>
      <c r="N460" s="368"/>
      <c r="O460" s="368"/>
      <c r="P460" s="368"/>
      <c r="Q460" s="368"/>
      <c r="R460" s="368"/>
      <c r="S460" s="370"/>
    </row>
    <row r="461" spans="1:19" ht="31.5" customHeight="1" x14ac:dyDescent="0.2">
      <c r="A461" s="372"/>
      <c r="B461" s="374"/>
      <c r="C461" s="374"/>
      <c r="D461" s="376"/>
      <c r="E461" s="376"/>
      <c r="F461" s="376"/>
      <c r="G461" s="175" t="str">
        <f>'01-Mapa de riesgo-UO'!I462</f>
        <v>Incumplimiento de los protocolos</v>
      </c>
      <c r="H461" s="376"/>
      <c r="I461" s="376"/>
      <c r="J461" s="176">
        <f>'01-Mapa de riesgo-UO'!AW792</f>
        <v>0</v>
      </c>
      <c r="K461" s="374"/>
      <c r="L461" s="368"/>
      <c r="M461" s="368"/>
      <c r="N461" s="368"/>
      <c r="O461" s="368"/>
      <c r="P461" s="368"/>
      <c r="Q461" s="368"/>
      <c r="R461" s="368"/>
      <c r="S461" s="370"/>
    </row>
    <row r="462" spans="1:19" ht="31.5" customHeight="1" x14ac:dyDescent="0.2">
      <c r="A462" s="372"/>
      <c r="B462" s="374"/>
      <c r="C462" s="374"/>
      <c r="D462" s="376"/>
      <c r="E462" s="376"/>
      <c r="F462" s="376"/>
      <c r="G462" s="175" t="str">
        <f>'01-Mapa de riesgo-UO'!I463</f>
        <v>Ataques ciberneticos</v>
      </c>
      <c r="H462" s="376"/>
      <c r="I462" s="376"/>
      <c r="J462" s="176">
        <f>'01-Mapa de riesgo-UO'!AW793</f>
        <v>0</v>
      </c>
      <c r="K462" s="374"/>
      <c r="L462" s="368"/>
      <c r="M462" s="368"/>
      <c r="N462" s="368"/>
      <c r="O462" s="368"/>
      <c r="P462" s="368"/>
      <c r="Q462" s="368"/>
      <c r="R462" s="368"/>
      <c r="S462" s="370"/>
    </row>
    <row r="463" spans="1:19" ht="31.5" customHeight="1" x14ac:dyDescent="0.2">
      <c r="A463" s="372">
        <v>152</v>
      </c>
      <c r="B463" s="374" t="str">
        <f>'01-Mapa de riesgo-UO'!D464</f>
        <v>ADMINISTRACIÓN_INSTITUCIONAL</v>
      </c>
      <c r="C463" s="374" t="str">
        <f>+'01-Mapa de riesgo-UO'!F464</f>
        <v>NO</v>
      </c>
      <c r="D463" s="376" t="str">
        <f>'01-Mapa de riesgo-UO'!J464</f>
        <v>Contable</v>
      </c>
      <c r="E463" s="376" t="str">
        <f>'01-Mapa de riesgo-UO'!K464</f>
        <v>Hechos económicos no incluidos en el proceso contable.</v>
      </c>
      <c r="F463" s="376" t="str">
        <f>'01-Mapa de riesgo-UO'!L464</f>
        <v>Gestión Contable, no sea informada de los hechos económicos, sociales y financieros generados en otras dependencias de la Universidad</v>
      </c>
      <c r="G463" s="175" t="str">
        <f>'01-Mapa de riesgo-UO'!I464</f>
        <v>Desconocimiento de las políticas y prácticas contables establecidas por la UTP.</v>
      </c>
      <c r="H463" s="376" t="str">
        <f>'01-Mapa de riesgo-UO'!M464</f>
        <v xml:space="preserve">1. Estados Financieros no razonables para la toma de decisiones 
2. Detrimento Patrimonial.
3. Hallazgos por parte del Ente de Control disciplinarios y fiscales. </v>
      </c>
      <c r="I463" s="376" t="str">
        <f>'01-Mapa de riesgo-UO'!AT464</f>
        <v>LEVE</v>
      </c>
      <c r="J463" s="176">
        <f>'01-Mapa de riesgo-UO'!AW794</f>
        <v>0</v>
      </c>
      <c r="K463" s="374" t="str">
        <f t="shared" si="24"/>
        <v>NO</v>
      </c>
      <c r="L463" s="368"/>
      <c r="M463" s="368"/>
      <c r="N463" s="368"/>
      <c r="O463" s="368"/>
      <c r="P463" s="368"/>
      <c r="Q463" s="368"/>
      <c r="R463" s="368"/>
      <c r="S463" s="370"/>
    </row>
    <row r="464" spans="1:19" ht="31.5" customHeight="1" x14ac:dyDescent="0.2">
      <c r="A464" s="372"/>
      <c r="B464" s="374"/>
      <c r="C464" s="374"/>
      <c r="D464" s="376"/>
      <c r="E464" s="376"/>
      <c r="F464" s="376"/>
      <c r="G464" s="175">
        <f>'01-Mapa de riesgo-UO'!I465</f>
        <v>0</v>
      </c>
      <c r="H464" s="376"/>
      <c r="I464" s="376"/>
      <c r="J464" s="176">
        <f>'01-Mapa de riesgo-UO'!AW795</f>
        <v>0</v>
      </c>
      <c r="K464" s="374"/>
      <c r="L464" s="368"/>
      <c r="M464" s="368"/>
      <c r="N464" s="368"/>
      <c r="O464" s="368"/>
      <c r="P464" s="368"/>
      <c r="Q464" s="368"/>
      <c r="R464" s="368"/>
      <c r="S464" s="370"/>
    </row>
    <row r="465" spans="1:19" ht="31.5" customHeight="1" x14ac:dyDescent="0.2">
      <c r="A465" s="372"/>
      <c r="B465" s="374"/>
      <c r="C465" s="374"/>
      <c r="D465" s="376"/>
      <c r="E465" s="376"/>
      <c r="F465" s="376"/>
      <c r="G465" s="175">
        <f>'01-Mapa de riesgo-UO'!I466</f>
        <v>0</v>
      </c>
      <c r="H465" s="376"/>
      <c r="I465" s="376"/>
      <c r="J465" s="176">
        <f>'01-Mapa de riesgo-UO'!AW796</f>
        <v>0</v>
      </c>
      <c r="K465" s="374"/>
      <c r="L465" s="368"/>
      <c r="M465" s="368"/>
      <c r="N465" s="368"/>
      <c r="O465" s="368"/>
      <c r="P465" s="368"/>
      <c r="Q465" s="368"/>
      <c r="R465" s="368"/>
      <c r="S465" s="370"/>
    </row>
    <row r="466" spans="1:19" ht="31.5" customHeight="1" x14ac:dyDescent="0.2">
      <c r="A466" s="372">
        <v>153</v>
      </c>
      <c r="B466" s="374" t="str">
        <f>'01-Mapa de riesgo-UO'!D467</f>
        <v>ADMINISTRACIÓN_INSTITUCIONAL</v>
      </c>
      <c r="C466" s="374" t="str">
        <f>+'01-Mapa de riesgo-UO'!F467</f>
        <v>NO</v>
      </c>
      <c r="D466" s="376" t="str">
        <f>'01-Mapa de riesgo-UO'!J467</f>
        <v>Contable</v>
      </c>
      <c r="E466" s="376" t="str">
        <f>'01-Mapa de riesgo-UO'!K467</f>
        <v>No fenecimiento de la cuenta debido al incumplimiento normativo y del manual de políticas contables en el desarrollo de actividades financieras</v>
      </c>
      <c r="F466" s="376" t="str">
        <f>'01-Mapa de riesgo-UO'!L467</f>
        <v>Registros contables no consistentes con la normas expedidades por el ente regulardor en la materia</v>
      </c>
      <c r="G466" s="175" t="str">
        <f>'01-Mapa de riesgo-UO'!I467</f>
        <v>Estados Financieros inconsistentes.</v>
      </c>
      <c r="H466" s="376" t="str">
        <f>'01-Mapa de riesgo-UO'!M467</f>
        <v>1. Hechos economicos sobre o subestimados,
2. Sanciones Disciplinarias
3. Estados Financieros no aprobados.</v>
      </c>
      <c r="I466" s="376" t="str">
        <f>'01-Mapa de riesgo-UO'!AT467</f>
        <v>MODERADO</v>
      </c>
      <c r="J466" s="176">
        <f>'01-Mapa de riesgo-UO'!AW797</f>
        <v>0</v>
      </c>
      <c r="K466" s="374" t="str">
        <f t="shared" si="24"/>
        <v>Si el proceso lo requiere</v>
      </c>
      <c r="L466" s="368"/>
      <c r="M466" s="368"/>
      <c r="N466" s="368"/>
      <c r="O466" s="368"/>
      <c r="P466" s="368"/>
      <c r="Q466" s="368"/>
      <c r="R466" s="368"/>
      <c r="S466" s="370"/>
    </row>
    <row r="467" spans="1:19" ht="31.5" customHeight="1" x14ac:dyDescent="0.2">
      <c r="A467" s="372"/>
      <c r="B467" s="374"/>
      <c r="C467" s="374"/>
      <c r="D467" s="376"/>
      <c r="E467" s="376"/>
      <c r="F467" s="376"/>
      <c r="G467" s="175">
        <f>'01-Mapa de riesgo-UO'!I468</f>
        <v>0</v>
      </c>
      <c r="H467" s="376"/>
      <c r="I467" s="376"/>
      <c r="J467" s="176">
        <f>'01-Mapa de riesgo-UO'!AW798</f>
        <v>0</v>
      </c>
      <c r="K467" s="374"/>
      <c r="L467" s="368"/>
      <c r="M467" s="368"/>
      <c r="N467" s="368"/>
      <c r="O467" s="368"/>
      <c r="P467" s="368"/>
      <c r="Q467" s="368"/>
      <c r="R467" s="368"/>
      <c r="S467" s="370"/>
    </row>
    <row r="468" spans="1:19" ht="31.5" customHeight="1" x14ac:dyDescent="0.2">
      <c r="A468" s="372"/>
      <c r="B468" s="374"/>
      <c r="C468" s="374"/>
      <c r="D468" s="376"/>
      <c r="E468" s="376"/>
      <c r="F468" s="376"/>
      <c r="G468" s="175">
        <f>'01-Mapa de riesgo-UO'!I469</f>
        <v>0</v>
      </c>
      <c r="H468" s="376"/>
      <c r="I468" s="376"/>
      <c r="J468" s="176">
        <f>'01-Mapa de riesgo-UO'!AW799</f>
        <v>0</v>
      </c>
      <c r="K468" s="374"/>
      <c r="L468" s="368"/>
      <c r="M468" s="368"/>
      <c r="N468" s="368"/>
      <c r="O468" s="368"/>
      <c r="P468" s="368"/>
      <c r="Q468" s="368"/>
      <c r="R468" s="368"/>
      <c r="S468" s="370"/>
    </row>
    <row r="469" spans="1:19" ht="31.5" customHeight="1" x14ac:dyDescent="0.2">
      <c r="A469" s="372">
        <v>154</v>
      </c>
      <c r="B469" s="374" t="str">
        <f>'01-Mapa de riesgo-UO'!D470</f>
        <v>ADMINISTRACIÓN_INSTITUCIONAL</v>
      </c>
      <c r="C469" s="374" t="str">
        <f>+'01-Mapa de riesgo-UO'!F470</f>
        <v>NO</v>
      </c>
      <c r="D469" s="376" t="str">
        <f>'01-Mapa de riesgo-UO'!J470</f>
        <v>Cumplimiento</v>
      </c>
      <c r="E469" s="376" t="str">
        <f>'01-Mapa de riesgo-UO'!K470</f>
        <v xml:space="preserve">No suscribir el contrato </v>
      </c>
      <c r="F469" s="376" t="str">
        <f>'01-Mapa de riesgo-UO'!L470</f>
        <v xml:space="preserve">No suscribir el contrato, objeto de la invitación pública o convocatoria pública una vez haya sido adjudicado, dentro de los plazos y condiciones establecidas en el pliego de condiciones </v>
      </c>
      <c r="G469" s="175" t="str">
        <f>'01-Mapa de riesgo-UO'!I470</f>
        <v>Falta de criterio o aspecto en los pliegos de condiciones de las invitaciones públicas o convocatorias públicas</v>
      </c>
      <c r="H469" s="376" t="str">
        <f>'01-Mapa de riesgo-UO'!M470</f>
        <v xml:space="preserve">Retrasos en la presentación del servicio, pérdida económica, conflictos comerciales entre las partes, incumplimientos, falta de eficacia y eficiencia en los procesos de compra </v>
      </c>
      <c r="I469" s="376" t="str">
        <f>'01-Mapa de riesgo-UO'!AT470</f>
        <v>MODERADO</v>
      </c>
      <c r="J469" s="176">
        <f>'01-Mapa de riesgo-UO'!AW800</f>
        <v>0</v>
      </c>
      <c r="K469" s="374" t="str">
        <f t="shared" si="24"/>
        <v>Si el proceso lo requiere</v>
      </c>
      <c r="L469" s="368"/>
      <c r="M469" s="368"/>
      <c r="N469" s="368"/>
      <c r="O469" s="368"/>
      <c r="P469" s="368"/>
      <c r="Q469" s="368"/>
      <c r="R469" s="368"/>
      <c r="S469" s="370"/>
    </row>
    <row r="470" spans="1:19" ht="31.5" customHeight="1" x14ac:dyDescent="0.2">
      <c r="A470" s="372"/>
      <c r="B470" s="374"/>
      <c r="C470" s="374"/>
      <c r="D470" s="376"/>
      <c r="E470" s="376"/>
      <c r="F470" s="376"/>
      <c r="G470" s="175">
        <f>'01-Mapa de riesgo-UO'!I471</f>
        <v>0</v>
      </c>
      <c r="H470" s="376"/>
      <c r="I470" s="376"/>
      <c r="J470" s="176">
        <f>'01-Mapa de riesgo-UO'!AW801</f>
        <v>0</v>
      </c>
      <c r="K470" s="374"/>
      <c r="L470" s="368"/>
      <c r="M470" s="368"/>
      <c r="N470" s="368"/>
      <c r="O470" s="368"/>
      <c r="P470" s="368"/>
      <c r="Q470" s="368"/>
      <c r="R470" s="368"/>
      <c r="S470" s="370"/>
    </row>
    <row r="471" spans="1:19" ht="31.5" customHeight="1" x14ac:dyDescent="0.2">
      <c r="A471" s="372"/>
      <c r="B471" s="374"/>
      <c r="C471" s="374"/>
      <c r="D471" s="376"/>
      <c r="E471" s="376"/>
      <c r="F471" s="376"/>
      <c r="G471" s="175">
        <f>'01-Mapa de riesgo-UO'!I472</f>
        <v>0</v>
      </c>
      <c r="H471" s="376"/>
      <c r="I471" s="376"/>
      <c r="J471" s="176">
        <f>'01-Mapa de riesgo-UO'!AW802</f>
        <v>0</v>
      </c>
      <c r="K471" s="374"/>
      <c r="L471" s="368"/>
      <c r="M471" s="368"/>
      <c r="N471" s="368"/>
      <c r="O471" s="368"/>
      <c r="P471" s="368"/>
      <c r="Q471" s="368"/>
      <c r="R471" s="368"/>
      <c r="S471" s="370"/>
    </row>
    <row r="472" spans="1:19" ht="31.5" customHeight="1" x14ac:dyDescent="0.2">
      <c r="A472" s="372">
        <v>155</v>
      </c>
      <c r="B472" s="374" t="str">
        <f>'01-Mapa de riesgo-UO'!D473</f>
        <v>BIENESTAR_INSTITUCIONAL</v>
      </c>
      <c r="C472" s="374" t="str">
        <f>+'01-Mapa de riesgo-UO'!F473</f>
        <v>NO</v>
      </c>
      <c r="D472" s="376" t="str">
        <f>'01-Mapa de riesgo-UO'!J473</f>
        <v>Contable</v>
      </c>
      <c r="E472" s="376" t="str">
        <f>'01-Mapa de riesgo-UO'!K473</f>
        <v>Hechos económicos no incluidos en el proceso contable .</v>
      </c>
      <c r="F472" s="376"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75" t="str">
        <f>'01-Mapa de riesgo-UO'!I473</f>
        <v xml:space="preserve">Demora en la revisión de documentos </v>
      </c>
      <c r="H472" s="376" t="str">
        <f>'01-Mapa de riesgo-UO'!M473</f>
        <v>1. Hechos económicos subestimados,
2. Mala Reputación
3. Declaración tributarias no exactas.</v>
      </c>
      <c r="I472" s="376" t="str">
        <f>'01-Mapa de riesgo-UO'!AT473</f>
        <v>LEVE</v>
      </c>
      <c r="J472" s="176">
        <f>'01-Mapa de riesgo-UO'!AW803</f>
        <v>0</v>
      </c>
      <c r="K472" s="374" t="str">
        <f t="shared" ref="K472:K535" si="25">IF(I472="GRAVE","Debe formularse",IF(I472="MODERADO", "Si el proceso lo requiere","NO"))</f>
        <v>NO</v>
      </c>
      <c r="L472" s="368"/>
      <c r="M472" s="368"/>
      <c r="N472" s="368"/>
      <c r="O472" s="368"/>
      <c r="P472" s="368"/>
      <c r="Q472" s="368"/>
      <c r="R472" s="368"/>
      <c r="S472" s="370"/>
    </row>
    <row r="473" spans="1:19" ht="31.5" customHeight="1" x14ac:dyDescent="0.2">
      <c r="A473" s="372"/>
      <c r="B473" s="374"/>
      <c r="C473" s="374"/>
      <c r="D473" s="376"/>
      <c r="E473" s="376"/>
      <c r="F473" s="376"/>
      <c r="G473" s="175" t="str">
        <f>'01-Mapa de riesgo-UO'!I474</f>
        <v>Demora en la generación de Ordenes de pago</v>
      </c>
      <c r="H473" s="376"/>
      <c r="I473" s="376"/>
      <c r="J473" s="176">
        <f>'01-Mapa de riesgo-UO'!AW804</f>
        <v>0</v>
      </c>
      <c r="K473" s="374"/>
      <c r="L473" s="368"/>
      <c r="M473" s="368"/>
      <c r="N473" s="368"/>
      <c r="O473" s="368"/>
      <c r="P473" s="368"/>
      <c r="Q473" s="368"/>
      <c r="R473" s="368"/>
      <c r="S473" s="370"/>
    </row>
    <row r="474" spans="1:19" ht="31.5" customHeight="1" x14ac:dyDescent="0.2">
      <c r="A474" s="372"/>
      <c r="B474" s="374"/>
      <c r="C474" s="374"/>
      <c r="D474" s="376"/>
      <c r="E474" s="376"/>
      <c r="F474" s="376"/>
      <c r="G474" s="175" t="str">
        <f>'01-Mapa de riesgo-UO'!I475</f>
        <v>Demora en la Causación de Ordenes de pago</v>
      </c>
      <c r="H474" s="376"/>
      <c r="I474" s="376"/>
      <c r="J474" s="176">
        <f>'01-Mapa de riesgo-UO'!AW805</f>
        <v>0</v>
      </c>
      <c r="K474" s="374"/>
      <c r="L474" s="368"/>
      <c r="M474" s="368"/>
      <c r="N474" s="368"/>
      <c r="O474" s="368"/>
      <c r="P474" s="368"/>
      <c r="Q474" s="368"/>
      <c r="R474" s="368"/>
      <c r="S474" s="370"/>
    </row>
    <row r="475" spans="1:19" ht="31.5" customHeight="1" x14ac:dyDescent="0.2">
      <c r="A475" s="372">
        <v>156</v>
      </c>
      <c r="B475" s="374" t="str">
        <f>'01-Mapa de riesgo-UO'!D476</f>
        <v>BIENESTAR_INSTITUCIONAL</v>
      </c>
      <c r="C475" s="374" t="str">
        <f>+'01-Mapa de riesgo-UO'!F476</f>
        <v>NO</v>
      </c>
      <c r="D475" s="376" t="str">
        <f>'01-Mapa de riesgo-UO'!J476</f>
        <v>Contable</v>
      </c>
      <c r="E475" s="376" t="str">
        <f>'01-Mapa de riesgo-UO'!K476</f>
        <v>SANCIONES</v>
      </c>
      <c r="F475" s="376"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75" t="str">
        <f>'01-Mapa de riesgo-UO'!I476</f>
        <v>Inoportunidad en la presentación de la solicitud de devolución del IVA</v>
      </c>
      <c r="H475" s="376" t="str">
        <f>'01-Mapa de riesgo-UO'!M476</f>
        <v>1. Sanciones
2.  Declaración tributarias no exactas.
3. Detrimento patrimonial</v>
      </c>
      <c r="I475" s="376" t="str">
        <f>'01-Mapa de riesgo-UO'!AT476</f>
        <v>LEVE</v>
      </c>
      <c r="J475" s="176">
        <f>'01-Mapa de riesgo-UO'!AW806</f>
        <v>0</v>
      </c>
      <c r="K475" s="374" t="str">
        <f t="shared" si="25"/>
        <v>NO</v>
      </c>
      <c r="L475" s="368"/>
      <c r="M475" s="368"/>
      <c r="N475" s="368"/>
      <c r="O475" s="368"/>
      <c r="P475" s="368"/>
      <c r="Q475" s="368"/>
      <c r="R475" s="368"/>
      <c r="S475" s="370"/>
    </row>
    <row r="476" spans="1:19" ht="31.5" customHeight="1" x14ac:dyDescent="0.2">
      <c r="A476" s="372"/>
      <c r="B476" s="374"/>
      <c r="C476" s="374"/>
      <c r="D476" s="376"/>
      <c r="E476" s="376"/>
      <c r="F476" s="376"/>
      <c r="G476" s="175" t="str">
        <f>'01-Mapa de riesgo-UO'!I477</f>
        <v xml:space="preserve">No presentación de una obligación tributaria </v>
      </c>
      <c r="H476" s="376"/>
      <c r="I476" s="376"/>
      <c r="J476" s="176">
        <f>'01-Mapa de riesgo-UO'!AW807</f>
        <v>0</v>
      </c>
      <c r="K476" s="374"/>
      <c r="L476" s="368"/>
      <c r="M476" s="368"/>
      <c r="N476" s="368"/>
      <c r="O476" s="368"/>
      <c r="P476" s="368"/>
      <c r="Q476" s="368"/>
      <c r="R476" s="368"/>
      <c r="S476" s="370"/>
    </row>
    <row r="477" spans="1:19" ht="31.5" customHeight="1" x14ac:dyDescent="0.2">
      <c r="A477" s="372"/>
      <c r="B477" s="374"/>
      <c r="C477" s="374"/>
      <c r="D477" s="376"/>
      <c r="E477" s="376"/>
      <c r="F477" s="376"/>
      <c r="G477" s="175" t="str">
        <f>'01-Mapa de riesgo-UO'!I478</f>
        <v xml:space="preserve">Presentación inadecuada de la solicitud de devolución de IVA/Declaración de Retención en la fuente/ICA </v>
      </c>
      <c r="H477" s="376"/>
      <c r="I477" s="376"/>
      <c r="J477" s="176">
        <f>'01-Mapa de riesgo-UO'!AW808</f>
        <v>0</v>
      </c>
      <c r="K477" s="374"/>
      <c r="L477" s="368"/>
      <c r="M477" s="368"/>
      <c r="N477" s="368"/>
      <c r="O477" s="368"/>
      <c r="P477" s="368"/>
      <c r="Q477" s="368"/>
      <c r="R477" s="368"/>
      <c r="S477" s="370"/>
    </row>
    <row r="478" spans="1:19" ht="31.5" customHeight="1" x14ac:dyDescent="0.2">
      <c r="A478" s="372">
        <v>157</v>
      </c>
      <c r="B478" s="374" t="str">
        <f>'01-Mapa de riesgo-UO'!D479</f>
        <v>ADMINISTRACIÓN_INSTITUCIONAL</v>
      </c>
      <c r="C478" s="374" t="str">
        <f>+'01-Mapa de riesgo-UO'!F479</f>
        <v>NO</v>
      </c>
      <c r="D478" s="376" t="str">
        <f>'01-Mapa de riesgo-UO'!J479</f>
        <v>Estratégico</v>
      </c>
      <c r="E478" s="376" t="str">
        <f>'01-Mapa de riesgo-UO'!K479</f>
        <v xml:space="preserve">Programas de apoyo socioeconómico que no lleguen oportunamente a la población que lo requiere de acuerdo a sus necesidades  </v>
      </c>
      <c r="F478" s="376" t="str">
        <f>'01-Mapa de riesgo-UO'!L479</f>
        <v>La no entrega de los  apoyos socioeconómicos de manera oportuna, debido a tenmas normativos o presupuestales</v>
      </c>
      <c r="G478" s="175" t="str">
        <f>'01-Mapa de riesgo-UO'!I479</f>
        <v>Normatividad y reglamentación interna existente, que dificultan el desarrollo de los elementos orientados a lo establecido en el pilar 5 del PDI</v>
      </c>
      <c r="H478" s="376" t="str">
        <f>'01-Mapa de riesgo-UO'!M479</f>
        <v xml:space="preserve">Los apoyos no lleguen oportunamente a quien lo necesita  según sus necesidades
Disminución en el cumplimiento de los indicadores del PDI 
</v>
      </c>
      <c r="I478" s="376" t="str">
        <f>'01-Mapa de riesgo-UO'!AT479</f>
        <v>MODERADO</v>
      </c>
      <c r="J478" s="176">
        <f>'01-Mapa de riesgo-UO'!AW809</f>
        <v>0</v>
      </c>
      <c r="K478" s="374" t="str">
        <f t="shared" si="25"/>
        <v>Si el proceso lo requiere</v>
      </c>
      <c r="L478" s="368"/>
      <c r="M478" s="368"/>
      <c r="N478" s="368"/>
      <c r="O478" s="368"/>
      <c r="P478" s="368"/>
      <c r="Q478" s="368"/>
      <c r="R478" s="368"/>
      <c r="S478" s="370"/>
    </row>
    <row r="479" spans="1:19" ht="31.5" customHeight="1" x14ac:dyDescent="0.2">
      <c r="A479" s="372"/>
      <c r="B479" s="374"/>
      <c r="C479" s="374"/>
      <c r="D479" s="376"/>
      <c r="E479" s="376"/>
      <c r="F479" s="376"/>
      <c r="G479" s="175" t="str">
        <f>'01-Mapa de riesgo-UO'!I480</f>
        <v>Recursos disponibles que no permiten flexibilidad en la destinación de acuerdo a las necesidades identificadas en la población estudiantil</v>
      </c>
      <c r="H479" s="376"/>
      <c r="I479" s="376"/>
      <c r="J479" s="176">
        <f>'01-Mapa de riesgo-UO'!AW810</f>
        <v>0</v>
      </c>
      <c r="K479" s="374"/>
      <c r="L479" s="368"/>
      <c r="M479" s="368"/>
      <c r="N479" s="368"/>
      <c r="O479" s="368"/>
      <c r="P479" s="368"/>
      <c r="Q479" s="368"/>
      <c r="R479" s="368"/>
      <c r="S479" s="370"/>
    </row>
    <row r="480" spans="1:19" ht="31.5" customHeight="1" x14ac:dyDescent="0.2">
      <c r="A480" s="372"/>
      <c r="B480" s="374"/>
      <c r="C480" s="374"/>
      <c r="D480" s="376"/>
      <c r="E480" s="376"/>
      <c r="F480" s="376"/>
      <c r="G480" s="175">
        <f>'01-Mapa de riesgo-UO'!I481</f>
        <v>0</v>
      </c>
      <c r="H480" s="376"/>
      <c r="I480" s="376"/>
      <c r="J480" s="176">
        <f>'01-Mapa de riesgo-UO'!AW811</f>
        <v>0</v>
      </c>
      <c r="K480" s="374"/>
      <c r="L480" s="368"/>
      <c r="M480" s="368"/>
      <c r="N480" s="368"/>
      <c r="O480" s="368"/>
      <c r="P480" s="368"/>
      <c r="Q480" s="368"/>
      <c r="R480" s="368"/>
      <c r="S480" s="370"/>
    </row>
    <row r="481" spans="1:19" ht="31.5" customHeight="1" x14ac:dyDescent="0.2">
      <c r="A481" s="372">
        <v>158</v>
      </c>
      <c r="B481" s="374" t="str">
        <f>'01-Mapa de riesgo-UO'!D482</f>
        <v>ADMINISTRACIÓN_INSTITUCIONAL</v>
      </c>
      <c r="C481" s="374" t="str">
        <f>+'01-Mapa de riesgo-UO'!F482</f>
        <v>NO</v>
      </c>
      <c r="D481" s="376" t="str">
        <f>'01-Mapa de riesgo-UO'!J482</f>
        <v>Cumplimiento</v>
      </c>
      <c r="E481" s="376" t="str">
        <f>'01-Mapa de riesgo-UO'!K482</f>
        <v>Inhabilitación del servicio de salud integral de la UTP por parte de los entes de control</v>
      </c>
      <c r="F481" s="376"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75" t="str">
        <f>'01-Mapa de riesgo-UO'!I482</f>
        <v xml:space="preserve">Cambios en la normatidad asociada  a los estandares de habilitación que implique ajustes para la prestacion de los servicios al interior de la Universidad </v>
      </c>
      <c r="H481" s="376" t="str">
        <f>'01-Mapa de riesgo-UO'!M482</f>
        <v>Cierre de los servicios de salud en la institución
Sanciones y multas a la Universidad
Procesos disciplinarios 
Afectación de imagen  Institucional</v>
      </c>
      <c r="I481" s="376" t="str">
        <f>'01-Mapa de riesgo-UO'!AT482</f>
        <v>GRAVE</v>
      </c>
      <c r="J481" s="176">
        <f>'01-Mapa de riesgo-UO'!AW812</f>
        <v>0</v>
      </c>
      <c r="K481" s="374" t="str">
        <f t="shared" si="25"/>
        <v>Debe formularse</v>
      </c>
      <c r="L481" s="368"/>
      <c r="M481" s="368"/>
      <c r="N481" s="368"/>
      <c r="O481" s="368"/>
      <c r="P481" s="368"/>
      <c r="Q481" s="368"/>
      <c r="R481" s="368"/>
      <c r="S481" s="370"/>
    </row>
    <row r="482" spans="1:19" ht="31.5" customHeight="1" x14ac:dyDescent="0.2">
      <c r="A482" s="372"/>
      <c r="B482" s="374"/>
      <c r="C482" s="374"/>
      <c r="D482" s="376"/>
      <c r="E482" s="376"/>
      <c r="F482" s="376"/>
      <c r="G482" s="175"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76"/>
      <c r="I482" s="376"/>
      <c r="J482" s="176">
        <f>'01-Mapa de riesgo-UO'!AW813</f>
        <v>0</v>
      </c>
      <c r="K482" s="374"/>
      <c r="L482" s="368"/>
      <c r="M482" s="368"/>
      <c r="N482" s="368"/>
      <c r="O482" s="368"/>
      <c r="P482" s="368"/>
      <c r="Q482" s="368"/>
      <c r="R482" s="368"/>
      <c r="S482" s="370"/>
    </row>
    <row r="483" spans="1:19" ht="31.5" customHeight="1" x14ac:dyDescent="0.2">
      <c r="A483" s="372"/>
      <c r="B483" s="374"/>
      <c r="C483" s="374"/>
      <c r="D483" s="376"/>
      <c r="E483" s="376"/>
      <c r="F483" s="376"/>
      <c r="G483" s="175" t="str">
        <f>'01-Mapa de riesgo-UO'!I484</f>
        <v>Construcción de CAT institucional para el acopio de residuos postconsumo institucionales</v>
      </c>
      <c r="H483" s="376"/>
      <c r="I483" s="376"/>
      <c r="J483" s="176">
        <f>'01-Mapa de riesgo-UO'!AW814</f>
        <v>0</v>
      </c>
      <c r="K483" s="374"/>
      <c r="L483" s="368"/>
      <c r="M483" s="368"/>
      <c r="N483" s="368"/>
      <c r="O483" s="368"/>
      <c r="P483" s="368"/>
      <c r="Q483" s="368"/>
      <c r="R483" s="368"/>
      <c r="S483" s="370"/>
    </row>
    <row r="484" spans="1:19" ht="31.5" customHeight="1" x14ac:dyDescent="0.2">
      <c r="A484" s="372">
        <v>159</v>
      </c>
      <c r="B484" s="374" t="str">
        <f>'01-Mapa de riesgo-UO'!D485</f>
        <v>ADMINISTRACIÓN_INSTITUCIONAL</v>
      </c>
      <c r="C484" s="374" t="str">
        <f>+'01-Mapa de riesgo-UO'!F485</f>
        <v>NO</v>
      </c>
      <c r="D484" s="376" t="str">
        <f>'01-Mapa de riesgo-UO'!J485</f>
        <v>Operacional</v>
      </c>
      <c r="E484" s="376" t="str">
        <f>'01-Mapa de riesgo-UO'!K485</f>
        <v>No prestación adecuada de los servicios requeridos por la comunidad universitaria.</v>
      </c>
      <c r="F484" s="376" t="str">
        <f>'01-Mapa de riesgo-UO'!L485</f>
        <v>No seguirmiento oportuno y evaluación con los usuarios de los servicios solicitados y prestados desde Gestión de Servicios y Mantenimiento</v>
      </c>
      <c r="G484" s="175" t="str">
        <f>'01-Mapa de riesgo-UO'!I485</f>
        <v>Falta de seguimiento a los servicios internos solicitados, programados y ejecutados</v>
      </c>
      <c r="H484" s="376" t="str">
        <f>'01-Mapa de riesgo-UO'!M485</f>
        <v>Inconformidad de los usuarios, probabilidad de mal funcionamiento de equipos e incremento en daños de la infraestructura.</v>
      </c>
      <c r="I484" s="376" t="str">
        <f>'01-Mapa de riesgo-UO'!AT485</f>
        <v>MODERADO</v>
      </c>
      <c r="J484" s="176">
        <f>'01-Mapa de riesgo-UO'!AW815</f>
        <v>0</v>
      </c>
      <c r="K484" s="374" t="str">
        <f t="shared" si="25"/>
        <v>Si el proceso lo requiere</v>
      </c>
      <c r="L484" s="368"/>
      <c r="M484" s="368"/>
      <c r="N484" s="368"/>
      <c r="O484" s="368"/>
      <c r="P484" s="368"/>
      <c r="Q484" s="368"/>
      <c r="R484" s="368"/>
      <c r="S484" s="370"/>
    </row>
    <row r="485" spans="1:19" ht="31.5" customHeight="1" x14ac:dyDescent="0.2">
      <c r="A485" s="372"/>
      <c r="B485" s="374"/>
      <c r="C485" s="374"/>
      <c r="D485" s="376"/>
      <c r="E485" s="376"/>
      <c r="F485" s="376"/>
      <c r="G485" s="175" t="str">
        <f>'01-Mapa de riesgo-UO'!I486</f>
        <v>No cumplimiento de los cronogramas establecidos en la contratación de obras y servicios</v>
      </c>
      <c r="H485" s="376"/>
      <c r="I485" s="376"/>
      <c r="J485" s="176">
        <f>'01-Mapa de riesgo-UO'!AW816</f>
        <v>0</v>
      </c>
      <c r="K485" s="374"/>
      <c r="L485" s="368"/>
      <c r="M485" s="368"/>
      <c r="N485" s="368"/>
      <c r="O485" s="368"/>
      <c r="P485" s="368"/>
      <c r="Q485" s="368"/>
      <c r="R485" s="368"/>
      <c r="S485" s="370"/>
    </row>
    <row r="486" spans="1:19" ht="31.5" customHeight="1" x14ac:dyDescent="0.2">
      <c r="A486" s="372"/>
      <c r="B486" s="374"/>
      <c r="C486" s="374"/>
      <c r="D486" s="376"/>
      <c r="E486" s="376"/>
      <c r="F486" s="376"/>
      <c r="G486" s="175" t="str">
        <f>'01-Mapa de riesgo-UO'!I487</f>
        <v xml:space="preserve">Falta de revisión y atención a la ejecución a las observaciones presentadas por los contratistas en mantenimiento de equipos </v>
      </c>
      <c r="H486" s="376"/>
      <c r="I486" s="376"/>
      <c r="J486" s="176">
        <f>'01-Mapa de riesgo-UO'!AW817</f>
        <v>0</v>
      </c>
      <c r="K486" s="374"/>
      <c r="L486" s="368"/>
      <c r="M486" s="368"/>
      <c r="N486" s="368"/>
      <c r="O486" s="368"/>
      <c r="P486" s="368"/>
      <c r="Q486" s="368"/>
      <c r="R486" s="368"/>
      <c r="S486" s="370"/>
    </row>
    <row r="487" spans="1:19" ht="31.5" customHeight="1" x14ac:dyDescent="0.2">
      <c r="A487" s="372">
        <v>160</v>
      </c>
      <c r="B487" s="374" t="str">
        <f>'01-Mapa de riesgo-UO'!D488</f>
        <v>ADMINISTRACIÓN_INSTITUCIONAL</v>
      </c>
      <c r="C487" s="374" t="str">
        <f>+'01-Mapa de riesgo-UO'!F488</f>
        <v>NO</v>
      </c>
      <c r="D487" s="376" t="str">
        <f>'01-Mapa de riesgo-UO'!J488</f>
        <v>Financiero</v>
      </c>
      <c r="E487" s="376" t="str">
        <f>'01-Mapa de riesgo-UO'!K488</f>
        <v>Pago de suministro de bienes, despues de la fecha de vencimiento de la factura.</v>
      </c>
      <c r="F487" s="376" t="str">
        <f>'01-Mapa de riesgo-UO'!L488</f>
        <v>Facturas que se pagan posterior a la fecha de vencimiento, incumplimiento con los tiempos establecidos por las normas y por los proveedores.</v>
      </c>
      <c r="G487" s="175" t="str">
        <f>'01-Mapa de riesgo-UO'!I488</f>
        <v>El proveedor entraga la factura en sitio diferente del almacén general</v>
      </c>
      <c r="H487" s="376" t="str">
        <f>'01-Mapa de riesgo-UO'!M488</f>
        <v>Demandas por incumplimiento en el pago.
Multas
Deterioro en la imagen institucional</v>
      </c>
      <c r="I487" s="376" t="str">
        <f>'01-Mapa de riesgo-UO'!AT488</f>
        <v>LEVE</v>
      </c>
      <c r="J487" s="176">
        <f>'01-Mapa de riesgo-UO'!AW818</f>
        <v>0</v>
      </c>
      <c r="K487" s="374" t="str">
        <f t="shared" si="25"/>
        <v>NO</v>
      </c>
      <c r="L487" s="368"/>
      <c r="M487" s="368"/>
      <c r="N487" s="368"/>
      <c r="O487" s="368"/>
      <c r="P487" s="368"/>
      <c r="Q487" s="368"/>
      <c r="R487" s="368"/>
      <c r="S487" s="370"/>
    </row>
    <row r="488" spans="1:19" ht="31.5" customHeight="1" x14ac:dyDescent="0.2">
      <c r="A488" s="372"/>
      <c r="B488" s="374"/>
      <c r="C488" s="374"/>
      <c r="D488" s="376"/>
      <c r="E488" s="376"/>
      <c r="F488" s="376"/>
      <c r="G488" s="175" t="str">
        <f>'01-Mapa de riesgo-UO'!I489</f>
        <v>Falta de seguimiento al tramite de pago a proveedores.</v>
      </c>
      <c r="H488" s="376"/>
      <c r="I488" s="376"/>
      <c r="J488" s="176">
        <f>'01-Mapa de riesgo-UO'!AW819</f>
        <v>0</v>
      </c>
      <c r="K488" s="374"/>
      <c r="L488" s="368"/>
      <c r="M488" s="368"/>
      <c r="N488" s="368"/>
      <c r="O488" s="368"/>
      <c r="P488" s="368"/>
      <c r="Q488" s="368"/>
      <c r="R488" s="368"/>
      <c r="S488" s="370"/>
    </row>
    <row r="489" spans="1:19" ht="31.5" customHeight="1" x14ac:dyDescent="0.2">
      <c r="A489" s="372"/>
      <c r="B489" s="374"/>
      <c r="C489" s="374"/>
      <c r="D489" s="376"/>
      <c r="E489" s="376"/>
      <c r="F489" s="376"/>
      <c r="G489" s="175" t="str">
        <f>'01-Mapa de riesgo-UO'!I490</f>
        <v xml:space="preserve">Diligenciamiento oportuno del acta de recibido a satisfaccion por de los supervisores </v>
      </c>
      <c r="H489" s="376"/>
      <c r="I489" s="376"/>
      <c r="J489" s="176">
        <f>'01-Mapa de riesgo-UO'!AW820</f>
        <v>0</v>
      </c>
      <c r="K489" s="374"/>
      <c r="L489" s="368"/>
      <c r="M489" s="368"/>
      <c r="N489" s="368"/>
      <c r="O489" s="368"/>
      <c r="P489" s="368"/>
      <c r="Q489" s="368"/>
      <c r="R489" s="368"/>
      <c r="S489" s="370"/>
    </row>
    <row r="490" spans="1:19" ht="31.5" customHeight="1" x14ac:dyDescent="0.2">
      <c r="A490" s="372">
        <v>161</v>
      </c>
      <c r="B490" s="374" t="str">
        <f>'01-Mapa de riesgo-UO'!D491</f>
        <v>ADMINISTRACIÓN_INSTITUCIONAL</v>
      </c>
      <c r="C490" s="374" t="str">
        <f>+'01-Mapa de riesgo-UO'!F491</f>
        <v>NO</v>
      </c>
      <c r="D490" s="376" t="str">
        <f>'01-Mapa de riesgo-UO'!J491</f>
        <v>Operacional</v>
      </c>
      <c r="E490" s="376" t="str">
        <f>'01-Mapa de riesgo-UO'!K491</f>
        <v>Agotamiento de las reservas de agua en el campus universitario, para la atención de las necesidades basicas de salubridad.</v>
      </c>
      <c r="F490" s="376" t="str">
        <f>'01-Mapa de riesgo-UO'!L491</f>
        <v>Falta de agua en el campus Universitario para la atención de necesidades básicas</v>
      </c>
      <c r="G490" s="175" t="str">
        <f>'01-Mapa de riesgo-UO'!I491</f>
        <v>No revisión oportuna de los niveles de los tanques de almacenamiento de agua.</v>
      </c>
      <c r="H490" s="376" t="str">
        <f>'01-Mapa de riesgo-UO'!M491</f>
        <v>Suspensión de actividades académicas y administrativas</v>
      </c>
      <c r="I490" s="376" t="str">
        <f>'01-Mapa de riesgo-UO'!AT491</f>
        <v>LEVE</v>
      </c>
      <c r="J490" s="176">
        <f>'01-Mapa de riesgo-UO'!AW821</f>
        <v>0</v>
      </c>
      <c r="K490" s="374" t="str">
        <f t="shared" si="25"/>
        <v>NO</v>
      </c>
      <c r="L490" s="368"/>
      <c r="M490" s="368"/>
      <c r="N490" s="368"/>
      <c r="O490" s="368"/>
      <c r="P490" s="368"/>
      <c r="Q490" s="368"/>
      <c r="R490" s="368"/>
      <c r="S490" s="370"/>
    </row>
    <row r="491" spans="1:19" ht="31.5" customHeight="1" x14ac:dyDescent="0.2">
      <c r="A491" s="372"/>
      <c r="B491" s="374"/>
      <c r="C491" s="374"/>
      <c r="D491" s="376"/>
      <c r="E491" s="376"/>
      <c r="F491" s="376"/>
      <c r="G491" s="175" t="str">
        <f>'01-Mapa de riesgo-UO'!I492</f>
        <v xml:space="preserve">Daños ocurridos en la red hidráulica al interior del campus que imposibiliten el suministro de agua. </v>
      </c>
      <c r="H491" s="376"/>
      <c r="I491" s="376"/>
      <c r="J491" s="176">
        <f>'01-Mapa de riesgo-UO'!AW822</f>
        <v>0</v>
      </c>
      <c r="K491" s="374"/>
      <c r="L491" s="368"/>
      <c r="M491" s="368"/>
      <c r="N491" s="368"/>
      <c r="O491" s="368"/>
      <c r="P491" s="368"/>
      <c r="Q491" s="368"/>
      <c r="R491" s="368"/>
      <c r="S491" s="370"/>
    </row>
    <row r="492" spans="1:19" ht="31.5" customHeight="1" x14ac:dyDescent="0.2">
      <c r="A492" s="372"/>
      <c r="B492" s="374"/>
      <c r="C492" s="374"/>
      <c r="D492" s="376"/>
      <c r="E492" s="376"/>
      <c r="F492" s="376"/>
      <c r="G492" s="175" t="str">
        <f>'01-Mapa de riesgo-UO'!I493</f>
        <v xml:space="preserve">Falta de suministro de agua prolongado por parte del prestador del servicio, por daños ocurridos en la red hidráulica  externa </v>
      </c>
      <c r="H492" s="376"/>
      <c r="I492" s="376"/>
      <c r="J492" s="176">
        <f>'01-Mapa de riesgo-UO'!AW823</f>
        <v>0</v>
      </c>
      <c r="K492" s="374"/>
      <c r="L492" s="368"/>
      <c r="M492" s="368"/>
      <c r="N492" s="368"/>
      <c r="O492" s="368"/>
      <c r="P492" s="368"/>
      <c r="Q492" s="368"/>
      <c r="R492" s="368"/>
      <c r="S492" s="370"/>
    </row>
    <row r="493" spans="1:19" ht="31.5" customHeight="1" x14ac:dyDescent="0.2">
      <c r="A493" s="372">
        <v>162</v>
      </c>
      <c r="B493" s="374">
        <f>'01-Mapa de riesgo-UO'!D494</f>
        <v>0</v>
      </c>
      <c r="C493" s="374">
        <f>+'01-Mapa de riesgo-UO'!F494</f>
        <v>0</v>
      </c>
      <c r="D493" s="376">
        <f>'01-Mapa de riesgo-UO'!J494</f>
        <v>0</v>
      </c>
      <c r="E493" s="376">
        <f>'01-Mapa de riesgo-UO'!K494</f>
        <v>0</v>
      </c>
      <c r="F493" s="376">
        <f>'01-Mapa de riesgo-UO'!L494</f>
        <v>0</v>
      </c>
      <c r="G493" s="175">
        <f>'01-Mapa de riesgo-UO'!I494</f>
        <v>0</v>
      </c>
      <c r="H493" s="376">
        <f>'01-Mapa de riesgo-UO'!M494</f>
        <v>0</v>
      </c>
      <c r="I493" s="376" t="str">
        <f>'01-Mapa de riesgo-UO'!AT494</f>
        <v>LEVE</v>
      </c>
      <c r="J493" s="176">
        <f>'01-Mapa de riesgo-UO'!AW824</f>
        <v>0</v>
      </c>
      <c r="K493" s="374" t="str">
        <f t="shared" si="25"/>
        <v>NO</v>
      </c>
      <c r="L493" s="368"/>
      <c r="M493" s="368"/>
      <c r="N493" s="368"/>
      <c r="O493" s="368"/>
      <c r="P493" s="368"/>
      <c r="Q493" s="368"/>
      <c r="R493" s="368"/>
      <c r="S493" s="370"/>
    </row>
    <row r="494" spans="1:19" ht="31.5" customHeight="1" x14ac:dyDescent="0.2">
      <c r="A494" s="372"/>
      <c r="B494" s="374"/>
      <c r="C494" s="374"/>
      <c r="D494" s="376"/>
      <c r="E494" s="376"/>
      <c r="F494" s="376"/>
      <c r="G494" s="175">
        <f>'01-Mapa de riesgo-UO'!I495</f>
        <v>0</v>
      </c>
      <c r="H494" s="376"/>
      <c r="I494" s="376"/>
      <c r="J494" s="176">
        <f>'01-Mapa de riesgo-UO'!AW825</f>
        <v>0</v>
      </c>
      <c r="K494" s="374"/>
      <c r="L494" s="368"/>
      <c r="M494" s="368"/>
      <c r="N494" s="368"/>
      <c r="O494" s="368"/>
      <c r="P494" s="368"/>
      <c r="Q494" s="368"/>
      <c r="R494" s="368"/>
      <c r="S494" s="370"/>
    </row>
    <row r="495" spans="1:19" ht="31.5" customHeight="1" x14ac:dyDescent="0.2">
      <c r="A495" s="372"/>
      <c r="B495" s="374"/>
      <c r="C495" s="374"/>
      <c r="D495" s="376"/>
      <c r="E495" s="376"/>
      <c r="F495" s="376"/>
      <c r="G495" s="175">
        <f>'01-Mapa de riesgo-UO'!I496</f>
        <v>0</v>
      </c>
      <c r="H495" s="376"/>
      <c r="I495" s="376"/>
      <c r="J495" s="176">
        <f>'01-Mapa de riesgo-UO'!AW826</f>
        <v>0</v>
      </c>
      <c r="K495" s="374"/>
      <c r="L495" s="368"/>
      <c r="M495" s="368"/>
      <c r="N495" s="368"/>
      <c r="O495" s="368"/>
      <c r="P495" s="368"/>
      <c r="Q495" s="368"/>
      <c r="R495" s="368"/>
      <c r="S495" s="370"/>
    </row>
    <row r="496" spans="1:19" ht="31.5" customHeight="1" x14ac:dyDescent="0.2">
      <c r="A496" s="372">
        <v>163</v>
      </c>
      <c r="B496" s="374">
        <f>'01-Mapa de riesgo-UO'!D497</f>
        <v>0</v>
      </c>
      <c r="C496" s="374">
        <f>+'01-Mapa de riesgo-UO'!F497</f>
        <v>0</v>
      </c>
      <c r="D496" s="376">
        <f>'01-Mapa de riesgo-UO'!J497</f>
        <v>0</v>
      </c>
      <c r="E496" s="376">
        <f>'01-Mapa de riesgo-UO'!K497</f>
        <v>0</v>
      </c>
      <c r="F496" s="376">
        <f>'01-Mapa de riesgo-UO'!L497</f>
        <v>0</v>
      </c>
      <c r="G496" s="175">
        <f>'01-Mapa de riesgo-UO'!I497</f>
        <v>0</v>
      </c>
      <c r="H496" s="376">
        <f>'01-Mapa de riesgo-UO'!M497</f>
        <v>0</v>
      </c>
      <c r="I496" s="376" t="str">
        <f>'01-Mapa de riesgo-UO'!AT497</f>
        <v>LEVE</v>
      </c>
      <c r="J496" s="176">
        <f>'01-Mapa de riesgo-UO'!AW827</f>
        <v>0</v>
      </c>
      <c r="K496" s="374" t="str">
        <f t="shared" si="25"/>
        <v>NO</v>
      </c>
      <c r="L496" s="368"/>
      <c r="M496" s="368"/>
      <c r="N496" s="368"/>
      <c r="O496" s="368"/>
      <c r="P496" s="368"/>
      <c r="Q496" s="368"/>
      <c r="R496" s="368"/>
      <c r="S496" s="370"/>
    </row>
    <row r="497" spans="1:19" ht="31.5" customHeight="1" x14ac:dyDescent="0.2">
      <c r="A497" s="372"/>
      <c r="B497" s="374"/>
      <c r="C497" s="374"/>
      <c r="D497" s="376"/>
      <c r="E497" s="376"/>
      <c r="F497" s="376"/>
      <c r="G497" s="175">
        <f>'01-Mapa de riesgo-UO'!I498</f>
        <v>0</v>
      </c>
      <c r="H497" s="376"/>
      <c r="I497" s="376"/>
      <c r="J497" s="176">
        <f>'01-Mapa de riesgo-UO'!AW828</f>
        <v>0</v>
      </c>
      <c r="K497" s="374"/>
      <c r="L497" s="368"/>
      <c r="M497" s="368"/>
      <c r="N497" s="368"/>
      <c r="O497" s="368"/>
      <c r="P497" s="368"/>
      <c r="Q497" s="368"/>
      <c r="R497" s="368"/>
      <c r="S497" s="370"/>
    </row>
    <row r="498" spans="1:19" ht="31.5" customHeight="1" x14ac:dyDescent="0.2">
      <c r="A498" s="372"/>
      <c r="B498" s="374"/>
      <c r="C498" s="374"/>
      <c r="D498" s="376"/>
      <c r="E498" s="376"/>
      <c r="F498" s="376"/>
      <c r="G498" s="175">
        <f>'01-Mapa de riesgo-UO'!I499</f>
        <v>0</v>
      </c>
      <c r="H498" s="376"/>
      <c r="I498" s="376"/>
      <c r="J498" s="176">
        <f>'01-Mapa de riesgo-UO'!AW829</f>
        <v>0</v>
      </c>
      <c r="K498" s="374"/>
      <c r="L498" s="368"/>
      <c r="M498" s="368"/>
      <c r="N498" s="368"/>
      <c r="O498" s="368"/>
      <c r="P498" s="368"/>
      <c r="Q498" s="368"/>
      <c r="R498" s="368"/>
      <c r="S498" s="370"/>
    </row>
    <row r="499" spans="1:19" ht="31.5" customHeight="1" x14ac:dyDescent="0.2">
      <c r="A499" s="372">
        <v>164</v>
      </c>
      <c r="B499" s="374">
        <f>'01-Mapa de riesgo-UO'!D500</f>
        <v>0</v>
      </c>
      <c r="C499" s="374">
        <f>+'01-Mapa de riesgo-UO'!F500</f>
        <v>0</v>
      </c>
      <c r="D499" s="376">
        <f>'01-Mapa de riesgo-UO'!J500</f>
        <v>0</v>
      </c>
      <c r="E499" s="376">
        <f>'01-Mapa de riesgo-UO'!K500</f>
        <v>0</v>
      </c>
      <c r="F499" s="376">
        <f>'01-Mapa de riesgo-UO'!L500</f>
        <v>0</v>
      </c>
      <c r="G499" s="175">
        <f>'01-Mapa de riesgo-UO'!I500</f>
        <v>0</v>
      </c>
      <c r="H499" s="376">
        <f>'01-Mapa de riesgo-UO'!M500</f>
        <v>0</v>
      </c>
      <c r="I499" s="376" t="str">
        <f>'01-Mapa de riesgo-UO'!AT500</f>
        <v>LEVE</v>
      </c>
      <c r="J499" s="176">
        <f>'01-Mapa de riesgo-UO'!AW830</f>
        <v>0</v>
      </c>
      <c r="K499" s="374" t="str">
        <f t="shared" si="25"/>
        <v>NO</v>
      </c>
      <c r="L499" s="368"/>
      <c r="M499" s="368"/>
      <c r="N499" s="368"/>
      <c r="O499" s="368"/>
      <c r="P499" s="368"/>
      <c r="Q499" s="368"/>
      <c r="R499" s="368"/>
      <c r="S499" s="370"/>
    </row>
    <row r="500" spans="1:19" ht="31.5" customHeight="1" x14ac:dyDescent="0.2">
      <c r="A500" s="372"/>
      <c r="B500" s="374"/>
      <c r="C500" s="374"/>
      <c r="D500" s="376"/>
      <c r="E500" s="376"/>
      <c r="F500" s="376"/>
      <c r="G500" s="175">
        <f>'01-Mapa de riesgo-UO'!I501</f>
        <v>0</v>
      </c>
      <c r="H500" s="376"/>
      <c r="I500" s="376"/>
      <c r="J500" s="176">
        <f>'01-Mapa de riesgo-UO'!AW831</f>
        <v>0</v>
      </c>
      <c r="K500" s="374"/>
      <c r="L500" s="368"/>
      <c r="M500" s="368"/>
      <c r="N500" s="368"/>
      <c r="O500" s="368"/>
      <c r="P500" s="368"/>
      <c r="Q500" s="368"/>
      <c r="R500" s="368"/>
      <c r="S500" s="370"/>
    </row>
    <row r="501" spans="1:19" ht="31.5" customHeight="1" x14ac:dyDescent="0.2">
      <c r="A501" s="372"/>
      <c r="B501" s="374"/>
      <c r="C501" s="374"/>
      <c r="D501" s="376"/>
      <c r="E501" s="376"/>
      <c r="F501" s="376"/>
      <c r="G501" s="175">
        <f>'01-Mapa de riesgo-UO'!I502</f>
        <v>0</v>
      </c>
      <c r="H501" s="376"/>
      <c r="I501" s="376"/>
      <c r="J501" s="176">
        <f>'01-Mapa de riesgo-UO'!AW832</f>
        <v>0</v>
      </c>
      <c r="K501" s="374"/>
      <c r="L501" s="368"/>
      <c r="M501" s="368"/>
      <c r="N501" s="368"/>
      <c r="O501" s="368"/>
      <c r="P501" s="368"/>
      <c r="Q501" s="368"/>
      <c r="R501" s="368"/>
      <c r="S501" s="370"/>
    </row>
    <row r="502" spans="1:19" ht="31.5" customHeight="1" x14ac:dyDescent="0.2">
      <c r="A502" s="372">
        <v>165</v>
      </c>
      <c r="B502" s="374">
        <f>'01-Mapa de riesgo-UO'!D503</f>
        <v>0</v>
      </c>
      <c r="C502" s="374">
        <f>+'01-Mapa de riesgo-UO'!F503</f>
        <v>0</v>
      </c>
      <c r="D502" s="376">
        <f>'01-Mapa de riesgo-UO'!J503</f>
        <v>0</v>
      </c>
      <c r="E502" s="376">
        <f>'01-Mapa de riesgo-UO'!K503</f>
        <v>0</v>
      </c>
      <c r="F502" s="376">
        <f>'01-Mapa de riesgo-UO'!L503</f>
        <v>0</v>
      </c>
      <c r="G502" s="175">
        <f>'01-Mapa de riesgo-UO'!I503</f>
        <v>0</v>
      </c>
      <c r="H502" s="376">
        <f>'01-Mapa de riesgo-UO'!M503</f>
        <v>0</v>
      </c>
      <c r="I502" s="376" t="str">
        <f>'01-Mapa de riesgo-UO'!AT503</f>
        <v>LEVE</v>
      </c>
      <c r="J502" s="176">
        <f>'01-Mapa de riesgo-UO'!AW833</f>
        <v>0</v>
      </c>
      <c r="K502" s="374" t="str">
        <f t="shared" si="25"/>
        <v>NO</v>
      </c>
      <c r="L502" s="368"/>
      <c r="M502" s="368"/>
      <c r="N502" s="368"/>
      <c r="O502" s="368"/>
      <c r="P502" s="368"/>
      <c r="Q502" s="368"/>
      <c r="R502" s="368"/>
      <c r="S502" s="370"/>
    </row>
    <row r="503" spans="1:19" ht="31.5" customHeight="1" x14ac:dyDescent="0.2">
      <c r="A503" s="372"/>
      <c r="B503" s="374"/>
      <c r="C503" s="374"/>
      <c r="D503" s="376"/>
      <c r="E503" s="376"/>
      <c r="F503" s="376"/>
      <c r="G503" s="175">
        <f>'01-Mapa de riesgo-UO'!I504</f>
        <v>0</v>
      </c>
      <c r="H503" s="376"/>
      <c r="I503" s="376"/>
      <c r="J503" s="176">
        <f>'01-Mapa de riesgo-UO'!AW834</f>
        <v>0</v>
      </c>
      <c r="K503" s="374"/>
      <c r="L503" s="368"/>
      <c r="M503" s="368"/>
      <c r="N503" s="368"/>
      <c r="O503" s="368"/>
      <c r="P503" s="368"/>
      <c r="Q503" s="368"/>
      <c r="R503" s="368"/>
      <c r="S503" s="370"/>
    </row>
    <row r="504" spans="1:19" ht="31.5" customHeight="1" x14ac:dyDescent="0.2">
      <c r="A504" s="372"/>
      <c r="B504" s="374"/>
      <c r="C504" s="374"/>
      <c r="D504" s="376"/>
      <c r="E504" s="376"/>
      <c r="F504" s="376"/>
      <c r="G504" s="175">
        <f>'01-Mapa de riesgo-UO'!I505</f>
        <v>0</v>
      </c>
      <c r="H504" s="376"/>
      <c r="I504" s="376"/>
      <c r="J504" s="176">
        <f>'01-Mapa de riesgo-UO'!AW835</f>
        <v>0</v>
      </c>
      <c r="K504" s="374"/>
      <c r="L504" s="368"/>
      <c r="M504" s="368"/>
      <c r="N504" s="368"/>
      <c r="O504" s="368"/>
      <c r="P504" s="368"/>
      <c r="Q504" s="368"/>
      <c r="R504" s="368"/>
      <c r="S504" s="370"/>
    </row>
    <row r="505" spans="1:19" ht="31.5" customHeight="1" x14ac:dyDescent="0.2">
      <c r="A505" s="372">
        <v>166</v>
      </c>
      <c r="B505" s="374">
        <f>'01-Mapa de riesgo-UO'!D506</f>
        <v>0</v>
      </c>
      <c r="C505" s="374">
        <f>+'01-Mapa de riesgo-UO'!F506</f>
        <v>0</v>
      </c>
      <c r="D505" s="376">
        <f>'01-Mapa de riesgo-UO'!J506</f>
        <v>0</v>
      </c>
      <c r="E505" s="376">
        <f>'01-Mapa de riesgo-UO'!K506</f>
        <v>0</v>
      </c>
      <c r="F505" s="376">
        <f>'01-Mapa de riesgo-UO'!L506</f>
        <v>0</v>
      </c>
      <c r="G505" s="175">
        <f>'01-Mapa de riesgo-UO'!I506</f>
        <v>0</v>
      </c>
      <c r="H505" s="376">
        <f>'01-Mapa de riesgo-UO'!M506</f>
        <v>0</v>
      </c>
      <c r="I505" s="376" t="str">
        <f>'01-Mapa de riesgo-UO'!AT506</f>
        <v>LEVE</v>
      </c>
      <c r="J505" s="176">
        <f>'01-Mapa de riesgo-UO'!AW836</f>
        <v>0</v>
      </c>
      <c r="K505" s="374" t="str">
        <f t="shared" si="25"/>
        <v>NO</v>
      </c>
      <c r="L505" s="368"/>
      <c r="M505" s="368"/>
      <c r="N505" s="368"/>
      <c r="O505" s="368"/>
      <c r="P505" s="368"/>
      <c r="Q505" s="368"/>
      <c r="R505" s="368"/>
      <c r="S505" s="370"/>
    </row>
    <row r="506" spans="1:19" ht="31.5" customHeight="1" x14ac:dyDescent="0.2">
      <c r="A506" s="372"/>
      <c r="B506" s="374"/>
      <c r="C506" s="374"/>
      <c r="D506" s="376"/>
      <c r="E506" s="376"/>
      <c r="F506" s="376"/>
      <c r="G506" s="175">
        <f>'01-Mapa de riesgo-UO'!I507</f>
        <v>0</v>
      </c>
      <c r="H506" s="376"/>
      <c r="I506" s="376"/>
      <c r="J506" s="176">
        <f>'01-Mapa de riesgo-UO'!AW837</f>
        <v>0</v>
      </c>
      <c r="K506" s="374"/>
      <c r="L506" s="368"/>
      <c r="M506" s="368"/>
      <c r="N506" s="368"/>
      <c r="O506" s="368"/>
      <c r="P506" s="368"/>
      <c r="Q506" s="368"/>
      <c r="R506" s="368"/>
      <c r="S506" s="370"/>
    </row>
    <row r="507" spans="1:19" ht="31.5" customHeight="1" x14ac:dyDescent="0.2">
      <c r="A507" s="372"/>
      <c r="B507" s="374"/>
      <c r="C507" s="374"/>
      <c r="D507" s="376"/>
      <c r="E507" s="376"/>
      <c r="F507" s="376"/>
      <c r="G507" s="175">
        <f>'01-Mapa de riesgo-UO'!I508</f>
        <v>0</v>
      </c>
      <c r="H507" s="376"/>
      <c r="I507" s="376"/>
      <c r="J507" s="176">
        <f>'01-Mapa de riesgo-UO'!AW838</f>
        <v>0</v>
      </c>
      <c r="K507" s="374"/>
      <c r="L507" s="368"/>
      <c r="M507" s="368"/>
      <c r="N507" s="368"/>
      <c r="O507" s="368"/>
      <c r="P507" s="368"/>
      <c r="Q507" s="368"/>
      <c r="R507" s="368"/>
      <c r="S507" s="370"/>
    </row>
    <row r="508" spans="1:19" ht="31.5" customHeight="1" x14ac:dyDescent="0.2">
      <c r="A508" s="372">
        <v>167</v>
      </c>
      <c r="B508" s="374">
        <f>'01-Mapa de riesgo-UO'!D509</f>
        <v>0</v>
      </c>
      <c r="C508" s="374">
        <f>+'01-Mapa de riesgo-UO'!F509</f>
        <v>0</v>
      </c>
      <c r="D508" s="376">
        <f>'01-Mapa de riesgo-UO'!J509</f>
        <v>0</v>
      </c>
      <c r="E508" s="376">
        <f>'01-Mapa de riesgo-UO'!K509</f>
        <v>0</v>
      </c>
      <c r="F508" s="376">
        <f>'01-Mapa de riesgo-UO'!L509</f>
        <v>0</v>
      </c>
      <c r="G508" s="175">
        <f>'01-Mapa de riesgo-UO'!I509</f>
        <v>0</v>
      </c>
      <c r="H508" s="376">
        <f>'01-Mapa de riesgo-UO'!M509</f>
        <v>0</v>
      </c>
      <c r="I508" s="376" t="str">
        <f>'01-Mapa de riesgo-UO'!AT509</f>
        <v>LEVE</v>
      </c>
      <c r="J508" s="176">
        <f>'01-Mapa de riesgo-UO'!AW839</f>
        <v>0</v>
      </c>
      <c r="K508" s="374" t="str">
        <f t="shared" si="25"/>
        <v>NO</v>
      </c>
      <c r="L508" s="368"/>
      <c r="M508" s="368"/>
      <c r="N508" s="368"/>
      <c r="O508" s="368"/>
      <c r="P508" s="368"/>
      <c r="Q508" s="368"/>
      <c r="R508" s="368"/>
      <c r="S508" s="370"/>
    </row>
    <row r="509" spans="1:19" ht="31.5" customHeight="1" x14ac:dyDescent="0.2">
      <c r="A509" s="372"/>
      <c r="B509" s="374"/>
      <c r="C509" s="374"/>
      <c r="D509" s="376"/>
      <c r="E509" s="376"/>
      <c r="F509" s="376"/>
      <c r="G509" s="175">
        <f>'01-Mapa de riesgo-UO'!I510</f>
        <v>0</v>
      </c>
      <c r="H509" s="376"/>
      <c r="I509" s="376"/>
      <c r="J509" s="176">
        <f>'01-Mapa de riesgo-UO'!AW840</f>
        <v>0</v>
      </c>
      <c r="K509" s="374"/>
      <c r="L509" s="368"/>
      <c r="M509" s="368"/>
      <c r="N509" s="368"/>
      <c r="O509" s="368"/>
      <c r="P509" s="368"/>
      <c r="Q509" s="368"/>
      <c r="R509" s="368"/>
      <c r="S509" s="370"/>
    </row>
    <row r="510" spans="1:19" ht="31.5" customHeight="1" x14ac:dyDescent="0.2">
      <c r="A510" s="372"/>
      <c r="B510" s="374"/>
      <c r="C510" s="374"/>
      <c r="D510" s="376"/>
      <c r="E510" s="376"/>
      <c r="F510" s="376"/>
      <c r="G510" s="175">
        <f>'01-Mapa de riesgo-UO'!I511</f>
        <v>0</v>
      </c>
      <c r="H510" s="376"/>
      <c r="I510" s="376"/>
      <c r="J510" s="176">
        <f>'01-Mapa de riesgo-UO'!AW841</f>
        <v>0</v>
      </c>
      <c r="K510" s="374"/>
      <c r="L510" s="368"/>
      <c r="M510" s="368"/>
      <c r="N510" s="368"/>
      <c r="O510" s="368"/>
      <c r="P510" s="368"/>
      <c r="Q510" s="368"/>
      <c r="R510" s="368"/>
      <c r="S510" s="370"/>
    </row>
    <row r="511" spans="1:19" ht="31.5" customHeight="1" x14ac:dyDescent="0.2">
      <c r="A511" s="372">
        <v>168</v>
      </c>
      <c r="B511" s="374">
        <f>'01-Mapa de riesgo-UO'!D512</f>
        <v>0</v>
      </c>
      <c r="C511" s="374">
        <f>+'01-Mapa de riesgo-UO'!F512</f>
        <v>0</v>
      </c>
      <c r="D511" s="376">
        <f>'01-Mapa de riesgo-UO'!J512</f>
        <v>0</v>
      </c>
      <c r="E511" s="376">
        <f>'01-Mapa de riesgo-UO'!K512</f>
        <v>0</v>
      </c>
      <c r="F511" s="376">
        <f>'01-Mapa de riesgo-UO'!L512</f>
        <v>0</v>
      </c>
      <c r="G511" s="175">
        <f>'01-Mapa de riesgo-UO'!I512</f>
        <v>0</v>
      </c>
      <c r="H511" s="376">
        <f>'01-Mapa de riesgo-UO'!M512</f>
        <v>0</v>
      </c>
      <c r="I511" s="376" t="str">
        <f>'01-Mapa de riesgo-UO'!AT512</f>
        <v>LEVE</v>
      </c>
      <c r="J511" s="176">
        <f>'01-Mapa de riesgo-UO'!AW842</f>
        <v>0</v>
      </c>
      <c r="K511" s="374" t="str">
        <f t="shared" si="25"/>
        <v>NO</v>
      </c>
      <c r="L511" s="368"/>
      <c r="M511" s="368"/>
      <c r="N511" s="368"/>
      <c r="O511" s="368"/>
      <c r="P511" s="368"/>
      <c r="Q511" s="368"/>
      <c r="R511" s="368"/>
      <c r="S511" s="370"/>
    </row>
    <row r="512" spans="1:19" ht="31.5" customHeight="1" x14ac:dyDescent="0.2">
      <c r="A512" s="372"/>
      <c r="B512" s="374"/>
      <c r="C512" s="374"/>
      <c r="D512" s="376"/>
      <c r="E512" s="376"/>
      <c r="F512" s="376"/>
      <c r="G512" s="175">
        <f>'01-Mapa de riesgo-UO'!I513</f>
        <v>0</v>
      </c>
      <c r="H512" s="376"/>
      <c r="I512" s="376"/>
      <c r="J512" s="176">
        <f>'01-Mapa de riesgo-UO'!AW843</f>
        <v>0</v>
      </c>
      <c r="K512" s="374"/>
      <c r="L512" s="368"/>
      <c r="M512" s="368"/>
      <c r="N512" s="368"/>
      <c r="O512" s="368"/>
      <c r="P512" s="368"/>
      <c r="Q512" s="368"/>
      <c r="R512" s="368"/>
      <c r="S512" s="370"/>
    </row>
    <row r="513" spans="1:19" ht="31.5" customHeight="1" x14ac:dyDescent="0.2">
      <c r="A513" s="372"/>
      <c r="B513" s="374"/>
      <c r="C513" s="374"/>
      <c r="D513" s="376"/>
      <c r="E513" s="376"/>
      <c r="F513" s="376"/>
      <c r="G513" s="175">
        <f>'01-Mapa de riesgo-UO'!I514</f>
        <v>0</v>
      </c>
      <c r="H513" s="376"/>
      <c r="I513" s="376"/>
      <c r="J513" s="176">
        <f>'01-Mapa de riesgo-UO'!AW844</f>
        <v>0</v>
      </c>
      <c r="K513" s="374"/>
      <c r="L513" s="368"/>
      <c r="M513" s="368"/>
      <c r="N513" s="368"/>
      <c r="O513" s="368"/>
      <c r="P513" s="368"/>
      <c r="Q513" s="368"/>
      <c r="R513" s="368"/>
      <c r="S513" s="370"/>
    </row>
    <row r="514" spans="1:19" ht="31.5" customHeight="1" x14ac:dyDescent="0.2">
      <c r="A514" s="372">
        <v>169</v>
      </c>
      <c r="B514" s="374">
        <f>'01-Mapa de riesgo-UO'!D515</f>
        <v>0</v>
      </c>
      <c r="C514" s="374">
        <f>+'01-Mapa de riesgo-UO'!F515</f>
        <v>0</v>
      </c>
      <c r="D514" s="376">
        <f>'01-Mapa de riesgo-UO'!J515</f>
        <v>0</v>
      </c>
      <c r="E514" s="376">
        <f>'01-Mapa de riesgo-UO'!K515</f>
        <v>0</v>
      </c>
      <c r="F514" s="376">
        <f>'01-Mapa de riesgo-UO'!L515</f>
        <v>0</v>
      </c>
      <c r="G514" s="175">
        <f>'01-Mapa de riesgo-UO'!I515</f>
        <v>0</v>
      </c>
      <c r="H514" s="376">
        <f>'01-Mapa de riesgo-UO'!M515</f>
        <v>0</v>
      </c>
      <c r="I514" s="376" t="str">
        <f>'01-Mapa de riesgo-UO'!AT515</f>
        <v>LEVE</v>
      </c>
      <c r="J514" s="176">
        <f>'01-Mapa de riesgo-UO'!AW845</f>
        <v>0</v>
      </c>
      <c r="K514" s="374" t="str">
        <f t="shared" si="25"/>
        <v>NO</v>
      </c>
      <c r="L514" s="368"/>
      <c r="M514" s="368"/>
      <c r="N514" s="368"/>
      <c r="O514" s="368"/>
      <c r="P514" s="368"/>
      <c r="Q514" s="368"/>
      <c r="R514" s="368"/>
      <c r="S514" s="370"/>
    </row>
    <row r="515" spans="1:19" ht="31.5" customHeight="1" x14ac:dyDescent="0.2">
      <c r="A515" s="372"/>
      <c r="B515" s="374"/>
      <c r="C515" s="374"/>
      <c r="D515" s="376"/>
      <c r="E515" s="376"/>
      <c r="F515" s="376"/>
      <c r="G515" s="175">
        <f>'01-Mapa de riesgo-UO'!I516</f>
        <v>0</v>
      </c>
      <c r="H515" s="376"/>
      <c r="I515" s="376"/>
      <c r="J515" s="176">
        <f>'01-Mapa de riesgo-UO'!AW846</f>
        <v>0</v>
      </c>
      <c r="K515" s="374"/>
      <c r="L515" s="368"/>
      <c r="M515" s="368"/>
      <c r="N515" s="368"/>
      <c r="O515" s="368"/>
      <c r="P515" s="368"/>
      <c r="Q515" s="368"/>
      <c r="R515" s="368"/>
      <c r="S515" s="370"/>
    </row>
    <row r="516" spans="1:19" ht="31.5" customHeight="1" x14ac:dyDescent="0.2">
      <c r="A516" s="372"/>
      <c r="B516" s="374"/>
      <c r="C516" s="374"/>
      <c r="D516" s="376"/>
      <c r="E516" s="376"/>
      <c r="F516" s="376"/>
      <c r="G516" s="175">
        <f>'01-Mapa de riesgo-UO'!I517</f>
        <v>0</v>
      </c>
      <c r="H516" s="376"/>
      <c r="I516" s="376"/>
      <c r="J516" s="176">
        <f>'01-Mapa de riesgo-UO'!AW847</f>
        <v>0</v>
      </c>
      <c r="K516" s="374"/>
      <c r="L516" s="368"/>
      <c r="M516" s="368"/>
      <c r="N516" s="368"/>
      <c r="O516" s="368"/>
      <c r="P516" s="368"/>
      <c r="Q516" s="368"/>
      <c r="R516" s="368"/>
      <c r="S516" s="370"/>
    </row>
    <row r="517" spans="1:19" ht="31.5" customHeight="1" x14ac:dyDescent="0.2">
      <c r="A517" s="372">
        <v>170</v>
      </c>
      <c r="B517" s="374">
        <f>'01-Mapa de riesgo-UO'!D518</f>
        <v>0</v>
      </c>
      <c r="C517" s="374">
        <f>+'01-Mapa de riesgo-UO'!F518</f>
        <v>0</v>
      </c>
      <c r="D517" s="376">
        <f>'01-Mapa de riesgo-UO'!J518</f>
        <v>0</v>
      </c>
      <c r="E517" s="376">
        <f>'01-Mapa de riesgo-UO'!K518</f>
        <v>0</v>
      </c>
      <c r="F517" s="376">
        <f>'01-Mapa de riesgo-UO'!L518</f>
        <v>0</v>
      </c>
      <c r="G517" s="175">
        <f>'01-Mapa de riesgo-UO'!I518</f>
        <v>0</v>
      </c>
      <c r="H517" s="376">
        <f>'01-Mapa de riesgo-UO'!M518</f>
        <v>0</v>
      </c>
      <c r="I517" s="376" t="str">
        <f>'01-Mapa de riesgo-UO'!AT518</f>
        <v>LEVE</v>
      </c>
      <c r="J517" s="176">
        <f>'01-Mapa de riesgo-UO'!AW848</f>
        <v>0</v>
      </c>
      <c r="K517" s="374" t="str">
        <f t="shared" si="25"/>
        <v>NO</v>
      </c>
      <c r="L517" s="368"/>
      <c r="M517" s="368"/>
      <c r="N517" s="368"/>
      <c r="O517" s="368"/>
      <c r="P517" s="368"/>
      <c r="Q517" s="368"/>
      <c r="R517" s="368"/>
      <c r="S517" s="370"/>
    </row>
    <row r="518" spans="1:19" ht="31.5" customHeight="1" x14ac:dyDescent="0.2">
      <c r="A518" s="372"/>
      <c r="B518" s="374"/>
      <c r="C518" s="374"/>
      <c r="D518" s="376"/>
      <c r="E518" s="376"/>
      <c r="F518" s="376"/>
      <c r="G518" s="175">
        <f>'01-Mapa de riesgo-UO'!I519</f>
        <v>0</v>
      </c>
      <c r="H518" s="376"/>
      <c r="I518" s="376"/>
      <c r="J518" s="176">
        <f>'01-Mapa de riesgo-UO'!AW849</f>
        <v>0</v>
      </c>
      <c r="K518" s="374"/>
      <c r="L518" s="368"/>
      <c r="M518" s="368"/>
      <c r="N518" s="368"/>
      <c r="O518" s="368"/>
      <c r="P518" s="368"/>
      <c r="Q518" s="368"/>
      <c r="R518" s="368"/>
      <c r="S518" s="370"/>
    </row>
    <row r="519" spans="1:19" ht="31.5" customHeight="1" x14ac:dyDescent="0.2">
      <c r="A519" s="372"/>
      <c r="B519" s="374"/>
      <c r="C519" s="374"/>
      <c r="D519" s="376"/>
      <c r="E519" s="376"/>
      <c r="F519" s="376"/>
      <c r="G519" s="175">
        <f>'01-Mapa de riesgo-UO'!I520</f>
        <v>0</v>
      </c>
      <c r="H519" s="376"/>
      <c r="I519" s="376"/>
      <c r="J519" s="176">
        <f>'01-Mapa de riesgo-UO'!AW850</f>
        <v>0</v>
      </c>
      <c r="K519" s="374"/>
      <c r="L519" s="368"/>
      <c r="M519" s="368"/>
      <c r="N519" s="368"/>
      <c r="O519" s="368"/>
      <c r="P519" s="368"/>
      <c r="Q519" s="368"/>
      <c r="R519" s="368"/>
      <c r="S519" s="370"/>
    </row>
    <row r="520" spans="1:19" ht="31.5" customHeight="1" x14ac:dyDescent="0.2">
      <c r="A520" s="372">
        <v>171</v>
      </c>
      <c r="B520" s="374">
        <f>'01-Mapa de riesgo-UO'!D521</f>
        <v>0</v>
      </c>
      <c r="C520" s="374">
        <f>+'01-Mapa de riesgo-UO'!F521</f>
        <v>0</v>
      </c>
      <c r="D520" s="376">
        <f>'01-Mapa de riesgo-UO'!J521</f>
        <v>0</v>
      </c>
      <c r="E520" s="376">
        <f>'01-Mapa de riesgo-UO'!K521</f>
        <v>0</v>
      </c>
      <c r="F520" s="376">
        <f>'01-Mapa de riesgo-UO'!L521</f>
        <v>0</v>
      </c>
      <c r="G520" s="175">
        <f>'01-Mapa de riesgo-UO'!I521</f>
        <v>0</v>
      </c>
      <c r="H520" s="376">
        <f>'01-Mapa de riesgo-UO'!M521</f>
        <v>0</v>
      </c>
      <c r="I520" s="376" t="str">
        <f>'01-Mapa de riesgo-UO'!AT521</f>
        <v>LEVE</v>
      </c>
      <c r="J520" s="176">
        <f>'01-Mapa de riesgo-UO'!AW851</f>
        <v>0</v>
      </c>
      <c r="K520" s="374" t="str">
        <f t="shared" si="25"/>
        <v>NO</v>
      </c>
      <c r="L520" s="368"/>
      <c r="M520" s="368"/>
      <c r="N520" s="368"/>
      <c r="O520" s="368"/>
      <c r="P520" s="368"/>
      <c r="Q520" s="368"/>
      <c r="R520" s="368"/>
      <c r="S520" s="370"/>
    </row>
    <row r="521" spans="1:19" ht="31.5" customHeight="1" x14ac:dyDescent="0.2">
      <c r="A521" s="372"/>
      <c r="B521" s="374"/>
      <c r="C521" s="374"/>
      <c r="D521" s="376"/>
      <c r="E521" s="376"/>
      <c r="F521" s="376"/>
      <c r="G521" s="175">
        <f>'01-Mapa de riesgo-UO'!I522</f>
        <v>0</v>
      </c>
      <c r="H521" s="376"/>
      <c r="I521" s="376"/>
      <c r="J521" s="176">
        <f>'01-Mapa de riesgo-UO'!AW852</f>
        <v>0</v>
      </c>
      <c r="K521" s="374"/>
      <c r="L521" s="368"/>
      <c r="M521" s="368"/>
      <c r="N521" s="368"/>
      <c r="O521" s="368"/>
      <c r="P521" s="368"/>
      <c r="Q521" s="368"/>
      <c r="R521" s="368"/>
      <c r="S521" s="370"/>
    </row>
    <row r="522" spans="1:19" ht="31.5" customHeight="1" x14ac:dyDescent="0.2">
      <c r="A522" s="372"/>
      <c r="B522" s="374"/>
      <c r="C522" s="374"/>
      <c r="D522" s="376"/>
      <c r="E522" s="376"/>
      <c r="F522" s="376"/>
      <c r="G522" s="175">
        <f>'01-Mapa de riesgo-UO'!I523</f>
        <v>0</v>
      </c>
      <c r="H522" s="376"/>
      <c r="I522" s="376"/>
      <c r="J522" s="176">
        <f>'01-Mapa de riesgo-UO'!AW853</f>
        <v>0</v>
      </c>
      <c r="K522" s="374"/>
      <c r="L522" s="368"/>
      <c r="M522" s="368"/>
      <c r="N522" s="368"/>
      <c r="O522" s="368"/>
      <c r="P522" s="368"/>
      <c r="Q522" s="368"/>
      <c r="R522" s="368"/>
      <c r="S522" s="370"/>
    </row>
    <row r="523" spans="1:19" ht="31.5" customHeight="1" x14ac:dyDescent="0.2">
      <c r="A523" s="372">
        <v>172</v>
      </c>
      <c r="B523" s="374">
        <f>'01-Mapa de riesgo-UO'!D524</f>
        <v>0</v>
      </c>
      <c r="C523" s="374">
        <f>+'01-Mapa de riesgo-UO'!F524</f>
        <v>0</v>
      </c>
      <c r="D523" s="376">
        <f>'01-Mapa de riesgo-UO'!J524</f>
        <v>0</v>
      </c>
      <c r="E523" s="376">
        <f>'01-Mapa de riesgo-UO'!K524</f>
        <v>0</v>
      </c>
      <c r="F523" s="376">
        <f>'01-Mapa de riesgo-UO'!L524</f>
        <v>0</v>
      </c>
      <c r="G523" s="175">
        <f>'01-Mapa de riesgo-UO'!I524</f>
        <v>0</v>
      </c>
      <c r="H523" s="376">
        <f>'01-Mapa de riesgo-UO'!M524</f>
        <v>0</v>
      </c>
      <c r="I523" s="376" t="str">
        <f>'01-Mapa de riesgo-UO'!AT524</f>
        <v>LEVE</v>
      </c>
      <c r="J523" s="176">
        <f>'01-Mapa de riesgo-UO'!AW854</f>
        <v>0</v>
      </c>
      <c r="K523" s="374" t="str">
        <f t="shared" si="25"/>
        <v>NO</v>
      </c>
      <c r="L523" s="368"/>
      <c r="M523" s="368"/>
      <c r="N523" s="368"/>
      <c r="O523" s="368"/>
      <c r="P523" s="368"/>
      <c r="Q523" s="368"/>
      <c r="R523" s="368"/>
      <c r="S523" s="370"/>
    </row>
    <row r="524" spans="1:19" ht="31.5" customHeight="1" x14ac:dyDescent="0.2">
      <c r="A524" s="372"/>
      <c r="B524" s="374"/>
      <c r="C524" s="374"/>
      <c r="D524" s="376"/>
      <c r="E524" s="376"/>
      <c r="F524" s="376"/>
      <c r="G524" s="175">
        <f>'01-Mapa de riesgo-UO'!I525</f>
        <v>0</v>
      </c>
      <c r="H524" s="376"/>
      <c r="I524" s="376"/>
      <c r="J524" s="176">
        <f>'01-Mapa de riesgo-UO'!AW855</f>
        <v>0</v>
      </c>
      <c r="K524" s="374"/>
      <c r="L524" s="368"/>
      <c r="M524" s="368"/>
      <c r="N524" s="368"/>
      <c r="O524" s="368"/>
      <c r="P524" s="368"/>
      <c r="Q524" s="368"/>
      <c r="R524" s="368"/>
      <c r="S524" s="370"/>
    </row>
    <row r="525" spans="1:19" ht="31.5" customHeight="1" x14ac:dyDescent="0.2">
      <c r="A525" s="372"/>
      <c r="B525" s="374"/>
      <c r="C525" s="374"/>
      <c r="D525" s="376"/>
      <c r="E525" s="376"/>
      <c r="F525" s="376"/>
      <c r="G525" s="175">
        <f>'01-Mapa de riesgo-UO'!I526</f>
        <v>0</v>
      </c>
      <c r="H525" s="376"/>
      <c r="I525" s="376"/>
      <c r="J525" s="176">
        <f>'01-Mapa de riesgo-UO'!AW856</f>
        <v>0</v>
      </c>
      <c r="K525" s="374"/>
      <c r="L525" s="368"/>
      <c r="M525" s="368"/>
      <c r="N525" s="368"/>
      <c r="O525" s="368"/>
      <c r="P525" s="368"/>
      <c r="Q525" s="368"/>
      <c r="R525" s="368"/>
      <c r="S525" s="370"/>
    </row>
    <row r="526" spans="1:19" ht="31.5" customHeight="1" x14ac:dyDescent="0.2">
      <c r="A526" s="372">
        <v>173</v>
      </c>
      <c r="B526" s="374">
        <f>'01-Mapa de riesgo-UO'!D527</f>
        <v>0</v>
      </c>
      <c r="C526" s="374">
        <f>+'01-Mapa de riesgo-UO'!F527</f>
        <v>0</v>
      </c>
      <c r="D526" s="376">
        <f>'01-Mapa de riesgo-UO'!J527</f>
        <v>0</v>
      </c>
      <c r="E526" s="376">
        <f>'01-Mapa de riesgo-UO'!K527</f>
        <v>0</v>
      </c>
      <c r="F526" s="376">
        <f>'01-Mapa de riesgo-UO'!L527</f>
        <v>0</v>
      </c>
      <c r="G526" s="175">
        <f>'01-Mapa de riesgo-UO'!I527</f>
        <v>0</v>
      </c>
      <c r="H526" s="376">
        <f>'01-Mapa de riesgo-UO'!M527</f>
        <v>0</v>
      </c>
      <c r="I526" s="376" t="str">
        <f>'01-Mapa de riesgo-UO'!AT527</f>
        <v>LEVE</v>
      </c>
      <c r="J526" s="176">
        <f>'01-Mapa de riesgo-UO'!AW857</f>
        <v>0</v>
      </c>
      <c r="K526" s="374" t="str">
        <f t="shared" si="25"/>
        <v>NO</v>
      </c>
      <c r="L526" s="368"/>
      <c r="M526" s="368"/>
      <c r="N526" s="368"/>
      <c r="O526" s="368"/>
      <c r="P526" s="368"/>
      <c r="Q526" s="368"/>
      <c r="R526" s="368"/>
      <c r="S526" s="370"/>
    </row>
    <row r="527" spans="1:19" ht="31.5" customHeight="1" x14ac:dyDescent="0.2">
      <c r="A527" s="372"/>
      <c r="B527" s="374"/>
      <c r="C527" s="374"/>
      <c r="D527" s="376"/>
      <c r="E527" s="376"/>
      <c r="F527" s="376"/>
      <c r="G527" s="175">
        <f>'01-Mapa de riesgo-UO'!I528</f>
        <v>0</v>
      </c>
      <c r="H527" s="376"/>
      <c r="I527" s="376"/>
      <c r="J527" s="176">
        <f>'01-Mapa de riesgo-UO'!AW858</f>
        <v>0</v>
      </c>
      <c r="K527" s="374"/>
      <c r="L527" s="368"/>
      <c r="M527" s="368"/>
      <c r="N527" s="368"/>
      <c r="O527" s="368"/>
      <c r="P527" s="368"/>
      <c r="Q527" s="368"/>
      <c r="R527" s="368"/>
      <c r="S527" s="370"/>
    </row>
    <row r="528" spans="1:19" ht="31.5" customHeight="1" x14ac:dyDescent="0.2">
      <c r="A528" s="372"/>
      <c r="B528" s="374"/>
      <c r="C528" s="374"/>
      <c r="D528" s="376"/>
      <c r="E528" s="376"/>
      <c r="F528" s="376"/>
      <c r="G528" s="175">
        <f>'01-Mapa de riesgo-UO'!I529</f>
        <v>0</v>
      </c>
      <c r="H528" s="376"/>
      <c r="I528" s="376"/>
      <c r="J528" s="176">
        <f>'01-Mapa de riesgo-UO'!AW859</f>
        <v>0</v>
      </c>
      <c r="K528" s="374"/>
      <c r="L528" s="368"/>
      <c r="M528" s="368"/>
      <c r="N528" s="368"/>
      <c r="O528" s="368"/>
      <c r="P528" s="368"/>
      <c r="Q528" s="368"/>
      <c r="R528" s="368"/>
      <c r="S528" s="370"/>
    </row>
    <row r="529" spans="1:19" ht="31.5" customHeight="1" x14ac:dyDescent="0.2">
      <c r="A529" s="372">
        <v>174</v>
      </c>
      <c r="B529" s="374">
        <f>'01-Mapa de riesgo-UO'!D530</f>
        <v>0</v>
      </c>
      <c r="C529" s="374">
        <f>+'01-Mapa de riesgo-UO'!F530</f>
        <v>0</v>
      </c>
      <c r="D529" s="376">
        <f>'01-Mapa de riesgo-UO'!J530</f>
        <v>0</v>
      </c>
      <c r="E529" s="376">
        <f>'01-Mapa de riesgo-UO'!K530</f>
        <v>0</v>
      </c>
      <c r="F529" s="376">
        <f>'01-Mapa de riesgo-UO'!L530</f>
        <v>0</v>
      </c>
      <c r="G529" s="175">
        <f>'01-Mapa de riesgo-UO'!I530</f>
        <v>0</v>
      </c>
      <c r="H529" s="376">
        <f>'01-Mapa de riesgo-UO'!M530</f>
        <v>0</v>
      </c>
      <c r="I529" s="376" t="str">
        <f>'01-Mapa de riesgo-UO'!AT530</f>
        <v>LEVE</v>
      </c>
      <c r="J529" s="176">
        <f>'01-Mapa de riesgo-UO'!AW860</f>
        <v>0</v>
      </c>
      <c r="K529" s="374" t="str">
        <f t="shared" si="25"/>
        <v>NO</v>
      </c>
      <c r="L529" s="368"/>
      <c r="M529" s="368"/>
      <c r="N529" s="368"/>
      <c r="O529" s="368"/>
      <c r="P529" s="368"/>
      <c r="Q529" s="368"/>
      <c r="R529" s="368"/>
      <c r="S529" s="370"/>
    </row>
    <row r="530" spans="1:19" ht="31.5" customHeight="1" x14ac:dyDescent="0.2">
      <c r="A530" s="372"/>
      <c r="B530" s="374"/>
      <c r="C530" s="374"/>
      <c r="D530" s="376"/>
      <c r="E530" s="376"/>
      <c r="F530" s="376"/>
      <c r="G530" s="175">
        <f>'01-Mapa de riesgo-UO'!I531</f>
        <v>0</v>
      </c>
      <c r="H530" s="376"/>
      <c r="I530" s="376"/>
      <c r="J530" s="176">
        <f>'01-Mapa de riesgo-UO'!AW861</f>
        <v>0</v>
      </c>
      <c r="K530" s="374"/>
      <c r="L530" s="368"/>
      <c r="M530" s="368"/>
      <c r="N530" s="368"/>
      <c r="O530" s="368"/>
      <c r="P530" s="368"/>
      <c r="Q530" s="368"/>
      <c r="R530" s="368"/>
      <c r="S530" s="370"/>
    </row>
    <row r="531" spans="1:19" ht="31.5" customHeight="1" x14ac:dyDescent="0.2">
      <c r="A531" s="372"/>
      <c r="B531" s="374"/>
      <c r="C531" s="374"/>
      <c r="D531" s="376"/>
      <c r="E531" s="376"/>
      <c r="F531" s="376"/>
      <c r="G531" s="175">
        <f>'01-Mapa de riesgo-UO'!I532</f>
        <v>0</v>
      </c>
      <c r="H531" s="376"/>
      <c r="I531" s="376"/>
      <c r="J531" s="176">
        <f>'01-Mapa de riesgo-UO'!AW862</f>
        <v>0</v>
      </c>
      <c r="K531" s="374"/>
      <c r="L531" s="368"/>
      <c r="M531" s="368"/>
      <c r="N531" s="368"/>
      <c r="O531" s="368"/>
      <c r="P531" s="368"/>
      <c r="Q531" s="368"/>
      <c r="R531" s="368"/>
      <c r="S531" s="370"/>
    </row>
    <row r="532" spans="1:19" ht="31.5" customHeight="1" x14ac:dyDescent="0.2">
      <c r="A532" s="372">
        <v>175</v>
      </c>
      <c r="B532" s="374">
        <f>'01-Mapa de riesgo-UO'!D533</f>
        <v>0</v>
      </c>
      <c r="C532" s="374">
        <f>+'01-Mapa de riesgo-UO'!F533</f>
        <v>0</v>
      </c>
      <c r="D532" s="376">
        <f>'01-Mapa de riesgo-UO'!J533</f>
        <v>0</v>
      </c>
      <c r="E532" s="376">
        <f>'01-Mapa de riesgo-UO'!K533</f>
        <v>0</v>
      </c>
      <c r="F532" s="376">
        <f>'01-Mapa de riesgo-UO'!L533</f>
        <v>0</v>
      </c>
      <c r="G532" s="175">
        <f>'01-Mapa de riesgo-UO'!I533</f>
        <v>0</v>
      </c>
      <c r="H532" s="376">
        <f>'01-Mapa de riesgo-UO'!M533</f>
        <v>0</v>
      </c>
      <c r="I532" s="376" t="str">
        <f>'01-Mapa de riesgo-UO'!AT533</f>
        <v>LEVE</v>
      </c>
      <c r="J532" s="176">
        <f>'01-Mapa de riesgo-UO'!AW863</f>
        <v>0</v>
      </c>
      <c r="K532" s="374" t="str">
        <f t="shared" si="25"/>
        <v>NO</v>
      </c>
      <c r="L532" s="368"/>
      <c r="M532" s="368"/>
      <c r="N532" s="368"/>
      <c r="O532" s="368"/>
      <c r="P532" s="368"/>
      <c r="Q532" s="368"/>
      <c r="R532" s="368"/>
      <c r="S532" s="370"/>
    </row>
    <row r="533" spans="1:19" ht="31.5" customHeight="1" x14ac:dyDescent="0.2">
      <c r="A533" s="372"/>
      <c r="B533" s="374"/>
      <c r="C533" s="374"/>
      <c r="D533" s="376"/>
      <c r="E533" s="376"/>
      <c r="F533" s="376"/>
      <c r="G533" s="175">
        <f>'01-Mapa de riesgo-UO'!I534</f>
        <v>0</v>
      </c>
      <c r="H533" s="376"/>
      <c r="I533" s="376"/>
      <c r="J533" s="176">
        <f>'01-Mapa de riesgo-UO'!AW864</f>
        <v>0</v>
      </c>
      <c r="K533" s="374"/>
      <c r="L533" s="368"/>
      <c r="M533" s="368"/>
      <c r="N533" s="368"/>
      <c r="O533" s="368"/>
      <c r="P533" s="368"/>
      <c r="Q533" s="368"/>
      <c r="R533" s="368"/>
      <c r="S533" s="370"/>
    </row>
    <row r="534" spans="1:19" ht="31.5" customHeight="1" x14ac:dyDescent="0.2">
      <c r="A534" s="372"/>
      <c r="B534" s="374"/>
      <c r="C534" s="374"/>
      <c r="D534" s="376"/>
      <c r="E534" s="376"/>
      <c r="F534" s="376"/>
      <c r="G534" s="175">
        <f>'01-Mapa de riesgo-UO'!I535</f>
        <v>0</v>
      </c>
      <c r="H534" s="376"/>
      <c r="I534" s="376"/>
      <c r="J534" s="176">
        <f>'01-Mapa de riesgo-UO'!AW865</f>
        <v>0</v>
      </c>
      <c r="K534" s="374"/>
      <c r="L534" s="368"/>
      <c r="M534" s="368"/>
      <c r="N534" s="368"/>
      <c r="O534" s="368"/>
      <c r="P534" s="368"/>
      <c r="Q534" s="368"/>
      <c r="R534" s="368"/>
      <c r="S534" s="370"/>
    </row>
    <row r="535" spans="1:19" ht="31.5" customHeight="1" x14ac:dyDescent="0.2">
      <c r="A535" s="372">
        <v>176</v>
      </c>
      <c r="B535" s="374">
        <f>'01-Mapa de riesgo-UO'!D536</f>
        <v>0</v>
      </c>
      <c r="C535" s="374">
        <f>+'01-Mapa de riesgo-UO'!F536</f>
        <v>0</v>
      </c>
      <c r="D535" s="376">
        <f>'01-Mapa de riesgo-UO'!J536</f>
        <v>0</v>
      </c>
      <c r="E535" s="376">
        <f>'01-Mapa de riesgo-UO'!K536</f>
        <v>0</v>
      </c>
      <c r="F535" s="376">
        <f>'01-Mapa de riesgo-UO'!L536</f>
        <v>0</v>
      </c>
      <c r="G535" s="175">
        <f>'01-Mapa de riesgo-UO'!I536</f>
        <v>0</v>
      </c>
      <c r="H535" s="376">
        <f>'01-Mapa de riesgo-UO'!M536</f>
        <v>0</v>
      </c>
      <c r="I535" s="376" t="str">
        <f>'01-Mapa de riesgo-UO'!AT536</f>
        <v>LEVE</v>
      </c>
      <c r="J535" s="176">
        <f>'01-Mapa de riesgo-UO'!AW866</f>
        <v>0</v>
      </c>
      <c r="K535" s="374" t="str">
        <f t="shared" si="25"/>
        <v>NO</v>
      </c>
      <c r="L535" s="368"/>
      <c r="M535" s="368"/>
      <c r="N535" s="368"/>
      <c r="O535" s="368"/>
      <c r="P535" s="368"/>
      <c r="Q535" s="368"/>
      <c r="R535" s="368"/>
      <c r="S535" s="370"/>
    </row>
    <row r="536" spans="1:19" ht="31.5" customHeight="1" x14ac:dyDescent="0.2">
      <c r="A536" s="372"/>
      <c r="B536" s="374"/>
      <c r="C536" s="374"/>
      <c r="D536" s="376"/>
      <c r="E536" s="376"/>
      <c r="F536" s="376"/>
      <c r="G536" s="175">
        <f>'01-Mapa de riesgo-UO'!I648</f>
        <v>0</v>
      </c>
      <c r="H536" s="376"/>
      <c r="I536" s="376"/>
      <c r="J536" s="176">
        <f>'01-Mapa de riesgo-UO'!AW867</f>
        <v>0</v>
      </c>
      <c r="K536" s="374"/>
      <c r="L536" s="368"/>
      <c r="M536" s="368"/>
      <c r="N536" s="368"/>
      <c r="O536" s="368"/>
      <c r="P536" s="368"/>
      <c r="Q536" s="368"/>
      <c r="R536" s="368"/>
      <c r="S536" s="370"/>
    </row>
    <row r="537" spans="1:19" ht="31.5" customHeight="1" x14ac:dyDescent="0.2">
      <c r="A537" s="372"/>
      <c r="B537" s="374"/>
      <c r="C537" s="374"/>
      <c r="D537" s="376"/>
      <c r="E537" s="376"/>
      <c r="F537" s="376"/>
      <c r="G537" s="175">
        <f>'01-Mapa de riesgo-UO'!I649</f>
        <v>0</v>
      </c>
      <c r="H537" s="376"/>
      <c r="I537" s="376"/>
      <c r="J537" s="176">
        <f>'01-Mapa de riesgo-UO'!AW868</f>
        <v>0</v>
      </c>
      <c r="K537" s="374"/>
      <c r="L537" s="368"/>
      <c r="M537" s="368"/>
      <c r="N537" s="368"/>
      <c r="O537" s="368"/>
      <c r="P537" s="368"/>
      <c r="Q537" s="368"/>
      <c r="R537" s="368"/>
      <c r="S537" s="370"/>
    </row>
    <row r="538" spans="1:19" ht="31.5" customHeight="1" x14ac:dyDescent="0.2">
      <c r="A538" s="372">
        <v>177</v>
      </c>
      <c r="B538" s="374">
        <f>'01-Mapa de riesgo-UO'!D539</f>
        <v>0</v>
      </c>
      <c r="C538" s="374">
        <f>+'01-Mapa de riesgo-UO'!F539</f>
        <v>0</v>
      </c>
      <c r="D538" s="376">
        <f>'01-Mapa de riesgo-UO'!J539</f>
        <v>0</v>
      </c>
      <c r="E538" s="376">
        <f>'01-Mapa de riesgo-UO'!K539</f>
        <v>0</v>
      </c>
      <c r="F538" s="376">
        <f>'01-Mapa de riesgo-UO'!L539</f>
        <v>0</v>
      </c>
      <c r="G538" s="175">
        <f>'01-Mapa de riesgo-UO'!I539</f>
        <v>0</v>
      </c>
      <c r="H538" s="376">
        <f>'01-Mapa de riesgo-UO'!M539</f>
        <v>0</v>
      </c>
      <c r="I538" s="376" t="str">
        <f>'01-Mapa de riesgo-UO'!AT539</f>
        <v>LEVE</v>
      </c>
      <c r="J538" s="176">
        <f>'01-Mapa de riesgo-UO'!AW869</f>
        <v>0</v>
      </c>
      <c r="K538" s="374" t="str">
        <f t="shared" ref="K538" si="26">IF(I538="GRAVE","Debe formularse",IF(I538="MODERADO", "Si el proceso lo requiere","NO"))</f>
        <v>NO</v>
      </c>
      <c r="L538" s="368"/>
      <c r="M538" s="368"/>
      <c r="N538" s="368"/>
      <c r="O538" s="368"/>
      <c r="P538" s="368"/>
      <c r="Q538" s="368"/>
      <c r="R538" s="368"/>
      <c r="S538" s="370"/>
    </row>
    <row r="539" spans="1:19" ht="31.5" customHeight="1" x14ac:dyDescent="0.2">
      <c r="A539" s="372"/>
      <c r="B539" s="374"/>
      <c r="C539" s="374"/>
      <c r="D539" s="376"/>
      <c r="E539" s="376"/>
      <c r="F539" s="376"/>
      <c r="G539" s="175">
        <f>'01-Mapa de riesgo-UO'!I651</f>
        <v>0</v>
      </c>
      <c r="H539" s="376"/>
      <c r="I539" s="376"/>
      <c r="J539" s="176">
        <f>'01-Mapa de riesgo-UO'!AW870</f>
        <v>0</v>
      </c>
      <c r="K539" s="374"/>
      <c r="L539" s="368"/>
      <c r="M539" s="368"/>
      <c r="N539" s="368"/>
      <c r="O539" s="368"/>
      <c r="P539" s="368"/>
      <c r="Q539" s="368"/>
      <c r="R539" s="368"/>
      <c r="S539" s="370"/>
    </row>
    <row r="540" spans="1:19" ht="31.5" customHeight="1" x14ac:dyDescent="0.2">
      <c r="A540" s="372"/>
      <c r="B540" s="374"/>
      <c r="C540" s="374"/>
      <c r="D540" s="376"/>
      <c r="E540" s="376"/>
      <c r="F540" s="376"/>
      <c r="G540" s="175">
        <f>'01-Mapa de riesgo-UO'!I652</f>
        <v>0</v>
      </c>
      <c r="H540" s="376"/>
      <c r="I540" s="376"/>
      <c r="J540" s="176">
        <f>'01-Mapa de riesgo-UO'!AW871</f>
        <v>0</v>
      </c>
      <c r="K540" s="374"/>
      <c r="L540" s="368"/>
      <c r="M540" s="368"/>
      <c r="N540" s="368"/>
      <c r="O540" s="368"/>
      <c r="P540" s="368"/>
      <c r="Q540" s="368"/>
      <c r="R540" s="368"/>
      <c r="S540" s="370"/>
    </row>
    <row r="541" spans="1:19" ht="31.5" customHeight="1" x14ac:dyDescent="0.2">
      <c r="A541" s="372">
        <v>178</v>
      </c>
      <c r="B541" s="374">
        <f>'01-Mapa de riesgo-UO'!D542</f>
        <v>0</v>
      </c>
      <c r="C541" s="374">
        <f>+'01-Mapa de riesgo-UO'!F542</f>
        <v>0</v>
      </c>
      <c r="D541" s="376">
        <f>'01-Mapa de riesgo-UO'!J542</f>
        <v>0</v>
      </c>
      <c r="E541" s="376">
        <f>'01-Mapa de riesgo-UO'!K542</f>
        <v>0</v>
      </c>
      <c r="F541" s="376">
        <f>'01-Mapa de riesgo-UO'!L542</f>
        <v>0</v>
      </c>
      <c r="G541" s="175">
        <f>'01-Mapa de riesgo-UO'!I542</f>
        <v>0</v>
      </c>
      <c r="H541" s="376">
        <f>'01-Mapa de riesgo-UO'!M542</f>
        <v>0</v>
      </c>
      <c r="I541" s="376" t="str">
        <f>'01-Mapa de riesgo-UO'!AT542</f>
        <v>LEVE</v>
      </c>
      <c r="J541" s="176">
        <f>'01-Mapa de riesgo-UO'!AW872</f>
        <v>0</v>
      </c>
      <c r="K541" s="374" t="str">
        <f t="shared" ref="K541" si="27">IF(I541="GRAVE","Debe formularse",IF(I541="MODERADO", "Si el proceso lo requiere","NO"))</f>
        <v>NO</v>
      </c>
      <c r="L541" s="368"/>
      <c r="M541" s="368"/>
      <c r="N541" s="368"/>
      <c r="O541" s="368"/>
      <c r="P541" s="368"/>
      <c r="Q541" s="368"/>
      <c r="R541" s="368"/>
      <c r="S541" s="370"/>
    </row>
    <row r="542" spans="1:19" ht="31.5" customHeight="1" x14ac:dyDescent="0.2">
      <c r="A542" s="372"/>
      <c r="B542" s="374"/>
      <c r="C542" s="374"/>
      <c r="D542" s="376"/>
      <c r="E542" s="376"/>
      <c r="F542" s="376"/>
      <c r="G542" s="175">
        <f>'01-Mapa de riesgo-UO'!I654</f>
        <v>0</v>
      </c>
      <c r="H542" s="376"/>
      <c r="I542" s="376"/>
      <c r="J542" s="176">
        <f>'01-Mapa de riesgo-UO'!AW873</f>
        <v>0</v>
      </c>
      <c r="K542" s="374"/>
      <c r="L542" s="368"/>
      <c r="M542" s="368"/>
      <c r="N542" s="368"/>
      <c r="O542" s="368"/>
      <c r="P542" s="368"/>
      <c r="Q542" s="368"/>
      <c r="R542" s="368"/>
      <c r="S542" s="370"/>
    </row>
    <row r="543" spans="1:19" ht="31.5" customHeight="1" x14ac:dyDescent="0.2">
      <c r="A543" s="372"/>
      <c r="B543" s="374"/>
      <c r="C543" s="374"/>
      <c r="D543" s="376"/>
      <c r="E543" s="376"/>
      <c r="F543" s="376"/>
      <c r="G543" s="175">
        <f>'01-Mapa de riesgo-UO'!I655</f>
        <v>0</v>
      </c>
      <c r="H543" s="376"/>
      <c r="I543" s="376"/>
      <c r="J543" s="176">
        <f>'01-Mapa de riesgo-UO'!AW874</f>
        <v>0</v>
      </c>
      <c r="K543" s="374"/>
      <c r="L543" s="368"/>
      <c r="M543" s="368"/>
      <c r="N543" s="368"/>
      <c r="O543" s="368"/>
      <c r="P543" s="368"/>
      <c r="Q543" s="368"/>
      <c r="R543" s="368"/>
      <c r="S543" s="370"/>
    </row>
    <row r="544" spans="1:19" ht="31.5" customHeight="1" x14ac:dyDescent="0.2">
      <c r="A544" s="372">
        <v>179</v>
      </c>
      <c r="B544" s="374">
        <f>'01-Mapa de riesgo-UO'!D545</f>
        <v>0</v>
      </c>
      <c r="C544" s="374">
        <f>+'01-Mapa de riesgo-UO'!F545</f>
        <v>0</v>
      </c>
      <c r="D544" s="376">
        <f>'01-Mapa de riesgo-UO'!J545</f>
        <v>0</v>
      </c>
      <c r="E544" s="376">
        <f>'01-Mapa de riesgo-UO'!K545</f>
        <v>0</v>
      </c>
      <c r="F544" s="376">
        <f>'01-Mapa de riesgo-UO'!L545</f>
        <v>0</v>
      </c>
      <c r="G544" s="175">
        <f>'01-Mapa de riesgo-UO'!I545</f>
        <v>0</v>
      </c>
      <c r="H544" s="376">
        <f>'01-Mapa de riesgo-UO'!M545</f>
        <v>0</v>
      </c>
      <c r="I544" s="376" t="str">
        <f>'01-Mapa de riesgo-UO'!AT545</f>
        <v>LEVE</v>
      </c>
      <c r="J544" s="176">
        <f>'01-Mapa de riesgo-UO'!AW875</f>
        <v>0</v>
      </c>
      <c r="K544" s="374" t="str">
        <f t="shared" ref="K544" si="28">IF(I544="GRAVE","Debe formularse",IF(I544="MODERADO", "Si el proceso lo requiere","NO"))</f>
        <v>NO</v>
      </c>
      <c r="L544" s="368"/>
      <c r="M544" s="368"/>
      <c r="N544" s="368"/>
      <c r="O544" s="368"/>
      <c r="P544" s="368"/>
      <c r="Q544" s="368"/>
      <c r="R544" s="368"/>
      <c r="S544" s="370"/>
    </row>
    <row r="545" spans="1:19" ht="31.5" customHeight="1" x14ac:dyDescent="0.2">
      <c r="A545" s="372"/>
      <c r="B545" s="374"/>
      <c r="C545" s="374"/>
      <c r="D545" s="376"/>
      <c r="E545" s="376"/>
      <c r="F545" s="376"/>
      <c r="G545" s="175">
        <f>'01-Mapa de riesgo-UO'!I657</f>
        <v>0</v>
      </c>
      <c r="H545" s="376"/>
      <c r="I545" s="376"/>
      <c r="J545" s="176">
        <f>'01-Mapa de riesgo-UO'!AW876</f>
        <v>0</v>
      </c>
      <c r="K545" s="374"/>
      <c r="L545" s="368"/>
      <c r="M545" s="368"/>
      <c r="N545" s="368"/>
      <c r="O545" s="368"/>
      <c r="P545" s="368"/>
      <c r="Q545" s="368"/>
      <c r="R545" s="368"/>
      <c r="S545" s="370"/>
    </row>
    <row r="546" spans="1:19" ht="31.5" customHeight="1" x14ac:dyDescent="0.2">
      <c r="A546" s="372"/>
      <c r="B546" s="374"/>
      <c r="C546" s="374"/>
      <c r="D546" s="376"/>
      <c r="E546" s="376"/>
      <c r="F546" s="376"/>
      <c r="G546" s="175">
        <f>'01-Mapa de riesgo-UO'!I658</f>
        <v>0</v>
      </c>
      <c r="H546" s="376"/>
      <c r="I546" s="376"/>
      <c r="J546" s="176">
        <f>'01-Mapa de riesgo-UO'!AW877</f>
        <v>0</v>
      </c>
      <c r="K546" s="374"/>
      <c r="L546" s="368"/>
      <c r="M546" s="368"/>
      <c r="N546" s="368"/>
      <c r="O546" s="368"/>
      <c r="P546" s="368"/>
      <c r="Q546" s="368"/>
      <c r="R546" s="368"/>
      <c r="S546" s="370"/>
    </row>
    <row r="547" spans="1:19" ht="31.5" customHeight="1" x14ac:dyDescent="0.2">
      <c r="A547" s="372">
        <v>180</v>
      </c>
      <c r="B547" s="374">
        <f>'01-Mapa de riesgo-UO'!D548</f>
        <v>0</v>
      </c>
      <c r="C547" s="374">
        <f>+'01-Mapa de riesgo-UO'!F548</f>
        <v>0</v>
      </c>
      <c r="D547" s="376">
        <f>'01-Mapa de riesgo-UO'!J548</f>
        <v>0</v>
      </c>
      <c r="E547" s="376">
        <f>'01-Mapa de riesgo-UO'!K548</f>
        <v>0</v>
      </c>
      <c r="F547" s="376">
        <f>'01-Mapa de riesgo-UO'!L548</f>
        <v>0</v>
      </c>
      <c r="G547" s="175">
        <f>'01-Mapa de riesgo-UO'!I548</f>
        <v>0</v>
      </c>
      <c r="H547" s="376">
        <f>'01-Mapa de riesgo-UO'!M548</f>
        <v>0</v>
      </c>
      <c r="I547" s="376" t="str">
        <f>'01-Mapa de riesgo-UO'!AT548</f>
        <v>LEVE</v>
      </c>
      <c r="J547" s="176">
        <f>'01-Mapa de riesgo-UO'!AW878</f>
        <v>0</v>
      </c>
      <c r="K547" s="374" t="str">
        <f t="shared" ref="K547" si="29">IF(I547="GRAVE","Debe formularse",IF(I547="MODERADO", "Si el proceso lo requiere","NO"))</f>
        <v>NO</v>
      </c>
      <c r="L547" s="368"/>
      <c r="M547" s="368"/>
      <c r="N547" s="368"/>
      <c r="O547" s="368"/>
      <c r="P547" s="368"/>
      <c r="Q547" s="368"/>
      <c r="R547" s="368"/>
      <c r="S547" s="370"/>
    </row>
    <row r="548" spans="1:19" ht="31.5" customHeight="1" x14ac:dyDescent="0.2">
      <c r="A548" s="372"/>
      <c r="B548" s="374"/>
      <c r="C548" s="374"/>
      <c r="D548" s="376"/>
      <c r="E548" s="376"/>
      <c r="F548" s="376"/>
      <c r="G548" s="175" t="str">
        <f>'01-Mapa de riesgo-UO'!I660</f>
        <v>EXTERNO</v>
      </c>
      <c r="H548" s="376"/>
      <c r="I548" s="376"/>
      <c r="J548" s="176">
        <f>'01-Mapa de riesgo-UO'!AW879</f>
        <v>0</v>
      </c>
      <c r="K548" s="374"/>
      <c r="L548" s="368"/>
      <c r="M548" s="368"/>
      <c r="N548" s="368"/>
      <c r="O548" s="368"/>
      <c r="P548" s="368"/>
      <c r="Q548" s="368"/>
      <c r="R548" s="368"/>
      <c r="S548" s="370"/>
    </row>
    <row r="549" spans="1:19" ht="31.5" customHeight="1" x14ac:dyDescent="0.2">
      <c r="A549" s="372"/>
      <c r="B549" s="374"/>
      <c r="C549" s="374"/>
      <c r="D549" s="376"/>
      <c r="E549" s="376"/>
      <c r="F549" s="376"/>
      <c r="G549" s="175" t="str">
        <f>'01-Mapa de riesgo-UO'!I661</f>
        <v>Económicos</v>
      </c>
      <c r="H549" s="376"/>
      <c r="I549" s="376"/>
      <c r="J549" s="176">
        <f>'01-Mapa de riesgo-UO'!AW880</f>
        <v>0</v>
      </c>
      <c r="K549" s="374"/>
      <c r="L549" s="368"/>
      <c r="M549" s="368"/>
      <c r="N549" s="368"/>
      <c r="O549" s="368"/>
      <c r="P549" s="368"/>
      <c r="Q549" s="368"/>
      <c r="R549" s="368"/>
      <c r="S549" s="370"/>
    </row>
    <row r="550" spans="1:19" ht="31.5" customHeight="1" x14ac:dyDescent="0.2">
      <c r="A550" s="372">
        <v>181</v>
      </c>
      <c r="B550" s="374">
        <f>'01-Mapa de riesgo-UO'!D551</f>
        <v>0</v>
      </c>
      <c r="C550" s="374">
        <f>+'01-Mapa de riesgo-UO'!F551</f>
        <v>0</v>
      </c>
      <c r="D550" s="376">
        <f>'01-Mapa de riesgo-UO'!J551</f>
        <v>0</v>
      </c>
      <c r="E550" s="376">
        <f>'01-Mapa de riesgo-UO'!K551</f>
        <v>0</v>
      </c>
      <c r="F550" s="376">
        <f>'01-Mapa de riesgo-UO'!L551</f>
        <v>0</v>
      </c>
      <c r="G550" s="175">
        <f>'01-Mapa de riesgo-UO'!I551</f>
        <v>0</v>
      </c>
      <c r="H550" s="376">
        <f>'01-Mapa de riesgo-UO'!M551</f>
        <v>0</v>
      </c>
      <c r="I550" s="376" t="str">
        <f>'01-Mapa de riesgo-UO'!AT551</f>
        <v>LEVE</v>
      </c>
      <c r="J550" s="176">
        <f>'01-Mapa de riesgo-UO'!AW881</f>
        <v>0</v>
      </c>
      <c r="K550" s="374" t="str">
        <f t="shared" ref="K550" si="30">IF(I550="GRAVE","Debe formularse",IF(I550="MODERADO", "Si el proceso lo requiere","NO"))</f>
        <v>NO</v>
      </c>
      <c r="L550" s="368"/>
      <c r="M550" s="368"/>
      <c r="N550" s="368"/>
      <c r="O550" s="368"/>
      <c r="P550" s="368"/>
      <c r="Q550" s="368"/>
      <c r="R550" s="368"/>
      <c r="S550" s="370"/>
    </row>
    <row r="551" spans="1:19" ht="31.5" customHeight="1" x14ac:dyDescent="0.2">
      <c r="A551" s="372"/>
      <c r="B551" s="374"/>
      <c r="C551" s="374"/>
      <c r="D551" s="376"/>
      <c r="E551" s="376"/>
      <c r="F551" s="376"/>
      <c r="G551" s="175" t="str">
        <f>'01-Mapa de riesgo-UO'!I663</f>
        <v>Medio  Ambientales</v>
      </c>
      <c r="H551" s="376"/>
      <c r="I551" s="376"/>
      <c r="J551" s="176">
        <f>'01-Mapa de riesgo-UO'!AW882</f>
        <v>0</v>
      </c>
      <c r="K551" s="374"/>
      <c r="L551" s="368"/>
      <c r="M551" s="368"/>
      <c r="N551" s="368"/>
      <c r="O551" s="368"/>
      <c r="P551" s="368"/>
      <c r="Q551" s="368"/>
      <c r="R551" s="368"/>
      <c r="S551" s="370"/>
    </row>
    <row r="552" spans="1:19" ht="31.5" customHeight="1" x14ac:dyDescent="0.2">
      <c r="A552" s="372"/>
      <c r="B552" s="374"/>
      <c r="C552" s="374"/>
      <c r="D552" s="376"/>
      <c r="E552" s="376"/>
      <c r="F552" s="376"/>
      <c r="G552" s="175" t="str">
        <f>'01-Mapa de riesgo-UO'!I664</f>
        <v>Orden Público</v>
      </c>
      <c r="H552" s="376"/>
      <c r="I552" s="376"/>
      <c r="J552" s="176">
        <f>'01-Mapa de riesgo-UO'!AW883</f>
        <v>0</v>
      </c>
      <c r="K552" s="374"/>
      <c r="L552" s="368"/>
      <c r="M552" s="368"/>
      <c r="N552" s="368"/>
      <c r="O552" s="368"/>
      <c r="P552" s="368"/>
      <c r="Q552" s="368"/>
      <c r="R552" s="368"/>
      <c r="S552" s="370"/>
    </row>
    <row r="553" spans="1:19" ht="31.5" customHeight="1" x14ac:dyDescent="0.2">
      <c r="A553" s="372">
        <v>182</v>
      </c>
      <c r="B553" s="374">
        <f>'01-Mapa de riesgo-UO'!D554</f>
        <v>0</v>
      </c>
      <c r="C553" s="374">
        <f>+'01-Mapa de riesgo-UO'!F554</f>
        <v>0</v>
      </c>
      <c r="D553" s="376">
        <f>'01-Mapa de riesgo-UO'!J554</f>
        <v>0</v>
      </c>
      <c r="E553" s="376">
        <f>'01-Mapa de riesgo-UO'!K554</f>
        <v>0</v>
      </c>
      <c r="F553" s="376">
        <f>'01-Mapa de riesgo-UO'!L554</f>
        <v>0</v>
      </c>
      <c r="G553" s="175">
        <f>'01-Mapa de riesgo-UO'!I554</f>
        <v>0</v>
      </c>
      <c r="H553" s="376">
        <f>'01-Mapa de riesgo-UO'!M554</f>
        <v>0</v>
      </c>
      <c r="I553" s="376" t="str">
        <f>'01-Mapa de riesgo-UO'!AT554</f>
        <v>LEVE</v>
      </c>
      <c r="J553" s="176">
        <f>'01-Mapa de riesgo-UO'!AW884</f>
        <v>0</v>
      </c>
      <c r="K553" s="374" t="str">
        <f t="shared" ref="K553" si="31">IF(I553="GRAVE","Debe formularse",IF(I553="MODERADO", "Si el proceso lo requiere","NO"))</f>
        <v>NO</v>
      </c>
      <c r="L553" s="368"/>
      <c r="M553" s="368"/>
      <c r="N553" s="368"/>
      <c r="O553" s="368"/>
      <c r="P553" s="368"/>
      <c r="Q553" s="368"/>
      <c r="R553" s="368"/>
      <c r="S553" s="370"/>
    </row>
    <row r="554" spans="1:19" ht="31.5" customHeight="1" x14ac:dyDescent="0.2">
      <c r="A554" s="372"/>
      <c r="B554" s="374"/>
      <c r="C554" s="374"/>
      <c r="D554" s="376"/>
      <c r="E554" s="376"/>
      <c r="F554" s="376"/>
      <c r="G554" s="175" t="str">
        <f>'01-Mapa de riesgo-UO'!I666</f>
        <v>Tecnologías</v>
      </c>
      <c r="H554" s="376"/>
      <c r="I554" s="376"/>
      <c r="J554" s="176">
        <f>'01-Mapa de riesgo-UO'!AW885</f>
        <v>0</v>
      </c>
      <c r="K554" s="374"/>
      <c r="L554" s="368"/>
      <c r="M554" s="368"/>
      <c r="N554" s="368"/>
      <c r="O554" s="368"/>
      <c r="P554" s="368"/>
      <c r="Q554" s="368"/>
      <c r="R554" s="368"/>
      <c r="S554" s="370"/>
    </row>
    <row r="555" spans="1:19" ht="31.5" customHeight="1" x14ac:dyDescent="0.2">
      <c r="A555" s="372"/>
      <c r="B555" s="374"/>
      <c r="C555" s="374"/>
      <c r="D555" s="376"/>
      <c r="E555" s="376"/>
      <c r="F555" s="376"/>
      <c r="G555" s="175">
        <f>'01-Mapa de riesgo-UO'!I667</f>
        <v>0</v>
      </c>
      <c r="H555" s="376"/>
      <c r="I555" s="376"/>
      <c r="J555" s="176">
        <f>'01-Mapa de riesgo-UO'!AW886</f>
        <v>0</v>
      </c>
      <c r="K555" s="374"/>
      <c r="L555" s="368"/>
      <c r="M555" s="368"/>
      <c r="N555" s="368"/>
      <c r="O555" s="368"/>
      <c r="P555" s="368"/>
      <c r="Q555" s="368"/>
      <c r="R555" s="368"/>
      <c r="S555" s="370"/>
    </row>
    <row r="556" spans="1:19" ht="31.5" customHeight="1" x14ac:dyDescent="0.2">
      <c r="A556" s="372">
        <v>183</v>
      </c>
      <c r="B556" s="374">
        <f>'01-Mapa de riesgo-UO'!D557</f>
        <v>0</v>
      </c>
      <c r="C556" s="374">
        <f>+'01-Mapa de riesgo-UO'!F557</f>
        <v>0</v>
      </c>
      <c r="D556" s="376">
        <f>'01-Mapa de riesgo-UO'!J557</f>
        <v>0</v>
      </c>
      <c r="E556" s="376">
        <f>'01-Mapa de riesgo-UO'!K557</f>
        <v>0</v>
      </c>
      <c r="F556" s="376">
        <f>'01-Mapa de riesgo-UO'!L557</f>
        <v>0</v>
      </c>
      <c r="G556" s="175">
        <f>'01-Mapa de riesgo-UO'!I557</f>
        <v>0</v>
      </c>
      <c r="H556" s="376">
        <f>'01-Mapa de riesgo-UO'!M557</f>
        <v>0</v>
      </c>
      <c r="I556" s="376" t="str">
        <f>'01-Mapa de riesgo-UO'!AT557</f>
        <v>LEVE</v>
      </c>
      <c r="J556" s="176">
        <f>'01-Mapa de riesgo-UO'!AW887</f>
        <v>0</v>
      </c>
      <c r="K556" s="374" t="str">
        <f t="shared" ref="K556" si="32">IF(I556="GRAVE","Debe formularse",IF(I556="MODERADO", "Si el proceso lo requiere","NO"))</f>
        <v>NO</v>
      </c>
      <c r="L556" s="368"/>
      <c r="M556" s="368"/>
      <c r="N556" s="368"/>
      <c r="O556" s="368"/>
      <c r="P556" s="368"/>
      <c r="Q556" s="368"/>
      <c r="R556" s="368"/>
      <c r="S556" s="370"/>
    </row>
    <row r="557" spans="1:19" ht="31.5" customHeight="1" x14ac:dyDescent="0.2">
      <c r="A557" s="372"/>
      <c r="B557" s="374"/>
      <c r="C557" s="374"/>
      <c r="D557" s="376"/>
      <c r="E557" s="376"/>
      <c r="F557" s="376"/>
      <c r="G557" s="175">
        <f>'01-Mapa de riesgo-UO'!I669</f>
        <v>0</v>
      </c>
      <c r="H557" s="376"/>
      <c r="I557" s="376"/>
      <c r="J557" s="176">
        <f>'01-Mapa de riesgo-UO'!AW888</f>
        <v>0</v>
      </c>
      <c r="K557" s="374"/>
      <c r="L557" s="368"/>
      <c r="M557" s="368"/>
      <c r="N557" s="368"/>
      <c r="O557" s="368"/>
      <c r="P557" s="368"/>
      <c r="Q557" s="368"/>
      <c r="R557" s="368"/>
      <c r="S557" s="370"/>
    </row>
    <row r="558" spans="1:19" ht="31.5" customHeight="1" x14ac:dyDescent="0.2">
      <c r="A558" s="372"/>
      <c r="B558" s="374"/>
      <c r="C558" s="374"/>
      <c r="D558" s="376"/>
      <c r="E558" s="376"/>
      <c r="F558" s="376"/>
      <c r="G558" s="175">
        <f>'01-Mapa de riesgo-UO'!I670</f>
        <v>0</v>
      </c>
      <c r="H558" s="376"/>
      <c r="I558" s="376"/>
      <c r="J558" s="176">
        <f>'01-Mapa de riesgo-UO'!AW889</f>
        <v>0</v>
      </c>
      <c r="K558" s="374"/>
      <c r="L558" s="368"/>
      <c r="M558" s="368"/>
      <c r="N558" s="368"/>
      <c r="O558" s="368"/>
      <c r="P558" s="368"/>
      <c r="Q558" s="368"/>
      <c r="R558" s="368"/>
      <c r="S558" s="370"/>
    </row>
    <row r="559" spans="1:19" ht="31.5" customHeight="1" x14ac:dyDescent="0.2">
      <c r="A559" s="372">
        <v>184</v>
      </c>
      <c r="B559" s="374">
        <f>'01-Mapa de riesgo-UO'!D560</f>
        <v>0</v>
      </c>
      <c r="C559" s="374">
        <f>+'01-Mapa de riesgo-UO'!F560</f>
        <v>0</v>
      </c>
      <c r="D559" s="376">
        <f>'01-Mapa de riesgo-UO'!J560</f>
        <v>0</v>
      </c>
      <c r="E559" s="376">
        <f>'01-Mapa de riesgo-UO'!K560</f>
        <v>0</v>
      </c>
      <c r="F559" s="376">
        <f>'01-Mapa de riesgo-UO'!L560</f>
        <v>0</v>
      </c>
      <c r="G559" s="175">
        <f>'01-Mapa de riesgo-UO'!I560</f>
        <v>0</v>
      </c>
      <c r="H559" s="376">
        <f>'01-Mapa de riesgo-UO'!M560</f>
        <v>0</v>
      </c>
      <c r="I559" s="376" t="str">
        <f>'01-Mapa de riesgo-UO'!AT560</f>
        <v>LEVE</v>
      </c>
      <c r="J559" s="176">
        <f>'01-Mapa de riesgo-UO'!AW890</f>
        <v>0</v>
      </c>
      <c r="K559" s="374" t="str">
        <f t="shared" ref="K559" si="33">IF(I559="GRAVE","Debe formularse",IF(I559="MODERADO", "Si el proceso lo requiere","NO"))</f>
        <v>NO</v>
      </c>
      <c r="L559" s="368"/>
      <c r="M559" s="368"/>
      <c r="N559" s="368"/>
      <c r="O559" s="368"/>
      <c r="P559" s="368"/>
      <c r="Q559" s="368"/>
      <c r="R559" s="368"/>
      <c r="S559" s="370"/>
    </row>
    <row r="560" spans="1:19" ht="31.5" customHeight="1" x14ac:dyDescent="0.2">
      <c r="A560" s="372"/>
      <c r="B560" s="374"/>
      <c r="C560" s="374"/>
      <c r="D560" s="376"/>
      <c r="E560" s="376"/>
      <c r="F560" s="376"/>
      <c r="G560" s="175">
        <f>'01-Mapa de riesgo-UO'!I672</f>
        <v>0</v>
      </c>
      <c r="H560" s="376"/>
      <c r="I560" s="376"/>
      <c r="J560" s="176">
        <f>'01-Mapa de riesgo-UO'!AW891</f>
        <v>0</v>
      </c>
      <c r="K560" s="374"/>
      <c r="L560" s="368"/>
      <c r="M560" s="368"/>
      <c r="N560" s="368"/>
      <c r="O560" s="368"/>
      <c r="P560" s="368"/>
      <c r="Q560" s="368"/>
      <c r="R560" s="368"/>
      <c r="S560" s="370"/>
    </row>
    <row r="561" spans="1:19" ht="31.5" customHeight="1" x14ac:dyDescent="0.2">
      <c r="A561" s="372"/>
      <c r="B561" s="374"/>
      <c r="C561" s="374"/>
      <c r="D561" s="376"/>
      <c r="E561" s="376"/>
      <c r="F561" s="376"/>
      <c r="G561" s="175">
        <f>'01-Mapa de riesgo-UO'!I673</f>
        <v>0</v>
      </c>
      <c r="H561" s="376"/>
      <c r="I561" s="376"/>
      <c r="J561" s="176">
        <f>'01-Mapa de riesgo-UO'!AW892</f>
        <v>0</v>
      </c>
      <c r="K561" s="374"/>
      <c r="L561" s="368"/>
      <c r="M561" s="368"/>
      <c r="N561" s="368"/>
      <c r="O561" s="368"/>
      <c r="P561" s="368"/>
      <c r="Q561" s="368"/>
      <c r="R561" s="368"/>
      <c r="S561" s="370"/>
    </row>
    <row r="562" spans="1:19" ht="31.5" customHeight="1" x14ac:dyDescent="0.2">
      <c r="A562" s="372">
        <v>185</v>
      </c>
      <c r="B562" s="374">
        <f>'01-Mapa de riesgo-UO'!D563</f>
        <v>0</v>
      </c>
      <c r="C562" s="374">
        <f>+'01-Mapa de riesgo-UO'!F563</f>
        <v>0</v>
      </c>
      <c r="D562" s="376">
        <f>'01-Mapa de riesgo-UO'!J563</f>
        <v>0</v>
      </c>
      <c r="E562" s="376">
        <f>'01-Mapa de riesgo-UO'!K563</f>
        <v>0</v>
      </c>
      <c r="F562" s="376">
        <f>'01-Mapa de riesgo-UO'!L563</f>
        <v>0</v>
      </c>
      <c r="G562" s="175">
        <f>'01-Mapa de riesgo-UO'!I563</f>
        <v>0</v>
      </c>
      <c r="H562" s="376">
        <f>'01-Mapa de riesgo-UO'!M563</f>
        <v>0</v>
      </c>
      <c r="I562" s="376" t="str">
        <f>'01-Mapa de riesgo-UO'!AT563</f>
        <v>LEVE</v>
      </c>
      <c r="J562" s="176">
        <f>'01-Mapa de riesgo-UO'!AW893</f>
        <v>0</v>
      </c>
      <c r="K562" s="374" t="str">
        <f t="shared" ref="K562" si="34">IF(I562="GRAVE","Debe formularse",IF(I562="MODERADO", "Si el proceso lo requiere","NO"))</f>
        <v>NO</v>
      </c>
      <c r="L562" s="368"/>
      <c r="M562" s="368"/>
      <c r="N562" s="368"/>
      <c r="O562" s="368"/>
      <c r="P562" s="368"/>
      <c r="Q562" s="368"/>
      <c r="R562" s="368"/>
      <c r="S562" s="370"/>
    </row>
    <row r="563" spans="1:19" ht="31.5" customHeight="1" x14ac:dyDescent="0.2">
      <c r="A563" s="372"/>
      <c r="B563" s="374"/>
      <c r="C563" s="374"/>
      <c r="D563" s="376"/>
      <c r="E563" s="376"/>
      <c r="F563" s="376"/>
      <c r="G563" s="175">
        <f>'01-Mapa de riesgo-UO'!I675</f>
        <v>0</v>
      </c>
      <c r="H563" s="376"/>
      <c r="I563" s="376"/>
      <c r="J563" s="176">
        <f>'01-Mapa de riesgo-UO'!AW894</f>
        <v>0</v>
      </c>
      <c r="K563" s="374"/>
      <c r="L563" s="368"/>
      <c r="M563" s="368"/>
      <c r="N563" s="368"/>
      <c r="O563" s="368"/>
      <c r="P563" s="368"/>
      <c r="Q563" s="368"/>
      <c r="R563" s="368"/>
      <c r="S563" s="370"/>
    </row>
    <row r="564" spans="1:19" ht="31.5" customHeight="1" x14ac:dyDescent="0.2">
      <c r="A564" s="372"/>
      <c r="B564" s="374"/>
      <c r="C564" s="374"/>
      <c r="D564" s="376"/>
      <c r="E564" s="376"/>
      <c r="F564" s="376"/>
      <c r="G564" s="175">
        <f>'01-Mapa de riesgo-UO'!I676</f>
        <v>0</v>
      </c>
      <c r="H564" s="376"/>
      <c r="I564" s="376"/>
      <c r="J564" s="176">
        <f>'01-Mapa de riesgo-UO'!AW895</f>
        <v>0</v>
      </c>
      <c r="K564" s="374"/>
      <c r="L564" s="368"/>
      <c r="M564" s="368"/>
      <c r="N564" s="368"/>
      <c r="O564" s="368"/>
      <c r="P564" s="368"/>
      <c r="Q564" s="368"/>
      <c r="R564" s="368"/>
      <c r="S564" s="370"/>
    </row>
    <row r="565" spans="1:19" ht="31.5" customHeight="1" x14ac:dyDescent="0.2">
      <c r="A565" s="372">
        <v>186</v>
      </c>
      <c r="B565" s="374">
        <f>'01-Mapa de riesgo-UO'!D566</f>
        <v>0</v>
      </c>
      <c r="C565" s="374">
        <f>+'01-Mapa de riesgo-UO'!F566</f>
        <v>0</v>
      </c>
      <c r="D565" s="376">
        <f>'01-Mapa de riesgo-UO'!J566</f>
        <v>0</v>
      </c>
      <c r="E565" s="376">
        <f>'01-Mapa de riesgo-UO'!K566</f>
        <v>0</v>
      </c>
      <c r="F565" s="376">
        <f>'01-Mapa de riesgo-UO'!L566</f>
        <v>0</v>
      </c>
      <c r="G565" s="175">
        <f>'01-Mapa de riesgo-UO'!I566</f>
        <v>0</v>
      </c>
      <c r="H565" s="376">
        <f>'01-Mapa de riesgo-UO'!M566</f>
        <v>0</v>
      </c>
      <c r="I565" s="376" t="str">
        <f>'01-Mapa de riesgo-UO'!AT566</f>
        <v>LEVE</v>
      </c>
      <c r="J565" s="176">
        <f>'01-Mapa de riesgo-UO'!AW896</f>
        <v>0</v>
      </c>
      <c r="K565" s="374" t="str">
        <f t="shared" ref="K565" si="35">IF(I565="GRAVE","Debe formularse",IF(I565="MODERADO", "Si el proceso lo requiere","NO"))</f>
        <v>NO</v>
      </c>
      <c r="L565" s="368"/>
      <c r="M565" s="368"/>
      <c r="N565" s="368"/>
      <c r="O565" s="368"/>
      <c r="P565" s="368"/>
      <c r="Q565" s="368"/>
      <c r="R565" s="368"/>
      <c r="S565" s="370"/>
    </row>
    <row r="566" spans="1:19" ht="31.5" customHeight="1" x14ac:dyDescent="0.2">
      <c r="A566" s="372"/>
      <c r="B566" s="374"/>
      <c r="C566" s="374"/>
      <c r="D566" s="376"/>
      <c r="E566" s="376"/>
      <c r="F566" s="376"/>
      <c r="G566" s="175">
        <f>'01-Mapa de riesgo-UO'!I678</f>
        <v>0</v>
      </c>
      <c r="H566" s="376"/>
      <c r="I566" s="376"/>
      <c r="J566" s="176">
        <f>'01-Mapa de riesgo-UO'!AW897</f>
        <v>0</v>
      </c>
      <c r="K566" s="374"/>
      <c r="L566" s="368"/>
      <c r="M566" s="368"/>
      <c r="N566" s="368"/>
      <c r="O566" s="368"/>
      <c r="P566" s="368"/>
      <c r="Q566" s="368"/>
      <c r="R566" s="368"/>
      <c r="S566" s="370"/>
    </row>
    <row r="567" spans="1:19" ht="31.5" customHeight="1" thickBot="1" x14ac:dyDescent="0.25">
      <c r="A567" s="373"/>
      <c r="B567" s="375"/>
      <c r="C567" s="375"/>
      <c r="D567" s="377"/>
      <c r="E567" s="377"/>
      <c r="F567" s="377"/>
      <c r="G567" s="177">
        <f>'01-Mapa de riesgo-UO'!I679</f>
        <v>0</v>
      </c>
      <c r="H567" s="377"/>
      <c r="I567" s="377"/>
      <c r="J567" s="178">
        <f>'01-Mapa de riesgo-UO'!AW898</f>
        <v>0</v>
      </c>
      <c r="K567" s="375"/>
      <c r="L567" s="369"/>
      <c r="M567" s="369"/>
      <c r="N567" s="369"/>
      <c r="O567" s="369"/>
      <c r="P567" s="369"/>
      <c r="Q567" s="369"/>
      <c r="R567" s="369"/>
      <c r="S567" s="371"/>
    </row>
  </sheetData>
  <sheetProtection algorithmName="SHA-512" hashValue="94TykDF3XQDoNg63JfEQsXCQk1pG8Scm66J8MCCJcd4j2fM7b35heCry10K+ZS77f/JZlJuZngnNCySupP6yeA==" saltValue="gi2Y3ttPvWobFepH/3V6gw==" spinCount="100000" sheet="1" selectLockedCells="1"/>
  <mergeCells count="2438">
    <mergeCell ref="K16:K18"/>
    <mergeCell ref="K19:K21"/>
    <mergeCell ref="K22:K24"/>
    <mergeCell ref="H19:H21"/>
    <mergeCell ref="I19:I21"/>
    <mergeCell ref="I22:I24"/>
    <mergeCell ref="I13:I15"/>
    <mergeCell ref="I16:I18"/>
    <mergeCell ref="H22:H24"/>
    <mergeCell ref="H13:H15"/>
    <mergeCell ref="H16:H18"/>
    <mergeCell ref="A16:A18"/>
    <mergeCell ref="D16:D18"/>
    <mergeCell ref="E16:E18"/>
    <mergeCell ref="F16:F18"/>
    <mergeCell ref="B13:B15"/>
    <mergeCell ref="B16:B18"/>
    <mergeCell ref="C13:C15"/>
    <mergeCell ref="C16:C18"/>
    <mergeCell ref="A19:A21"/>
    <mergeCell ref="D19:D21"/>
    <mergeCell ref="E19:E21"/>
    <mergeCell ref="F19:F21"/>
    <mergeCell ref="A22:A24"/>
    <mergeCell ref="D22:D24"/>
    <mergeCell ref="E22:E24"/>
    <mergeCell ref="F22:F24"/>
    <mergeCell ref="B19:B21"/>
    <mergeCell ref="B22:B24"/>
    <mergeCell ref="C19:C21"/>
    <mergeCell ref="C22:C24"/>
    <mergeCell ref="A10:A12"/>
    <mergeCell ref="D10:D12"/>
    <mergeCell ref="E10:E12"/>
    <mergeCell ref="F10:F12"/>
    <mergeCell ref="B10:B12"/>
    <mergeCell ref="I10:I12"/>
    <mergeCell ref="K10:K12"/>
    <mergeCell ref="P8:R9"/>
    <mergeCell ref="L10:N12"/>
    <mergeCell ref="O10:O12"/>
    <mergeCell ref="P10:R12"/>
    <mergeCell ref="H10:H12"/>
    <mergeCell ref="C10:C12"/>
    <mergeCell ref="A13:A15"/>
    <mergeCell ref="D13:D15"/>
    <mergeCell ref="E13:E15"/>
    <mergeCell ref="F13:F15"/>
    <mergeCell ref="K13:K15"/>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C61:C63"/>
    <mergeCell ref="C64:C66"/>
    <mergeCell ref="C67:C69"/>
    <mergeCell ref="P25:R27"/>
    <mergeCell ref="S25:S27"/>
    <mergeCell ref="L28:N30"/>
    <mergeCell ref="O28:O30"/>
    <mergeCell ref="P28:R30"/>
    <mergeCell ref="S28:S30"/>
    <mergeCell ref="L25:N27"/>
    <mergeCell ref="O25:O27"/>
    <mergeCell ref="L31:N33"/>
    <mergeCell ref="O31:O33"/>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31:R33"/>
    <mergeCell ref="S31:S33"/>
    <mergeCell ref="L34:N36"/>
    <mergeCell ref="O34:O36"/>
    <mergeCell ref="P34:R36"/>
    <mergeCell ref="S34:S36"/>
    <mergeCell ref="S67:S69"/>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P49:R51"/>
    <mergeCell ref="S49:S51"/>
    <mergeCell ref="L52:N54"/>
    <mergeCell ref="O52:O54"/>
    <mergeCell ref="P52:R54"/>
    <mergeCell ref="S52:S54"/>
    <mergeCell ref="L55:N57"/>
    <mergeCell ref="O55:O57"/>
    <mergeCell ref="L49:N51"/>
    <mergeCell ref="O49:O51"/>
    <mergeCell ref="L67:N69"/>
    <mergeCell ref="O67:O69"/>
    <mergeCell ref="P67:R69"/>
    <mergeCell ref="C70:C72"/>
    <mergeCell ref="C73:C75"/>
    <mergeCell ref="O70:O72"/>
    <mergeCell ref="P70:R72"/>
    <mergeCell ref="S70:S72"/>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A103:A105"/>
    <mergeCell ref="A106:A108"/>
    <mergeCell ref="A109:A111"/>
    <mergeCell ref="A112:A114"/>
    <mergeCell ref="A115:A117"/>
    <mergeCell ref="A118:A120"/>
    <mergeCell ref="A121:A123"/>
    <mergeCell ref="A124:A126"/>
    <mergeCell ref="A127:A129"/>
    <mergeCell ref="A76:A78"/>
    <mergeCell ref="A79:A81"/>
    <mergeCell ref="A82:A84"/>
    <mergeCell ref="A85:A87"/>
    <mergeCell ref="A88:A90"/>
    <mergeCell ref="A91:A93"/>
    <mergeCell ref="A94:A96"/>
    <mergeCell ref="A97:A99"/>
    <mergeCell ref="A100:A102"/>
    <mergeCell ref="A157:A159"/>
    <mergeCell ref="A160:A162"/>
    <mergeCell ref="A163:A165"/>
    <mergeCell ref="A166:A168"/>
    <mergeCell ref="A169:A171"/>
    <mergeCell ref="A172:A174"/>
    <mergeCell ref="A175:A177"/>
    <mergeCell ref="A178:A180"/>
    <mergeCell ref="A181:A183"/>
    <mergeCell ref="A130:A132"/>
    <mergeCell ref="A133:A135"/>
    <mergeCell ref="A136:A138"/>
    <mergeCell ref="A139:A141"/>
    <mergeCell ref="A142:A144"/>
    <mergeCell ref="A145:A147"/>
    <mergeCell ref="A148:A150"/>
    <mergeCell ref="A151:A153"/>
    <mergeCell ref="A154:A156"/>
    <mergeCell ref="A211:A213"/>
    <mergeCell ref="A214:A216"/>
    <mergeCell ref="A217:A219"/>
    <mergeCell ref="A220:A222"/>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A256:A258"/>
    <mergeCell ref="A259:A261"/>
    <mergeCell ref="A262:A264"/>
    <mergeCell ref="A319:A321"/>
    <mergeCell ref="A322:A324"/>
    <mergeCell ref="A325:A327"/>
    <mergeCell ref="A328:A330"/>
    <mergeCell ref="A331:A333"/>
    <mergeCell ref="A334:A336"/>
    <mergeCell ref="A337:A339"/>
    <mergeCell ref="A340:A342"/>
    <mergeCell ref="A343:A345"/>
    <mergeCell ref="A292:A294"/>
    <mergeCell ref="A295:A297"/>
    <mergeCell ref="A298:A300"/>
    <mergeCell ref="A301:A303"/>
    <mergeCell ref="A304:A306"/>
    <mergeCell ref="A307:A309"/>
    <mergeCell ref="A310:A312"/>
    <mergeCell ref="A313:A315"/>
    <mergeCell ref="A316:A318"/>
    <mergeCell ref="A373:A375"/>
    <mergeCell ref="A376:A378"/>
    <mergeCell ref="A379:A381"/>
    <mergeCell ref="A382:A384"/>
    <mergeCell ref="A385:A387"/>
    <mergeCell ref="A388:A390"/>
    <mergeCell ref="A391:A393"/>
    <mergeCell ref="A394:A396"/>
    <mergeCell ref="A397:A399"/>
    <mergeCell ref="A346:A348"/>
    <mergeCell ref="A349:A351"/>
    <mergeCell ref="A352:A354"/>
    <mergeCell ref="A355:A357"/>
    <mergeCell ref="A358:A360"/>
    <mergeCell ref="A361:A363"/>
    <mergeCell ref="A364:A366"/>
    <mergeCell ref="A367:A369"/>
    <mergeCell ref="A370:A372"/>
    <mergeCell ref="A430:A432"/>
    <mergeCell ref="A433:A435"/>
    <mergeCell ref="A436:A438"/>
    <mergeCell ref="A439:A441"/>
    <mergeCell ref="A442:A444"/>
    <mergeCell ref="A445:A447"/>
    <mergeCell ref="A448:A450"/>
    <mergeCell ref="A451:A453"/>
    <mergeCell ref="A400:A402"/>
    <mergeCell ref="A403:A405"/>
    <mergeCell ref="A406:A408"/>
    <mergeCell ref="A409:A411"/>
    <mergeCell ref="A412:A414"/>
    <mergeCell ref="A415:A417"/>
    <mergeCell ref="A418:A420"/>
    <mergeCell ref="A421:A423"/>
    <mergeCell ref="A424:A426"/>
    <mergeCell ref="F85:F87"/>
    <mergeCell ref="B88:B90"/>
    <mergeCell ref="C88:C90"/>
    <mergeCell ref="D88:D90"/>
    <mergeCell ref="A508:A510"/>
    <mergeCell ref="A511:A513"/>
    <mergeCell ref="A514:A516"/>
    <mergeCell ref="A517:A519"/>
    <mergeCell ref="A520:A522"/>
    <mergeCell ref="A523:A525"/>
    <mergeCell ref="A526:A528"/>
    <mergeCell ref="A529:A531"/>
    <mergeCell ref="A532:A534"/>
    <mergeCell ref="A481:A483"/>
    <mergeCell ref="A484:A486"/>
    <mergeCell ref="A487:A489"/>
    <mergeCell ref="A490:A492"/>
    <mergeCell ref="A493:A495"/>
    <mergeCell ref="A496:A498"/>
    <mergeCell ref="A499:A501"/>
    <mergeCell ref="A502:A504"/>
    <mergeCell ref="A505:A507"/>
    <mergeCell ref="A454:A456"/>
    <mergeCell ref="A457:A459"/>
    <mergeCell ref="A460:A462"/>
    <mergeCell ref="A463:A465"/>
    <mergeCell ref="A466:A468"/>
    <mergeCell ref="A469:A471"/>
    <mergeCell ref="A472:A474"/>
    <mergeCell ref="A475:A477"/>
    <mergeCell ref="A478:A480"/>
    <mergeCell ref="A427:A429"/>
    <mergeCell ref="E88:E90"/>
    <mergeCell ref="F88:F90"/>
    <mergeCell ref="B91:B93"/>
    <mergeCell ref="C91:C93"/>
    <mergeCell ref="D91:D93"/>
    <mergeCell ref="E91:E93"/>
    <mergeCell ref="F91:F93"/>
    <mergeCell ref="B94:B96"/>
    <mergeCell ref="C94:C96"/>
    <mergeCell ref="D94:D96"/>
    <mergeCell ref="E94:E96"/>
    <mergeCell ref="F94:F96"/>
    <mergeCell ref="A535:A537"/>
    <mergeCell ref="B76:B78"/>
    <mergeCell ref="C76:C78"/>
    <mergeCell ref="D76:D78"/>
    <mergeCell ref="E76:E78"/>
    <mergeCell ref="F76:F78"/>
    <mergeCell ref="B79:B81"/>
    <mergeCell ref="C79:C81"/>
    <mergeCell ref="D79:D81"/>
    <mergeCell ref="E79:E81"/>
    <mergeCell ref="F79:F81"/>
    <mergeCell ref="B82:B84"/>
    <mergeCell ref="C82:C84"/>
    <mergeCell ref="D82:D84"/>
    <mergeCell ref="E82:E84"/>
    <mergeCell ref="F82:F84"/>
    <mergeCell ref="B85:B87"/>
    <mergeCell ref="C85:C87"/>
    <mergeCell ref="D85:D87"/>
    <mergeCell ref="E85:E87"/>
    <mergeCell ref="B103:B105"/>
    <mergeCell ref="C103:C105"/>
    <mergeCell ref="D103:D105"/>
    <mergeCell ref="E103:E105"/>
    <mergeCell ref="F103:F105"/>
    <mergeCell ref="B106:B108"/>
    <mergeCell ref="C106:C108"/>
    <mergeCell ref="D106:D108"/>
    <mergeCell ref="E106:E108"/>
    <mergeCell ref="F106:F108"/>
    <mergeCell ref="B97:B99"/>
    <mergeCell ref="C97:C99"/>
    <mergeCell ref="D97:D99"/>
    <mergeCell ref="E97:E99"/>
    <mergeCell ref="F97:F99"/>
    <mergeCell ref="B100:B102"/>
    <mergeCell ref="C100:C102"/>
    <mergeCell ref="D100:D102"/>
    <mergeCell ref="E100:E102"/>
    <mergeCell ref="F100:F102"/>
    <mergeCell ref="B115:B117"/>
    <mergeCell ref="C115:C117"/>
    <mergeCell ref="D115:D117"/>
    <mergeCell ref="E115:E117"/>
    <mergeCell ref="F115:F117"/>
    <mergeCell ref="B118:B120"/>
    <mergeCell ref="C118:C120"/>
    <mergeCell ref="D118:D120"/>
    <mergeCell ref="E118:E120"/>
    <mergeCell ref="F118:F120"/>
    <mergeCell ref="B109:B111"/>
    <mergeCell ref="C109:C111"/>
    <mergeCell ref="D109:D111"/>
    <mergeCell ref="E109:E111"/>
    <mergeCell ref="F109:F111"/>
    <mergeCell ref="B112:B114"/>
    <mergeCell ref="C112:C114"/>
    <mergeCell ref="D112:D114"/>
    <mergeCell ref="E112:E114"/>
    <mergeCell ref="F112:F114"/>
    <mergeCell ref="B127:B129"/>
    <mergeCell ref="C127:C129"/>
    <mergeCell ref="D127:D129"/>
    <mergeCell ref="E127:E129"/>
    <mergeCell ref="F127:F129"/>
    <mergeCell ref="B130:B132"/>
    <mergeCell ref="C130:C132"/>
    <mergeCell ref="D130:D132"/>
    <mergeCell ref="E130:E132"/>
    <mergeCell ref="F130:F132"/>
    <mergeCell ref="B121:B123"/>
    <mergeCell ref="C121:C123"/>
    <mergeCell ref="D121:D123"/>
    <mergeCell ref="E121:E123"/>
    <mergeCell ref="F121:F123"/>
    <mergeCell ref="B124:B126"/>
    <mergeCell ref="C124:C126"/>
    <mergeCell ref="D124:D126"/>
    <mergeCell ref="E124:E126"/>
    <mergeCell ref="F124:F126"/>
    <mergeCell ref="B139:B141"/>
    <mergeCell ref="C139:C141"/>
    <mergeCell ref="D139:D141"/>
    <mergeCell ref="E139:E141"/>
    <mergeCell ref="F139:F141"/>
    <mergeCell ref="B142:B144"/>
    <mergeCell ref="C142:C144"/>
    <mergeCell ref="D142:D144"/>
    <mergeCell ref="E142:E144"/>
    <mergeCell ref="F142:F144"/>
    <mergeCell ref="B133:B135"/>
    <mergeCell ref="C133:C135"/>
    <mergeCell ref="D133:D135"/>
    <mergeCell ref="E133:E135"/>
    <mergeCell ref="F133:F135"/>
    <mergeCell ref="B136:B138"/>
    <mergeCell ref="C136:C138"/>
    <mergeCell ref="D136:D138"/>
    <mergeCell ref="E136:E138"/>
    <mergeCell ref="F136:F138"/>
    <mergeCell ref="B151:B153"/>
    <mergeCell ref="C151:C153"/>
    <mergeCell ref="D151:D153"/>
    <mergeCell ref="E151:E153"/>
    <mergeCell ref="F151:F153"/>
    <mergeCell ref="B154:B156"/>
    <mergeCell ref="C154:C156"/>
    <mergeCell ref="D154:D156"/>
    <mergeCell ref="E154:E156"/>
    <mergeCell ref="F154:F156"/>
    <mergeCell ref="B145:B147"/>
    <mergeCell ref="C145:C147"/>
    <mergeCell ref="D145:D147"/>
    <mergeCell ref="E145:E147"/>
    <mergeCell ref="F145:F147"/>
    <mergeCell ref="B148:B150"/>
    <mergeCell ref="C148:C150"/>
    <mergeCell ref="D148:D150"/>
    <mergeCell ref="E148:E150"/>
    <mergeCell ref="F148:F150"/>
    <mergeCell ref="B163:B165"/>
    <mergeCell ref="C163:C165"/>
    <mergeCell ref="D163:D165"/>
    <mergeCell ref="E163:E165"/>
    <mergeCell ref="F163:F165"/>
    <mergeCell ref="B166:B168"/>
    <mergeCell ref="C166:C168"/>
    <mergeCell ref="D166:D168"/>
    <mergeCell ref="E166:E168"/>
    <mergeCell ref="F166:F168"/>
    <mergeCell ref="B157:B159"/>
    <mergeCell ref="C157:C159"/>
    <mergeCell ref="D157:D159"/>
    <mergeCell ref="E157:E159"/>
    <mergeCell ref="F157:F159"/>
    <mergeCell ref="B160:B162"/>
    <mergeCell ref="C160:C162"/>
    <mergeCell ref="D160:D162"/>
    <mergeCell ref="E160:E162"/>
    <mergeCell ref="F160:F162"/>
    <mergeCell ref="B175:B177"/>
    <mergeCell ref="C175:C177"/>
    <mergeCell ref="D175:D177"/>
    <mergeCell ref="E175:E177"/>
    <mergeCell ref="F175:F177"/>
    <mergeCell ref="B178:B180"/>
    <mergeCell ref="C178:C180"/>
    <mergeCell ref="D178:D180"/>
    <mergeCell ref="E178:E180"/>
    <mergeCell ref="F178:F180"/>
    <mergeCell ref="B169:B171"/>
    <mergeCell ref="C169:C171"/>
    <mergeCell ref="D169:D171"/>
    <mergeCell ref="E169:E171"/>
    <mergeCell ref="F169:F171"/>
    <mergeCell ref="B172:B174"/>
    <mergeCell ref="C172:C174"/>
    <mergeCell ref="D172:D174"/>
    <mergeCell ref="E172:E174"/>
    <mergeCell ref="F172:F174"/>
    <mergeCell ref="B187:B189"/>
    <mergeCell ref="C187:C189"/>
    <mergeCell ref="D187:D189"/>
    <mergeCell ref="E187:E189"/>
    <mergeCell ref="F187:F189"/>
    <mergeCell ref="B190:B192"/>
    <mergeCell ref="C190:C192"/>
    <mergeCell ref="D190:D192"/>
    <mergeCell ref="E190:E192"/>
    <mergeCell ref="F190:F192"/>
    <mergeCell ref="B181:B183"/>
    <mergeCell ref="C181:C183"/>
    <mergeCell ref="D181:D183"/>
    <mergeCell ref="E181:E183"/>
    <mergeCell ref="F181:F183"/>
    <mergeCell ref="B184:B186"/>
    <mergeCell ref="C184:C186"/>
    <mergeCell ref="D184:D186"/>
    <mergeCell ref="E184:E186"/>
    <mergeCell ref="F184:F186"/>
    <mergeCell ref="B199:B201"/>
    <mergeCell ref="C199:C201"/>
    <mergeCell ref="D199:D201"/>
    <mergeCell ref="E199:E201"/>
    <mergeCell ref="F199:F201"/>
    <mergeCell ref="B202:B204"/>
    <mergeCell ref="C202:C204"/>
    <mergeCell ref="D202:D204"/>
    <mergeCell ref="E202:E204"/>
    <mergeCell ref="F202:F204"/>
    <mergeCell ref="B193:B195"/>
    <mergeCell ref="C193:C195"/>
    <mergeCell ref="D193:D195"/>
    <mergeCell ref="E193:E195"/>
    <mergeCell ref="F193:F195"/>
    <mergeCell ref="B196:B198"/>
    <mergeCell ref="C196:C198"/>
    <mergeCell ref="D196:D198"/>
    <mergeCell ref="E196:E198"/>
    <mergeCell ref="F196:F198"/>
    <mergeCell ref="B211:B213"/>
    <mergeCell ref="C211:C213"/>
    <mergeCell ref="D211:D213"/>
    <mergeCell ref="E211:E213"/>
    <mergeCell ref="F211:F213"/>
    <mergeCell ref="B214:B216"/>
    <mergeCell ref="C214:C216"/>
    <mergeCell ref="D214:D216"/>
    <mergeCell ref="E214:E216"/>
    <mergeCell ref="F214:F216"/>
    <mergeCell ref="B205:B207"/>
    <mergeCell ref="C205:C207"/>
    <mergeCell ref="D205:D207"/>
    <mergeCell ref="E205:E207"/>
    <mergeCell ref="F205:F207"/>
    <mergeCell ref="B208:B210"/>
    <mergeCell ref="C208:C210"/>
    <mergeCell ref="D208:D210"/>
    <mergeCell ref="E208:E210"/>
    <mergeCell ref="F208:F210"/>
    <mergeCell ref="B223:B225"/>
    <mergeCell ref="C223:C225"/>
    <mergeCell ref="D223:D225"/>
    <mergeCell ref="E223:E225"/>
    <mergeCell ref="F223:F225"/>
    <mergeCell ref="B226:B228"/>
    <mergeCell ref="C226:C228"/>
    <mergeCell ref="D226:D228"/>
    <mergeCell ref="E226:E228"/>
    <mergeCell ref="F226:F228"/>
    <mergeCell ref="B217:B219"/>
    <mergeCell ref="C217:C219"/>
    <mergeCell ref="D217:D219"/>
    <mergeCell ref="E217:E219"/>
    <mergeCell ref="F217:F219"/>
    <mergeCell ref="B220:B222"/>
    <mergeCell ref="C220:C222"/>
    <mergeCell ref="D220:D222"/>
    <mergeCell ref="E220:E222"/>
    <mergeCell ref="F220:F222"/>
    <mergeCell ref="B235:B237"/>
    <mergeCell ref="C235:C237"/>
    <mergeCell ref="D235:D237"/>
    <mergeCell ref="E235:E237"/>
    <mergeCell ref="F235:F237"/>
    <mergeCell ref="B238:B240"/>
    <mergeCell ref="C238:C240"/>
    <mergeCell ref="D238:D240"/>
    <mergeCell ref="E238:E240"/>
    <mergeCell ref="F238:F240"/>
    <mergeCell ref="B229:B231"/>
    <mergeCell ref="C229:C231"/>
    <mergeCell ref="D229:D231"/>
    <mergeCell ref="E229:E231"/>
    <mergeCell ref="F229:F231"/>
    <mergeCell ref="B232:B234"/>
    <mergeCell ref="C232:C234"/>
    <mergeCell ref="D232:D234"/>
    <mergeCell ref="E232:E234"/>
    <mergeCell ref="F232:F234"/>
    <mergeCell ref="B247:B249"/>
    <mergeCell ref="C247:C249"/>
    <mergeCell ref="D247:D249"/>
    <mergeCell ref="E247:E249"/>
    <mergeCell ref="F247:F249"/>
    <mergeCell ref="B250:B252"/>
    <mergeCell ref="C250:C252"/>
    <mergeCell ref="D250:D252"/>
    <mergeCell ref="E250:E252"/>
    <mergeCell ref="F250:F252"/>
    <mergeCell ref="B241:B243"/>
    <mergeCell ref="C241:C243"/>
    <mergeCell ref="D241:D243"/>
    <mergeCell ref="E241:E243"/>
    <mergeCell ref="F241:F243"/>
    <mergeCell ref="B244:B246"/>
    <mergeCell ref="C244:C246"/>
    <mergeCell ref="D244:D246"/>
    <mergeCell ref="E244:E246"/>
    <mergeCell ref="F244:F246"/>
    <mergeCell ref="B259:B261"/>
    <mergeCell ref="C259:C261"/>
    <mergeCell ref="D259:D261"/>
    <mergeCell ref="E259:E261"/>
    <mergeCell ref="F259:F261"/>
    <mergeCell ref="B262:B264"/>
    <mergeCell ref="C262:C264"/>
    <mergeCell ref="D262:D264"/>
    <mergeCell ref="E262:E264"/>
    <mergeCell ref="F262:F264"/>
    <mergeCell ref="B253:B255"/>
    <mergeCell ref="C253:C255"/>
    <mergeCell ref="D253:D255"/>
    <mergeCell ref="E253:E255"/>
    <mergeCell ref="F253:F255"/>
    <mergeCell ref="B256:B258"/>
    <mergeCell ref="C256:C258"/>
    <mergeCell ref="D256:D258"/>
    <mergeCell ref="E256:E258"/>
    <mergeCell ref="F256:F258"/>
    <mergeCell ref="B271:B273"/>
    <mergeCell ref="C271:C273"/>
    <mergeCell ref="D271:D273"/>
    <mergeCell ref="E271:E273"/>
    <mergeCell ref="F271:F273"/>
    <mergeCell ref="B274:B276"/>
    <mergeCell ref="C274:C276"/>
    <mergeCell ref="D274:D276"/>
    <mergeCell ref="E274:E276"/>
    <mergeCell ref="F274:F276"/>
    <mergeCell ref="B265:B267"/>
    <mergeCell ref="C265:C267"/>
    <mergeCell ref="D265:D267"/>
    <mergeCell ref="E265:E267"/>
    <mergeCell ref="F265:F267"/>
    <mergeCell ref="B268:B270"/>
    <mergeCell ref="C268:C270"/>
    <mergeCell ref="D268:D270"/>
    <mergeCell ref="E268:E270"/>
    <mergeCell ref="F268:F270"/>
    <mergeCell ref="B283:B285"/>
    <mergeCell ref="C283:C285"/>
    <mergeCell ref="D283:D285"/>
    <mergeCell ref="E283:E285"/>
    <mergeCell ref="F283:F285"/>
    <mergeCell ref="B286:B288"/>
    <mergeCell ref="C286:C288"/>
    <mergeCell ref="D286:D288"/>
    <mergeCell ref="E286:E288"/>
    <mergeCell ref="F286:F288"/>
    <mergeCell ref="B277:B279"/>
    <mergeCell ref="C277:C279"/>
    <mergeCell ref="D277:D279"/>
    <mergeCell ref="E277:E279"/>
    <mergeCell ref="F277:F279"/>
    <mergeCell ref="B280:B282"/>
    <mergeCell ref="C280:C282"/>
    <mergeCell ref="D280:D282"/>
    <mergeCell ref="E280:E282"/>
    <mergeCell ref="F280:F282"/>
    <mergeCell ref="B295:B297"/>
    <mergeCell ref="C295:C297"/>
    <mergeCell ref="D295:D297"/>
    <mergeCell ref="E295:E297"/>
    <mergeCell ref="F295:F297"/>
    <mergeCell ref="B298:B300"/>
    <mergeCell ref="C298:C300"/>
    <mergeCell ref="D298:D300"/>
    <mergeCell ref="E298:E300"/>
    <mergeCell ref="F298:F300"/>
    <mergeCell ref="B289:B291"/>
    <mergeCell ref="C289:C291"/>
    <mergeCell ref="D289:D291"/>
    <mergeCell ref="E289:E291"/>
    <mergeCell ref="F289:F291"/>
    <mergeCell ref="B292:B294"/>
    <mergeCell ref="C292:C294"/>
    <mergeCell ref="D292:D294"/>
    <mergeCell ref="E292:E294"/>
    <mergeCell ref="F292:F294"/>
    <mergeCell ref="B307:B309"/>
    <mergeCell ref="C307:C309"/>
    <mergeCell ref="D307:D309"/>
    <mergeCell ref="E307:E309"/>
    <mergeCell ref="F307:F309"/>
    <mergeCell ref="B310:B312"/>
    <mergeCell ref="C310:C312"/>
    <mergeCell ref="D310:D312"/>
    <mergeCell ref="E310:E312"/>
    <mergeCell ref="F310:F312"/>
    <mergeCell ref="B301:B303"/>
    <mergeCell ref="C301:C303"/>
    <mergeCell ref="D301:D303"/>
    <mergeCell ref="E301:E303"/>
    <mergeCell ref="F301:F303"/>
    <mergeCell ref="B304:B306"/>
    <mergeCell ref="C304:C306"/>
    <mergeCell ref="D304:D306"/>
    <mergeCell ref="E304:E306"/>
    <mergeCell ref="F304:F306"/>
    <mergeCell ref="B319:B321"/>
    <mergeCell ref="C319:C321"/>
    <mergeCell ref="D319:D321"/>
    <mergeCell ref="E319:E321"/>
    <mergeCell ref="F319:F321"/>
    <mergeCell ref="B322:B324"/>
    <mergeCell ref="C322:C324"/>
    <mergeCell ref="D322:D324"/>
    <mergeCell ref="E322:E324"/>
    <mergeCell ref="F322:F324"/>
    <mergeCell ref="B313:B315"/>
    <mergeCell ref="C313:C315"/>
    <mergeCell ref="D313:D315"/>
    <mergeCell ref="E313:E315"/>
    <mergeCell ref="F313:F315"/>
    <mergeCell ref="B316:B318"/>
    <mergeCell ref="C316:C318"/>
    <mergeCell ref="D316:D318"/>
    <mergeCell ref="E316:E318"/>
    <mergeCell ref="F316:F318"/>
    <mergeCell ref="B331:B333"/>
    <mergeCell ref="C331:C333"/>
    <mergeCell ref="D331:D333"/>
    <mergeCell ref="E331:E333"/>
    <mergeCell ref="F331:F333"/>
    <mergeCell ref="B334:B336"/>
    <mergeCell ref="C334:C336"/>
    <mergeCell ref="D334:D336"/>
    <mergeCell ref="E334:E336"/>
    <mergeCell ref="F334:F336"/>
    <mergeCell ref="B325:B327"/>
    <mergeCell ref="C325:C327"/>
    <mergeCell ref="D325:D327"/>
    <mergeCell ref="E325:E327"/>
    <mergeCell ref="F325:F327"/>
    <mergeCell ref="B328:B330"/>
    <mergeCell ref="C328:C330"/>
    <mergeCell ref="D328:D330"/>
    <mergeCell ref="E328:E330"/>
    <mergeCell ref="F328:F330"/>
    <mergeCell ref="B343:B345"/>
    <mergeCell ref="C343:C345"/>
    <mergeCell ref="D343:D345"/>
    <mergeCell ref="E343:E345"/>
    <mergeCell ref="F343:F345"/>
    <mergeCell ref="B346:B348"/>
    <mergeCell ref="C346:C348"/>
    <mergeCell ref="D346:D348"/>
    <mergeCell ref="E346:E348"/>
    <mergeCell ref="F346:F348"/>
    <mergeCell ref="B337:B339"/>
    <mergeCell ref="C337:C339"/>
    <mergeCell ref="D337:D339"/>
    <mergeCell ref="E337:E339"/>
    <mergeCell ref="F337:F339"/>
    <mergeCell ref="B340:B342"/>
    <mergeCell ref="C340:C342"/>
    <mergeCell ref="D340:D342"/>
    <mergeCell ref="E340:E342"/>
    <mergeCell ref="F340:F342"/>
    <mergeCell ref="B355:B357"/>
    <mergeCell ref="C355:C357"/>
    <mergeCell ref="D355:D357"/>
    <mergeCell ref="E355:E357"/>
    <mergeCell ref="F355:F357"/>
    <mergeCell ref="B358:B360"/>
    <mergeCell ref="C358:C360"/>
    <mergeCell ref="D358:D360"/>
    <mergeCell ref="E358:E360"/>
    <mergeCell ref="F358:F360"/>
    <mergeCell ref="B349:B351"/>
    <mergeCell ref="C349:C351"/>
    <mergeCell ref="D349:D351"/>
    <mergeCell ref="E349:E351"/>
    <mergeCell ref="F349:F351"/>
    <mergeCell ref="B352:B354"/>
    <mergeCell ref="C352:C354"/>
    <mergeCell ref="D352:D354"/>
    <mergeCell ref="E352:E354"/>
    <mergeCell ref="F352:F354"/>
    <mergeCell ref="B367:B369"/>
    <mergeCell ref="C367:C369"/>
    <mergeCell ref="D367:D369"/>
    <mergeCell ref="E367:E369"/>
    <mergeCell ref="F367:F369"/>
    <mergeCell ref="B370:B372"/>
    <mergeCell ref="C370:C372"/>
    <mergeCell ref="D370:D372"/>
    <mergeCell ref="E370:E372"/>
    <mergeCell ref="F370:F372"/>
    <mergeCell ref="B361:B363"/>
    <mergeCell ref="C361:C363"/>
    <mergeCell ref="D361:D363"/>
    <mergeCell ref="E361:E363"/>
    <mergeCell ref="F361:F363"/>
    <mergeCell ref="B364:B366"/>
    <mergeCell ref="C364:C366"/>
    <mergeCell ref="D364:D366"/>
    <mergeCell ref="E364:E366"/>
    <mergeCell ref="F364:F366"/>
    <mergeCell ref="B379:B381"/>
    <mergeCell ref="C379:C381"/>
    <mergeCell ref="D379:D381"/>
    <mergeCell ref="E379:E381"/>
    <mergeCell ref="F379:F381"/>
    <mergeCell ref="B382:B384"/>
    <mergeCell ref="C382:C384"/>
    <mergeCell ref="D382:D384"/>
    <mergeCell ref="E382:E384"/>
    <mergeCell ref="F382:F384"/>
    <mergeCell ref="B373:B375"/>
    <mergeCell ref="C373:C375"/>
    <mergeCell ref="D373:D375"/>
    <mergeCell ref="E373:E375"/>
    <mergeCell ref="F373:F375"/>
    <mergeCell ref="B376:B378"/>
    <mergeCell ref="C376:C378"/>
    <mergeCell ref="D376:D378"/>
    <mergeCell ref="E376:E378"/>
    <mergeCell ref="F376:F378"/>
    <mergeCell ref="B391:B393"/>
    <mergeCell ref="C391:C393"/>
    <mergeCell ref="D391:D393"/>
    <mergeCell ref="E391:E393"/>
    <mergeCell ref="F391:F393"/>
    <mergeCell ref="B394:B396"/>
    <mergeCell ref="C394:C396"/>
    <mergeCell ref="D394:D396"/>
    <mergeCell ref="E394:E396"/>
    <mergeCell ref="F394:F396"/>
    <mergeCell ref="B385:B387"/>
    <mergeCell ref="C385:C387"/>
    <mergeCell ref="D385:D387"/>
    <mergeCell ref="E385:E387"/>
    <mergeCell ref="F385:F387"/>
    <mergeCell ref="B388:B390"/>
    <mergeCell ref="C388:C390"/>
    <mergeCell ref="D388:D390"/>
    <mergeCell ref="E388:E390"/>
    <mergeCell ref="F388:F390"/>
    <mergeCell ref="B403:B405"/>
    <mergeCell ref="C403:C405"/>
    <mergeCell ref="D403:D405"/>
    <mergeCell ref="E403:E405"/>
    <mergeCell ref="F403:F405"/>
    <mergeCell ref="B406:B408"/>
    <mergeCell ref="C406:C408"/>
    <mergeCell ref="D406:D408"/>
    <mergeCell ref="E406:E408"/>
    <mergeCell ref="F406:F408"/>
    <mergeCell ref="B397:B399"/>
    <mergeCell ref="C397:C399"/>
    <mergeCell ref="D397:D399"/>
    <mergeCell ref="E397:E399"/>
    <mergeCell ref="F397:F399"/>
    <mergeCell ref="B400:B402"/>
    <mergeCell ref="C400:C402"/>
    <mergeCell ref="D400:D402"/>
    <mergeCell ref="E400:E402"/>
    <mergeCell ref="F400:F402"/>
    <mergeCell ref="B415:B417"/>
    <mergeCell ref="C415:C417"/>
    <mergeCell ref="D415:D417"/>
    <mergeCell ref="E415:E417"/>
    <mergeCell ref="F415:F417"/>
    <mergeCell ref="B418:B420"/>
    <mergeCell ref="C418:C420"/>
    <mergeCell ref="D418:D420"/>
    <mergeCell ref="E418:E420"/>
    <mergeCell ref="F418:F420"/>
    <mergeCell ref="B409:B411"/>
    <mergeCell ref="C409:C411"/>
    <mergeCell ref="D409:D411"/>
    <mergeCell ref="E409:E411"/>
    <mergeCell ref="F409:F411"/>
    <mergeCell ref="B412:B414"/>
    <mergeCell ref="C412:C414"/>
    <mergeCell ref="D412:D414"/>
    <mergeCell ref="E412:E414"/>
    <mergeCell ref="F412:F414"/>
    <mergeCell ref="B427:B429"/>
    <mergeCell ref="C427:C429"/>
    <mergeCell ref="D427:D429"/>
    <mergeCell ref="E427:E429"/>
    <mergeCell ref="F427:F429"/>
    <mergeCell ref="B430:B432"/>
    <mergeCell ref="C430:C432"/>
    <mergeCell ref="D430:D432"/>
    <mergeCell ref="E430:E432"/>
    <mergeCell ref="F430:F432"/>
    <mergeCell ref="B421:B423"/>
    <mergeCell ref="C421:C423"/>
    <mergeCell ref="D421:D423"/>
    <mergeCell ref="E421:E423"/>
    <mergeCell ref="F421:F423"/>
    <mergeCell ref="B424:B426"/>
    <mergeCell ref="C424:C426"/>
    <mergeCell ref="D424:D426"/>
    <mergeCell ref="E424:E426"/>
    <mergeCell ref="F424:F426"/>
    <mergeCell ref="B439:B441"/>
    <mergeCell ref="C439:C441"/>
    <mergeCell ref="D439:D441"/>
    <mergeCell ref="E439:E441"/>
    <mergeCell ref="F439:F441"/>
    <mergeCell ref="B442:B444"/>
    <mergeCell ref="C442:C444"/>
    <mergeCell ref="D442:D444"/>
    <mergeCell ref="E442:E444"/>
    <mergeCell ref="F442:F444"/>
    <mergeCell ref="B433:B435"/>
    <mergeCell ref="C433:C435"/>
    <mergeCell ref="D433:D435"/>
    <mergeCell ref="E433:E435"/>
    <mergeCell ref="F433:F435"/>
    <mergeCell ref="B436:B438"/>
    <mergeCell ref="C436:C438"/>
    <mergeCell ref="D436:D438"/>
    <mergeCell ref="E436:E438"/>
    <mergeCell ref="F436:F438"/>
    <mergeCell ref="B451:B453"/>
    <mergeCell ref="C451:C453"/>
    <mergeCell ref="D451:D453"/>
    <mergeCell ref="E451:E453"/>
    <mergeCell ref="F451:F453"/>
    <mergeCell ref="B454:B456"/>
    <mergeCell ref="C454:C456"/>
    <mergeCell ref="D454:D456"/>
    <mergeCell ref="E454:E456"/>
    <mergeCell ref="F454:F456"/>
    <mergeCell ref="B445:B447"/>
    <mergeCell ref="C445:C447"/>
    <mergeCell ref="D445:D447"/>
    <mergeCell ref="E445:E447"/>
    <mergeCell ref="F445:F447"/>
    <mergeCell ref="B448:B450"/>
    <mergeCell ref="C448:C450"/>
    <mergeCell ref="D448:D450"/>
    <mergeCell ref="E448:E450"/>
    <mergeCell ref="F448:F450"/>
    <mergeCell ref="B463:B465"/>
    <mergeCell ref="C463:C465"/>
    <mergeCell ref="D463:D465"/>
    <mergeCell ref="E463:E465"/>
    <mergeCell ref="F463:F465"/>
    <mergeCell ref="B466:B468"/>
    <mergeCell ref="C466:C468"/>
    <mergeCell ref="D466:D468"/>
    <mergeCell ref="E466:E468"/>
    <mergeCell ref="F466:F468"/>
    <mergeCell ref="B457:B459"/>
    <mergeCell ref="C457:C459"/>
    <mergeCell ref="D457:D459"/>
    <mergeCell ref="E457:E459"/>
    <mergeCell ref="F457:F459"/>
    <mergeCell ref="B460:B462"/>
    <mergeCell ref="C460:C462"/>
    <mergeCell ref="D460:D462"/>
    <mergeCell ref="E460:E462"/>
    <mergeCell ref="F460:F462"/>
    <mergeCell ref="B475:B477"/>
    <mergeCell ref="C475:C477"/>
    <mergeCell ref="D475:D477"/>
    <mergeCell ref="E475:E477"/>
    <mergeCell ref="F475:F477"/>
    <mergeCell ref="B478:B480"/>
    <mergeCell ref="C478:C480"/>
    <mergeCell ref="D478:D480"/>
    <mergeCell ref="E478:E480"/>
    <mergeCell ref="F478:F480"/>
    <mergeCell ref="B469:B471"/>
    <mergeCell ref="C469:C471"/>
    <mergeCell ref="D469:D471"/>
    <mergeCell ref="E469:E471"/>
    <mergeCell ref="F469:F471"/>
    <mergeCell ref="B472:B474"/>
    <mergeCell ref="C472:C474"/>
    <mergeCell ref="D472:D474"/>
    <mergeCell ref="E472:E474"/>
    <mergeCell ref="F472:F474"/>
    <mergeCell ref="B487:B489"/>
    <mergeCell ref="C487:C489"/>
    <mergeCell ref="D487:D489"/>
    <mergeCell ref="E487:E489"/>
    <mergeCell ref="F487:F489"/>
    <mergeCell ref="B490:B492"/>
    <mergeCell ref="C490:C492"/>
    <mergeCell ref="D490:D492"/>
    <mergeCell ref="E490:E492"/>
    <mergeCell ref="F490:F492"/>
    <mergeCell ref="B481:B483"/>
    <mergeCell ref="C481:C483"/>
    <mergeCell ref="D481:D483"/>
    <mergeCell ref="E481:E483"/>
    <mergeCell ref="F481:F483"/>
    <mergeCell ref="B484:B486"/>
    <mergeCell ref="C484:C486"/>
    <mergeCell ref="D484:D486"/>
    <mergeCell ref="E484:E486"/>
    <mergeCell ref="F484:F486"/>
    <mergeCell ref="B499:B501"/>
    <mergeCell ref="C499:C501"/>
    <mergeCell ref="D499:D501"/>
    <mergeCell ref="E499:E501"/>
    <mergeCell ref="F499:F501"/>
    <mergeCell ref="B502:B504"/>
    <mergeCell ref="C502:C504"/>
    <mergeCell ref="D502:D504"/>
    <mergeCell ref="E502:E504"/>
    <mergeCell ref="F502:F504"/>
    <mergeCell ref="B493:B495"/>
    <mergeCell ref="C493:C495"/>
    <mergeCell ref="D493:D495"/>
    <mergeCell ref="E493:E495"/>
    <mergeCell ref="F493:F495"/>
    <mergeCell ref="B496:B498"/>
    <mergeCell ref="C496:C498"/>
    <mergeCell ref="D496:D498"/>
    <mergeCell ref="E496:E498"/>
    <mergeCell ref="F496:F498"/>
    <mergeCell ref="B511:B513"/>
    <mergeCell ref="C511:C513"/>
    <mergeCell ref="D511:D513"/>
    <mergeCell ref="E511:E513"/>
    <mergeCell ref="F511:F513"/>
    <mergeCell ref="B514:B516"/>
    <mergeCell ref="C514:C516"/>
    <mergeCell ref="D514:D516"/>
    <mergeCell ref="E514:E516"/>
    <mergeCell ref="F514:F516"/>
    <mergeCell ref="B505:B507"/>
    <mergeCell ref="C505:C507"/>
    <mergeCell ref="D505:D507"/>
    <mergeCell ref="E505:E507"/>
    <mergeCell ref="F505:F507"/>
    <mergeCell ref="B508:B510"/>
    <mergeCell ref="C508:C510"/>
    <mergeCell ref="D508:D510"/>
    <mergeCell ref="E508:E510"/>
    <mergeCell ref="F508:F510"/>
    <mergeCell ref="E532:E534"/>
    <mergeCell ref="F532:F534"/>
    <mergeCell ref="B523:B525"/>
    <mergeCell ref="C523:C525"/>
    <mergeCell ref="D523:D525"/>
    <mergeCell ref="E523:E525"/>
    <mergeCell ref="F523:F525"/>
    <mergeCell ref="B526:B528"/>
    <mergeCell ref="C526:C528"/>
    <mergeCell ref="D526:D528"/>
    <mergeCell ref="E526:E528"/>
    <mergeCell ref="F526:F528"/>
    <mergeCell ref="B517:B519"/>
    <mergeCell ref="C517:C519"/>
    <mergeCell ref="D517:D519"/>
    <mergeCell ref="E517:E519"/>
    <mergeCell ref="F517:F519"/>
    <mergeCell ref="B520:B522"/>
    <mergeCell ref="C520:C522"/>
    <mergeCell ref="D520:D522"/>
    <mergeCell ref="E520:E522"/>
    <mergeCell ref="F520:F522"/>
    <mergeCell ref="B535:B537"/>
    <mergeCell ref="C535:C537"/>
    <mergeCell ref="D535:D537"/>
    <mergeCell ref="E535:E537"/>
    <mergeCell ref="F535:F537"/>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H121:H123"/>
    <mergeCell ref="H124:H126"/>
    <mergeCell ref="H127:H129"/>
    <mergeCell ref="H130:H132"/>
    <mergeCell ref="B529:B531"/>
    <mergeCell ref="C529:C531"/>
    <mergeCell ref="D529:D531"/>
    <mergeCell ref="E529:E531"/>
    <mergeCell ref="F529:F531"/>
    <mergeCell ref="B532:B534"/>
    <mergeCell ref="C532:C534"/>
    <mergeCell ref="D532:D534"/>
    <mergeCell ref="H160:H162"/>
    <mergeCell ref="H163:H165"/>
    <mergeCell ref="H166:H168"/>
    <mergeCell ref="H169:H171"/>
    <mergeCell ref="H172:H174"/>
    <mergeCell ref="H175:H177"/>
    <mergeCell ref="H178:H180"/>
    <mergeCell ref="H181:H183"/>
    <mergeCell ref="H184:H186"/>
    <mergeCell ref="H133:H135"/>
    <mergeCell ref="H136:H138"/>
    <mergeCell ref="H139:H141"/>
    <mergeCell ref="H142:H144"/>
    <mergeCell ref="H145:H147"/>
    <mergeCell ref="H148:H150"/>
    <mergeCell ref="H151:H153"/>
    <mergeCell ref="H154:H156"/>
    <mergeCell ref="H157:H159"/>
    <mergeCell ref="H214:H216"/>
    <mergeCell ref="H217:H219"/>
    <mergeCell ref="H220:H222"/>
    <mergeCell ref="H223:H225"/>
    <mergeCell ref="H226:H228"/>
    <mergeCell ref="H229:H231"/>
    <mergeCell ref="H232:H234"/>
    <mergeCell ref="H235:H237"/>
    <mergeCell ref="H238:H240"/>
    <mergeCell ref="H187:H189"/>
    <mergeCell ref="H190:H192"/>
    <mergeCell ref="H193:H195"/>
    <mergeCell ref="H196:H198"/>
    <mergeCell ref="H199:H201"/>
    <mergeCell ref="H202:H204"/>
    <mergeCell ref="H205:H207"/>
    <mergeCell ref="H208:H210"/>
    <mergeCell ref="H211:H213"/>
    <mergeCell ref="H268:H270"/>
    <mergeCell ref="H271:H273"/>
    <mergeCell ref="H274:H276"/>
    <mergeCell ref="H277:H279"/>
    <mergeCell ref="H280:H282"/>
    <mergeCell ref="H283:H285"/>
    <mergeCell ref="H286:H288"/>
    <mergeCell ref="H289:H291"/>
    <mergeCell ref="H292:H294"/>
    <mergeCell ref="H241:H243"/>
    <mergeCell ref="H244:H246"/>
    <mergeCell ref="H247:H249"/>
    <mergeCell ref="H250:H252"/>
    <mergeCell ref="H253:H255"/>
    <mergeCell ref="H256:H258"/>
    <mergeCell ref="H259:H261"/>
    <mergeCell ref="H262:H264"/>
    <mergeCell ref="H265:H267"/>
    <mergeCell ref="H322:H324"/>
    <mergeCell ref="H325:H327"/>
    <mergeCell ref="H328:H330"/>
    <mergeCell ref="H331:H333"/>
    <mergeCell ref="H334:H336"/>
    <mergeCell ref="H337:H339"/>
    <mergeCell ref="H340:H342"/>
    <mergeCell ref="H343:H345"/>
    <mergeCell ref="H346:H348"/>
    <mergeCell ref="H295:H297"/>
    <mergeCell ref="H298:H300"/>
    <mergeCell ref="H301:H303"/>
    <mergeCell ref="H304:H306"/>
    <mergeCell ref="H307:H309"/>
    <mergeCell ref="H310:H312"/>
    <mergeCell ref="H313:H315"/>
    <mergeCell ref="H316:H318"/>
    <mergeCell ref="H319:H321"/>
    <mergeCell ref="H376:H378"/>
    <mergeCell ref="H379:H381"/>
    <mergeCell ref="H382:H384"/>
    <mergeCell ref="H385:H387"/>
    <mergeCell ref="H388:H390"/>
    <mergeCell ref="H391:H393"/>
    <mergeCell ref="H394:H396"/>
    <mergeCell ref="H397:H399"/>
    <mergeCell ref="H400:H402"/>
    <mergeCell ref="H349:H351"/>
    <mergeCell ref="H352:H354"/>
    <mergeCell ref="H355:H357"/>
    <mergeCell ref="H358:H360"/>
    <mergeCell ref="H361:H363"/>
    <mergeCell ref="H364:H366"/>
    <mergeCell ref="H367:H369"/>
    <mergeCell ref="H370:H372"/>
    <mergeCell ref="H373:H375"/>
    <mergeCell ref="H430:H432"/>
    <mergeCell ref="H433:H435"/>
    <mergeCell ref="H436:H438"/>
    <mergeCell ref="H439:H441"/>
    <mergeCell ref="H442:H444"/>
    <mergeCell ref="H445:H447"/>
    <mergeCell ref="H448:H450"/>
    <mergeCell ref="H451:H453"/>
    <mergeCell ref="H454:H456"/>
    <mergeCell ref="H403:H405"/>
    <mergeCell ref="H406:H408"/>
    <mergeCell ref="H409:H411"/>
    <mergeCell ref="H412:H414"/>
    <mergeCell ref="H415:H417"/>
    <mergeCell ref="H418:H420"/>
    <mergeCell ref="H421:H423"/>
    <mergeCell ref="H424:H426"/>
    <mergeCell ref="H427:H429"/>
    <mergeCell ref="H535:H537"/>
    <mergeCell ref="H484:H486"/>
    <mergeCell ref="H487:H489"/>
    <mergeCell ref="H490:H492"/>
    <mergeCell ref="H493:H495"/>
    <mergeCell ref="H496:H498"/>
    <mergeCell ref="H499:H501"/>
    <mergeCell ref="H502:H504"/>
    <mergeCell ref="H505:H507"/>
    <mergeCell ref="H508:H510"/>
    <mergeCell ref="H457:H459"/>
    <mergeCell ref="H460:H462"/>
    <mergeCell ref="H463:H465"/>
    <mergeCell ref="H466:H468"/>
    <mergeCell ref="H469:H471"/>
    <mergeCell ref="H472:H474"/>
    <mergeCell ref="H475:H477"/>
    <mergeCell ref="H478:H480"/>
    <mergeCell ref="H481:H483"/>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K127:K129"/>
    <mergeCell ref="K130:K132"/>
    <mergeCell ref="K133:K135"/>
    <mergeCell ref="K136:K138"/>
    <mergeCell ref="K139:K141"/>
    <mergeCell ref="K142:K144"/>
    <mergeCell ref="I508:I510"/>
    <mergeCell ref="I511:I513"/>
    <mergeCell ref="I514:I516"/>
    <mergeCell ref="I517:I519"/>
    <mergeCell ref="I520:I522"/>
    <mergeCell ref="I523:I525"/>
    <mergeCell ref="I526:I528"/>
    <mergeCell ref="I529:I531"/>
    <mergeCell ref="I532:I534"/>
    <mergeCell ref="I481:I483"/>
    <mergeCell ref="I484:I486"/>
    <mergeCell ref="I487:I489"/>
    <mergeCell ref="I490:I492"/>
    <mergeCell ref="I493:I495"/>
    <mergeCell ref="I496:I498"/>
    <mergeCell ref="I499:I501"/>
    <mergeCell ref="I502:I504"/>
    <mergeCell ref="I505:I507"/>
    <mergeCell ref="I454:I456"/>
    <mergeCell ref="I457:I459"/>
    <mergeCell ref="I460:I462"/>
    <mergeCell ref="I463:I465"/>
    <mergeCell ref="I466:I468"/>
    <mergeCell ref="I469:I471"/>
    <mergeCell ref="I472:I474"/>
    <mergeCell ref="I475:I477"/>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72:K174"/>
    <mergeCell ref="K175:K177"/>
    <mergeCell ref="K178:K180"/>
    <mergeCell ref="K181:K183"/>
    <mergeCell ref="K184:K186"/>
    <mergeCell ref="K187:K189"/>
    <mergeCell ref="K190:K192"/>
    <mergeCell ref="K193:K195"/>
    <mergeCell ref="K196:K198"/>
    <mergeCell ref="K145:K147"/>
    <mergeCell ref="K148:K150"/>
    <mergeCell ref="K151:K153"/>
    <mergeCell ref="K154:K156"/>
    <mergeCell ref="K157:K159"/>
    <mergeCell ref="K160:K162"/>
    <mergeCell ref="K163:K165"/>
    <mergeCell ref="K166:K168"/>
    <mergeCell ref="K169:K171"/>
    <mergeCell ref="K226:K228"/>
    <mergeCell ref="K229:K231"/>
    <mergeCell ref="K232:K234"/>
    <mergeCell ref="K235:K237"/>
    <mergeCell ref="K238:K240"/>
    <mergeCell ref="K241:K243"/>
    <mergeCell ref="K244:K246"/>
    <mergeCell ref="K247:K249"/>
    <mergeCell ref="K250:K252"/>
    <mergeCell ref="K199:K201"/>
    <mergeCell ref="K202:K204"/>
    <mergeCell ref="K205:K207"/>
    <mergeCell ref="K208:K210"/>
    <mergeCell ref="K211:K213"/>
    <mergeCell ref="K214:K216"/>
    <mergeCell ref="K217:K219"/>
    <mergeCell ref="K220:K222"/>
    <mergeCell ref="K223:K225"/>
    <mergeCell ref="K280:K282"/>
    <mergeCell ref="K283:K285"/>
    <mergeCell ref="K286:K288"/>
    <mergeCell ref="K289:K291"/>
    <mergeCell ref="K292:K294"/>
    <mergeCell ref="K295:K297"/>
    <mergeCell ref="K298:K300"/>
    <mergeCell ref="K301:K303"/>
    <mergeCell ref="K304:K306"/>
    <mergeCell ref="K253:K255"/>
    <mergeCell ref="K256:K258"/>
    <mergeCell ref="K259:K261"/>
    <mergeCell ref="K262:K264"/>
    <mergeCell ref="K265:K267"/>
    <mergeCell ref="K268:K270"/>
    <mergeCell ref="K271:K273"/>
    <mergeCell ref="K274:K276"/>
    <mergeCell ref="K277:K279"/>
    <mergeCell ref="K334:K336"/>
    <mergeCell ref="K337:K339"/>
    <mergeCell ref="K340:K342"/>
    <mergeCell ref="K343:K345"/>
    <mergeCell ref="K346:K348"/>
    <mergeCell ref="K349:K351"/>
    <mergeCell ref="K352:K354"/>
    <mergeCell ref="K355:K357"/>
    <mergeCell ref="K358:K360"/>
    <mergeCell ref="K307:K309"/>
    <mergeCell ref="K310:K312"/>
    <mergeCell ref="K313:K315"/>
    <mergeCell ref="K316:K318"/>
    <mergeCell ref="K319:K321"/>
    <mergeCell ref="K322:K324"/>
    <mergeCell ref="K325:K327"/>
    <mergeCell ref="K328:K330"/>
    <mergeCell ref="K331:K333"/>
    <mergeCell ref="K424:K426"/>
    <mergeCell ref="K427:K429"/>
    <mergeCell ref="K430:K432"/>
    <mergeCell ref="K433:K435"/>
    <mergeCell ref="K436:K438"/>
    <mergeCell ref="K439:K441"/>
    <mergeCell ref="K388:K390"/>
    <mergeCell ref="K391:K393"/>
    <mergeCell ref="K394:K396"/>
    <mergeCell ref="K397:K399"/>
    <mergeCell ref="K400:K402"/>
    <mergeCell ref="K403:K405"/>
    <mergeCell ref="K406:K408"/>
    <mergeCell ref="K409:K411"/>
    <mergeCell ref="K412:K414"/>
    <mergeCell ref="K361:K363"/>
    <mergeCell ref="K364:K366"/>
    <mergeCell ref="K367:K369"/>
    <mergeCell ref="K370:K372"/>
    <mergeCell ref="K373:K375"/>
    <mergeCell ref="K376:K378"/>
    <mergeCell ref="K379:K381"/>
    <mergeCell ref="K382:K384"/>
    <mergeCell ref="K385:K387"/>
    <mergeCell ref="L127:N129"/>
    <mergeCell ref="L130:N132"/>
    <mergeCell ref="K496:K498"/>
    <mergeCell ref="K499:K501"/>
    <mergeCell ref="K502:K504"/>
    <mergeCell ref="K505:K507"/>
    <mergeCell ref="K508:K510"/>
    <mergeCell ref="K511:K513"/>
    <mergeCell ref="K514:K516"/>
    <mergeCell ref="K517:K519"/>
    <mergeCell ref="K520:K522"/>
    <mergeCell ref="K469:K471"/>
    <mergeCell ref="K472:K474"/>
    <mergeCell ref="K475:K477"/>
    <mergeCell ref="K478:K480"/>
    <mergeCell ref="K481:K483"/>
    <mergeCell ref="K484:K486"/>
    <mergeCell ref="K487:K489"/>
    <mergeCell ref="K490:K492"/>
    <mergeCell ref="K493:K495"/>
    <mergeCell ref="K442:K444"/>
    <mergeCell ref="K445:K447"/>
    <mergeCell ref="K448:K450"/>
    <mergeCell ref="K451:K453"/>
    <mergeCell ref="K454:K456"/>
    <mergeCell ref="K457:K459"/>
    <mergeCell ref="K460:K462"/>
    <mergeCell ref="K463:K465"/>
    <mergeCell ref="K466:K468"/>
    <mergeCell ref="K415:K417"/>
    <mergeCell ref="K418:K420"/>
    <mergeCell ref="K421:K423"/>
    <mergeCell ref="L76:N78"/>
    <mergeCell ref="L79:N81"/>
    <mergeCell ref="L82:N84"/>
    <mergeCell ref="L85:N87"/>
    <mergeCell ref="L88:N90"/>
    <mergeCell ref="L91:N93"/>
    <mergeCell ref="L94:N96"/>
    <mergeCell ref="L97:N99"/>
    <mergeCell ref="L100:N102"/>
    <mergeCell ref="L103:N105"/>
    <mergeCell ref="L106:N108"/>
    <mergeCell ref="L109:N111"/>
    <mergeCell ref="L112:N114"/>
    <mergeCell ref="L115:N117"/>
    <mergeCell ref="L118:N120"/>
    <mergeCell ref="L121:N123"/>
    <mergeCell ref="L124:N126"/>
    <mergeCell ref="L160:N162"/>
    <mergeCell ref="L163:N165"/>
    <mergeCell ref="L166:N168"/>
    <mergeCell ref="L169:N171"/>
    <mergeCell ref="L172:N174"/>
    <mergeCell ref="L175:N177"/>
    <mergeCell ref="L178:N180"/>
    <mergeCell ref="L181:N183"/>
    <mergeCell ref="L184:N186"/>
    <mergeCell ref="L133:N135"/>
    <mergeCell ref="L136:N138"/>
    <mergeCell ref="L139:N141"/>
    <mergeCell ref="L142:N144"/>
    <mergeCell ref="L145:N147"/>
    <mergeCell ref="L148:N150"/>
    <mergeCell ref="L151:N153"/>
    <mergeCell ref="L154:N156"/>
    <mergeCell ref="L157:N159"/>
    <mergeCell ref="L214:N216"/>
    <mergeCell ref="L217:N219"/>
    <mergeCell ref="L220:N222"/>
    <mergeCell ref="L223:N225"/>
    <mergeCell ref="L226:N228"/>
    <mergeCell ref="L229:N231"/>
    <mergeCell ref="L232:N234"/>
    <mergeCell ref="L235:N237"/>
    <mergeCell ref="L238:N240"/>
    <mergeCell ref="L187:N189"/>
    <mergeCell ref="L190:N192"/>
    <mergeCell ref="L193:N195"/>
    <mergeCell ref="L196:N198"/>
    <mergeCell ref="L199:N201"/>
    <mergeCell ref="L202:N204"/>
    <mergeCell ref="L205:N207"/>
    <mergeCell ref="L208:N210"/>
    <mergeCell ref="L211:N213"/>
    <mergeCell ref="L268:N270"/>
    <mergeCell ref="L271:N273"/>
    <mergeCell ref="L274:N276"/>
    <mergeCell ref="L277:N279"/>
    <mergeCell ref="L280:N282"/>
    <mergeCell ref="L283:N285"/>
    <mergeCell ref="L286:N288"/>
    <mergeCell ref="L289:N291"/>
    <mergeCell ref="L292:N294"/>
    <mergeCell ref="L241:N243"/>
    <mergeCell ref="L244:N246"/>
    <mergeCell ref="L247:N249"/>
    <mergeCell ref="L250:N252"/>
    <mergeCell ref="L253:N255"/>
    <mergeCell ref="L256:N258"/>
    <mergeCell ref="L259:N261"/>
    <mergeCell ref="L262:N264"/>
    <mergeCell ref="L265:N267"/>
    <mergeCell ref="L322:N324"/>
    <mergeCell ref="L325:N327"/>
    <mergeCell ref="L328:N330"/>
    <mergeCell ref="L331:N333"/>
    <mergeCell ref="L334:N336"/>
    <mergeCell ref="L337:N339"/>
    <mergeCell ref="L340:N342"/>
    <mergeCell ref="L343:N345"/>
    <mergeCell ref="L346:N348"/>
    <mergeCell ref="L295:N297"/>
    <mergeCell ref="L298:N300"/>
    <mergeCell ref="L301:N303"/>
    <mergeCell ref="L304:N306"/>
    <mergeCell ref="L307:N309"/>
    <mergeCell ref="L310:N312"/>
    <mergeCell ref="L313:N315"/>
    <mergeCell ref="L316:N318"/>
    <mergeCell ref="L319:N321"/>
    <mergeCell ref="L376:N378"/>
    <mergeCell ref="L379:N381"/>
    <mergeCell ref="L382:N384"/>
    <mergeCell ref="L385:N387"/>
    <mergeCell ref="L388:N390"/>
    <mergeCell ref="L391:N393"/>
    <mergeCell ref="L394:N396"/>
    <mergeCell ref="L397:N399"/>
    <mergeCell ref="L400:N402"/>
    <mergeCell ref="L349:N351"/>
    <mergeCell ref="L352:N354"/>
    <mergeCell ref="L355:N357"/>
    <mergeCell ref="L358:N360"/>
    <mergeCell ref="L361:N363"/>
    <mergeCell ref="L364:N366"/>
    <mergeCell ref="L367:N369"/>
    <mergeCell ref="L370:N372"/>
    <mergeCell ref="L373:N375"/>
    <mergeCell ref="L430:N432"/>
    <mergeCell ref="L433:N435"/>
    <mergeCell ref="L436:N438"/>
    <mergeCell ref="L439:N441"/>
    <mergeCell ref="L442:N444"/>
    <mergeCell ref="L445:N447"/>
    <mergeCell ref="L448:N450"/>
    <mergeCell ref="L451:N453"/>
    <mergeCell ref="L454:N456"/>
    <mergeCell ref="L403:N405"/>
    <mergeCell ref="L406:N408"/>
    <mergeCell ref="L409:N411"/>
    <mergeCell ref="L412:N414"/>
    <mergeCell ref="L415:N417"/>
    <mergeCell ref="L418:N420"/>
    <mergeCell ref="L421:N423"/>
    <mergeCell ref="L424:N426"/>
    <mergeCell ref="L427:N429"/>
    <mergeCell ref="L484:N486"/>
    <mergeCell ref="L487:N489"/>
    <mergeCell ref="L490:N492"/>
    <mergeCell ref="L493:N495"/>
    <mergeCell ref="L496:N498"/>
    <mergeCell ref="L499:N501"/>
    <mergeCell ref="L502:N504"/>
    <mergeCell ref="L505:N507"/>
    <mergeCell ref="L508:N510"/>
    <mergeCell ref="L457:N459"/>
    <mergeCell ref="L460:N462"/>
    <mergeCell ref="L463:N465"/>
    <mergeCell ref="L466:N468"/>
    <mergeCell ref="L469:N471"/>
    <mergeCell ref="L472:N474"/>
    <mergeCell ref="L475:N477"/>
    <mergeCell ref="L478:N480"/>
    <mergeCell ref="L481:N483"/>
    <mergeCell ref="A538:A540"/>
    <mergeCell ref="B538:B540"/>
    <mergeCell ref="C538:C540"/>
    <mergeCell ref="D538:D540"/>
    <mergeCell ref="E538:E540"/>
    <mergeCell ref="F538:F540"/>
    <mergeCell ref="H538:H540"/>
    <mergeCell ref="I538:I540"/>
    <mergeCell ref="K538:K540"/>
    <mergeCell ref="L511:N513"/>
    <mergeCell ref="L514:N516"/>
    <mergeCell ref="L517:N519"/>
    <mergeCell ref="L520:N522"/>
    <mergeCell ref="L523:N525"/>
    <mergeCell ref="L526:N528"/>
    <mergeCell ref="L529:N531"/>
    <mergeCell ref="L532:N534"/>
    <mergeCell ref="L535:N537"/>
    <mergeCell ref="K523:K525"/>
    <mergeCell ref="K526:K528"/>
    <mergeCell ref="K529:K531"/>
    <mergeCell ref="K532:K534"/>
    <mergeCell ref="K535:K537"/>
    <mergeCell ref="I535:I537"/>
    <mergeCell ref="H511:H513"/>
    <mergeCell ref="H514:H516"/>
    <mergeCell ref="H517:H519"/>
    <mergeCell ref="H520:H522"/>
    <mergeCell ref="H523:H525"/>
    <mergeCell ref="H526:H528"/>
    <mergeCell ref="H529:H531"/>
    <mergeCell ref="H532:H534"/>
    <mergeCell ref="A544:A546"/>
    <mergeCell ref="B544:B546"/>
    <mergeCell ref="C544:C546"/>
    <mergeCell ref="D544:D546"/>
    <mergeCell ref="E544:E546"/>
    <mergeCell ref="F544:F546"/>
    <mergeCell ref="H544:H546"/>
    <mergeCell ref="I544:I546"/>
    <mergeCell ref="K544:K546"/>
    <mergeCell ref="A541:A543"/>
    <mergeCell ref="B541:B543"/>
    <mergeCell ref="C541:C543"/>
    <mergeCell ref="D541:D543"/>
    <mergeCell ref="E541:E543"/>
    <mergeCell ref="F541:F543"/>
    <mergeCell ref="H541:H543"/>
    <mergeCell ref="I541:I543"/>
    <mergeCell ref="K541:K543"/>
    <mergeCell ref="A550:A552"/>
    <mergeCell ref="B550:B552"/>
    <mergeCell ref="C550:C552"/>
    <mergeCell ref="D550:D552"/>
    <mergeCell ref="E550:E552"/>
    <mergeCell ref="F550:F552"/>
    <mergeCell ref="H550:H552"/>
    <mergeCell ref="I550:I552"/>
    <mergeCell ref="K550:K552"/>
    <mergeCell ref="A547:A549"/>
    <mergeCell ref="B547:B549"/>
    <mergeCell ref="C547:C549"/>
    <mergeCell ref="D547:D549"/>
    <mergeCell ref="E547:E549"/>
    <mergeCell ref="F547:F549"/>
    <mergeCell ref="H547:H549"/>
    <mergeCell ref="I547:I549"/>
    <mergeCell ref="K547:K549"/>
    <mergeCell ref="E559:E561"/>
    <mergeCell ref="F559:F561"/>
    <mergeCell ref="H559:H561"/>
    <mergeCell ref="I559:I561"/>
    <mergeCell ref="K559:K561"/>
    <mergeCell ref="A556:A558"/>
    <mergeCell ref="B556:B558"/>
    <mergeCell ref="C556:C558"/>
    <mergeCell ref="D556:D558"/>
    <mergeCell ref="E556:E558"/>
    <mergeCell ref="F556:F558"/>
    <mergeCell ref="H556:H558"/>
    <mergeCell ref="I556:I558"/>
    <mergeCell ref="K556:K558"/>
    <mergeCell ref="A553:A555"/>
    <mergeCell ref="B553:B555"/>
    <mergeCell ref="C553:C555"/>
    <mergeCell ref="D553:D555"/>
    <mergeCell ref="E553:E555"/>
    <mergeCell ref="F553:F555"/>
    <mergeCell ref="H553:H555"/>
    <mergeCell ref="I553:I555"/>
    <mergeCell ref="K553:K555"/>
    <mergeCell ref="L565:N567"/>
    <mergeCell ref="L538:N540"/>
    <mergeCell ref="L541:N543"/>
    <mergeCell ref="L544:N546"/>
    <mergeCell ref="L547:N549"/>
    <mergeCell ref="L550:N552"/>
    <mergeCell ref="L553:N555"/>
    <mergeCell ref="L556:N558"/>
    <mergeCell ref="L559:N561"/>
    <mergeCell ref="L562:N564"/>
    <mergeCell ref="A565:A567"/>
    <mergeCell ref="B565:B567"/>
    <mergeCell ref="C565:C567"/>
    <mergeCell ref="D565:D567"/>
    <mergeCell ref="E565:E567"/>
    <mergeCell ref="F565:F567"/>
    <mergeCell ref="H565:H567"/>
    <mergeCell ref="I565:I567"/>
    <mergeCell ref="K565:K567"/>
    <mergeCell ref="A562:A564"/>
    <mergeCell ref="B562:B564"/>
    <mergeCell ref="C562:C564"/>
    <mergeCell ref="D562:D564"/>
    <mergeCell ref="E562:E564"/>
    <mergeCell ref="F562:F564"/>
    <mergeCell ref="H562:H564"/>
    <mergeCell ref="I562:I564"/>
    <mergeCell ref="K562:K564"/>
    <mergeCell ref="A559:A561"/>
    <mergeCell ref="B559:B561"/>
    <mergeCell ref="C559:C561"/>
    <mergeCell ref="D559:D561"/>
    <mergeCell ref="O76:O78"/>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O127:O129"/>
    <mergeCell ref="O130:O132"/>
    <mergeCell ref="O133:O135"/>
    <mergeCell ref="O136:O138"/>
    <mergeCell ref="O139:O141"/>
    <mergeCell ref="O142:O144"/>
    <mergeCell ref="O145:O147"/>
    <mergeCell ref="O148:O150"/>
    <mergeCell ref="O151:O153"/>
    <mergeCell ref="O154:O156"/>
    <mergeCell ref="O157:O159"/>
    <mergeCell ref="O160:O162"/>
    <mergeCell ref="O163:O165"/>
    <mergeCell ref="O166:O168"/>
    <mergeCell ref="O169:O171"/>
    <mergeCell ref="O172:O174"/>
    <mergeCell ref="O175:O177"/>
    <mergeCell ref="O178:O180"/>
    <mergeCell ref="O181:O183"/>
    <mergeCell ref="O184:O186"/>
    <mergeCell ref="O187:O189"/>
    <mergeCell ref="O190:O192"/>
    <mergeCell ref="O193:O195"/>
    <mergeCell ref="O196:O198"/>
    <mergeCell ref="O199:O201"/>
    <mergeCell ref="O202:O204"/>
    <mergeCell ref="O205:O207"/>
    <mergeCell ref="O208:O210"/>
    <mergeCell ref="O211:O213"/>
    <mergeCell ref="O214:O216"/>
    <mergeCell ref="O217:O219"/>
    <mergeCell ref="O220:O222"/>
    <mergeCell ref="O223:O225"/>
    <mergeCell ref="O226:O228"/>
    <mergeCell ref="O229:O231"/>
    <mergeCell ref="O232:O234"/>
    <mergeCell ref="O235:O237"/>
    <mergeCell ref="O238:O240"/>
    <mergeCell ref="O241:O243"/>
    <mergeCell ref="O244:O246"/>
    <mergeCell ref="O247:O249"/>
    <mergeCell ref="O250:O252"/>
    <mergeCell ref="O253:O255"/>
    <mergeCell ref="O256:O258"/>
    <mergeCell ref="O259:O261"/>
    <mergeCell ref="O262:O264"/>
    <mergeCell ref="O265:O267"/>
    <mergeCell ref="O268:O270"/>
    <mergeCell ref="O271:O273"/>
    <mergeCell ref="O274:O276"/>
    <mergeCell ref="O277:O279"/>
    <mergeCell ref="O280:O282"/>
    <mergeCell ref="O283:O285"/>
    <mergeCell ref="O286:O288"/>
    <mergeCell ref="O289:O291"/>
    <mergeCell ref="O292:O294"/>
    <mergeCell ref="O295:O297"/>
    <mergeCell ref="O298:O300"/>
    <mergeCell ref="O301:O303"/>
    <mergeCell ref="O304:O306"/>
    <mergeCell ref="O307:O309"/>
    <mergeCell ref="O310:O312"/>
    <mergeCell ref="O313:O315"/>
    <mergeCell ref="O316:O318"/>
    <mergeCell ref="O319:O321"/>
    <mergeCell ref="O322:O324"/>
    <mergeCell ref="O325:O327"/>
    <mergeCell ref="O328:O330"/>
    <mergeCell ref="O331:O333"/>
    <mergeCell ref="O334:O336"/>
    <mergeCell ref="O337:O339"/>
    <mergeCell ref="O340:O342"/>
    <mergeCell ref="O343:O345"/>
    <mergeCell ref="O346:O348"/>
    <mergeCell ref="O349:O351"/>
    <mergeCell ref="O352:O354"/>
    <mergeCell ref="O355:O357"/>
    <mergeCell ref="O358:O360"/>
    <mergeCell ref="O361:O363"/>
    <mergeCell ref="O364:O366"/>
    <mergeCell ref="O367:O369"/>
    <mergeCell ref="O370:O372"/>
    <mergeCell ref="O373:O375"/>
    <mergeCell ref="O376:O378"/>
    <mergeCell ref="O379:O381"/>
    <mergeCell ref="O481:O483"/>
    <mergeCell ref="O382:O384"/>
    <mergeCell ref="O385:O387"/>
    <mergeCell ref="O388:O390"/>
    <mergeCell ref="O391:O393"/>
    <mergeCell ref="O394:O396"/>
    <mergeCell ref="O397:O399"/>
    <mergeCell ref="O400:O402"/>
    <mergeCell ref="O403:O405"/>
    <mergeCell ref="O406:O408"/>
    <mergeCell ref="O409:O411"/>
    <mergeCell ref="O412:O414"/>
    <mergeCell ref="O415:O417"/>
    <mergeCell ref="O418:O420"/>
    <mergeCell ref="O421:O423"/>
    <mergeCell ref="O424:O426"/>
    <mergeCell ref="O427:O429"/>
    <mergeCell ref="O430:O432"/>
    <mergeCell ref="O487:O489"/>
    <mergeCell ref="O490:O492"/>
    <mergeCell ref="O493:O495"/>
    <mergeCell ref="O496:O498"/>
    <mergeCell ref="O499:O501"/>
    <mergeCell ref="O502:O504"/>
    <mergeCell ref="O505:O507"/>
    <mergeCell ref="O508:O510"/>
    <mergeCell ref="O511:O513"/>
    <mergeCell ref="O514:O516"/>
    <mergeCell ref="O517:O519"/>
    <mergeCell ref="O520:O522"/>
    <mergeCell ref="O523:O525"/>
    <mergeCell ref="O526:O528"/>
    <mergeCell ref="O529:O531"/>
    <mergeCell ref="O532:O534"/>
    <mergeCell ref="O433:O435"/>
    <mergeCell ref="O436:O438"/>
    <mergeCell ref="O439:O441"/>
    <mergeCell ref="O442:O444"/>
    <mergeCell ref="O445:O447"/>
    <mergeCell ref="O448:O450"/>
    <mergeCell ref="O451:O453"/>
    <mergeCell ref="O454:O456"/>
    <mergeCell ref="O457:O459"/>
    <mergeCell ref="O460:O462"/>
    <mergeCell ref="O463:O465"/>
    <mergeCell ref="O466:O468"/>
    <mergeCell ref="O469:O471"/>
    <mergeCell ref="O472:O474"/>
    <mergeCell ref="O475:O477"/>
    <mergeCell ref="O478:O480"/>
    <mergeCell ref="O535:O537"/>
    <mergeCell ref="O538:O540"/>
    <mergeCell ref="O541:O543"/>
    <mergeCell ref="O544:O546"/>
    <mergeCell ref="O547:O549"/>
    <mergeCell ref="O550:O552"/>
    <mergeCell ref="O553:O555"/>
    <mergeCell ref="O556:O558"/>
    <mergeCell ref="O559:O561"/>
    <mergeCell ref="O562:O564"/>
    <mergeCell ref="O565:O567"/>
    <mergeCell ref="P76:R78"/>
    <mergeCell ref="S76:S78"/>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O484:O486"/>
    <mergeCell ref="P106:R108"/>
    <mergeCell ref="S106:S108"/>
    <mergeCell ref="P109:R111"/>
    <mergeCell ref="S109:S111"/>
    <mergeCell ref="P112:R114"/>
    <mergeCell ref="S112:S114"/>
    <mergeCell ref="P115:R117"/>
    <mergeCell ref="S115:S117"/>
    <mergeCell ref="P118:R120"/>
    <mergeCell ref="S118:S120"/>
    <mergeCell ref="P121:R123"/>
    <mergeCell ref="S121:S123"/>
    <mergeCell ref="P124:R126"/>
    <mergeCell ref="S124:S126"/>
    <mergeCell ref="P127:R129"/>
    <mergeCell ref="S127:S129"/>
    <mergeCell ref="P130:R132"/>
    <mergeCell ref="S130:S132"/>
    <mergeCell ref="P133:R135"/>
    <mergeCell ref="S133:S135"/>
    <mergeCell ref="P136:R138"/>
    <mergeCell ref="S136:S138"/>
    <mergeCell ref="P139:R141"/>
    <mergeCell ref="S139:S141"/>
    <mergeCell ref="P142:R144"/>
    <mergeCell ref="S142:S144"/>
    <mergeCell ref="P145:R147"/>
    <mergeCell ref="S145:S147"/>
    <mergeCell ref="P148:R150"/>
    <mergeCell ref="S148:S150"/>
    <mergeCell ref="P151:R153"/>
    <mergeCell ref="S151:S153"/>
    <mergeCell ref="P154:R156"/>
    <mergeCell ref="S154:S156"/>
    <mergeCell ref="P157:R159"/>
    <mergeCell ref="S157:S159"/>
    <mergeCell ref="P160:R162"/>
    <mergeCell ref="S160:S162"/>
    <mergeCell ref="P163:R165"/>
    <mergeCell ref="S163:S165"/>
    <mergeCell ref="P166:R168"/>
    <mergeCell ref="S166:S168"/>
    <mergeCell ref="P169:R171"/>
    <mergeCell ref="S169:S171"/>
    <mergeCell ref="P172:R174"/>
    <mergeCell ref="S172:S174"/>
    <mergeCell ref="P175:R177"/>
    <mergeCell ref="S175:S177"/>
    <mergeCell ref="P178:R180"/>
    <mergeCell ref="S178:S180"/>
    <mergeCell ref="P181:R183"/>
    <mergeCell ref="S181:S183"/>
    <mergeCell ref="P184:R186"/>
    <mergeCell ref="S184:S186"/>
    <mergeCell ref="P187:R189"/>
    <mergeCell ref="S187:S189"/>
    <mergeCell ref="P190:R192"/>
    <mergeCell ref="S190:S192"/>
    <mergeCell ref="P193:R195"/>
    <mergeCell ref="S193:S195"/>
    <mergeCell ref="P196:R198"/>
    <mergeCell ref="S196:S198"/>
    <mergeCell ref="P199:R201"/>
    <mergeCell ref="S199:S201"/>
    <mergeCell ref="P202:R204"/>
    <mergeCell ref="S202:S204"/>
    <mergeCell ref="P205:R207"/>
    <mergeCell ref="S205:S207"/>
    <mergeCell ref="P208:R210"/>
    <mergeCell ref="S208:S210"/>
    <mergeCell ref="P211:R213"/>
    <mergeCell ref="S211:S213"/>
    <mergeCell ref="P214:R216"/>
    <mergeCell ref="S214:S216"/>
    <mergeCell ref="P217:R219"/>
    <mergeCell ref="S217:S219"/>
    <mergeCell ref="P220:R222"/>
    <mergeCell ref="S220:S222"/>
    <mergeCell ref="P223:R225"/>
    <mergeCell ref="S223:S225"/>
    <mergeCell ref="P226:R228"/>
    <mergeCell ref="S226:S228"/>
    <mergeCell ref="P229:R231"/>
    <mergeCell ref="S229:S231"/>
    <mergeCell ref="P232:R234"/>
    <mergeCell ref="S232:S234"/>
    <mergeCell ref="P235:R237"/>
    <mergeCell ref="S235:S237"/>
    <mergeCell ref="P238:R240"/>
    <mergeCell ref="S238:S240"/>
    <mergeCell ref="P241:R243"/>
    <mergeCell ref="S241:S243"/>
    <mergeCell ref="P244:R246"/>
    <mergeCell ref="S244:S246"/>
    <mergeCell ref="P247:R249"/>
    <mergeCell ref="S247:S249"/>
    <mergeCell ref="P250:R252"/>
    <mergeCell ref="S250:S252"/>
    <mergeCell ref="P253:R255"/>
    <mergeCell ref="S253:S255"/>
    <mergeCell ref="P256:R258"/>
    <mergeCell ref="S256:S258"/>
    <mergeCell ref="P259:R261"/>
    <mergeCell ref="S259:S261"/>
    <mergeCell ref="P262:R264"/>
    <mergeCell ref="S262:S264"/>
    <mergeCell ref="P265:R267"/>
    <mergeCell ref="S265:S267"/>
    <mergeCell ref="P268:R270"/>
    <mergeCell ref="S268:S270"/>
    <mergeCell ref="P271:R273"/>
    <mergeCell ref="S271:S273"/>
    <mergeCell ref="P274:R276"/>
    <mergeCell ref="S274:S276"/>
    <mergeCell ref="P277:R279"/>
    <mergeCell ref="S277:S279"/>
    <mergeCell ref="P280:R282"/>
    <mergeCell ref="S280:S282"/>
    <mergeCell ref="P283:R285"/>
    <mergeCell ref="S283:S285"/>
    <mergeCell ref="P286:R288"/>
    <mergeCell ref="S286:S288"/>
    <mergeCell ref="P289:R291"/>
    <mergeCell ref="S289:S291"/>
    <mergeCell ref="P292:R294"/>
    <mergeCell ref="S292:S294"/>
    <mergeCell ref="P295:R297"/>
    <mergeCell ref="S295:S297"/>
    <mergeCell ref="P298:R300"/>
    <mergeCell ref="S298:S300"/>
    <mergeCell ref="P301:R303"/>
    <mergeCell ref="S301:S303"/>
    <mergeCell ref="P304:R306"/>
    <mergeCell ref="S304:S306"/>
    <mergeCell ref="P307:R309"/>
    <mergeCell ref="S307:S309"/>
    <mergeCell ref="P310:R312"/>
    <mergeCell ref="S310:S312"/>
    <mergeCell ref="P313:R315"/>
    <mergeCell ref="S313:S315"/>
    <mergeCell ref="P316:R318"/>
    <mergeCell ref="S316:S318"/>
    <mergeCell ref="P319:R321"/>
    <mergeCell ref="S319:S321"/>
    <mergeCell ref="P322:R324"/>
    <mergeCell ref="S322:S324"/>
    <mergeCell ref="P325:R327"/>
    <mergeCell ref="S325:S327"/>
    <mergeCell ref="P328:R330"/>
    <mergeCell ref="S328:S330"/>
    <mergeCell ref="P331:R333"/>
    <mergeCell ref="S331:S333"/>
    <mergeCell ref="P334:R336"/>
    <mergeCell ref="S334:S336"/>
    <mergeCell ref="P337:R339"/>
    <mergeCell ref="S337:S339"/>
    <mergeCell ref="P340:R342"/>
    <mergeCell ref="S340:S342"/>
    <mergeCell ref="P343:R345"/>
    <mergeCell ref="S343:S345"/>
    <mergeCell ref="P346:R348"/>
    <mergeCell ref="S346:S348"/>
    <mergeCell ref="P349:R351"/>
    <mergeCell ref="S349:S351"/>
    <mergeCell ref="P352:R354"/>
    <mergeCell ref="S352:S354"/>
    <mergeCell ref="P355:R357"/>
    <mergeCell ref="S355:S357"/>
    <mergeCell ref="P358:R360"/>
    <mergeCell ref="S358:S360"/>
    <mergeCell ref="P361:R363"/>
    <mergeCell ref="S361:S363"/>
    <mergeCell ref="P364:R366"/>
    <mergeCell ref="S364:S366"/>
    <mergeCell ref="P367:R369"/>
    <mergeCell ref="S367:S369"/>
    <mergeCell ref="P370:R372"/>
    <mergeCell ref="S370:S372"/>
    <mergeCell ref="P373:R375"/>
    <mergeCell ref="S373:S375"/>
    <mergeCell ref="P376:R378"/>
    <mergeCell ref="S376:S378"/>
    <mergeCell ref="P379:R381"/>
    <mergeCell ref="S379:S381"/>
    <mergeCell ref="P382:R384"/>
    <mergeCell ref="S382:S384"/>
    <mergeCell ref="P385:R387"/>
    <mergeCell ref="S385:S387"/>
    <mergeCell ref="P388:R390"/>
    <mergeCell ref="S388:S390"/>
    <mergeCell ref="P391:R393"/>
    <mergeCell ref="S391:S393"/>
    <mergeCell ref="P394:R396"/>
    <mergeCell ref="S394:S396"/>
    <mergeCell ref="P397:R399"/>
    <mergeCell ref="S397:S399"/>
    <mergeCell ref="P400:R402"/>
    <mergeCell ref="S400:S402"/>
    <mergeCell ref="P403:R405"/>
    <mergeCell ref="S403:S405"/>
    <mergeCell ref="P406:R408"/>
    <mergeCell ref="S406:S408"/>
    <mergeCell ref="P409:R411"/>
    <mergeCell ref="S409:S411"/>
    <mergeCell ref="P412:R414"/>
    <mergeCell ref="S412:S414"/>
    <mergeCell ref="P415:R417"/>
    <mergeCell ref="S415:S417"/>
    <mergeCell ref="P418:R420"/>
    <mergeCell ref="S418:S420"/>
    <mergeCell ref="P421:R423"/>
    <mergeCell ref="S421:S423"/>
    <mergeCell ref="P424:R426"/>
    <mergeCell ref="S424:S426"/>
    <mergeCell ref="P427:R429"/>
    <mergeCell ref="S427:S429"/>
    <mergeCell ref="P430:R432"/>
    <mergeCell ref="S430:S432"/>
    <mergeCell ref="P433:R435"/>
    <mergeCell ref="S433:S435"/>
    <mergeCell ref="P436:R438"/>
    <mergeCell ref="S436:S438"/>
    <mergeCell ref="P439:R441"/>
    <mergeCell ref="S439:S441"/>
    <mergeCell ref="P442:R444"/>
    <mergeCell ref="S442:S444"/>
    <mergeCell ref="P445:R447"/>
    <mergeCell ref="S445:S447"/>
    <mergeCell ref="P448:R450"/>
    <mergeCell ref="S448:S450"/>
    <mergeCell ref="P451:R453"/>
    <mergeCell ref="S451:S453"/>
    <mergeCell ref="P454:R456"/>
    <mergeCell ref="S454:S456"/>
    <mergeCell ref="P457:R459"/>
    <mergeCell ref="S457:S459"/>
    <mergeCell ref="P460:R462"/>
    <mergeCell ref="S460:S462"/>
    <mergeCell ref="P463:R465"/>
    <mergeCell ref="S463:S465"/>
    <mergeCell ref="P466:R468"/>
    <mergeCell ref="S466:S468"/>
    <mergeCell ref="P469:R471"/>
    <mergeCell ref="S469:S471"/>
    <mergeCell ref="P472:R474"/>
    <mergeCell ref="S472:S474"/>
    <mergeCell ref="P475:R477"/>
    <mergeCell ref="S475:S477"/>
    <mergeCell ref="P478:R480"/>
    <mergeCell ref="S478:S480"/>
    <mergeCell ref="P481:R483"/>
    <mergeCell ref="S481:S483"/>
    <mergeCell ref="P484:R486"/>
    <mergeCell ref="S484:S486"/>
    <mergeCell ref="P487:R489"/>
    <mergeCell ref="S487:S489"/>
    <mergeCell ref="P490:R492"/>
    <mergeCell ref="S490:S492"/>
    <mergeCell ref="P493:R495"/>
    <mergeCell ref="S493:S495"/>
    <mergeCell ref="P496:R498"/>
    <mergeCell ref="S496:S498"/>
    <mergeCell ref="P499:R501"/>
    <mergeCell ref="S499:S501"/>
    <mergeCell ref="P502:R504"/>
    <mergeCell ref="S502:S504"/>
    <mergeCell ref="P505:R507"/>
    <mergeCell ref="S505:S507"/>
    <mergeCell ref="P508:R510"/>
    <mergeCell ref="S508:S510"/>
    <mergeCell ref="P511:R513"/>
    <mergeCell ref="S511:S513"/>
    <mergeCell ref="P514:R516"/>
    <mergeCell ref="S514:S516"/>
    <mergeCell ref="P517:R519"/>
    <mergeCell ref="S517:S519"/>
    <mergeCell ref="P520:R522"/>
    <mergeCell ref="S520:S522"/>
    <mergeCell ref="P523:R525"/>
    <mergeCell ref="S523:S525"/>
    <mergeCell ref="P526:R528"/>
    <mergeCell ref="S526:S528"/>
    <mergeCell ref="P529:R531"/>
    <mergeCell ref="S529:S531"/>
    <mergeCell ref="P532:R534"/>
    <mergeCell ref="S532:S534"/>
    <mergeCell ref="P535:R537"/>
    <mergeCell ref="S535:S537"/>
    <mergeCell ref="P565:R567"/>
    <mergeCell ref="S565:S567"/>
    <mergeCell ref="P538:R540"/>
    <mergeCell ref="S538:S540"/>
    <mergeCell ref="P541:R543"/>
    <mergeCell ref="S541:S543"/>
    <mergeCell ref="P544:R546"/>
    <mergeCell ref="S544:S546"/>
    <mergeCell ref="P547:R549"/>
    <mergeCell ref="S547:S549"/>
    <mergeCell ref="P550:R552"/>
    <mergeCell ref="S550:S552"/>
    <mergeCell ref="P553:R555"/>
    <mergeCell ref="S553:S555"/>
    <mergeCell ref="P556:R558"/>
    <mergeCell ref="S556:S558"/>
    <mergeCell ref="P559:R561"/>
    <mergeCell ref="S559:S561"/>
    <mergeCell ref="P562:R564"/>
    <mergeCell ref="S562:S564"/>
  </mergeCells>
  <phoneticPr fontId="2" type="noConversion"/>
  <conditionalFormatting sqref="I10:I567">
    <cfRule type="cellIs" dxfId="60" priority="17" stopIfTrue="1" operator="equal">
      <formula>"GRAVE"</formula>
    </cfRule>
    <cfRule type="cellIs" dxfId="59" priority="18" stopIfTrue="1" operator="equal">
      <formula>"MODERADO"</formula>
    </cfRule>
    <cfRule type="cellIs" dxfId="58" priority="19" stopIfTrue="1" operator="equal">
      <formula>"LEVE"</formula>
    </cfRule>
  </conditionalFormatting>
  <conditionalFormatting sqref="K10:K69">
    <cfRule type="containsText" dxfId="57" priority="50" operator="containsText" text="Debe formularse">
      <formula>NOT(ISERROR(SEARCH("Debe formularse",K10)))</formula>
    </cfRule>
  </conditionalFormatting>
  <conditionalFormatting sqref="K10:K567">
    <cfRule type="cellIs" dxfId="56" priority="14" operator="equal">
      <formula>"NO"</formula>
    </cfRule>
    <cfRule type="containsText" dxfId="55" priority="15" operator="containsText" text="Si el proceso lo requiere">
      <formula>NOT(ISERROR(SEARCH("Si el proceso lo requiere",K10)))</formula>
    </cfRule>
  </conditionalFormatting>
  <conditionalFormatting sqref="K16:K18">
    <cfRule type="containsText" dxfId="54" priority="49" operator="containsText" text="SI el proceso lo requiere">
      <formula>NOT(ISERROR(SEARCH("SI el proceso lo requiere",K16)))</formula>
    </cfRule>
  </conditionalFormatting>
  <conditionalFormatting sqref="K70:K567">
    <cfRule type="containsText" dxfId="53" priority="16" operator="containsText" text="Debe formularse">
      <formula>NOT(ISERROR(SEARCH("Debe formularse",K70)))</formula>
    </cfRule>
  </conditionalFormatting>
  <conditionalFormatting sqref="L10:S567">
    <cfRule type="expression" dxfId="52" priority="1">
      <formula>$K10="NO"</formula>
    </cfRule>
  </conditionalFormatting>
  <dataValidations xWindow="1466" yWindow="553" count="5">
    <dataValidation allowBlank="1" showInputMessage="1" showErrorMessage="1" promptTitle="TRATAMIENTO DEL RIESGO" prompt="Defina el tratamiento a dar el riesgo" sqref="J10:J567"/>
    <dataValidation type="custom" allowBlank="1" showInputMessage="1" showErrorMessage="1" sqref="L10 L13 L16 L19 L22 L25 L28 L31 L34 L37 L40 L43 L46 L49 L52 L55 L58 L61 L64 L67 L70 L73 L76 L79 L82 L85 L88 L91 L94 L97 L100 L103 L106 L109 L112 L115 L118 L121 L124 L127 L130 L133 L136 L139 L142 L145 L148 L151 L154 L157 L160 L163 L166 L169 L172 L175 L178 L181 L184 L187 L190 L193 L196 L199 L202 L205 L208 L211 L214 L217 L220 L223 L226 L229 L232 L235 L238 L241 L244 L247 L250 L253 L256 L259 L262 L265 L268 L271 L274 L277 L280 L283 L286 L289 L292 L295 L298 L301 L304 L307 L310 L313 L316 L319 L322 L325 L328 L331 L334 L337 L340 L343 L346 L349 L352 L355 L358 L361 L364 L367 L370 L373 L376 L379 L382 L385 L388 L391 L394 L397 L400 L403 L406 L409 L412 L415 L418 L421 L424 L427 L430 L433 L436 L439 L442 L445 L448 L451 L454 L457 L460 L463 L466 L469 L472 L475 L478 L481 L484 L487 L490 L493 L496 L499 L502 L505 L508 L511 L514 L517 L520 L523 L526 L529 L532 L535 L538 L541 L544 L547 L550 L553 L556 L559 L562 L565">
      <formula1>K10&lt;&gt;"NO"</formula1>
    </dataValidation>
    <dataValidation type="custom" allowBlank="1" showInputMessage="1" showErrorMessage="1" promptTitle="Responsable Contingencia" prompt="Establezca quien es el responsable que lidera la acción de contingencia." sqref="O10:O567">
      <formula1>K10&lt;&gt;"NO"</formula1>
    </dataValidation>
    <dataValidation type="custom" allowBlank="1" showInputMessage="1" showErrorMessage="1" promptTitle="Responsable Contingencia" prompt="Establezca quien es el responsable que lidera la acción de contingencia." sqref="P10:R567">
      <formula1>K10&lt;&gt;"NO"</formula1>
    </dataValidation>
    <dataValidation type="custom" allowBlank="1" showInputMessage="1" showErrorMessage="1" promptTitle="Responsable Contingencia" prompt="Establezca quien es el responsable que lidera la acción de contingencia." sqref="S10:S567">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showGridLines="0" topLeftCell="Q1" workbookViewId="0">
      <selection activeCell="K21" sqref="K21:Q21"/>
    </sheetView>
  </sheetViews>
  <sheetFormatPr baseColWidth="10" defaultColWidth="12.5703125" defaultRowHeight="12.75" customHeight="1"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417" t="s">
        <v>67</v>
      </c>
      <c r="E2" s="418"/>
      <c r="F2" s="418"/>
      <c r="G2" s="418"/>
      <c r="H2" s="418"/>
      <c r="I2" s="418"/>
      <c r="J2" s="418"/>
      <c r="K2" s="418"/>
      <c r="L2" s="418"/>
      <c r="M2" s="418"/>
      <c r="N2" s="418"/>
      <c r="O2" s="418"/>
      <c r="P2" s="418"/>
      <c r="Q2" s="418"/>
      <c r="R2" s="418"/>
      <c r="S2" s="418"/>
      <c r="T2" s="418"/>
      <c r="U2" s="418"/>
      <c r="V2" s="418"/>
      <c r="W2" s="418"/>
      <c r="X2" s="418"/>
      <c r="Y2" s="418"/>
      <c r="Z2" s="418"/>
      <c r="AA2" s="139" t="s">
        <v>426</v>
      </c>
      <c r="AB2" s="140">
        <f>'01-Mapa de riesgo-UO'!AZ2</f>
        <v>9</v>
      </c>
      <c r="AC2" s="118"/>
    </row>
    <row r="3" spans="1:29" s="119" customFormat="1" ht="12.75" customHeight="1" x14ac:dyDescent="0.2">
      <c r="A3" s="137"/>
      <c r="B3" s="138"/>
      <c r="C3" s="138"/>
      <c r="D3" s="417" t="s">
        <v>60</v>
      </c>
      <c r="E3" s="418"/>
      <c r="F3" s="418"/>
      <c r="G3" s="418"/>
      <c r="H3" s="418"/>
      <c r="I3" s="418"/>
      <c r="J3" s="418"/>
      <c r="K3" s="418"/>
      <c r="L3" s="418"/>
      <c r="M3" s="418"/>
      <c r="N3" s="418"/>
      <c r="O3" s="418"/>
      <c r="P3" s="418"/>
      <c r="Q3" s="418"/>
      <c r="R3" s="418"/>
      <c r="S3" s="418"/>
      <c r="T3" s="418"/>
      <c r="U3" s="418"/>
      <c r="V3" s="418"/>
      <c r="W3" s="418"/>
      <c r="X3" s="418"/>
      <c r="Y3" s="418"/>
      <c r="Z3" s="418"/>
      <c r="AA3" s="139" t="s">
        <v>427</v>
      </c>
      <c r="AB3" s="141">
        <f>'01-Mapa de riesgo-UO'!AZ3</f>
        <v>45219</v>
      </c>
      <c r="AC3" s="118"/>
    </row>
    <row r="4" spans="1:29" s="119" customFormat="1" ht="12.75" customHeight="1" thickBot="1" x14ac:dyDescent="0.25">
      <c r="A4" s="142"/>
      <c r="B4" s="143"/>
      <c r="C4" s="143"/>
      <c r="D4" s="419"/>
      <c r="E4" s="420"/>
      <c r="F4" s="420"/>
      <c r="G4" s="420"/>
      <c r="H4" s="420"/>
      <c r="I4" s="420"/>
      <c r="J4" s="420"/>
      <c r="K4" s="420"/>
      <c r="L4" s="420"/>
      <c r="M4" s="420"/>
      <c r="N4" s="420"/>
      <c r="O4" s="420"/>
      <c r="P4" s="420"/>
      <c r="Q4" s="420"/>
      <c r="R4" s="420"/>
      <c r="S4" s="420"/>
      <c r="T4" s="420"/>
      <c r="U4" s="420"/>
      <c r="V4" s="420"/>
      <c r="W4" s="420"/>
      <c r="X4" s="420"/>
      <c r="Y4" s="420"/>
      <c r="Z4" s="420"/>
      <c r="AA4" s="144" t="s">
        <v>428</v>
      </c>
      <c r="AB4" s="145" t="s">
        <v>430</v>
      </c>
      <c r="AC4" s="118"/>
    </row>
    <row r="5" spans="1:29" s="119" customFormat="1" ht="12.75" customHeight="1" thickBot="1" x14ac:dyDescent="0.25">
      <c r="A5" s="421"/>
      <c r="B5" s="418"/>
      <c r="C5" s="418"/>
      <c r="D5" s="418"/>
      <c r="E5" s="418"/>
      <c r="F5" s="418"/>
      <c r="G5" s="418"/>
      <c r="H5" s="418"/>
      <c r="I5" s="418"/>
      <c r="J5" s="418"/>
      <c r="K5" s="418"/>
      <c r="L5" s="418"/>
      <c r="M5" s="418"/>
      <c r="N5" s="418"/>
      <c r="O5" s="418"/>
      <c r="P5" s="418"/>
      <c r="Q5" s="418"/>
      <c r="R5" s="418"/>
      <c r="S5" s="418"/>
      <c r="T5" s="418"/>
      <c r="U5" s="418"/>
      <c r="V5" s="418"/>
      <c r="W5" s="418"/>
      <c r="X5" s="418"/>
      <c r="Y5" s="418"/>
      <c r="Z5" s="418"/>
      <c r="AA5" s="418"/>
      <c r="AB5" s="418"/>
      <c r="AC5" s="118"/>
    </row>
    <row r="6" spans="1:29" s="119" customFormat="1" ht="12.75" customHeight="1" thickBot="1" x14ac:dyDescent="0.25">
      <c r="A6" s="422" t="str">
        <f>'[1]01-Mapa de riesgo-UO'!A6:D6</f>
        <v>TIPO DE MAPA</v>
      </c>
      <c r="B6" s="423"/>
      <c r="C6" s="424"/>
      <c r="D6" s="425" t="str">
        <f>'[1]01-Mapa de riesgo-UO'!E6</f>
        <v>PROCESOS</v>
      </c>
      <c r="E6" s="426"/>
      <c r="F6" s="426"/>
      <c r="G6" s="427"/>
      <c r="H6" s="146"/>
      <c r="I6" s="146"/>
      <c r="J6" s="146"/>
      <c r="K6" s="146"/>
      <c r="L6" s="428" t="s">
        <v>8</v>
      </c>
      <c r="M6" s="429"/>
      <c r="N6" s="430"/>
      <c r="O6" s="431"/>
      <c r="P6" s="146"/>
      <c r="Q6" s="138"/>
      <c r="R6" s="138"/>
      <c r="S6" s="138"/>
      <c r="T6" s="138"/>
      <c r="U6" s="146"/>
      <c r="V6" s="146"/>
      <c r="W6" s="146"/>
      <c r="X6" s="146"/>
      <c r="Y6" s="138"/>
      <c r="Z6" s="138"/>
      <c r="AA6" s="138"/>
      <c r="AB6" s="138"/>
      <c r="AC6" s="118"/>
    </row>
    <row r="7" spans="1:29" s="119" customFormat="1" ht="12.75" customHeight="1" thickBot="1" x14ac:dyDescent="0.25">
      <c r="A7" s="432"/>
      <c r="B7" s="420"/>
      <c r="C7" s="420"/>
      <c r="D7" s="420"/>
      <c r="E7" s="420"/>
      <c r="F7" s="420"/>
      <c r="G7" s="420"/>
      <c r="H7" s="420"/>
      <c r="I7" s="420"/>
      <c r="J7" s="420"/>
      <c r="K7" s="420"/>
      <c r="L7" s="420"/>
      <c r="M7" s="420"/>
      <c r="N7" s="420"/>
      <c r="O7" s="420"/>
      <c r="P7" s="420"/>
      <c r="Q7" s="420"/>
      <c r="R7" s="420"/>
      <c r="S7" s="420"/>
      <c r="T7" s="420"/>
      <c r="U7" s="420"/>
      <c r="V7" s="420"/>
      <c r="W7" s="420"/>
      <c r="X7" s="420"/>
      <c r="Y7" s="420"/>
      <c r="Z7" s="420"/>
      <c r="AA7" s="420"/>
      <c r="AB7" s="420"/>
      <c r="AC7" s="118"/>
    </row>
    <row r="8" spans="1:29" s="119" customFormat="1" ht="33.75" customHeight="1" x14ac:dyDescent="0.2">
      <c r="A8" s="433" t="s">
        <v>54</v>
      </c>
      <c r="B8" s="435" t="s">
        <v>539</v>
      </c>
      <c r="C8" s="435" t="s">
        <v>540</v>
      </c>
      <c r="D8" s="437" t="s">
        <v>74</v>
      </c>
      <c r="E8" s="438"/>
      <c r="F8" s="438"/>
      <c r="G8" s="438"/>
      <c r="H8" s="439"/>
      <c r="I8" s="435" t="s">
        <v>72</v>
      </c>
      <c r="J8" s="437" t="s">
        <v>58</v>
      </c>
      <c r="K8" s="438"/>
      <c r="L8" s="439"/>
      <c r="M8" s="437" t="s">
        <v>57</v>
      </c>
      <c r="N8" s="438"/>
      <c r="O8" s="438"/>
      <c r="P8" s="438"/>
      <c r="Q8" s="438"/>
      <c r="R8" s="438"/>
      <c r="S8" s="438"/>
      <c r="T8" s="439"/>
      <c r="U8" s="437" t="s">
        <v>77</v>
      </c>
      <c r="V8" s="438"/>
      <c r="W8" s="438"/>
      <c r="X8" s="438"/>
      <c r="Y8" s="438"/>
      <c r="Z8" s="438"/>
      <c r="AA8" s="439"/>
      <c r="AB8" s="440" t="s">
        <v>19</v>
      </c>
      <c r="AC8" s="118"/>
    </row>
    <row r="9" spans="1:29" s="119" customFormat="1" ht="33.75" customHeight="1" x14ac:dyDescent="0.2">
      <c r="A9" s="434"/>
      <c r="B9" s="436"/>
      <c r="C9" s="436"/>
      <c r="D9" s="147" t="s">
        <v>70</v>
      </c>
      <c r="E9" s="147" t="s">
        <v>4</v>
      </c>
      <c r="F9" s="147" t="s">
        <v>0</v>
      </c>
      <c r="G9" s="147" t="s">
        <v>55</v>
      </c>
      <c r="H9" s="147" t="s">
        <v>32</v>
      </c>
      <c r="I9" s="436"/>
      <c r="J9" s="147" t="s">
        <v>62</v>
      </c>
      <c r="K9" s="147" t="s">
        <v>63</v>
      </c>
      <c r="L9" s="147" t="s">
        <v>460</v>
      </c>
      <c r="M9" s="148" t="s">
        <v>84</v>
      </c>
      <c r="N9" s="148" t="s">
        <v>387</v>
      </c>
      <c r="O9" s="148" t="s">
        <v>388</v>
      </c>
      <c r="P9" s="148" t="s">
        <v>59</v>
      </c>
      <c r="Q9" s="148" t="s">
        <v>389</v>
      </c>
      <c r="R9" s="149" t="s">
        <v>392</v>
      </c>
      <c r="S9" s="442" t="s">
        <v>461</v>
      </c>
      <c r="T9" s="443"/>
      <c r="U9" s="147" t="s">
        <v>268</v>
      </c>
      <c r="V9" s="147" t="s">
        <v>269</v>
      </c>
      <c r="W9" s="147" t="s">
        <v>270</v>
      </c>
      <c r="X9" s="444" t="s">
        <v>275</v>
      </c>
      <c r="Y9" s="445"/>
      <c r="Z9" s="444" t="s">
        <v>278</v>
      </c>
      <c r="AA9" s="445"/>
      <c r="AB9" s="441"/>
      <c r="AC9" s="120"/>
    </row>
    <row r="10" spans="1:29" ht="12.75" customHeight="1" x14ac:dyDescent="0.2">
      <c r="A10" s="416">
        <v>1</v>
      </c>
      <c r="B10" s="416" t="str">
        <f>'01-Mapa de riesgo-UO'!D11</f>
        <v>ADMINISTRACIÓN_INSTITUCIONAL</v>
      </c>
      <c r="C10" s="415" t="str">
        <f>+'01-Mapa de riesgo-UO'!F11</f>
        <v>NO</v>
      </c>
      <c r="D10" s="415" t="str">
        <f>'01-Mapa de riesgo-UO'!J11</f>
        <v>Operacional</v>
      </c>
      <c r="E10" s="415" t="str">
        <f>'01-Mapa de riesgo-UO'!K11</f>
        <v>INSUFICIENCIA DE EQUIPOS E INFRAESTRUCTURA PARA SUPLIR LA DEMANDA DE ESTUDIANTES EN LA PRESTACIÓN DEL SERVICIO</v>
      </c>
      <c r="F10" s="415"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415"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06" t="str">
        <f>'01-Mapa de riesgo-UO'!AT11</f>
        <v>MODERADO</v>
      </c>
      <c r="J10" s="446" t="str">
        <f>'01-Mapa de riesgo-UO'!AU11</f>
        <v xml:space="preserve">(# de espacios y equipos entregados / # de espacios y equipos proyectados para la vigencia) * 100 </v>
      </c>
      <c r="K10" s="414"/>
      <c r="L10" s="414"/>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406" t="str">
        <f>'01-Mapa de riesgo-UO'!AR11</f>
        <v>ACEPTABLE</v>
      </c>
      <c r="S10" s="409"/>
      <c r="T10" s="410"/>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403"/>
      <c r="AC10" s="124"/>
    </row>
    <row r="11" spans="1:29" ht="12.75" customHeight="1" x14ac:dyDescent="0.2">
      <c r="A11" s="407"/>
      <c r="B11" s="407"/>
      <c r="C11" s="407"/>
      <c r="D11" s="407"/>
      <c r="E11" s="407"/>
      <c r="F11" s="407"/>
      <c r="G11" s="112" t="str">
        <f>'01-Mapa de riesgo-UO'!I12</f>
        <v xml:space="preserve"> No se ha alcanzado el punto de equilibrio en la población estudiantil para la financiación de la prestación de servicios</v>
      </c>
      <c r="H11" s="407"/>
      <c r="I11" s="407"/>
      <c r="J11" s="447"/>
      <c r="K11" s="412"/>
      <c r="L11" s="412"/>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407"/>
      <c r="S11" s="409"/>
      <c r="T11" s="410"/>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404"/>
      <c r="AC11" s="124"/>
    </row>
    <row r="12" spans="1:29" ht="12.75" customHeight="1" x14ac:dyDescent="0.2">
      <c r="A12" s="408"/>
      <c r="B12" s="408"/>
      <c r="C12" s="408"/>
      <c r="D12" s="408"/>
      <c r="E12" s="408"/>
      <c r="F12" s="408"/>
      <c r="G12" s="112" t="str">
        <f>'01-Mapa de riesgo-UO'!I13</f>
        <v>Tapamiento de los desagües debido a la acumulación de hojas en las canaletas</v>
      </c>
      <c r="H12" s="408"/>
      <c r="I12" s="408"/>
      <c r="J12" s="448"/>
      <c r="K12" s="413"/>
      <c r="L12" s="413"/>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408"/>
      <c r="S12" s="409"/>
      <c r="T12" s="410"/>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405"/>
      <c r="AC12" s="124"/>
    </row>
    <row r="13" spans="1:29" ht="12.75" customHeight="1" x14ac:dyDescent="0.2">
      <c r="A13" s="416">
        <v>2</v>
      </c>
      <c r="B13" s="416" t="str">
        <f>'01-Mapa de riesgo-UO'!D14</f>
        <v>ADMINISTRACIÓN_INSTITUCIONAL</v>
      </c>
      <c r="C13" s="415" t="str">
        <f>+'01-Mapa de riesgo-UO'!F14</f>
        <v>NO</v>
      </c>
      <c r="D13" s="415" t="str">
        <f>'01-Mapa de riesgo-UO'!J14</f>
        <v>Estratégico</v>
      </c>
      <c r="E13" s="415" t="str">
        <f>'01-Mapa de riesgo-UO'!K14</f>
        <v>DESERCIÓN ACADEMICA</v>
      </c>
      <c r="F13" s="415" t="str">
        <f>'01-Mapa de riesgo-UO'!L14</f>
        <v>Deserción academica en los programas de la FCAA</v>
      </c>
      <c r="G13" s="112" t="str">
        <f>'01-Mapa de riesgo-UO'!I14</f>
        <v>Problemas socio-economicos</v>
      </c>
      <c r="H13" s="415" t="str">
        <f>'01-Mapa de riesgo-UO'!M14</f>
        <v>Mala imagen de los programas
Desmotivación de parte de otros estudiantes
Afectación de los ingresos en los presupuestos proyectados</v>
      </c>
      <c r="I13" s="406" t="str">
        <f>'01-Mapa de riesgo-UO'!AT14</f>
        <v>MODERADO</v>
      </c>
      <c r="J13" s="415" t="str">
        <f>'01-Mapa de riesgo-UO'!AU14</f>
        <v>Indicador de deserción de la Vicerectoria de Bienestar Universitario</v>
      </c>
      <c r="K13" s="414"/>
      <c r="L13" s="414"/>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406" t="str">
        <f>'01-Mapa de riesgo-UO'!AR14</f>
        <v>ACEPTABLE</v>
      </c>
      <c r="S13" s="409"/>
      <c r="T13" s="410"/>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403"/>
      <c r="AC13" s="124"/>
    </row>
    <row r="14" spans="1:29" ht="12.75" customHeight="1" x14ac:dyDescent="0.2">
      <c r="A14" s="407"/>
      <c r="B14" s="407"/>
      <c r="C14" s="407"/>
      <c r="D14" s="407"/>
      <c r="E14" s="407"/>
      <c r="F14" s="407"/>
      <c r="G14" s="112" t="str">
        <f>'01-Mapa de riesgo-UO'!I15</f>
        <v>El estudiante no se sintió interesado por el programa en el cual se matriculó y vienen mal preparados de conocimientos básicos para afrontar la vida universitaria</v>
      </c>
      <c r="H14" s="407"/>
      <c r="I14" s="407"/>
      <c r="J14" s="407"/>
      <c r="K14" s="412"/>
      <c r="L14" s="412"/>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407"/>
      <c r="S14" s="409"/>
      <c r="T14" s="410"/>
      <c r="U14" s="116">
        <f>'01-Mapa de riesgo-UO'!AW15</f>
        <v>0</v>
      </c>
      <c r="V14" s="116">
        <f>'01-Mapa de riesgo-UO'!AX15</f>
        <v>0</v>
      </c>
      <c r="W14" s="117">
        <f>'01-Mapa de riesgo-UO'!K15</f>
        <v>0</v>
      </c>
      <c r="X14" s="121"/>
      <c r="Y14" s="122"/>
      <c r="Z14" s="123"/>
      <c r="AA14" s="123"/>
      <c r="AB14" s="404"/>
      <c r="AC14" s="449"/>
    </row>
    <row r="15" spans="1:29" ht="12.75" customHeight="1" x14ac:dyDescent="0.2">
      <c r="A15" s="408"/>
      <c r="B15" s="408"/>
      <c r="C15" s="408"/>
      <c r="D15" s="408"/>
      <c r="E15" s="408"/>
      <c r="F15" s="408"/>
      <c r="G15" s="112" t="str">
        <f>'01-Mapa de riesgo-UO'!I16</f>
        <v>El estudiante perdió interés por el enfoque que se le dio al programa</v>
      </c>
      <c r="H15" s="408"/>
      <c r="I15" s="408"/>
      <c r="J15" s="408"/>
      <c r="K15" s="413"/>
      <c r="L15" s="413"/>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408"/>
      <c r="S15" s="409"/>
      <c r="T15" s="410"/>
      <c r="U15" s="116">
        <f>'01-Mapa de riesgo-UO'!AW16</f>
        <v>0</v>
      </c>
      <c r="V15" s="116">
        <f>'01-Mapa de riesgo-UO'!AX16</f>
        <v>0</v>
      </c>
      <c r="W15" s="117">
        <f>'01-Mapa de riesgo-UO'!K16</f>
        <v>0</v>
      </c>
      <c r="X15" s="121"/>
      <c r="Y15" s="122"/>
      <c r="Z15" s="123"/>
      <c r="AA15" s="123"/>
      <c r="AB15" s="405"/>
      <c r="AC15" s="450"/>
    </row>
    <row r="16" spans="1:29" ht="12.75" customHeight="1" x14ac:dyDescent="0.2">
      <c r="A16" s="416">
        <v>3</v>
      </c>
      <c r="B16" s="416" t="str">
        <f>'01-Mapa de riesgo-UO'!D17</f>
        <v>EXTENSIÓN_PROYECCIÓN_SOCIAL</v>
      </c>
      <c r="C16" s="415" t="str">
        <f>+'01-Mapa de riesgo-UO'!F17</f>
        <v>NO</v>
      </c>
      <c r="D16" s="415" t="str">
        <f>'01-Mapa de riesgo-UO'!J17</f>
        <v>Financiero</v>
      </c>
      <c r="E16" s="415" t="str">
        <f>'01-Mapa de riesgo-UO'!K17</f>
        <v>FALTA DE RECURSOS EN FONDO DE FACULTAD</v>
      </c>
      <c r="F16" s="415"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415" t="str">
        <f>'01-Mapa de riesgo-UO'!M17</f>
        <v xml:space="preserve">No se pueden realizar algunos proyectos
No se pueden apalancar algunas iniciativas en la FCAA 
No dejan excedentes los proyectos de extensión realizados </v>
      </c>
      <c r="I16" s="406" t="str">
        <f>'01-Mapa de riesgo-UO'!AT17</f>
        <v>MODERADO</v>
      </c>
      <c r="J16" s="415" t="str">
        <f>'01-Mapa de riesgo-UO'!AU17</f>
        <v>Cantidad de actividades de extensión realizadas que generan ingresos</v>
      </c>
      <c r="K16" s="411"/>
      <c r="L16" s="414"/>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406" t="str">
        <f>'01-Mapa de riesgo-UO'!AR17</f>
        <v>ACEPTABLE</v>
      </c>
      <c r="S16" s="409"/>
      <c r="T16" s="410"/>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403"/>
      <c r="AC16" s="126"/>
    </row>
    <row r="17" spans="1:29" ht="12.75" customHeight="1" x14ac:dyDescent="0.2">
      <c r="A17" s="407"/>
      <c r="B17" s="407"/>
      <c r="C17" s="407"/>
      <c r="D17" s="407"/>
      <c r="E17" s="407"/>
      <c r="F17" s="407"/>
      <c r="G17" s="112" t="str">
        <f>'01-Mapa de riesgo-UO'!I18</f>
        <v>Falta de divulgación de la FCAA y los servicios de extensión que ofrece al medio</v>
      </c>
      <c r="H17" s="407"/>
      <c r="I17" s="407"/>
      <c r="J17" s="407"/>
      <c r="K17" s="412"/>
      <c r="L17" s="412"/>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407"/>
      <c r="S17" s="409"/>
      <c r="T17" s="410"/>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404"/>
      <c r="AC17" s="126"/>
    </row>
    <row r="18" spans="1:29" ht="12.75" customHeight="1" x14ac:dyDescent="0.2">
      <c r="A18" s="408"/>
      <c r="B18" s="408"/>
      <c r="C18" s="408"/>
      <c r="D18" s="408"/>
      <c r="E18" s="408"/>
      <c r="F18" s="408"/>
      <c r="G18" s="112" t="str">
        <f>'01-Mapa de riesgo-UO'!I19</f>
        <v xml:space="preserve">No contamos con laboratorios acreditados para prestar servicios de laboratorios
</v>
      </c>
      <c r="H18" s="408"/>
      <c r="I18" s="408"/>
      <c r="J18" s="408"/>
      <c r="K18" s="413"/>
      <c r="L18" s="413"/>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408"/>
      <c r="S18" s="409"/>
      <c r="T18" s="410"/>
      <c r="U18" s="116" t="str">
        <f>'01-Mapa de riesgo-UO'!AW19</f>
        <v>COMPARTIR</v>
      </c>
      <c r="V18" s="116" t="str">
        <f>'01-Mapa de riesgo-UO'!AX19</f>
        <v>Seguimiento a la ejecución del presupuesto de los proyectos de extensión</v>
      </c>
      <c r="W18" s="117">
        <f>'01-Mapa de riesgo-UO'!K19</f>
        <v>0</v>
      </c>
      <c r="X18" s="121"/>
      <c r="Y18" s="122"/>
      <c r="Z18" s="123"/>
      <c r="AA18" s="123"/>
      <c r="AB18" s="405"/>
      <c r="AC18" s="126"/>
    </row>
    <row r="19" spans="1:29" ht="12.75" customHeight="1" x14ac:dyDescent="0.2">
      <c r="A19" s="416">
        <v>4</v>
      </c>
      <c r="B19" s="416" t="str">
        <f>'01-Mapa de riesgo-UO'!D20</f>
        <v>ADMINISTRACIÓN_INSTITUCIONAL</v>
      </c>
      <c r="C19" s="415" t="str">
        <f>+'01-Mapa de riesgo-UO'!F20</f>
        <v>NO</v>
      </c>
      <c r="D19" s="415" t="str">
        <f>'01-Mapa de riesgo-UO'!J20</f>
        <v>Operacional</v>
      </c>
      <c r="E19" s="415" t="str">
        <f>'01-Mapa de riesgo-UO'!K20</f>
        <v>INSEGURIDAD JURIDICA EN CIERTOS PROCEDIMIENTOS Y DEMORAS EN REVISIÓN DE CONVENIOS</v>
      </c>
      <c r="F19" s="415"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415" t="str">
        <f>'01-Mapa de riesgo-UO'!M20</f>
        <v>Reprocesos
Toma de decisiones que pueden acarrear riesgos juridicos para el personal, la facultad o la institución
Perdida de firma de convenios por el ertraso en el proceso de revisión</v>
      </c>
      <c r="I19" s="406" t="str">
        <f>'01-Mapa de riesgo-UO'!AT20</f>
        <v>MODERADO</v>
      </c>
      <c r="J19" s="415" t="str">
        <f>'01-Mapa de riesgo-UO'!AU20</f>
        <v>Número de casos en los cuales se realizó un procedimiento inadecuado por desconocimiento juridico</v>
      </c>
      <c r="K19" s="414"/>
      <c r="L19" s="414"/>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406" t="str">
        <f>'01-Mapa de riesgo-UO'!AR20</f>
        <v>ACEPTABLE</v>
      </c>
      <c r="S19" s="409"/>
      <c r="T19" s="410"/>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403"/>
      <c r="AC19" s="126"/>
    </row>
    <row r="20" spans="1:29" ht="12.75" customHeight="1" x14ac:dyDescent="0.2">
      <c r="A20" s="407"/>
      <c r="B20" s="407"/>
      <c r="C20" s="407"/>
      <c r="D20" s="407"/>
      <c r="E20" s="407"/>
      <c r="F20" s="407"/>
      <c r="G20" s="112" t="str">
        <f>'01-Mapa de riesgo-UO'!I21</f>
        <v>Contratación</v>
      </c>
      <c r="H20" s="407"/>
      <c r="I20" s="407"/>
      <c r="J20" s="407"/>
      <c r="K20" s="412"/>
      <c r="L20" s="412"/>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407"/>
      <c r="S20" s="409"/>
      <c r="T20" s="410"/>
      <c r="U20" s="116" t="str">
        <f>'01-Mapa de riesgo-UO'!AW21</f>
        <v>COMPARTIR</v>
      </c>
      <c r="V20" s="116" t="str">
        <f>'01-Mapa de riesgo-UO'!AX21</f>
        <v>Informar a los asesores juridicos para una solución viable</v>
      </c>
      <c r="W20" s="117">
        <f>'01-Mapa de riesgo-UO'!K21</f>
        <v>0</v>
      </c>
      <c r="X20" s="121"/>
      <c r="Y20" s="122"/>
      <c r="Z20" s="123"/>
      <c r="AA20" s="123"/>
      <c r="AB20" s="404"/>
      <c r="AC20" s="126"/>
    </row>
    <row r="21" spans="1:29" ht="12.75" customHeight="1" x14ac:dyDescent="0.2">
      <c r="A21" s="408"/>
      <c r="B21" s="408"/>
      <c r="C21" s="408"/>
      <c r="D21" s="408"/>
      <c r="E21" s="408"/>
      <c r="F21" s="408"/>
      <c r="G21" s="112">
        <f>'01-Mapa de riesgo-UO'!I22</f>
        <v>0</v>
      </c>
      <c r="H21" s="408"/>
      <c r="I21" s="408"/>
      <c r="J21" s="408"/>
      <c r="K21" s="413"/>
      <c r="L21" s="413"/>
      <c r="M21" s="113">
        <f>'01-Mapa de riesgo-UO'!W22</f>
        <v>0</v>
      </c>
      <c r="N21" s="114">
        <f>'01-Mapa de riesgo-UO'!AB22</f>
        <v>0</v>
      </c>
      <c r="O21" s="114">
        <f>'01-Mapa de riesgo-UO'!AF22</f>
        <v>0</v>
      </c>
      <c r="P21" s="115">
        <f>'01-Mapa de riesgo-UO'!AK22</f>
        <v>0</v>
      </c>
      <c r="Q21" s="115">
        <f>'01-Mapa de riesgo-UO'!AP22</f>
        <v>0</v>
      </c>
      <c r="R21" s="408"/>
      <c r="S21" s="409"/>
      <c r="T21" s="410"/>
      <c r="U21" s="116">
        <f>'01-Mapa de riesgo-UO'!AW22</f>
        <v>0</v>
      </c>
      <c r="V21" s="116">
        <f>'01-Mapa de riesgo-UO'!AX22</f>
        <v>0</v>
      </c>
      <c r="W21" s="117">
        <f>'01-Mapa de riesgo-UO'!K22</f>
        <v>0</v>
      </c>
      <c r="X21" s="121"/>
      <c r="Y21" s="122"/>
      <c r="Z21" s="123"/>
      <c r="AA21" s="123"/>
      <c r="AB21" s="405"/>
      <c r="AC21" s="126"/>
    </row>
    <row r="22" spans="1:29" ht="12.75" customHeight="1" x14ac:dyDescent="0.2">
      <c r="A22" s="416">
        <v>5</v>
      </c>
      <c r="B22" s="416" t="str">
        <f>'01-Mapa de riesgo-UO'!D23</f>
        <v>ADMINISTRACIÓN_INSTITUCIONAL</v>
      </c>
      <c r="C22" s="415" t="str">
        <f>+'01-Mapa de riesgo-UO'!F23</f>
        <v>NO</v>
      </c>
      <c r="D22" s="415" t="str">
        <f>'01-Mapa de riesgo-UO'!J23</f>
        <v>Tecnología</v>
      </c>
      <c r="E22" s="415" t="str">
        <f>'01-Mapa de riesgo-UO'!K23</f>
        <v>FALTA DE RED PARA EL FUNCIONAMIENTO ADECUADO DE LOS PROCESOS ADMINISTRATIVOS Y EDUCATIVOS DE LA FCAA</v>
      </c>
      <c r="F22" s="415"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415" t="str">
        <f>'01-Mapa de riesgo-UO'!M23</f>
        <v>Reprocesos , desplazamientos a lugares que si cuenten con Red</v>
      </c>
      <c r="I22" s="406" t="str">
        <f>'01-Mapa de riesgo-UO'!AT23</f>
        <v>MODERADO</v>
      </c>
      <c r="J22" s="415" t="str">
        <f>'01-Mapa de riesgo-UO'!AU23</f>
        <v># de veces en que se presentaron problemas caida o mal recepción de la red de la Universidad</v>
      </c>
      <c r="K22" s="414"/>
      <c r="L22" s="414"/>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406" t="str">
        <f>'01-Mapa de riesgo-UO'!AR23</f>
        <v>ACEPTABLE</v>
      </c>
      <c r="S22" s="409"/>
      <c r="T22" s="410"/>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403"/>
      <c r="AC22" s="126"/>
    </row>
    <row r="23" spans="1:29" ht="12.75" customHeight="1" x14ac:dyDescent="0.2">
      <c r="A23" s="407"/>
      <c r="B23" s="407"/>
      <c r="C23" s="407"/>
      <c r="D23" s="407"/>
      <c r="E23" s="407"/>
      <c r="F23" s="407"/>
      <c r="G23" s="112">
        <f>'01-Mapa de riesgo-UO'!I24</f>
        <v>0</v>
      </c>
      <c r="H23" s="407"/>
      <c r="I23" s="407"/>
      <c r="J23" s="407"/>
      <c r="K23" s="412"/>
      <c r="L23" s="412"/>
      <c r="M23" s="113">
        <f>'01-Mapa de riesgo-UO'!W24</f>
        <v>0</v>
      </c>
      <c r="N23" s="114">
        <f>'01-Mapa de riesgo-UO'!AB24</f>
        <v>0</v>
      </c>
      <c r="O23" s="114">
        <f>'01-Mapa de riesgo-UO'!AF24</f>
        <v>0</v>
      </c>
      <c r="P23" s="115">
        <f>'01-Mapa de riesgo-UO'!AK24</f>
        <v>0</v>
      </c>
      <c r="Q23" s="115">
        <f>'01-Mapa de riesgo-UO'!AP24</f>
        <v>0</v>
      </c>
      <c r="R23" s="407"/>
      <c r="S23" s="409"/>
      <c r="T23" s="410"/>
      <c r="U23" s="116">
        <f>'01-Mapa de riesgo-UO'!AW24</f>
        <v>0</v>
      </c>
      <c r="V23" s="116">
        <f>'01-Mapa de riesgo-UO'!AX24</f>
        <v>0</v>
      </c>
      <c r="W23" s="117">
        <f>'01-Mapa de riesgo-UO'!K24</f>
        <v>0</v>
      </c>
      <c r="X23" s="121"/>
      <c r="Y23" s="122"/>
      <c r="Z23" s="123"/>
      <c r="AA23" s="123"/>
      <c r="AB23" s="404"/>
      <c r="AC23" s="126"/>
    </row>
    <row r="24" spans="1:29" ht="12.75" customHeight="1" x14ac:dyDescent="0.2">
      <c r="A24" s="408"/>
      <c r="B24" s="408"/>
      <c r="C24" s="408"/>
      <c r="D24" s="408"/>
      <c r="E24" s="408"/>
      <c r="F24" s="408"/>
      <c r="G24" s="112">
        <f>'01-Mapa de riesgo-UO'!I25</f>
        <v>0</v>
      </c>
      <c r="H24" s="408"/>
      <c r="I24" s="408"/>
      <c r="J24" s="408"/>
      <c r="K24" s="413"/>
      <c r="L24" s="413"/>
      <c r="M24" s="113">
        <f>'01-Mapa de riesgo-UO'!W25</f>
        <v>0</v>
      </c>
      <c r="N24" s="114">
        <f>'01-Mapa de riesgo-UO'!AB25</f>
        <v>0</v>
      </c>
      <c r="O24" s="114">
        <f>'01-Mapa de riesgo-UO'!AF25</f>
        <v>0</v>
      </c>
      <c r="P24" s="115">
        <f>'01-Mapa de riesgo-UO'!AK25</f>
        <v>0</v>
      </c>
      <c r="Q24" s="115">
        <f>'01-Mapa de riesgo-UO'!AP25</f>
        <v>0</v>
      </c>
      <c r="R24" s="408"/>
      <c r="S24" s="409"/>
      <c r="T24" s="410"/>
      <c r="U24" s="116">
        <f>'01-Mapa de riesgo-UO'!AW25</f>
        <v>0</v>
      </c>
      <c r="V24" s="116">
        <f>'01-Mapa de riesgo-UO'!AX25</f>
        <v>0</v>
      </c>
      <c r="W24" s="117">
        <f>'01-Mapa de riesgo-UO'!K25</f>
        <v>0</v>
      </c>
      <c r="X24" s="121"/>
      <c r="Y24" s="122"/>
      <c r="Z24" s="123"/>
      <c r="AA24" s="123"/>
      <c r="AB24" s="405"/>
      <c r="AC24" s="126"/>
    </row>
    <row r="25" spans="1:29" ht="12.75" customHeight="1" x14ac:dyDescent="0.2">
      <c r="A25" s="416">
        <v>6</v>
      </c>
      <c r="B25" s="416" t="str">
        <f>'01-Mapa de riesgo-UO'!D26</f>
        <v>DOCENCIA</v>
      </c>
      <c r="C25" s="415" t="str">
        <f>+'01-Mapa de riesgo-UO'!F26</f>
        <v>NO</v>
      </c>
      <c r="D25" s="415" t="str">
        <f>'01-Mapa de riesgo-UO'!J26</f>
        <v>Estratégico</v>
      </c>
      <c r="E25" s="415" t="str">
        <f>'01-Mapa de riesgo-UO'!K26</f>
        <v>No renovación del registro calificado de un programa académico</v>
      </c>
      <c r="F25" s="415" t="str">
        <f>'01-Mapa de riesgo-UO'!L26</f>
        <v>Perdida del registro calificado de uno de los programas que hacen parte de la facultad</v>
      </c>
      <c r="G25" s="112" t="str">
        <f>'01-Mapa de riesgo-UO'!I26</f>
        <v>Falta de seguimiento a las fechas de vencimiento a los registros calificados</v>
      </c>
      <c r="H25" s="415" t="str">
        <f>'01-Mapa de riesgo-UO'!M26</f>
        <v>No ofrecimiento del programa académico
Perdida de imagen de la Institución</v>
      </c>
      <c r="I25" s="406" t="str">
        <f>'01-Mapa de riesgo-UO'!AT26</f>
        <v>LEVE</v>
      </c>
      <c r="J25" s="415" t="str">
        <f>'01-Mapa de riesgo-UO'!AU26</f>
        <v>Número de programas que no renuevan su registro calificado</v>
      </c>
      <c r="K25" s="414"/>
      <c r="L25" s="414"/>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406" t="str">
        <f>'01-Mapa de riesgo-UO'!AR26</f>
        <v>ACEPTABLE</v>
      </c>
      <c r="S25" s="409"/>
      <c r="T25" s="410"/>
      <c r="U25" s="116" t="str">
        <f>'01-Mapa de riesgo-UO'!AW26</f>
        <v>ASUMIR</v>
      </c>
      <c r="V25" s="116">
        <f>'01-Mapa de riesgo-UO'!AX26</f>
        <v>0</v>
      </c>
      <c r="W25" s="117" t="str">
        <f>'01-Mapa de riesgo-UO'!K26</f>
        <v>No renovación del registro calificado de un programa académico</v>
      </c>
      <c r="X25" s="121"/>
      <c r="Y25" s="122"/>
      <c r="Z25" s="123"/>
      <c r="AA25" s="123"/>
      <c r="AB25" s="403"/>
      <c r="AC25" s="126"/>
    </row>
    <row r="26" spans="1:29" ht="12.75" customHeight="1" x14ac:dyDescent="0.2">
      <c r="A26" s="407"/>
      <c r="B26" s="407"/>
      <c r="C26" s="407"/>
      <c r="D26" s="407"/>
      <c r="E26" s="407"/>
      <c r="F26" s="407"/>
      <c r="G26" s="112" t="str">
        <f>'01-Mapa de riesgo-UO'!I27</f>
        <v>Cambios de las normas que rigen los procesos de renovación de registro calificado</v>
      </c>
      <c r="H26" s="407"/>
      <c r="I26" s="407"/>
      <c r="J26" s="407"/>
      <c r="K26" s="412"/>
      <c r="L26" s="412"/>
      <c r="M26" s="113">
        <f>'01-Mapa de riesgo-UO'!W27</f>
        <v>0</v>
      </c>
      <c r="N26" s="114">
        <f>'01-Mapa de riesgo-UO'!AB27</f>
        <v>0</v>
      </c>
      <c r="O26" s="114">
        <f>'01-Mapa de riesgo-UO'!AF27</f>
        <v>0</v>
      </c>
      <c r="P26" s="115">
        <f>'01-Mapa de riesgo-UO'!AK27</f>
        <v>0</v>
      </c>
      <c r="Q26" s="115">
        <f>'01-Mapa de riesgo-UO'!AP27</f>
        <v>0</v>
      </c>
      <c r="R26" s="407"/>
      <c r="S26" s="409"/>
      <c r="T26" s="410"/>
      <c r="U26" s="116">
        <f>'01-Mapa de riesgo-UO'!AW27</f>
        <v>0</v>
      </c>
      <c r="V26" s="116">
        <f>'01-Mapa de riesgo-UO'!AX27</f>
        <v>0</v>
      </c>
      <c r="W26" s="117">
        <f>'01-Mapa de riesgo-UO'!K27</f>
        <v>0</v>
      </c>
      <c r="X26" s="121"/>
      <c r="Y26" s="122"/>
      <c r="Z26" s="123"/>
      <c r="AA26" s="123"/>
      <c r="AB26" s="404"/>
      <c r="AC26" s="126"/>
    </row>
    <row r="27" spans="1:29" ht="12.75" customHeight="1" x14ac:dyDescent="0.2">
      <c r="A27" s="408"/>
      <c r="B27" s="408"/>
      <c r="C27" s="408"/>
      <c r="D27" s="408"/>
      <c r="E27" s="408"/>
      <c r="F27" s="408"/>
      <c r="G27" s="112">
        <f>'01-Mapa de riesgo-UO'!I28</f>
        <v>0</v>
      </c>
      <c r="H27" s="408"/>
      <c r="I27" s="408"/>
      <c r="J27" s="408"/>
      <c r="K27" s="413"/>
      <c r="L27" s="413"/>
      <c r="M27" s="113">
        <f>'01-Mapa de riesgo-UO'!W28</f>
        <v>0</v>
      </c>
      <c r="N27" s="114">
        <f>'01-Mapa de riesgo-UO'!AB28</f>
        <v>0</v>
      </c>
      <c r="O27" s="114">
        <f>'01-Mapa de riesgo-UO'!AF28</f>
        <v>0</v>
      </c>
      <c r="P27" s="115">
        <f>'01-Mapa de riesgo-UO'!AK28</f>
        <v>0</v>
      </c>
      <c r="Q27" s="115">
        <f>'01-Mapa de riesgo-UO'!AP28</f>
        <v>0</v>
      </c>
      <c r="R27" s="408"/>
      <c r="S27" s="409"/>
      <c r="T27" s="410"/>
      <c r="U27" s="116">
        <f>'01-Mapa de riesgo-UO'!AW28</f>
        <v>0</v>
      </c>
      <c r="V27" s="116">
        <f>'01-Mapa de riesgo-UO'!AX28</f>
        <v>0</v>
      </c>
      <c r="W27" s="117">
        <f>'01-Mapa de riesgo-UO'!K28</f>
        <v>0</v>
      </c>
      <c r="X27" s="121"/>
      <c r="Y27" s="122"/>
      <c r="Z27" s="123"/>
      <c r="AA27" s="123"/>
      <c r="AB27" s="405"/>
      <c r="AC27" s="126"/>
    </row>
    <row r="28" spans="1:29" ht="12.75" customHeight="1" x14ac:dyDescent="0.2">
      <c r="A28" s="416">
        <v>7</v>
      </c>
      <c r="B28" s="416" t="str">
        <f>'01-Mapa de riesgo-UO'!D29</f>
        <v>INVESTIGACIÓN_E_INNOVACIÓN</v>
      </c>
      <c r="C28" s="415" t="str">
        <f>+'01-Mapa de riesgo-UO'!F29</f>
        <v>NO</v>
      </c>
      <c r="D28" s="415" t="str">
        <f>'01-Mapa de riesgo-UO'!J29</f>
        <v>Estratégico</v>
      </c>
      <c r="E28" s="415" t="str">
        <f>'01-Mapa de riesgo-UO'!K29</f>
        <v>Descenso de los Grupos de investigación vinculados a la Facultad en el escalfon de Colciencias</v>
      </c>
      <c r="F28" s="415"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415" t="str">
        <f>'01-Mapa de riesgo-UO'!M29</f>
        <v>Incumplimiento con las metas trazadas en el PDI
Perdida de imagen institucional
Disminución en la producción derivada de la investigación</v>
      </c>
      <c r="I28" s="406" t="str">
        <f>'01-Mapa de riesgo-UO'!AT29</f>
        <v>MODERADO</v>
      </c>
      <c r="J28" s="415" t="str">
        <f>'01-Mapa de riesgo-UO'!AU29</f>
        <v># de grupos categorizados en Minciencias que bajan de categoría</v>
      </c>
      <c r="K28" s="414"/>
      <c r="L28" s="414"/>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406" t="str">
        <f>'01-Mapa de riesgo-UO'!AR29</f>
        <v>ACEPTABLE</v>
      </c>
      <c r="S28" s="409"/>
      <c r="T28" s="410"/>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403"/>
      <c r="AC28" s="126"/>
    </row>
    <row r="29" spans="1:29" ht="12.75" customHeight="1" x14ac:dyDescent="0.2">
      <c r="A29" s="407"/>
      <c r="B29" s="407"/>
      <c r="C29" s="407"/>
      <c r="D29" s="407"/>
      <c r="E29" s="407"/>
      <c r="F29" s="407"/>
      <c r="G29" s="112" t="str">
        <f>'01-Mapa de riesgo-UO'!I30</f>
        <v>Desactualización de la información del Grupo de Investigación en la plataforma de Colciencias</v>
      </c>
      <c r="H29" s="407"/>
      <c r="I29" s="407"/>
      <c r="J29" s="407"/>
      <c r="K29" s="412"/>
      <c r="L29" s="412"/>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407"/>
      <c r="S29" s="409"/>
      <c r="T29" s="410"/>
      <c r="U29" s="116" t="str">
        <f>'01-Mapa de riesgo-UO'!AW30</f>
        <v>REDUCIR</v>
      </c>
      <c r="V29" s="116" t="str">
        <f>'01-Mapa de riesgo-UO'!AX30</f>
        <v>Consulta al sistema de información de la Vicerrectoría de Investigaciones</v>
      </c>
      <c r="W29" s="117">
        <f>'01-Mapa de riesgo-UO'!K30</f>
        <v>0</v>
      </c>
      <c r="X29" s="121"/>
      <c r="Y29" s="122"/>
      <c r="Z29" s="123"/>
      <c r="AA29" s="123"/>
      <c r="AB29" s="404"/>
      <c r="AC29" s="126"/>
    </row>
    <row r="30" spans="1:29" ht="12.75" customHeight="1" x14ac:dyDescent="0.2">
      <c r="A30" s="408"/>
      <c r="B30" s="408"/>
      <c r="C30" s="408"/>
      <c r="D30" s="408"/>
      <c r="E30" s="408"/>
      <c r="F30" s="408"/>
      <c r="G30" s="112" t="str">
        <f>'01-Mapa de riesgo-UO'!I31</f>
        <v>Poca claridad en las lineas de investigación a ser apoyadas por la Institución para el otorgamiento de recuros que soporte el proceso de los grupos</v>
      </c>
      <c r="H30" s="408"/>
      <c r="I30" s="408"/>
      <c r="J30" s="408"/>
      <c r="K30" s="413"/>
      <c r="L30" s="413"/>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408"/>
      <c r="S30" s="409"/>
      <c r="T30" s="410"/>
      <c r="U30" s="116" t="str">
        <f>'01-Mapa de riesgo-UO'!AW31</f>
        <v>REDUCIR</v>
      </c>
      <c r="V30" s="116" t="str">
        <f>'01-Mapa de riesgo-UO'!AX31</f>
        <v>Promover la publicación de resultados de las investigaciones de los grupos.</v>
      </c>
      <c r="W30" s="117">
        <f>'01-Mapa de riesgo-UO'!K31</f>
        <v>0</v>
      </c>
      <c r="X30" s="121"/>
      <c r="Y30" s="122"/>
      <c r="Z30" s="123"/>
      <c r="AA30" s="123"/>
      <c r="AB30" s="405"/>
      <c r="AC30" s="126"/>
    </row>
    <row r="31" spans="1:29" ht="12.75" customHeight="1" x14ac:dyDescent="0.2">
      <c r="A31" s="416">
        <v>8</v>
      </c>
      <c r="B31" s="416" t="str">
        <f>'01-Mapa de riesgo-UO'!D32</f>
        <v>EXTENSIÓN_PROYECCIÓN_SOCIAL</v>
      </c>
      <c r="C31" s="415" t="str">
        <f>+'01-Mapa de riesgo-UO'!F32</f>
        <v>NO</v>
      </c>
      <c r="D31" s="415" t="str">
        <f>'01-Mapa de riesgo-UO'!J32</f>
        <v>Operacional</v>
      </c>
      <c r="E31" s="415" t="str">
        <f>'01-Mapa de riesgo-UO'!K32</f>
        <v>Disminución de las actividades de extensión que la Facultad realiza</v>
      </c>
      <c r="F31" s="415" t="str">
        <f>'01-Mapa de riesgo-UO'!L32</f>
        <v>Poca actividad de extensión de la facultad</v>
      </c>
      <c r="G31" s="112" t="str">
        <f>'01-Mapa de riesgo-UO'!I32</f>
        <v>Deficiencia presupuestal para el fomento de las actividades de extensión</v>
      </c>
      <c r="H31" s="415" t="str">
        <f>'01-Mapa de riesgo-UO'!M32</f>
        <v>Indicadores de la Universidad afectados
Reducción en los recursos propios de la institución</v>
      </c>
      <c r="I31" s="406" t="str">
        <f>'01-Mapa de riesgo-UO'!AT32</f>
        <v>LEVE</v>
      </c>
      <c r="J31" s="415" t="str">
        <f>'01-Mapa de riesgo-UO'!AU32</f>
        <v># de proyectos de extensión generados y sistematizados</v>
      </c>
      <c r="K31" s="414"/>
      <c r="L31" s="414"/>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406" t="str">
        <f>'01-Mapa de riesgo-UO'!AR32</f>
        <v>ACEPTABLE</v>
      </c>
      <c r="S31" s="409"/>
      <c r="T31" s="410"/>
      <c r="U31" s="116" t="str">
        <f>'01-Mapa de riesgo-UO'!AW32</f>
        <v>ASUMIR</v>
      </c>
      <c r="V31" s="116">
        <f>'01-Mapa de riesgo-UO'!AX32</f>
        <v>0</v>
      </c>
      <c r="W31" s="117" t="str">
        <f>'01-Mapa de riesgo-UO'!K32</f>
        <v>Disminución de las actividades de extensión que la Facultad realiza</v>
      </c>
      <c r="X31" s="121"/>
      <c r="Y31" s="122"/>
      <c r="Z31" s="123"/>
      <c r="AA31" s="123"/>
      <c r="AB31" s="403"/>
      <c r="AC31" s="126"/>
    </row>
    <row r="32" spans="1:29" ht="12.75" customHeight="1" x14ac:dyDescent="0.2">
      <c r="A32" s="407"/>
      <c r="B32" s="407"/>
      <c r="C32" s="407"/>
      <c r="D32" s="407"/>
      <c r="E32" s="407"/>
      <c r="F32" s="407"/>
      <c r="G32" s="112" t="str">
        <f>'01-Mapa de riesgo-UO'!I33</f>
        <v>Desinteres por formular o participar en las actividades de extensión de la facultad y la universidad</v>
      </c>
      <c r="H32" s="407"/>
      <c r="I32" s="407"/>
      <c r="J32" s="407"/>
      <c r="K32" s="412"/>
      <c r="L32" s="412"/>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407"/>
      <c r="S32" s="409"/>
      <c r="T32" s="410"/>
      <c r="U32" s="116" t="str">
        <f>'01-Mapa de riesgo-UO'!AW33</f>
        <v>ASUMIR</v>
      </c>
      <c r="V32" s="116">
        <f>'01-Mapa de riesgo-UO'!AX33</f>
        <v>0</v>
      </c>
      <c r="W32" s="117">
        <f>'01-Mapa de riesgo-UO'!K33</f>
        <v>0</v>
      </c>
      <c r="X32" s="121"/>
      <c r="Y32" s="122"/>
      <c r="Z32" s="123"/>
      <c r="AA32" s="123"/>
      <c r="AB32" s="404"/>
      <c r="AC32" s="126"/>
    </row>
    <row r="33" spans="1:29" ht="12.75" customHeight="1" x14ac:dyDescent="0.2">
      <c r="A33" s="408"/>
      <c r="B33" s="408"/>
      <c r="C33" s="408"/>
      <c r="D33" s="408"/>
      <c r="E33" s="408"/>
      <c r="F33" s="408"/>
      <c r="G33" s="112" t="str">
        <f>'01-Mapa de riesgo-UO'!I34</f>
        <v xml:space="preserve">Falta de registro de la información de extensión que realiza la Facultad </v>
      </c>
      <c r="H33" s="408"/>
      <c r="I33" s="408"/>
      <c r="J33" s="408"/>
      <c r="K33" s="413"/>
      <c r="L33" s="413"/>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408"/>
      <c r="S33" s="409"/>
      <c r="T33" s="410"/>
      <c r="U33" s="116" t="str">
        <f>'01-Mapa de riesgo-UO'!AW34</f>
        <v>ASUMIR</v>
      </c>
      <c r="V33" s="116">
        <f>'01-Mapa de riesgo-UO'!AX34</f>
        <v>0</v>
      </c>
      <c r="W33" s="117">
        <f>'01-Mapa de riesgo-UO'!K34</f>
        <v>0</v>
      </c>
      <c r="X33" s="121"/>
      <c r="Y33" s="122"/>
      <c r="Z33" s="123"/>
      <c r="AA33" s="123"/>
      <c r="AB33" s="405"/>
      <c r="AC33" s="126"/>
    </row>
    <row r="34" spans="1:29" ht="12.75" customHeight="1" x14ac:dyDescent="0.2">
      <c r="A34" s="416">
        <v>9</v>
      </c>
      <c r="B34" s="416" t="str">
        <f>'01-Mapa de riesgo-UO'!D35</f>
        <v>EXTENSIÓN_PROYECCIÓN_SOCIAL</v>
      </c>
      <c r="C34" s="415" t="str">
        <f>+'01-Mapa de riesgo-UO'!F35</f>
        <v>NO</v>
      </c>
      <c r="D34" s="415" t="str">
        <f>'01-Mapa de riesgo-UO'!J35</f>
        <v>Cumplimiento</v>
      </c>
      <c r="E34" s="415" t="str">
        <f>'01-Mapa de riesgo-UO'!K35</f>
        <v>Proyectos especiales con deficit presupuestal</v>
      </c>
      <c r="F34" s="415" t="str">
        <f>'01-Mapa de riesgo-UO'!L35</f>
        <v>Proyectos especiales de la facultad que no alcanzan los puntos de equilibrio requeridos para su funcionamiento</v>
      </c>
      <c r="G34" s="112" t="str">
        <f>'01-Mapa de riesgo-UO'!I35</f>
        <v>Poca demanda de los servicios ofrecidos por la facultad</v>
      </c>
      <c r="H34" s="415" t="str">
        <f>'01-Mapa de riesgo-UO'!M35</f>
        <v>Afectación al fondo de la facultad
Incumplimiento de los compromisos pactados en el proyecto
Demandas por incumplimientos
Reducción en los recursos propios de la institución</v>
      </c>
      <c r="I34" s="406" t="str">
        <f>'01-Mapa de riesgo-UO'!AT35</f>
        <v>MODERADO</v>
      </c>
      <c r="J34" s="415" t="str">
        <f>'01-Mapa de riesgo-UO'!AU35</f>
        <v>(# de proyectos con deficit/ Total  proyectos) * 100%</v>
      </c>
      <c r="K34" s="414"/>
      <c r="L34" s="414"/>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406" t="str">
        <f>'01-Mapa de riesgo-UO'!AR35</f>
        <v>ACEPTABLE</v>
      </c>
      <c r="S34" s="409"/>
      <c r="T34" s="410"/>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403"/>
      <c r="AC34" s="126"/>
    </row>
    <row r="35" spans="1:29" ht="12.75" customHeight="1" x14ac:dyDescent="0.2">
      <c r="A35" s="407"/>
      <c r="B35" s="407"/>
      <c r="C35" s="407"/>
      <c r="D35" s="407"/>
      <c r="E35" s="407"/>
      <c r="F35" s="407"/>
      <c r="G35" s="112" t="str">
        <f>'01-Mapa de riesgo-UO'!I36</f>
        <v>Presupuestos con gastos por encima del punto de equilibrio</v>
      </c>
      <c r="H35" s="407"/>
      <c r="I35" s="407"/>
      <c r="J35" s="407"/>
      <c r="K35" s="412"/>
      <c r="L35" s="412"/>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407"/>
      <c r="S35" s="409"/>
      <c r="T35" s="410"/>
      <c r="U35" s="116" t="str">
        <f>'01-Mapa de riesgo-UO'!AW36</f>
        <v>REDUCIR</v>
      </c>
      <c r="V35" s="116" t="str">
        <f>'01-Mapa de riesgo-UO'!AX36</f>
        <v>Reducción de gastos de funcionamiento</v>
      </c>
      <c r="W35" s="117">
        <f>'01-Mapa de riesgo-UO'!K36</f>
        <v>0</v>
      </c>
      <c r="X35" s="121"/>
      <c r="Y35" s="122"/>
      <c r="Z35" s="123"/>
      <c r="AA35" s="123"/>
      <c r="AB35" s="404"/>
      <c r="AC35" s="126"/>
    </row>
    <row r="36" spans="1:29" ht="12.75" customHeight="1" x14ac:dyDescent="0.2">
      <c r="A36" s="408"/>
      <c r="B36" s="408"/>
      <c r="C36" s="408"/>
      <c r="D36" s="408"/>
      <c r="E36" s="408"/>
      <c r="F36" s="408"/>
      <c r="G36" s="112" t="str">
        <f>'01-Mapa de riesgo-UO'!I37</f>
        <v>Sobrecarga de trabajo en docentes que realizan labores de coordinación y ejecución de proyectos</v>
      </c>
      <c r="H36" s="408"/>
      <c r="I36" s="408"/>
      <c r="J36" s="408"/>
      <c r="K36" s="413"/>
      <c r="L36" s="413"/>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408"/>
      <c r="S36" s="409"/>
      <c r="T36" s="410"/>
      <c r="U36" s="116" t="str">
        <f>'01-Mapa de riesgo-UO'!AW37</f>
        <v>REDUCIR</v>
      </c>
      <c r="V36" s="116" t="str">
        <f>'01-Mapa de riesgo-UO'!AX37</f>
        <v>Reducción de sobrecarga</v>
      </c>
      <c r="W36" s="117">
        <f>'01-Mapa de riesgo-UO'!K37</f>
        <v>0</v>
      </c>
      <c r="X36" s="121"/>
      <c r="Y36" s="122"/>
      <c r="Z36" s="123"/>
      <c r="AA36" s="123"/>
      <c r="AB36" s="405"/>
      <c r="AC36" s="126"/>
    </row>
    <row r="37" spans="1:29" ht="12.75" customHeight="1" x14ac:dyDescent="0.2">
      <c r="A37" s="416">
        <v>10</v>
      </c>
      <c r="B37" s="416" t="str">
        <f>'01-Mapa de riesgo-UO'!D38</f>
        <v>DOCENCIA</v>
      </c>
      <c r="C37" s="415" t="str">
        <f>+'01-Mapa de riesgo-UO'!F38</f>
        <v>SI</v>
      </c>
      <c r="D37" s="415" t="str">
        <f>'01-Mapa de riesgo-UO'!J38</f>
        <v>Operacional</v>
      </c>
      <c r="E37" s="415" t="str">
        <f>'01-Mapa de riesgo-UO'!K38</f>
        <v>Pérdida de docentes para la atención adecuada de los programas de la Facultad de Ciencias Ambientales</v>
      </c>
      <c r="F37" s="415"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415" t="str">
        <f>'01-Mapa de riesgo-UO'!M38</f>
        <v>Se pierde la formación académica alcanzada por estos docentes y sus experiencias para la pertiencia de las catedras que tienen a su cargo</v>
      </c>
      <c r="I37" s="406" t="str">
        <f>'01-Mapa de riesgo-UO'!AT38</f>
        <v>MODERADO</v>
      </c>
      <c r="J37" s="415" t="str">
        <f>'01-Mapa de riesgo-UO'!AU38</f>
        <v>(# de docentes de planta en cargos administrativos y jubilados)/ Total  de docentes  de planta</v>
      </c>
      <c r="K37" s="411"/>
      <c r="L37" s="414"/>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406" t="str">
        <f>'01-Mapa de riesgo-UO'!AR38</f>
        <v>ACEPTABLE</v>
      </c>
      <c r="S37" s="409"/>
      <c r="T37" s="410"/>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403"/>
      <c r="AC37" s="126"/>
    </row>
    <row r="38" spans="1:29" ht="12.75" customHeight="1" x14ac:dyDescent="0.2">
      <c r="A38" s="407"/>
      <c r="B38" s="407"/>
      <c r="C38" s="407"/>
      <c r="D38" s="407"/>
      <c r="E38" s="407"/>
      <c r="F38" s="407"/>
      <c r="G38" s="112" t="str">
        <f>'01-Mapa de riesgo-UO'!I39</f>
        <v>Jubilación de docentes que no han sido reemplazados</v>
      </c>
      <c r="H38" s="407"/>
      <c r="I38" s="407"/>
      <c r="J38" s="407"/>
      <c r="K38" s="412"/>
      <c r="L38" s="412"/>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407"/>
      <c r="S38" s="409"/>
      <c r="T38" s="410"/>
      <c r="U38" s="116" t="str">
        <f>'01-Mapa de riesgo-UO'!AW39</f>
        <v>TRANSFERIR</v>
      </c>
      <c r="V38" s="116" t="str">
        <f>'01-Mapa de riesgo-UO'!AX39</f>
        <v>Solicitud de plazas docentes</v>
      </c>
      <c r="W38" s="117">
        <f>'01-Mapa de riesgo-UO'!K39</f>
        <v>0</v>
      </c>
      <c r="X38" s="121"/>
      <c r="Y38" s="122"/>
      <c r="Z38" s="123"/>
      <c r="AA38" s="123"/>
      <c r="AB38" s="404"/>
      <c r="AC38" s="126"/>
    </row>
    <row r="39" spans="1:29" ht="12.75" customHeight="1" x14ac:dyDescent="0.2">
      <c r="A39" s="408"/>
      <c r="B39" s="408"/>
      <c r="C39" s="408"/>
      <c r="D39" s="408"/>
      <c r="E39" s="408"/>
      <c r="F39" s="408"/>
      <c r="G39" s="112">
        <f>'01-Mapa de riesgo-UO'!I40</f>
        <v>0</v>
      </c>
      <c r="H39" s="408"/>
      <c r="I39" s="408"/>
      <c r="J39" s="408"/>
      <c r="K39" s="413"/>
      <c r="L39" s="413"/>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408"/>
      <c r="S39" s="409"/>
      <c r="T39" s="410"/>
      <c r="U39" s="116" t="str">
        <f>'01-Mapa de riesgo-UO'!AW40</f>
        <v>TRANSFERIR</v>
      </c>
      <c r="V39" s="116" t="str">
        <f>'01-Mapa de riesgo-UO'!AX40</f>
        <v xml:space="preserve">Aumento docentes planta </v>
      </c>
      <c r="W39" s="117">
        <f>'01-Mapa de riesgo-UO'!K40</f>
        <v>0</v>
      </c>
      <c r="X39" s="121"/>
      <c r="Y39" s="122"/>
      <c r="Z39" s="123"/>
      <c r="AA39" s="123"/>
      <c r="AB39" s="405"/>
      <c r="AC39" s="126"/>
    </row>
    <row r="40" spans="1:29" ht="12.75" customHeight="1" x14ac:dyDescent="0.2">
      <c r="A40" s="416">
        <v>11</v>
      </c>
      <c r="B40" s="416" t="str">
        <f>'01-Mapa de riesgo-UO'!D41</f>
        <v>DOCENCIA</v>
      </c>
      <c r="C40" s="415" t="str">
        <f>+'01-Mapa de riesgo-UO'!F41</f>
        <v>NO</v>
      </c>
      <c r="D40" s="415" t="str">
        <f>'01-Mapa de riesgo-UO'!J41</f>
        <v>Estratégico</v>
      </c>
      <c r="E40" s="415" t="str">
        <f>'01-Mapa de riesgo-UO'!K41</f>
        <v>Cambios de la normatividad nacional que rige los procesos de renovación de registro calificado</v>
      </c>
      <c r="F40" s="415" t="str">
        <f>'01-Mapa de riesgo-UO'!L41</f>
        <v>Pérdida del registro calificado de uno de los programas que hacen parte de la Facultad</v>
      </c>
      <c r="G40" s="112" t="str">
        <f>'01-Mapa de riesgo-UO'!I41</f>
        <v>No renovación del registro calificado de un programa académico</v>
      </c>
      <c r="H40" s="415" t="str">
        <f>'01-Mapa de riesgo-UO'!M41</f>
        <v>No ofrecimiento del programa académico
Pérdida de imagen Institucional</v>
      </c>
      <c r="I40" s="406" t="str">
        <f>'01-Mapa de riesgo-UO'!AT41</f>
        <v>MODERADO</v>
      </c>
      <c r="J40" s="415" t="str">
        <f>'01-Mapa de riesgo-UO'!AU41</f>
        <v>No. De programas que han perdido el registro calificado</v>
      </c>
      <c r="K40" s="411"/>
      <c r="L40" s="414"/>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406" t="str">
        <f>'01-Mapa de riesgo-UO'!AR41</f>
        <v>ACEPTABLE</v>
      </c>
      <c r="S40" s="409"/>
      <c r="T40" s="410"/>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403"/>
      <c r="AC40" s="126"/>
    </row>
    <row r="41" spans="1:29" ht="12.75" customHeight="1" x14ac:dyDescent="0.2">
      <c r="A41" s="407"/>
      <c r="B41" s="407"/>
      <c r="C41" s="407"/>
      <c r="D41" s="407"/>
      <c r="E41" s="407"/>
      <c r="F41" s="407"/>
      <c r="G41" s="112">
        <f>'01-Mapa de riesgo-UO'!I42</f>
        <v>0</v>
      </c>
      <c r="H41" s="407"/>
      <c r="I41" s="407"/>
      <c r="J41" s="407"/>
      <c r="K41" s="412"/>
      <c r="L41" s="412"/>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407"/>
      <c r="S41" s="409"/>
      <c r="T41" s="410"/>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404"/>
      <c r="AC41" s="126"/>
    </row>
    <row r="42" spans="1:29" ht="12.75" customHeight="1" x14ac:dyDescent="0.2">
      <c r="A42" s="408"/>
      <c r="B42" s="408"/>
      <c r="C42" s="408"/>
      <c r="D42" s="408"/>
      <c r="E42" s="408"/>
      <c r="F42" s="408"/>
      <c r="G42" s="112">
        <f>'01-Mapa de riesgo-UO'!I43</f>
        <v>0</v>
      </c>
      <c r="H42" s="408"/>
      <c r="I42" s="408"/>
      <c r="J42" s="408"/>
      <c r="K42" s="413"/>
      <c r="L42" s="413"/>
      <c r="M42" s="113">
        <f>'01-Mapa de riesgo-UO'!W43</f>
        <v>0</v>
      </c>
      <c r="N42" s="114">
        <f>'01-Mapa de riesgo-UO'!AB43</f>
        <v>0</v>
      </c>
      <c r="O42" s="114">
        <f>'01-Mapa de riesgo-UO'!AF43</f>
        <v>0</v>
      </c>
      <c r="P42" s="115">
        <f>'01-Mapa de riesgo-UO'!AK43</f>
        <v>0</v>
      </c>
      <c r="Q42" s="115">
        <f>'01-Mapa de riesgo-UO'!AP43</f>
        <v>0</v>
      </c>
      <c r="R42" s="408"/>
      <c r="S42" s="409"/>
      <c r="T42" s="410"/>
      <c r="U42" s="116">
        <f>'01-Mapa de riesgo-UO'!AW43</f>
        <v>0</v>
      </c>
      <c r="V42" s="116">
        <f>'01-Mapa de riesgo-UO'!AX43</f>
        <v>0</v>
      </c>
      <c r="W42" s="117">
        <f>'01-Mapa de riesgo-UO'!K43</f>
        <v>0</v>
      </c>
      <c r="X42" s="121"/>
      <c r="Y42" s="122"/>
      <c r="Z42" s="123"/>
      <c r="AA42" s="123"/>
      <c r="AB42" s="405"/>
      <c r="AC42" s="126"/>
    </row>
    <row r="43" spans="1:29" ht="12.75" customHeight="1" x14ac:dyDescent="0.2">
      <c r="A43" s="416">
        <v>12</v>
      </c>
      <c r="B43" s="416" t="str">
        <f>'01-Mapa de riesgo-UO'!D44</f>
        <v>DOCENCIA</v>
      </c>
      <c r="C43" s="415" t="str">
        <f>+'01-Mapa de riesgo-UO'!F44</f>
        <v>NO</v>
      </c>
      <c r="D43" s="415" t="str">
        <f>'01-Mapa de riesgo-UO'!J44</f>
        <v>Estratégico</v>
      </c>
      <c r="E43" s="415" t="str">
        <f>'01-Mapa de riesgo-UO'!K44</f>
        <v>Deserción estudiantil</v>
      </c>
      <c r="F43" s="415"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415" t="str">
        <f>'01-Mapa de riesgo-UO'!M44</f>
        <v>Indicadores de la Universidad afectados
Disminución de los recursos de la Universidad</v>
      </c>
      <c r="I43" s="406" t="str">
        <f>'01-Mapa de riesgo-UO'!AT44</f>
        <v>MODERADO</v>
      </c>
      <c r="J43" s="415" t="str">
        <f>'01-Mapa de riesgo-UO'!AU44</f>
        <v>Porcentaje de estudiantes que se retiran por semestre</v>
      </c>
      <c r="K43" s="414"/>
      <c r="L43" s="414"/>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406" t="str">
        <f>'01-Mapa de riesgo-UO'!AR44</f>
        <v>ACEPTABLE</v>
      </c>
      <c r="S43" s="409"/>
      <c r="T43" s="410"/>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403"/>
      <c r="AC43" s="126"/>
    </row>
    <row r="44" spans="1:29" ht="12.75" customHeight="1" x14ac:dyDescent="0.2">
      <c r="A44" s="407"/>
      <c r="B44" s="407"/>
      <c r="C44" s="407"/>
      <c r="D44" s="407"/>
      <c r="E44" s="407"/>
      <c r="F44" s="407"/>
      <c r="G44" s="112" t="str">
        <f>'01-Mapa de riesgo-UO'!I45</f>
        <v>Dificultades socioeconómicas del estudiante para continuar en el programa académico</v>
      </c>
      <c r="H44" s="407"/>
      <c r="I44" s="407"/>
      <c r="J44" s="407"/>
      <c r="K44" s="412"/>
      <c r="L44" s="412"/>
      <c r="M44" s="113">
        <f>'01-Mapa de riesgo-UO'!W45</f>
        <v>0</v>
      </c>
      <c r="N44" s="114">
        <f>'01-Mapa de riesgo-UO'!AB45</f>
        <v>0</v>
      </c>
      <c r="O44" s="114">
        <f>'01-Mapa de riesgo-UO'!AF45</f>
        <v>0</v>
      </c>
      <c r="P44" s="115">
        <f>'01-Mapa de riesgo-UO'!AK45</f>
        <v>0</v>
      </c>
      <c r="Q44" s="115">
        <f>'01-Mapa de riesgo-UO'!AP45</f>
        <v>0</v>
      </c>
      <c r="R44" s="407"/>
      <c r="S44" s="409"/>
      <c r="T44" s="410"/>
      <c r="U44" s="116">
        <f>'01-Mapa de riesgo-UO'!AW45</f>
        <v>0</v>
      </c>
      <c r="V44" s="116">
        <f>'01-Mapa de riesgo-UO'!AX45</f>
        <v>0</v>
      </c>
      <c r="W44" s="117">
        <f>'01-Mapa de riesgo-UO'!K45</f>
        <v>0</v>
      </c>
      <c r="X44" s="121"/>
      <c r="Y44" s="122"/>
      <c r="Z44" s="123"/>
      <c r="AA44" s="123"/>
      <c r="AB44" s="404"/>
      <c r="AC44" s="126"/>
    </row>
    <row r="45" spans="1:29" ht="12.75" customHeight="1" x14ac:dyDescent="0.2">
      <c r="A45" s="408"/>
      <c r="B45" s="408"/>
      <c r="C45" s="408"/>
      <c r="D45" s="408"/>
      <c r="E45" s="408"/>
      <c r="F45" s="408"/>
      <c r="G45" s="112">
        <f>'01-Mapa de riesgo-UO'!I46</f>
        <v>0</v>
      </c>
      <c r="H45" s="408"/>
      <c r="I45" s="408"/>
      <c r="J45" s="408"/>
      <c r="K45" s="413"/>
      <c r="L45" s="413"/>
      <c r="M45" s="113">
        <f>'01-Mapa de riesgo-UO'!W46</f>
        <v>0</v>
      </c>
      <c r="N45" s="114">
        <f>'01-Mapa de riesgo-UO'!AB46</f>
        <v>0</v>
      </c>
      <c r="O45" s="114">
        <f>'01-Mapa de riesgo-UO'!AF46</f>
        <v>0</v>
      </c>
      <c r="P45" s="115">
        <f>'01-Mapa de riesgo-UO'!AK46</f>
        <v>0</v>
      </c>
      <c r="Q45" s="115">
        <f>'01-Mapa de riesgo-UO'!AP46</f>
        <v>0</v>
      </c>
      <c r="R45" s="408"/>
      <c r="S45" s="409"/>
      <c r="T45" s="410"/>
      <c r="U45" s="116">
        <f>'01-Mapa de riesgo-UO'!AW46</f>
        <v>0</v>
      </c>
      <c r="V45" s="116">
        <f>'01-Mapa de riesgo-UO'!AX46</f>
        <v>0</v>
      </c>
      <c r="W45" s="117">
        <f>'01-Mapa de riesgo-UO'!K46</f>
        <v>0</v>
      </c>
      <c r="X45" s="121"/>
      <c r="Y45" s="122"/>
      <c r="Z45" s="123"/>
      <c r="AA45" s="123"/>
      <c r="AB45" s="405"/>
      <c r="AC45" s="126"/>
    </row>
    <row r="46" spans="1:29" ht="12.75" customHeight="1" x14ac:dyDescent="0.2">
      <c r="A46" s="416">
        <v>13</v>
      </c>
      <c r="B46" s="416" t="str">
        <f>'01-Mapa de riesgo-UO'!D47</f>
        <v>INVESTIGACIÓN_E_INNOVACIÓN</v>
      </c>
      <c r="C46" s="415" t="str">
        <f>+'01-Mapa de riesgo-UO'!F47</f>
        <v>NO</v>
      </c>
      <c r="D46" s="415" t="str">
        <f>'01-Mapa de riesgo-UO'!J47</f>
        <v>Estratégico</v>
      </c>
      <c r="E46" s="415" t="str">
        <f>'01-Mapa de riesgo-UO'!K47</f>
        <v>Descenso en la categoria asignada por Colciencias a los Grupos de investigación vinculados a la Facultad.</v>
      </c>
      <c r="F46" s="415"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415" t="str">
        <f>'01-Mapa de riesgo-UO'!M47</f>
        <v>Incumplimiento con las metas trazadas en el PDI
Pérdida de imagen institucional
Disminución en la investigación
Afectación de los procesos de acreditación de los programas académicos y del Institucional</v>
      </c>
      <c r="I46" s="406" t="str">
        <f>'01-Mapa de riesgo-UO'!AT47</f>
        <v>MODERADO</v>
      </c>
      <c r="J46" s="415" t="str">
        <f>'01-Mapa de riesgo-UO'!AU47</f>
        <v>No. de grupos reconocidos y  categorizados de Colciencias</v>
      </c>
      <c r="K46" s="414"/>
      <c r="L46" s="414"/>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406" t="str">
        <f>'01-Mapa de riesgo-UO'!AR47</f>
        <v>ACEPTABLE</v>
      </c>
      <c r="S46" s="409"/>
      <c r="T46" s="410"/>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403"/>
      <c r="AC46" s="126"/>
    </row>
    <row r="47" spans="1:29" ht="12.75" customHeight="1" x14ac:dyDescent="0.2">
      <c r="A47" s="407"/>
      <c r="B47" s="407"/>
      <c r="C47" s="407"/>
      <c r="D47" s="407"/>
      <c r="E47" s="407"/>
      <c r="F47" s="407"/>
      <c r="G47" s="112" t="str">
        <f>'01-Mapa de riesgo-UO'!I48</f>
        <v>Desactualización de la información del Grupo de Investigación en la plataforma de Colciencias  y poca vinculación de estudiantes de pregrado y posgrado</v>
      </c>
      <c r="H47" s="407"/>
      <c r="I47" s="407"/>
      <c r="J47" s="407"/>
      <c r="K47" s="412"/>
      <c r="L47" s="412"/>
      <c r="M47" s="113">
        <f>'01-Mapa de riesgo-UO'!W48</f>
        <v>0</v>
      </c>
      <c r="N47" s="114">
        <f>'01-Mapa de riesgo-UO'!AB48</f>
        <v>0</v>
      </c>
      <c r="O47" s="114">
        <f>'01-Mapa de riesgo-UO'!AF48</f>
        <v>0</v>
      </c>
      <c r="P47" s="115">
        <f>'01-Mapa de riesgo-UO'!AK48</f>
        <v>0</v>
      </c>
      <c r="Q47" s="115">
        <f>'01-Mapa de riesgo-UO'!AP48</f>
        <v>0</v>
      </c>
      <c r="R47" s="407"/>
      <c r="S47" s="409"/>
      <c r="T47" s="410"/>
      <c r="U47" s="116">
        <f>'01-Mapa de riesgo-UO'!AW48</f>
        <v>0</v>
      </c>
      <c r="V47" s="116">
        <f>'01-Mapa de riesgo-UO'!AX48</f>
        <v>0</v>
      </c>
      <c r="W47" s="117">
        <f>'01-Mapa de riesgo-UO'!K48</f>
        <v>0</v>
      </c>
      <c r="X47" s="121"/>
      <c r="Y47" s="122"/>
      <c r="Z47" s="123"/>
      <c r="AA47" s="123"/>
      <c r="AB47" s="404"/>
      <c r="AC47" s="126"/>
    </row>
    <row r="48" spans="1:29" ht="12.75" customHeight="1" x14ac:dyDescent="0.2">
      <c r="A48" s="408"/>
      <c r="B48" s="408"/>
      <c r="C48" s="408"/>
      <c r="D48" s="408"/>
      <c r="E48" s="408"/>
      <c r="F48" s="408"/>
      <c r="G48" s="112" t="str">
        <f>'01-Mapa de riesgo-UO'!I49</f>
        <v>Poca disponibilidad de presupuesto para el desarrollo de proyectos</v>
      </c>
      <c r="H48" s="408"/>
      <c r="I48" s="408"/>
      <c r="J48" s="408"/>
      <c r="K48" s="413"/>
      <c r="L48" s="413"/>
      <c r="M48" s="113">
        <f>'01-Mapa de riesgo-UO'!W49</f>
        <v>0</v>
      </c>
      <c r="N48" s="114">
        <f>'01-Mapa de riesgo-UO'!AB49</f>
        <v>0</v>
      </c>
      <c r="O48" s="114">
        <f>'01-Mapa de riesgo-UO'!AF49</f>
        <v>0</v>
      </c>
      <c r="P48" s="115">
        <f>'01-Mapa de riesgo-UO'!AK49</f>
        <v>0</v>
      </c>
      <c r="Q48" s="115">
        <f>'01-Mapa de riesgo-UO'!AP49</f>
        <v>0</v>
      </c>
      <c r="R48" s="408"/>
      <c r="S48" s="409"/>
      <c r="T48" s="410"/>
      <c r="U48" s="116">
        <f>'01-Mapa de riesgo-UO'!AW49</f>
        <v>0</v>
      </c>
      <c r="V48" s="116">
        <f>'01-Mapa de riesgo-UO'!AX49</f>
        <v>0</v>
      </c>
      <c r="W48" s="117">
        <f>'01-Mapa de riesgo-UO'!K49</f>
        <v>0</v>
      </c>
      <c r="X48" s="121"/>
      <c r="Y48" s="122"/>
      <c r="Z48" s="123"/>
      <c r="AA48" s="123"/>
      <c r="AB48" s="405"/>
      <c r="AC48" s="126"/>
    </row>
    <row r="49" spans="1:29" ht="12.75" customHeight="1" x14ac:dyDescent="0.2">
      <c r="A49" s="416">
        <v>14</v>
      </c>
      <c r="B49" s="416" t="str">
        <f>'01-Mapa de riesgo-UO'!D50</f>
        <v>ADMINISTRACIÓN_INSTITUCIONAL</v>
      </c>
      <c r="C49" s="415" t="str">
        <f>+'01-Mapa de riesgo-UO'!F50</f>
        <v>NO</v>
      </c>
      <c r="D49" s="415" t="str">
        <f>'01-Mapa de riesgo-UO'!J50</f>
        <v>Operacional</v>
      </c>
      <c r="E49" s="415" t="str">
        <f>'01-Mapa de riesgo-UO'!K50</f>
        <v>Impedimento en la prestación del servicio de laboratorios académicos y de investigación.</v>
      </c>
      <c r="F49" s="415" t="str">
        <f>'01-Mapa de riesgo-UO'!L50</f>
        <v>Daño parcial o total, en equipamientos de los laboratorios</v>
      </c>
      <c r="G49" s="112" t="str">
        <f>'01-Mapa de riesgo-UO'!I50</f>
        <v>Falta de mantenimiento de los equipos, insumos o complementos necesarios.</v>
      </c>
      <c r="H49" s="415"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06" t="str">
        <f>'01-Mapa de riesgo-UO'!AT50</f>
        <v>MODERADO</v>
      </c>
      <c r="J49" s="415" t="str">
        <f>'01-Mapa de riesgo-UO'!AU50</f>
        <v>Porcentaje de equipos de Laboratorios de la facultad con daños parciales o total en la vigencia</v>
      </c>
      <c r="K49" s="411"/>
      <c r="L49" s="414"/>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406" t="str">
        <f>'01-Mapa de riesgo-UO'!AR50</f>
        <v>ACEPTABLE</v>
      </c>
      <c r="S49" s="409"/>
      <c r="T49" s="410"/>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403"/>
      <c r="AC49" s="126"/>
    </row>
    <row r="50" spans="1:29" ht="12.75" customHeight="1" x14ac:dyDescent="0.2">
      <c r="A50" s="407"/>
      <c r="B50" s="407"/>
      <c r="C50" s="407"/>
      <c r="D50" s="407"/>
      <c r="E50" s="407"/>
      <c r="F50" s="407"/>
      <c r="G50" s="112" t="str">
        <f>'01-Mapa de riesgo-UO'!I51</f>
        <v>Manejo inadecuado de los equipos o falta de uso</v>
      </c>
      <c r="H50" s="407"/>
      <c r="I50" s="407"/>
      <c r="J50" s="407"/>
      <c r="K50" s="412"/>
      <c r="L50" s="412"/>
      <c r="M50" s="113">
        <f>'01-Mapa de riesgo-UO'!W51</f>
        <v>0</v>
      </c>
      <c r="N50" s="114">
        <f>'01-Mapa de riesgo-UO'!AB51</f>
        <v>0</v>
      </c>
      <c r="O50" s="114">
        <f>'01-Mapa de riesgo-UO'!AF51</f>
        <v>0</v>
      </c>
      <c r="P50" s="115">
        <f>'01-Mapa de riesgo-UO'!AK51</f>
        <v>0</v>
      </c>
      <c r="Q50" s="115">
        <f>'01-Mapa de riesgo-UO'!AP51</f>
        <v>0</v>
      </c>
      <c r="R50" s="407"/>
      <c r="S50" s="409"/>
      <c r="T50" s="410"/>
      <c r="U50" s="116">
        <f>'01-Mapa de riesgo-UO'!AW51</f>
        <v>0</v>
      </c>
      <c r="V50" s="116">
        <f>'01-Mapa de riesgo-UO'!AX51</f>
        <v>0</v>
      </c>
      <c r="W50" s="117">
        <f>'01-Mapa de riesgo-UO'!K51</f>
        <v>0</v>
      </c>
      <c r="X50" s="121"/>
      <c r="Y50" s="122"/>
      <c r="Z50" s="123"/>
      <c r="AA50" s="123"/>
      <c r="AB50" s="404"/>
      <c r="AC50" s="126"/>
    </row>
    <row r="51" spans="1:29" ht="12.75" customHeight="1" x14ac:dyDescent="0.2">
      <c r="A51" s="408"/>
      <c r="B51" s="408"/>
      <c r="C51" s="408"/>
      <c r="D51" s="408"/>
      <c r="E51" s="408"/>
      <c r="F51" s="408"/>
      <c r="G51" s="112">
        <f>'01-Mapa de riesgo-UO'!I52</f>
        <v>0</v>
      </c>
      <c r="H51" s="408"/>
      <c r="I51" s="408"/>
      <c r="J51" s="408"/>
      <c r="K51" s="413"/>
      <c r="L51" s="413"/>
      <c r="M51" s="113">
        <f>'01-Mapa de riesgo-UO'!W52</f>
        <v>0</v>
      </c>
      <c r="N51" s="114">
        <f>'01-Mapa de riesgo-UO'!AB52</f>
        <v>0</v>
      </c>
      <c r="O51" s="114">
        <f>'01-Mapa de riesgo-UO'!AF52</f>
        <v>0</v>
      </c>
      <c r="P51" s="115">
        <f>'01-Mapa de riesgo-UO'!AK52</f>
        <v>0</v>
      </c>
      <c r="Q51" s="115">
        <f>'01-Mapa de riesgo-UO'!AP52</f>
        <v>0</v>
      </c>
      <c r="R51" s="408"/>
      <c r="S51" s="409"/>
      <c r="T51" s="410"/>
      <c r="U51" s="116">
        <f>'01-Mapa de riesgo-UO'!AW52</f>
        <v>0</v>
      </c>
      <c r="V51" s="116">
        <f>'01-Mapa de riesgo-UO'!AX52</f>
        <v>0</v>
      </c>
      <c r="W51" s="117">
        <f>'01-Mapa de riesgo-UO'!K52</f>
        <v>0</v>
      </c>
      <c r="X51" s="121"/>
      <c r="Y51" s="122"/>
      <c r="Z51" s="123"/>
      <c r="AA51" s="123"/>
      <c r="AB51" s="405"/>
      <c r="AC51" s="126"/>
    </row>
    <row r="52" spans="1:29" ht="12.75" customHeight="1" x14ac:dyDescent="0.2">
      <c r="A52" s="416">
        <v>15</v>
      </c>
      <c r="B52" s="416" t="str">
        <f>'01-Mapa de riesgo-UO'!D53</f>
        <v>DOCENCIA</v>
      </c>
      <c r="C52" s="415" t="str">
        <f>+'01-Mapa de riesgo-UO'!F53</f>
        <v>NO</v>
      </c>
      <c r="D52" s="415" t="str">
        <f>'01-Mapa de riesgo-UO'!J53</f>
        <v>Estratégico</v>
      </c>
      <c r="E52" s="415" t="str">
        <f>'01-Mapa de riesgo-UO'!K53</f>
        <v>Perdida del Registro Calificado de los programas académicos de la Facultad.</v>
      </c>
      <c r="F52" s="415"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415" t="str">
        <f>'01-Mapa de riesgo-UO'!M53</f>
        <v xml:space="preserve">1. El programa académico entra en un estado de inhabilidades. 
2. El programa no puede inscribir nuevos estudiantes. 
3. Disminución en los indicadores de Gestión Curricular de la Facultad. </v>
      </c>
      <c r="I52" s="406" t="str">
        <f>'01-Mapa de riesgo-UO'!AT53</f>
        <v>LEVE</v>
      </c>
      <c r="J52" s="415" t="str">
        <f>'01-Mapa de riesgo-UO'!AU53</f>
        <v>(# de programas académicos con renovación de registro calificado/total de programas académicos con registro calificado)*100</v>
      </c>
      <c r="K52" s="414"/>
      <c r="L52" s="414"/>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406" t="str">
        <f>'01-Mapa de riesgo-UO'!AR53</f>
        <v>FUERTE</v>
      </c>
      <c r="S52" s="409"/>
      <c r="T52" s="410"/>
      <c r="U52" s="116" t="str">
        <f>'01-Mapa de riesgo-UO'!AW53</f>
        <v>ASUMIR</v>
      </c>
      <c r="V52" s="116">
        <f>'01-Mapa de riesgo-UO'!AX53</f>
        <v>0</v>
      </c>
      <c r="W52" s="117" t="str">
        <f>'01-Mapa de riesgo-UO'!K53</f>
        <v>Perdida del Registro Calificado de los programas académicos de la Facultad.</v>
      </c>
      <c r="X52" s="121"/>
      <c r="Y52" s="122"/>
      <c r="Z52" s="123"/>
      <c r="AA52" s="123"/>
      <c r="AB52" s="403"/>
      <c r="AC52" s="126"/>
    </row>
    <row r="53" spans="1:29" ht="12.75" customHeight="1" x14ac:dyDescent="0.2">
      <c r="A53" s="407"/>
      <c r="B53" s="407"/>
      <c r="C53" s="407"/>
      <c r="D53" s="407"/>
      <c r="E53" s="407"/>
      <c r="F53" s="407"/>
      <c r="G53" s="112" t="str">
        <f>'01-Mapa de riesgo-UO'!I54</f>
        <v xml:space="preserve">Demora en el proceso del informe de Registro Calificado y la solicitud ante el MEN por parte de los programas académicos. </v>
      </c>
      <c r="H53" s="407"/>
      <c r="I53" s="407"/>
      <c r="J53" s="407"/>
      <c r="K53" s="412"/>
      <c r="L53" s="412"/>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407"/>
      <c r="S53" s="409"/>
      <c r="T53" s="410"/>
      <c r="U53" s="116" t="str">
        <f>'01-Mapa de riesgo-UO'!AW54</f>
        <v>ASUMIR</v>
      </c>
      <c r="V53" s="116">
        <f>'01-Mapa de riesgo-UO'!AX54</f>
        <v>0</v>
      </c>
      <c r="W53" s="117">
        <f>'01-Mapa de riesgo-UO'!K54</f>
        <v>0</v>
      </c>
      <c r="X53" s="121"/>
      <c r="Y53" s="122"/>
      <c r="Z53" s="123"/>
      <c r="AA53" s="123"/>
      <c r="AB53" s="404"/>
      <c r="AC53" s="126"/>
    </row>
    <row r="54" spans="1:29" ht="12.75" customHeight="1" x14ac:dyDescent="0.2">
      <c r="A54" s="408"/>
      <c r="B54" s="408"/>
      <c r="C54" s="408"/>
      <c r="D54" s="408"/>
      <c r="E54" s="408"/>
      <c r="F54" s="408"/>
      <c r="G54" s="112">
        <f>'01-Mapa de riesgo-UO'!I55</f>
        <v>0</v>
      </c>
      <c r="H54" s="408"/>
      <c r="I54" s="408"/>
      <c r="J54" s="408"/>
      <c r="K54" s="413"/>
      <c r="L54" s="413"/>
      <c r="M54" s="113">
        <f>'01-Mapa de riesgo-UO'!W55</f>
        <v>0</v>
      </c>
      <c r="N54" s="114">
        <f>'01-Mapa de riesgo-UO'!AB55</f>
        <v>0</v>
      </c>
      <c r="O54" s="114">
        <f>'01-Mapa de riesgo-UO'!AF55</f>
        <v>0</v>
      </c>
      <c r="P54" s="115">
        <f>'01-Mapa de riesgo-UO'!AK55</f>
        <v>0</v>
      </c>
      <c r="Q54" s="115">
        <f>'01-Mapa de riesgo-UO'!AP55</f>
        <v>0</v>
      </c>
      <c r="R54" s="408"/>
      <c r="S54" s="409"/>
      <c r="T54" s="410"/>
      <c r="U54" s="116">
        <f>'01-Mapa de riesgo-UO'!AW55</f>
        <v>0</v>
      </c>
      <c r="V54" s="116">
        <f>'01-Mapa de riesgo-UO'!AX55</f>
        <v>0</v>
      </c>
      <c r="W54" s="117">
        <f>'01-Mapa de riesgo-UO'!K55</f>
        <v>0</v>
      </c>
      <c r="X54" s="121"/>
      <c r="Y54" s="122"/>
      <c r="Z54" s="123"/>
      <c r="AA54" s="123"/>
      <c r="AB54" s="405"/>
      <c r="AC54" s="126"/>
    </row>
    <row r="55" spans="1:29" ht="12.75" customHeight="1" x14ac:dyDescent="0.2">
      <c r="A55" s="416">
        <v>16</v>
      </c>
      <c r="B55" s="416" t="str">
        <f>'01-Mapa de riesgo-UO'!D56</f>
        <v>DOCENCIA</v>
      </c>
      <c r="C55" s="415" t="str">
        <f>+'01-Mapa de riesgo-UO'!F56</f>
        <v>NO</v>
      </c>
      <c r="D55" s="415" t="str">
        <f>'01-Mapa de riesgo-UO'!J56</f>
        <v>Estratégico</v>
      </c>
      <c r="E55" s="415" t="str">
        <f>'01-Mapa de riesgo-UO'!K56</f>
        <v>Perdida de la Acreditación en Alta Calidad de los programas académicos de la Facultad</v>
      </c>
      <c r="F55" s="415"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415"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06" t="str">
        <f>'01-Mapa de riesgo-UO'!AT56</f>
        <v>LEVE</v>
      </c>
      <c r="J55" s="415" t="str">
        <f>'01-Mapa de riesgo-UO'!AU56</f>
        <v>(# de programas académicos con renovación de acreditación de alta calidad/total de programas académicos acreditados)*100</v>
      </c>
      <c r="K55" s="411"/>
      <c r="L55" s="414"/>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406" t="str">
        <f>'01-Mapa de riesgo-UO'!AR56</f>
        <v>FUERTE</v>
      </c>
      <c r="S55" s="409"/>
      <c r="T55" s="410"/>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403"/>
      <c r="AC55" s="126"/>
    </row>
    <row r="56" spans="1:29" ht="12.75" customHeight="1" x14ac:dyDescent="0.2">
      <c r="A56" s="407"/>
      <c r="B56" s="407"/>
      <c r="C56" s="407"/>
      <c r="D56" s="407"/>
      <c r="E56" s="407"/>
      <c r="F56" s="407"/>
      <c r="G56" s="112" t="str">
        <f>'01-Mapa de riesgo-UO'!I57</f>
        <v xml:space="preserve">Demora en el proceso del informe de autoevaluación con fines de acreditación o reacreditación de Alta Calidad  por parte de los programas académicos. </v>
      </c>
      <c r="H56" s="407"/>
      <c r="I56" s="407"/>
      <c r="J56" s="407"/>
      <c r="K56" s="412"/>
      <c r="L56" s="412"/>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407"/>
      <c r="S56" s="409"/>
      <c r="T56" s="410"/>
      <c r="U56" s="116" t="str">
        <f>'01-Mapa de riesgo-UO'!AW57</f>
        <v>ASUMIR</v>
      </c>
      <c r="V56" s="116">
        <f>'01-Mapa de riesgo-UO'!AX57</f>
        <v>0</v>
      </c>
      <c r="W56" s="117">
        <f>'01-Mapa de riesgo-UO'!K57</f>
        <v>0</v>
      </c>
      <c r="X56" s="121"/>
      <c r="Y56" s="122"/>
      <c r="Z56" s="123"/>
      <c r="AA56" s="123"/>
      <c r="AB56" s="404"/>
      <c r="AC56" s="126"/>
    </row>
    <row r="57" spans="1:29" ht="12.75" customHeight="1" x14ac:dyDescent="0.2">
      <c r="A57" s="408"/>
      <c r="B57" s="408"/>
      <c r="C57" s="408"/>
      <c r="D57" s="408"/>
      <c r="E57" s="408"/>
      <c r="F57" s="408"/>
      <c r="G57" s="112">
        <f>'01-Mapa de riesgo-UO'!I58</f>
        <v>0</v>
      </c>
      <c r="H57" s="408"/>
      <c r="I57" s="408"/>
      <c r="J57" s="408"/>
      <c r="K57" s="413"/>
      <c r="L57" s="413"/>
      <c r="M57" s="113">
        <f>'01-Mapa de riesgo-UO'!W58</f>
        <v>0</v>
      </c>
      <c r="N57" s="114">
        <f>'01-Mapa de riesgo-UO'!AB58</f>
        <v>0</v>
      </c>
      <c r="O57" s="114">
        <f>'01-Mapa de riesgo-UO'!AF58</f>
        <v>0</v>
      </c>
      <c r="P57" s="115">
        <f>'01-Mapa de riesgo-UO'!AK58</f>
        <v>0</v>
      </c>
      <c r="Q57" s="115">
        <f>'01-Mapa de riesgo-UO'!AP58</f>
        <v>0</v>
      </c>
      <c r="R57" s="408"/>
      <c r="S57" s="409"/>
      <c r="T57" s="410"/>
      <c r="U57" s="116">
        <f>'01-Mapa de riesgo-UO'!AW58</f>
        <v>0</v>
      </c>
      <c r="V57" s="116">
        <f>'01-Mapa de riesgo-UO'!AX58</f>
        <v>0</v>
      </c>
      <c r="W57" s="117">
        <f>'01-Mapa de riesgo-UO'!K58</f>
        <v>0</v>
      </c>
      <c r="X57" s="121"/>
      <c r="Y57" s="122"/>
      <c r="Z57" s="123"/>
      <c r="AA57" s="123"/>
      <c r="AB57" s="405"/>
      <c r="AC57" s="126"/>
    </row>
    <row r="58" spans="1:29" ht="12.75" customHeight="1" x14ac:dyDescent="0.2">
      <c r="A58" s="416">
        <v>17</v>
      </c>
      <c r="B58" s="416" t="str">
        <f>'01-Mapa de riesgo-UO'!D59</f>
        <v>INVESTIGACIÓN_E_INNOVACIÓN</v>
      </c>
      <c r="C58" s="415" t="str">
        <f>+'01-Mapa de riesgo-UO'!F59</f>
        <v>NO</v>
      </c>
      <c r="D58" s="415" t="str">
        <f>'01-Mapa de riesgo-UO'!J59</f>
        <v>Imagen</v>
      </c>
      <c r="E58" s="415" t="str">
        <f>'01-Mapa de riesgo-UO'!K59</f>
        <v>Disminución del número de Grupos de Investigación reconocidos en el Modelo de medición de MinCiencias.</v>
      </c>
      <c r="F58" s="415"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415"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06" t="str">
        <f>'01-Mapa de riesgo-UO'!AT59</f>
        <v>LEVE</v>
      </c>
      <c r="J58" s="415" t="str">
        <f>'01-Mapa de riesgo-UO'!AU59</f>
        <v>(# de Grupos de Investigaciónde la Facultad reconocidos en MinCiencias/ total de Grupos Investigación de la Facultad)*100</v>
      </c>
      <c r="K58" s="411"/>
      <c r="L58" s="414"/>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406" t="str">
        <f>'01-Mapa de riesgo-UO'!AR59</f>
        <v>FUERTE</v>
      </c>
      <c r="S58" s="409"/>
      <c r="T58" s="410"/>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403"/>
      <c r="AC58" s="126"/>
    </row>
    <row r="59" spans="1:29" ht="12.75" customHeight="1" x14ac:dyDescent="0.2">
      <c r="A59" s="407"/>
      <c r="B59" s="407"/>
      <c r="C59" s="407"/>
      <c r="D59" s="407"/>
      <c r="E59" s="407"/>
      <c r="F59" s="407"/>
      <c r="G59" s="112" t="str">
        <f>'01-Mapa de riesgo-UO'!I60</f>
        <v>Falencias en  la actualización de los  GrupLAC de la Plataforma ScienTI - Colombia, por parte de los Grupos de Investigación de la Facultad.</v>
      </c>
      <c r="H59" s="407"/>
      <c r="I59" s="407"/>
      <c r="J59" s="407"/>
      <c r="K59" s="412"/>
      <c r="L59" s="412"/>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407"/>
      <c r="S59" s="409"/>
      <c r="T59" s="410"/>
      <c r="U59" s="116" t="str">
        <f>'01-Mapa de riesgo-UO'!AW60</f>
        <v>ASUMIR</v>
      </c>
      <c r="V59" s="116">
        <f>'01-Mapa de riesgo-UO'!AX60</f>
        <v>0</v>
      </c>
      <c r="W59" s="117">
        <f>'01-Mapa de riesgo-UO'!K60</f>
        <v>0</v>
      </c>
      <c r="X59" s="121"/>
      <c r="Y59" s="122"/>
      <c r="Z59" s="123"/>
      <c r="AA59" s="123"/>
      <c r="AB59" s="404"/>
      <c r="AC59" s="126"/>
    </row>
    <row r="60" spans="1:29" ht="12.75" customHeight="1" x14ac:dyDescent="0.2">
      <c r="A60" s="408"/>
      <c r="B60" s="408"/>
      <c r="C60" s="408"/>
      <c r="D60" s="408"/>
      <c r="E60" s="408"/>
      <c r="F60" s="408"/>
      <c r="G60" s="112">
        <f>'01-Mapa de riesgo-UO'!I61</f>
        <v>0</v>
      </c>
      <c r="H60" s="408"/>
      <c r="I60" s="408"/>
      <c r="J60" s="408"/>
      <c r="K60" s="413"/>
      <c r="L60" s="413"/>
      <c r="M60" s="113">
        <f>'01-Mapa de riesgo-UO'!W61</f>
        <v>0</v>
      </c>
      <c r="N60" s="114">
        <f>'01-Mapa de riesgo-UO'!AB61</f>
        <v>0</v>
      </c>
      <c r="O60" s="114">
        <f>'01-Mapa de riesgo-UO'!AF61</f>
        <v>0</v>
      </c>
      <c r="P60" s="115">
        <f>'01-Mapa de riesgo-UO'!AK61</f>
        <v>0</v>
      </c>
      <c r="Q60" s="115">
        <f>'01-Mapa de riesgo-UO'!AP61</f>
        <v>0</v>
      </c>
      <c r="R60" s="408"/>
      <c r="S60" s="409"/>
      <c r="T60" s="410"/>
      <c r="U60" s="116">
        <f>'01-Mapa de riesgo-UO'!AW61</f>
        <v>0</v>
      </c>
      <c r="V60" s="116">
        <f>'01-Mapa de riesgo-UO'!AX61</f>
        <v>0</v>
      </c>
      <c r="W60" s="117">
        <f>'01-Mapa de riesgo-UO'!K61</f>
        <v>0</v>
      </c>
      <c r="X60" s="121"/>
      <c r="Y60" s="122"/>
      <c r="Z60" s="123"/>
      <c r="AA60" s="123"/>
      <c r="AB60" s="405"/>
      <c r="AC60" s="126"/>
    </row>
    <row r="61" spans="1:29" ht="12.75" customHeight="1" x14ac:dyDescent="0.2">
      <c r="A61" s="416">
        <v>18</v>
      </c>
      <c r="B61" s="416" t="str">
        <f>'01-Mapa de riesgo-UO'!D62</f>
        <v>ADMINISTRACIÓN_INSTITUCIONAL</v>
      </c>
      <c r="C61" s="415" t="str">
        <f>+'01-Mapa de riesgo-UO'!F62</f>
        <v>NO</v>
      </c>
      <c r="D61" s="415" t="str">
        <f>'01-Mapa de riesgo-UO'!J62</f>
        <v>Fiscal</v>
      </c>
      <c r="E61" s="415" t="str">
        <f>'01-Mapa de riesgo-UO'!K62</f>
        <v>Pérdida de bienes muebles de la decanatura de la Facultad de Ciencias de la Educación</v>
      </c>
      <c r="F61" s="415"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415"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06" t="str">
        <f>'01-Mapa de riesgo-UO'!AT62</f>
        <v>LEVE</v>
      </c>
      <c r="J61" s="415" t="str">
        <f>'01-Mapa de riesgo-UO'!AU62</f>
        <v>(# de bienes muebles sistematizados en el seguimiento/total de bienes muebles registrados en el aplicativo)*100</v>
      </c>
      <c r="K61" s="411"/>
      <c r="L61" s="414"/>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406" t="str">
        <f>'01-Mapa de riesgo-UO'!AR62</f>
        <v>FUERTE</v>
      </c>
      <c r="S61" s="409"/>
      <c r="T61" s="410"/>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403"/>
      <c r="AC61" s="126"/>
    </row>
    <row r="62" spans="1:29" ht="12.75" customHeight="1" x14ac:dyDescent="0.2">
      <c r="A62" s="407"/>
      <c r="B62" s="407"/>
      <c r="C62" s="407"/>
      <c r="D62" s="407"/>
      <c r="E62" s="407"/>
      <c r="F62" s="407"/>
      <c r="G62" s="112">
        <f>'01-Mapa de riesgo-UO'!I63</f>
        <v>0</v>
      </c>
      <c r="H62" s="407"/>
      <c r="I62" s="407"/>
      <c r="J62" s="407"/>
      <c r="K62" s="412"/>
      <c r="L62" s="412"/>
      <c r="M62" s="113">
        <f>'01-Mapa de riesgo-UO'!W63</f>
        <v>0</v>
      </c>
      <c r="N62" s="114">
        <f>'01-Mapa de riesgo-UO'!AB63</f>
        <v>0</v>
      </c>
      <c r="O62" s="114">
        <f>'01-Mapa de riesgo-UO'!AF63</f>
        <v>0</v>
      </c>
      <c r="P62" s="115">
        <f>'01-Mapa de riesgo-UO'!AK63</f>
        <v>0</v>
      </c>
      <c r="Q62" s="115">
        <f>'01-Mapa de riesgo-UO'!AP63</f>
        <v>0</v>
      </c>
      <c r="R62" s="407"/>
      <c r="S62" s="409"/>
      <c r="T62" s="410"/>
      <c r="U62" s="116">
        <f>'01-Mapa de riesgo-UO'!AW63</f>
        <v>0</v>
      </c>
      <c r="V62" s="116">
        <f>'01-Mapa de riesgo-UO'!AX63</f>
        <v>0</v>
      </c>
      <c r="W62" s="117">
        <f>'01-Mapa de riesgo-UO'!K63</f>
        <v>0</v>
      </c>
      <c r="X62" s="121"/>
      <c r="Y62" s="122"/>
      <c r="Z62" s="123"/>
      <c r="AA62" s="123"/>
      <c r="AB62" s="404"/>
      <c r="AC62" s="126"/>
    </row>
    <row r="63" spans="1:29" ht="12.75" customHeight="1" x14ac:dyDescent="0.2">
      <c r="A63" s="408"/>
      <c r="B63" s="408"/>
      <c r="C63" s="408"/>
      <c r="D63" s="408"/>
      <c r="E63" s="408"/>
      <c r="F63" s="408"/>
      <c r="G63" s="112">
        <f>'01-Mapa de riesgo-UO'!I64</f>
        <v>0</v>
      </c>
      <c r="H63" s="408"/>
      <c r="I63" s="408"/>
      <c r="J63" s="408"/>
      <c r="K63" s="413"/>
      <c r="L63" s="413"/>
      <c r="M63" s="113">
        <f>'01-Mapa de riesgo-UO'!W64</f>
        <v>0</v>
      </c>
      <c r="N63" s="114">
        <f>'01-Mapa de riesgo-UO'!AB64</f>
        <v>0</v>
      </c>
      <c r="O63" s="114">
        <f>'01-Mapa de riesgo-UO'!AF64</f>
        <v>0</v>
      </c>
      <c r="P63" s="115">
        <f>'01-Mapa de riesgo-UO'!AK64</f>
        <v>0</v>
      </c>
      <c r="Q63" s="115">
        <f>'01-Mapa de riesgo-UO'!AP64</f>
        <v>0</v>
      </c>
      <c r="R63" s="408"/>
      <c r="S63" s="409"/>
      <c r="T63" s="410"/>
      <c r="U63" s="116">
        <f>'01-Mapa de riesgo-UO'!AW64</f>
        <v>0</v>
      </c>
      <c r="V63" s="116">
        <f>'01-Mapa de riesgo-UO'!AX64</f>
        <v>0</v>
      </c>
      <c r="W63" s="117">
        <f>'01-Mapa de riesgo-UO'!K64</f>
        <v>0</v>
      </c>
      <c r="X63" s="121"/>
      <c r="Y63" s="122"/>
      <c r="Z63" s="123"/>
      <c r="AA63" s="123"/>
      <c r="AB63" s="405"/>
      <c r="AC63" s="126"/>
    </row>
    <row r="64" spans="1:29" ht="12.75" customHeight="1" x14ac:dyDescent="0.2">
      <c r="A64" s="416">
        <v>19</v>
      </c>
      <c r="B64" s="416" t="str">
        <f>'01-Mapa de riesgo-UO'!D65</f>
        <v>DOCENCIA</v>
      </c>
      <c r="C64" s="415" t="str">
        <f>+'01-Mapa de riesgo-UO'!F65</f>
        <v>NO</v>
      </c>
      <c r="D64" s="415" t="str">
        <f>'01-Mapa de riesgo-UO'!J65</f>
        <v>Estratégico</v>
      </c>
      <c r="E64" s="415" t="str">
        <f>'01-Mapa de riesgo-UO'!K65</f>
        <v>Negación de la resolución del ministerio de educación del registro calificado de un programa académico</v>
      </c>
      <c r="F64" s="415" t="str">
        <f>'01-Mapa de riesgo-UO'!L65</f>
        <v>Pérdida o no asignación del registro calificado de programas de pregrado o posgrado.</v>
      </c>
      <c r="G64" s="112" t="str">
        <f>'01-Mapa de riesgo-UO'!I65</f>
        <v>Falta de claridad de las caracteristicas de calidad en el  documento maestro</v>
      </c>
      <c r="H64" s="415" t="str">
        <f>'01-Mapa de riesgo-UO'!M65</f>
        <v xml:space="preserve">No tener apertura de nuevos programas.
No abrir nuevas cohortes  de los programas académicos
Impacto negativo en la imagen de la facultad y la  Institución.   
      La perdida de la continuidad de los convenios </v>
      </c>
      <c r="I64" s="406" t="str">
        <f>'01-Mapa de riesgo-UO'!AT65</f>
        <v>MODERADO</v>
      </c>
      <c r="J64" s="415" t="str">
        <f>'01-Mapa de riesgo-UO'!AU65</f>
        <v>No. De Resoluciones de Renovación de registros Calificados otorgadas/No. De Solicitudes de Renovación de  Registros Calificados de Programas solicitadas con proceso finalizado</v>
      </c>
      <c r="K64" s="414"/>
      <c r="L64" s="414"/>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406" t="str">
        <f>'01-Mapa de riesgo-UO'!AR65</f>
        <v>FUERTE</v>
      </c>
      <c r="S64" s="409"/>
      <c r="T64" s="410"/>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403"/>
      <c r="AC64" s="126"/>
    </row>
    <row r="65" spans="1:29" ht="12.75" customHeight="1" x14ac:dyDescent="0.2">
      <c r="A65" s="407"/>
      <c r="B65" s="407"/>
      <c r="C65" s="407"/>
      <c r="D65" s="407"/>
      <c r="E65" s="407"/>
      <c r="F65" s="407"/>
      <c r="G65" s="112" t="str">
        <f>'01-Mapa de riesgo-UO'!I66</f>
        <v>Documentación insuficiente para dar soporte a las caracteristicas de calidad</v>
      </c>
      <c r="H65" s="407"/>
      <c r="I65" s="407"/>
      <c r="J65" s="407"/>
      <c r="K65" s="412"/>
      <c r="L65" s="412"/>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407"/>
      <c r="S65" s="409"/>
      <c r="T65" s="410"/>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404"/>
      <c r="AC65" s="126"/>
    </row>
    <row r="66" spans="1:29" ht="12.75" customHeight="1" x14ac:dyDescent="0.2">
      <c r="A66" s="408"/>
      <c r="B66" s="408"/>
      <c r="C66" s="408"/>
      <c r="D66" s="408"/>
      <c r="E66" s="408"/>
      <c r="F66" s="408"/>
      <c r="G66" s="112" t="str">
        <f>'01-Mapa de riesgo-UO'!I67</f>
        <v>Falta de soporte en la pertinencia del perfil para la continuidad o apertura de un nuevo programa.</v>
      </c>
      <c r="H66" s="408"/>
      <c r="I66" s="408"/>
      <c r="J66" s="408"/>
      <c r="K66" s="413"/>
      <c r="L66" s="413"/>
      <c r="M66" s="113">
        <f>'01-Mapa de riesgo-UO'!W67</f>
        <v>0</v>
      </c>
      <c r="N66" s="114">
        <f>'01-Mapa de riesgo-UO'!AB67</f>
        <v>0</v>
      </c>
      <c r="O66" s="114">
        <f>'01-Mapa de riesgo-UO'!AF67</f>
        <v>0</v>
      </c>
      <c r="P66" s="115">
        <f>'01-Mapa de riesgo-UO'!AK67</f>
        <v>0</v>
      </c>
      <c r="Q66" s="115">
        <f>'01-Mapa de riesgo-UO'!AP67</f>
        <v>0</v>
      </c>
      <c r="R66" s="408"/>
      <c r="S66" s="409"/>
      <c r="T66" s="410"/>
      <c r="U66" s="116">
        <f>'01-Mapa de riesgo-UO'!AW67</f>
        <v>0</v>
      </c>
      <c r="V66" s="116">
        <f>'01-Mapa de riesgo-UO'!AX67</f>
        <v>0</v>
      </c>
      <c r="W66" s="117">
        <f>'01-Mapa de riesgo-UO'!K67</f>
        <v>0</v>
      </c>
      <c r="X66" s="121"/>
      <c r="Y66" s="122"/>
      <c r="Z66" s="123"/>
      <c r="AA66" s="123"/>
      <c r="AB66" s="405"/>
      <c r="AC66" s="126"/>
    </row>
    <row r="67" spans="1:29" ht="12.75" customHeight="1" x14ac:dyDescent="0.2">
      <c r="A67" s="416">
        <v>20</v>
      </c>
      <c r="B67" s="416" t="str">
        <f>'01-Mapa de riesgo-UO'!D68</f>
        <v>DOCENCIA</v>
      </c>
      <c r="C67" s="415" t="str">
        <f>+'01-Mapa de riesgo-UO'!F68</f>
        <v>NO</v>
      </c>
      <c r="D67" s="415" t="str">
        <f>'01-Mapa de riesgo-UO'!J68</f>
        <v>Estratégico</v>
      </c>
      <c r="E67" s="415" t="str">
        <f>'01-Mapa de riesgo-UO'!K68</f>
        <v>Incremento de la deserción estudiantil</v>
      </c>
      <c r="F67" s="415"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415" t="str">
        <f>'01-Mapa de riesgo-UO'!M68</f>
        <v>Disminución de la oferta de programas.
Decrecimiento de los recursos de la Universidad    
Disminución de la eficiencia en el uso de los recursos</v>
      </c>
      <c r="I67" s="406" t="str">
        <f>'01-Mapa de riesgo-UO'!AT68</f>
        <v>MODERADO</v>
      </c>
      <c r="J67" s="415" t="str">
        <f>'01-Mapa de riesgo-UO'!AU68</f>
        <v>No. De Estudiantes Matriculados Siguiente Semestre-nuevos matriculados/No. De Estudiantes Matriculados al inicio del semestre anterior por programa académico</v>
      </c>
      <c r="K67" s="414"/>
      <c r="L67" s="414"/>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406" t="str">
        <f>'01-Mapa de riesgo-UO'!AR68</f>
        <v>ACEPTABLE</v>
      </c>
      <c r="S67" s="409"/>
      <c r="T67" s="410"/>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403"/>
      <c r="AC67" s="126"/>
    </row>
    <row r="68" spans="1:29" ht="12.75" customHeight="1" x14ac:dyDescent="0.2">
      <c r="A68" s="407"/>
      <c r="B68" s="407"/>
      <c r="C68" s="407"/>
      <c r="D68" s="407"/>
      <c r="E68" s="407"/>
      <c r="F68" s="407"/>
      <c r="G68" s="112" t="str">
        <f>'01-Mapa de riesgo-UO'!I69</f>
        <v>Baja coherencia entre la elección  del programa y las expectativas profesionales</v>
      </c>
      <c r="H68" s="407"/>
      <c r="I68" s="407"/>
      <c r="J68" s="407"/>
      <c r="K68" s="412"/>
      <c r="L68" s="412"/>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407"/>
      <c r="S68" s="409"/>
      <c r="T68" s="410"/>
      <c r="U68" s="116" t="str">
        <f>'01-Mapa de riesgo-UO'!AW69</f>
        <v>REDUCIR</v>
      </c>
      <c r="V68" s="116" t="str">
        <f>'01-Mapa de riesgo-UO'!AX69</f>
        <v>Planes de acción para evitar el aumento de la deserción</v>
      </c>
      <c r="W68" s="117">
        <f>'01-Mapa de riesgo-UO'!K69</f>
        <v>0</v>
      </c>
      <c r="X68" s="121"/>
      <c r="Y68" s="122"/>
      <c r="Z68" s="123"/>
      <c r="AA68" s="123"/>
      <c r="AB68" s="404"/>
      <c r="AC68" s="126"/>
    </row>
    <row r="69" spans="1:29" ht="12.75" customHeight="1" x14ac:dyDescent="0.2">
      <c r="A69" s="408"/>
      <c r="B69" s="408"/>
      <c r="C69" s="408"/>
      <c r="D69" s="408"/>
      <c r="E69" s="408"/>
      <c r="F69" s="408"/>
      <c r="G69" s="112" t="str">
        <f>'01-Mapa de riesgo-UO'!I70</f>
        <v>Largos periodos de cese de actividades por factores ajenos a la programación academica</v>
      </c>
      <c r="H69" s="408"/>
      <c r="I69" s="408"/>
      <c r="J69" s="408"/>
      <c r="K69" s="413"/>
      <c r="L69" s="413"/>
      <c r="M69" s="113">
        <f>'01-Mapa de riesgo-UO'!W70</f>
        <v>0</v>
      </c>
      <c r="N69" s="114">
        <f>'01-Mapa de riesgo-UO'!AB70</f>
        <v>0</v>
      </c>
      <c r="O69" s="114">
        <f>'01-Mapa de riesgo-UO'!AF70</f>
        <v>0</v>
      </c>
      <c r="P69" s="115">
        <f>'01-Mapa de riesgo-UO'!AK70</f>
        <v>0</v>
      </c>
      <c r="Q69" s="115">
        <f>'01-Mapa de riesgo-UO'!AP70</f>
        <v>0</v>
      </c>
      <c r="R69" s="408"/>
      <c r="S69" s="409"/>
      <c r="T69" s="410"/>
      <c r="U69" s="116">
        <f>'01-Mapa de riesgo-UO'!AW70</f>
        <v>0</v>
      </c>
      <c r="V69" s="116">
        <f>'01-Mapa de riesgo-UO'!AX70</f>
        <v>0</v>
      </c>
      <c r="W69" s="117">
        <f>'01-Mapa de riesgo-UO'!K70</f>
        <v>0</v>
      </c>
      <c r="X69" s="121"/>
      <c r="Y69" s="122"/>
      <c r="Z69" s="123"/>
      <c r="AA69" s="123"/>
      <c r="AB69" s="405"/>
      <c r="AC69" s="126"/>
    </row>
    <row r="70" spans="1:29" ht="12.75" customHeight="1" x14ac:dyDescent="0.2">
      <c r="A70" s="416">
        <v>21</v>
      </c>
      <c r="B70" s="416" t="str">
        <f>'01-Mapa de riesgo-UO'!D71</f>
        <v>DOCENCIA</v>
      </c>
      <c r="C70" s="415" t="str">
        <f>+'01-Mapa de riesgo-UO'!F71</f>
        <v>NO</v>
      </c>
      <c r="D70" s="415" t="str">
        <f>'01-Mapa de riesgo-UO'!J71</f>
        <v>Imagen</v>
      </c>
      <c r="E70" s="415" t="str">
        <f>'01-Mapa de riesgo-UO'!K71</f>
        <v>Bajo desempeño de los estudiantes en las pruebas Saber PRO y Saber TYT</v>
      </c>
      <c r="F70" s="415"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415" t="str">
        <f>'01-Mapa de riesgo-UO'!M71</f>
        <v>Descenso de los Indicadores de la Universidad
Disminución de la imagen institucional
Afectación en la calidad de los programas</v>
      </c>
      <c r="I70" s="406" t="str">
        <f>'01-Mapa de riesgo-UO'!AT71</f>
        <v>LEVE</v>
      </c>
      <c r="J70" s="415" t="str">
        <f>'01-Mapa de riesgo-UO'!AU71</f>
        <v>Indicadores de saberpro</v>
      </c>
      <c r="K70" s="411"/>
      <c r="L70" s="414"/>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406" t="str">
        <f>'01-Mapa de riesgo-UO'!AR71</f>
        <v>ACEPTABLE</v>
      </c>
      <c r="S70" s="409"/>
      <c r="T70" s="410"/>
      <c r="U70" s="116" t="str">
        <f>'01-Mapa de riesgo-UO'!AW71</f>
        <v>ASUMIR</v>
      </c>
      <c r="V70" s="116">
        <f>'01-Mapa de riesgo-UO'!AX71</f>
        <v>0</v>
      </c>
      <c r="W70" s="117" t="str">
        <f>'01-Mapa de riesgo-UO'!K71</f>
        <v>Bajo desempeño de los estudiantes en las pruebas Saber PRO y Saber TYT</v>
      </c>
      <c r="X70" s="121"/>
      <c r="Y70" s="122"/>
      <c r="Z70" s="123"/>
      <c r="AA70" s="123"/>
      <c r="AB70" s="403"/>
      <c r="AC70" s="126"/>
    </row>
    <row r="71" spans="1:29" ht="12.75" customHeight="1" x14ac:dyDescent="0.2">
      <c r="A71" s="407"/>
      <c r="B71" s="407"/>
      <c r="C71" s="407"/>
      <c r="D71" s="407"/>
      <c r="E71" s="407"/>
      <c r="F71" s="407"/>
      <c r="G71" s="112" t="str">
        <f>'01-Mapa de riesgo-UO'!I72</f>
        <v>Desmotivación por parte de los estudiantes que presentan las pruebas.</v>
      </c>
      <c r="H71" s="407"/>
      <c r="I71" s="407"/>
      <c r="J71" s="407"/>
      <c r="K71" s="412"/>
      <c r="L71" s="412"/>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407"/>
      <c r="S71" s="409"/>
      <c r="T71" s="410"/>
      <c r="U71" s="116" t="str">
        <f>'01-Mapa de riesgo-UO'!AW72</f>
        <v>ASUMIR</v>
      </c>
      <c r="V71" s="116">
        <f>'01-Mapa de riesgo-UO'!AX72</f>
        <v>0</v>
      </c>
      <c r="W71" s="117">
        <f>'01-Mapa de riesgo-UO'!K72</f>
        <v>0</v>
      </c>
      <c r="X71" s="121"/>
      <c r="Y71" s="122"/>
      <c r="Z71" s="123"/>
      <c r="AA71" s="123"/>
      <c r="AB71" s="404"/>
      <c r="AC71" s="126"/>
    </row>
    <row r="72" spans="1:29" ht="12.75" customHeight="1" x14ac:dyDescent="0.2">
      <c r="A72" s="408"/>
      <c r="B72" s="408"/>
      <c r="C72" s="408"/>
      <c r="D72" s="408"/>
      <c r="E72" s="408"/>
      <c r="F72" s="408"/>
      <c r="G72" s="112">
        <f>'01-Mapa de riesgo-UO'!I73</f>
        <v>0</v>
      </c>
      <c r="H72" s="408"/>
      <c r="I72" s="408"/>
      <c r="J72" s="408"/>
      <c r="K72" s="413"/>
      <c r="L72" s="413"/>
      <c r="M72" s="113">
        <f>'01-Mapa de riesgo-UO'!W73</f>
        <v>0</v>
      </c>
      <c r="N72" s="114">
        <f>'01-Mapa de riesgo-UO'!AB73</f>
        <v>0</v>
      </c>
      <c r="O72" s="114">
        <f>'01-Mapa de riesgo-UO'!AF73</f>
        <v>0</v>
      </c>
      <c r="P72" s="115">
        <f>'01-Mapa de riesgo-UO'!AK73</f>
        <v>0</v>
      </c>
      <c r="Q72" s="115">
        <f>'01-Mapa de riesgo-UO'!AP73</f>
        <v>0</v>
      </c>
      <c r="R72" s="408"/>
      <c r="S72" s="409"/>
      <c r="T72" s="410"/>
      <c r="U72" s="116">
        <f>'01-Mapa de riesgo-UO'!AW73</f>
        <v>0</v>
      </c>
      <c r="V72" s="116">
        <f>'01-Mapa de riesgo-UO'!AX73</f>
        <v>0</v>
      </c>
      <c r="W72" s="117">
        <f>'01-Mapa de riesgo-UO'!K73</f>
        <v>0</v>
      </c>
      <c r="X72" s="121"/>
      <c r="Y72" s="122"/>
      <c r="Z72" s="123"/>
      <c r="AA72" s="123"/>
      <c r="AB72" s="405"/>
      <c r="AC72" s="126"/>
    </row>
    <row r="73" spans="1:29" ht="12.75" customHeight="1" x14ac:dyDescent="0.2">
      <c r="A73" s="416">
        <v>22</v>
      </c>
      <c r="B73" s="416" t="str">
        <f>'01-Mapa de riesgo-UO'!D74</f>
        <v>DOCENCIA</v>
      </c>
      <c r="C73" s="415" t="str">
        <f>+'01-Mapa de riesgo-UO'!F74</f>
        <v>NO</v>
      </c>
      <c r="D73" s="415" t="str">
        <f>'01-Mapa de riesgo-UO'!J74</f>
        <v>Estratégico</v>
      </c>
      <c r="E73" s="415" t="str">
        <f>'01-Mapa de riesgo-UO'!K74</f>
        <v>Curriculos no adaptados a las necesidades y exigencias del contextos</v>
      </c>
      <c r="F73" s="415"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415" t="str">
        <f>'01-Mapa de riesgo-UO'!M74</f>
        <v>Egresados de los programas sin las competencias requeridas por el medio
Pérdida de la competitividad del programa frente a otros que ofrecen otras Universidades</v>
      </c>
      <c r="I73" s="406" t="str">
        <f>'01-Mapa de riesgo-UO'!AT74</f>
        <v>MODERADO</v>
      </c>
      <c r="J73" s="415" t="str">
        <f>'01-Mapa de riesgo-UO'!AU74</f>
        <v>No. de curriculos actualizados/No. de curriculos a actualizar</v>
      </c>
      <c r="K73" s="411"/>
      <c r="L73" s="414"/>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406" t="str">
        <f>'01-Mapa de riesgo-UO'!AR74</f>
        <v>ACEPTABLE</v>
      </c>
      <c r="S73" s="409"/>
      <c r="T73" s="410"/>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403"/>
      <c r="AC73" s="126"/>
    </row>
    <row r="74" spans="1:29" ht="12.75" customHeight="1" x14ac:dyDescent="0.2">
      <c r="A74" s="407"/>
      <c r="B74" s="407"/>
      <c r="C74" s="407"/>
      <c r="D74" s="407"/>
      <c r="E74" s="407"/>
      <c r="F74" s="407"/>
      <c r="G74" s="112" t="str">
        <f>'01-Mapa de riesgo-UO'!I75</f>
        <v>Poca formación de los comites en renovación curricular, así como sobre los tramites y estrategias de apoyos institucionales</v>
      </c>
      <c r="H74" s="407"/>
      <c r="I74" s="407"/>
      <c r="J74" s="407"/>
      <c r="K74" s="412"/>
      <c r="L74" s="412"/>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407"/>
      <c r="S74" s="409"/>
      <c r="T74" s="410"/>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404"/>
      <c r="AC74" s="126"/>
    </row>
    <row r="75" spans="1:29" ht="12.75" customHeight="1" x14ac:dyDescent="0.2">
      <c r="A75" s="408"/>
      <c r="B75" s="408"/>
      <c r="C75" s="408"/>
      <c r="D75" s="408"/>
      <c r="E75" s="408"/>
      <c r="F75" s="408"/>
      <c r="G75" s="112" t="str">
        <f>'01-Mapa de riesgo-UO'!I76</f>
        <v>Debilidad en los procesos de apropiación de los  lineamientos institucionales para la renovación curricular</v>
      </c>
      <c r="H75" s="408"/>
      <c r="I75" s="408"/>
      <c r="J75" s="408"/>
      <c r="K75" s="413"/>
      <c r="L75" s="413"/>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408"/>
      <c r="S75" s="409"/>
      <c r="T75" s="410"/>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405"/>
      <c r="AC75" s="126"/>
    </row>
    <row r="76" spans="1:29" ht="12.75" customHeight="1" x14ac:dyDescent="0.2">
      <c r="A76" s="416">
        <v>23</v>
      </c>
      <c r="B76" s="416" t="str">
        <f>'01-Mapa de riesgo-UO'!D77</f>
        <v>INVESTIGACIÓN_E_INNOVACIÓN</v>
      </c>
      <c r="C76" s="415" t="str">
        <f>+'01-Mapa de riesgo-UO'!F77</f>
        <v>NO</v>
      </c>
      <c r="D76" s="415" t="str">
        <f>'01-Mapa de riesgo-UO'!J77</f>
        <v>Estratégico</v>
      </c>
      <c r="E76" s="415" t="str">
        <f>'01-Mapa de riesgo-UO'!K77</f>
        <v xml:space="preserve">No ajustarse a los terminos de referencia de las convocatorias del ministerio de ciencia, tecnologia e  innovación. </v>
      </c>
      <c r="F76" s="415"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415" t="str">
        <f>'01-Mapa de riesgo-UO'!M77</f>
        <v>Incumplimiento con las metas trazadas en el PDI
Decrecimiento de imagen institucional
Disminuir la categoria del grupo de investigación o quedar sin categoria 
Bajar la categoria del docente investigador</v>
      </c>
      <c r="I76" s="406" t="str">
        <f>'01-Mapa de riesgo-UO'!AT77</f>
        <v>MODERADO</v>
      </c>
      <c r="J76" s="415" t="str">
        <f>'01-Mapa de riesgo-UO'!AU77</f>
        <v>No de grupos que descienden en su categoria/No de grupos reconocidos</v>
      </c>
      <c r="K76" s="411"/>
      <c r="L76" s="414"/>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406" t="str">
        <f>'01-Mapa de riesgo-UO'!AR77</f>
        <v>FUERTE</v>
      </c>
      <c r="S76" s="409"/>
      <c r="T76" s="410"/>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403"/>
      <c r="AC76" s="126"/>
    </row>
    <row r="77" spans="1:29" ht="12.75" customHeight="1" x14ac:dyDescent="0.2">
      <c r="A77" s="407"/>
      <c r="B77" s="407"/>
      <c r="C77" s="407"/>
      <c r="D77" s="407"/>
      <c r="E77" s="407"/>
      <c r="F77" s="407"/>
      <c r="G77" s="112" t="str">
        <f>'01-Mapa de riesgo-UO'!I78</f>
        <v>Desactualización de la información del Grupo de Investigación en la plataforma de Minciencias</v>
      </c>
      <c r="H77" s="407"/>
      <c r="I77" s="407"/>
      <c r="J77" s="407"/>
      <c r="K77" s="412"/>
      <c r="L77" s="412"/>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407"/>
      <c r="S77" s="409"/>
      <c r="T77" s="410"/>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404"/>
      <c r="AC77" s="126"/>
    </row>
    <row r="78" spans="1:29" ht="12.75" customHeight="1" x14ac:dyDescent="0.2">
      <c r="A78" s="408"/>
      <c r="B78" s="408"/>
      <c r="C78" s="408"/>
      <c r="D78" s="408"/>
      <c r="E78" s="408"/>
      <c r="F78" s="408"/>
      <c r="G78" s="112" t="str">
        <f>'01-Mapa de riesgo-UO'!I79</f>
        <v>No presentar nuevos productos durante los años anteriores a la convocatoria ni actualizar estudios de los participantes del grupo.</v>
      </c>
      <c r="H78" s="408"/>
      <c r="I78" s="408"/>
      <c r="J78" s="408"/>
      <c r="K78" s="413"/>
      <c r="L78" s="413"/>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408"/>
      <c r="S78" s="409"/>
      <c r="T78" s="410"/>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405"/>
      <c r="AC78" s="126"/>
    </row>
    <row r="79" spans="1:29" ht="12.75" customHeight="1" x14ac:dyDescent="0.2">
      <c r="A79" s="416">
        <v>24</v>
      </c>
      <c r="B79" s="416" t="str">
        <f>'01-Mapa de riesgo-UO'!D80</f>
        <v>DOCENCIA</v>
      </c>
      <c r="C79" s="415" t="str">
        <f>+'01-Mapa de riesgo-UO'!F80</f>
        <v>NO</v>
      </c>
      <c r="D79" s="415" t="str">
        <f>'01-Mapa de riesgo-UO'!J80</f>
        <v>Estratégico</v>
      </c>
      <c r="E79" s="415" t="str">
        <f>'01-Mapa de riesgo-UO'!K80</f>
        <v>Disminución de la visibilidad de los programas de la facultad</v>
      </c>
      <c r="F79" s="415"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415" t="str">
        <f>'01-Mapa de riesgo-UO'!M80</f>
        <v>Perdida de convenios a nivel nacional e internacional
Afectación de los indicadores de la Universidad</v>
      </c>
      <c r="I79" s="406" t="str">
        <f>'01-Mapa de riesgo-UO'!AT80</f>
        <v>LEVE</v>
      </c>
      <c r="J79" s="415" t="str">
        <f>'01-Mapa de riesgo-UO'!AU80</f>
        <v>No. estudiantes que realizaron movilidad/No. de solicitudes de movilidad avaladas
No. docentes que realizaron movilidad/No. de solicitudes de movilidad avaladas</v>
      </c>
      <c r="K79" s="411"/>
      <c r="L79" s="414"/>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406" t="str">
        <f>'01-Mapa de riesgo-UO'!AR80</f>
        <v>FUERTE</v>
      </c>
      <c r="S79" s="409"/>
      <c r="T79" s="410"/>
      <c r="U79" s="116" t="str">
        <f>'01-Mapa de riesgo-UO'!AW80</f>
        <v>ASUMIR</v>
      </c>
      <c r="V79" s="116">
        <f>'01-Mapa de riesgo-UO'!AX80</f>
        <v>0</v>
      </c>
      <c r="W79" s="117" t="str">
        <f>'01-Mapa de riesgo-UO'!K80</f>
        <v>Disminución de la visibilidad de los programas de la facultad</v>
      </c>
      <c r="X79" s="121"/>
      <c r="Y79" s="122"/>
      <c r="Z79" s="123"/>
      <c r="AA79" s="123"/>
      <c r="AB79" s="403"/>
      <c r="AC79" s="126"/>
    </row>
    <row r="80" spans="1:29" ht="12.75" customHeight="1" x14ac:dyDescent="0.2">
      <c r="A80" s="407"/>
      <c r="B80" s="407"/>
      <c r="C80" s="407"/>
      <c r="D80" s="407"/>
      <c r="E80" s="407"/>
      <c r="F80" s="407"/>
      <c r="G80" s="112" t="str">
        <f>'01-Mapa de riesgo-UO'!I81</f>
        <v>No se informa a la comunidad los convenios vigentes para movilidad</v>
      </c>
      <c r="H80" s="407"/>
      <c r="I80" s="407"/>
      <c r="J80" s="407"/>
      <c r="K80" s="412"/>
      <c r="L80" s="412"/>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407"/>
      <c r="S80" s="409"/>
      <c r="T80" s="410"/>
      <c r="U80" s="116" t="str">
        <f>'01-Mapa de riesgo-UO'!AW81</f>
        <v>ASUMIR</v>
      </c>
      <c r="V80" s="116">
        <f>'01-Mapa de riesgo-UO'!AX81</f>
        <v>0</v>
      </c>
      <c r="W80" s="117">
        <f>'01-Mapa de riesgo-UO'!K81</f>
        <v>0</v>
      </c>
      <c r="X80" s="121"/>
      <c r="Y80" s="122"/>
      <c r="Z80" s="123"/>
      <c r="AA80" s="123"/>
      <c r="AB80" s="404"/>
      <c r="AC80" s="126"/>
    </row>
    <row r="81" spans="1:29" ht="12.75" customHeight="1" x14ac:dyDescent="0.2">
      <c r="A81" s="408"/>
      <c r="B81" s="408"/>
      <c r="C81" s="408"/>
      <c r="D81" s="408"/>
      <c r="E81" s="408"/>
      <c r="F81" s="408"/>
      <c r="G81" s="112">
        <f>'01-Mapa de riesgo-UO'!I82</f>
        <v>0</v>
      </c>
      <c r="H81" s="408"/>
      <c r="I81" s="408"/>
      <c r="J81" s="408"/>
      <c r="K81" s="413"/>
      <c r="L81" s="413"/>
      <c r="M81" s="113">
        <f>'01-Mapa de riesgo-UO'!W82</f>
        <v>0</v>
      </c>
      <c r="N81" s="114">
        <f>'01-Mapa de riesgo-UO'!AB82</f>
        <v>0</v>
      </c>
      <c r="O81" s="114">
        <f>'01-Mapa de riesgo-UO'!AF82</f>
        <v>0</v>
      </c>
      <c r="P81" s="115">
        <f>'01-Mapa de riesgo-UO'!AK82</f>
        <v>0</v>
      </c>
      <c r="Q81" s="115">
        <f>'01-Mapa de riesgo-UO'!AP82</f>
        <v>0</v>
      </c>
      <c r="R81" s="408"/>
      <c r="S81" s="409"/>
      <c r="T81" s="410"/>
      <c r="U81" s="116">
        <f>'01-Mapa de riesgo-UO'!AW82</f>
        <v>0</v>
      </c>
      <c r="V81" s="116">
        <f>'01-Mapa de riesgo-UO'!AX82</f>
        <v>0</v>
      </c>
      <c r="W81" s="117">
        <f>'01-Mapa de riesgo-UO'!K82</f>
        <v>0</v>
      </c>
      <c r="X81" s="121"/>
      <c r="Y81" s="122"/>
      <c r="Z81" s="123"/>
      <c r="AA81" s="123"/>
      <c r="AB81" s="405"/>
      <c r="AC81" s="126"/>
    </row>
    <row r="82" spans="1:29" ht="12.75" customHeight="1" x14ac:dyDescent="0.2">
      <c r="A82" s="416">
        <v>25</v>
      </c>
      <c r="B82" s="416" t="str">
        <f>'01-Mapa de riesgo-UO'!D83</f>
        <v>DOCENCIA</v>
      </c>
      <c r="C82" s="415" t="str">
        <f>+'01-Mapa de riesgo-UO'!F83</f>
        <v>NO</v>
      </c>
      <c r="D82" s="415" t="str">
        <f>'01-Mapa de riesgo-UO'!J83</f>
        <v>Estratégico</v>
      </c>
      <c r="E82" s="415" t="str">
        <f>'01-Mapa de riesgo-UO'!K83</f>
        <v>Obtención del concepto de no renovación del registro calificado o la acreditación de alta calidad de un programa académico</v>
      </c>
      <c r="F82" s="415"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415" t="str">
        <f>'01-Mapa de riesgo-UO'!M83</f>
        <v>No ofrecimiento del programa académico
Pérdida de imagen de la Institución</v>
      </c>
      <c r="I82" s="406" t="str">
        <f>'01-Mapa de riesgo-UO'!AT83</f>
        <v>MODERADO</v>
      </c>
      <c r="J82" s="415" t="str">
        <f>'01-Mapa de riesgo-UO'!AU83</f>
        <v>No. de veces que no se ha renovado el registro calificado o la acreditación de alta calidad de alguno de los programas de la Facultad</v>
      </c>
      <c r="K82" s="411"/>
      <c r="L82" s="414"/>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406" t="str">
        <f>'01-Mapa de riesgo-UO'!AR83</f>
        <v>ACEPTABLE</v>
      </c>
      <c r="S82" s="409"/>
      <c r="T82" s="410"/>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403"/>
      <c r="AC82" s="126"/>
    </row>
    <row r="83" spans="1:29" ht="12.75" customHeight="1" x14ac:dyDescent="0.2">
      <c r="A83" s="407"/>
      <c r="B83" s="407"/>
      <c r="C83" s="407"/>
      <c r="D83" s="407"/>
      <c r="E83" s="407"/>
      <c r="F83" s="407"/>
      <c r="G83" s="112" t="str">
        <f>'01-Mapa de riesgo-UO'!I84</f>
        <v>Cambios en las normas o estándares de calidad</v>
      </c>
      <c r="H83" s="407"/>
      <c r="I83" s="407"/>
      <c r="J83" s="407"/>
      <c r="K83" s="412"/>
      <c r="L83" s="412"/>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407"/>
      <c r="S83" s="409"/>
      <c r="T83" s="410"/>
      <c r="U83" s="116">
        <f>'01-Mapa de riesgo-UO'!AW84</f>
        <v>0</v>
      </c>
      <c r="V83" s="116">
        <f>'01-Mapa de riesgo-UO'!AX84</f>
        <v>0</v>
      </c>
      <c r="W83" s="117">
        <f>'01-Mapa de riesgo-UO'!K84</f>
        <v>0</v>
      </c>
      <c r="X83" s="121"/>
      <c r="Y83" s="122"/>
      <c r="Z83" s="123"/>
      <c r="AA83" s="123"/>
      <c r="AB83" s="404"/>
      <c r="AC83" s="126"/>
    </row>
    <row r="84" spans="1:29" ht="12.75" customHeight="1" x14ac:dyDescent="0.2">
      <c r="A84" s="408"/>
      <c r="B84" s="408"/>
      <c r="C84" s="408"/>
      <c r="D84" s="408"/>
      <c r="E84" s="408"/>
      <c r="F84" s="408"/>
      <c r="G84" s="112">
        <f>'01-Mapa de riesgo-UO'!I85</f>
        <v>0</v>
      </c>
      <c r="H84" s="408"/>
      <c r="I84" s="408"/>
      <c r="J84" s="408"/>
      <c r="K84" s="413"/>
      <c r="L84" s="413"/>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408"/>
      <c r="S84" s="409"/>
      <c r="T84" s="410"/>
      <c r="U84" s="116">
        <f>'01-Mapa de riesgo-UO'!AW85</f>
        <v>0</v>
      </c>
      <c r="V84" s="116">
        <f>'01-Mapa de riesgo-UO'!AX85</f>
        <v>0</v>
      </c>
      <c r="W84" s="117">
        <f>'01-Mapa de riesgo-UO'!K85</f>
        <v>0</v>
      </c>
      <c r="X84" s="121"/>
      <c r="Y84" s="122"/>
      <c r="Z84" s="123"/>
      <c r="AA84" s="123"/>
      <c r="AB84" s="405"/>
      <c r="AC84" s="126"/>
    </row>
    <row r="85" spans="1:29" ht="12.75" customHeight="1" x14ac:dyDescent="0.2">
      <c r="A85" s="416">
        <v>26</v>
      </c>
      <c r="B85" s="416" t="str">
        <f>'01-Mapa de riesgo-UO'!D86</f>
        <v>DOCENCIA</v>
      </c>
      <c r="C85" s="415" t="str">
        <f>+'01-Mapa de riesgo-UO'!F86</f>
        <v>NO</v>
      </c>
      <c r="D85" s="415" t="str">
        <f>'01-Mapa de riesgo-UO'!J86</f>
        <v>Estratégico</v>
      </c>
      <c r="E85" s="415" t="str">
        <f>'01-Mapa de riesgo-UO'!K86</f>
        <v>Incremento de la deserción estudiantil</v>
      </c>
      <c r="F85" s="415"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415" t="str">
        <f>'01-Mapa de riesgo-UO'!M86</f>
        <v>Indicadores de la Universidad afectados
Disminución de los recursos de la Universidad</v>
      </c>
      <c r="I85" s="406" t="str">
        <f>'01-Mapa de riesgo-UO'!AT86</f>
        <v>LEVE</v>
      </c>
      <c r="J85" s="415" t="str">
        <f>'01-Mapa de riesgo-UO'!AU86</f>
        <v>Promedio de deserción de estudiantes de pregrado de la Facultad</v>
      </c>
      <c r="K85" s="411"/>
      <c r="L85" s="414"/>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406" t="str">
        <f>'01-Mapa de riesgo-UO'!AR86</f>
        <v>ACEPTABLE</v>
      </c>
      <c r="S85" s="409"/>
      <c r="T85" s="410"/>
      <c r="U85" s="116" t="str">
        <f>'01-Mapa de riesgo-UO'!AW86</f>
        <v>ASUMIR</v>
      </c>
      <c r="V85" s="116">
        <f>'01-Mapa de riesgo-UO'!AX86</f>
        <v>0</v>
      </c>
      <c r="W85" s="117" t="str">
        <f>'01-Mapa de riesgo-UO'!K86</f>
        <v>Incremento de la deserción estudiantil</v>
      </c>
      <c r="X85" s="121"/>
      <c r="Y85" s="122"/>
      <c r="Z85" s="123"/>
      <c r="AA85" s="123"/>
      <c r="AB85" s="403"/>
      <c r="AC85" s="126"/>
    </row>
    <row r="86" spans="1:29" ht="12.75" customHeight="1" x14ac:dyDescent="0.2">
      <c r="A86" s="407"/>
      <c r="B86" s="407"/>
      <c r="C86" s="407"/>
      <c r="D86" s="407"/>
      <c r="E86" s="407"/>
      <c r="F86" s="407"/>
      <c r="G86" s="112" t="str">
        <f>'01-Mapa de riesgo-UO'!I87</f>
        <v>Los currículos de las asignaturas no permiten el buen desempeño del estudiante</v>
      </c>
      <c r="H86" s="407"/>
      <c r="I86" s="407"/>
      <c r="J86" s="407"/>
      <c r="K86" s="412"/>
      <c r="L86" s="412"/>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407"/>
      <c r="S86" s="409"/>
      <c r="T86" s="410"/>
      <c r="U86" s="116" t="str">
        <f>'01-Mapa de riesgo-UO'!AW87</f>
        <v>ASUMIR</v>
      </c>
      <c r="V86" s="116">
        <f>'01-Mapa de riesgo-UO'!AX87</f>
        <v>0</v>
      </c>
      <c r="W86" s="117">
        <f>'01-Mapa de riesgo-UO'!K87</f>
        <v>0</v>
      </c>
      <c r="X86" s="121"/>
      <c r="Y86" s="122"/>
      <c r="Z86" s="123"/>
      <c r="AA86" s="123"/>
      <c r="AB86" s="404"/>
      <c r="AC86" s="126"/>
    </row>
    <row r="87" spans="1:29" ht="12.75" customHeight="1" x14ac:dyDescent="0.2">
      <c r="A87" s="408"/>
      <c r="B87" s="408"/>
      <c r="C87" s="408"/>
      <c r="D87" s="408"/>
      <c r="E87" s="408"/>
      <c r="F87" s="408"/>
      <c r="G87" s="112" t="str">
        <f>'01-Mapa de riesgo-UO'!I88</f>
        <v>Bajo conocimiento del docente en pedagogía y didáctica</v>
      </c>
      <c r="H87" s="408"/>
      <c r="I87" s="408"/>
      <c r="J87" s="408"/>
      <c r="K87" s="413"/>
      <c r="L87" s="413"/>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408"/>
      <c r="S87" s="409"/>
      <c r="T87" s="410"/>
      <c r="U87" s="116" t="str">
        <f>'01-Mapa de riesgo-UO'!AW88</f>
        <v>ASUMIR</v>
      </c>
      <c r="V87" s="116">
        <f>'01-Mapa de riesgo-UO'!AX88</f>
        <v>0</v>
      </c>
      <c r="W87" s="117">
        <f>'01-Mapa de riesgo-UO'!K88</f>
        <v>0</v>
      </c>
      <c r="X87" s="121"/>
      <c r="Y87" s="122"/>
      <c r="Z87" s="123"/>
      <c r="AA87" s="123"/>
      <c r="AB87" s="405"/>
      <c r="AC87" s="126"/>
    </row>
    <row r="88" spans="1:29" ht="12.75" customHeight="1" x14ac:dyDescent="0.2">
      <c r="A88" s="416">
        <v>27</v>
      </c>
      <c r="B88" s="416" t="str">
        <f>'01-Mapa de riesgo-UO'!D89</f>
        <v>INVESTIGACIÓN_E_INNOVACIÓN</v>
      </c>
      <c r="C88" s="415" t="str">
        <f>+'01-Mapa de riesgo-UO'!F89</f>
        <v>NO</v>
      </c>
      <c r="D88" s="415" t="str">
        <f>'01-Mapa de riesgo-UO'!J89</f>
        <v>Estratégico</v>
      </c>
      <c r="E88" s="415" t="str">
        <f>'01-Mapa de riesgo-UO'!K89</f>
        <v>Descenso de los Grupos de investigación vinculados a la Facultad en el escalafón de Colciencias</v>
      </c>
      <c r="F88" s="415" t="str">
        <f>'01-Mapa de riesgo-UO'!L89</f>
        <v>Los Grupos de Investigación bajan o pierden la categoría de acuerdo a la clasificación anual que hace Colciencias</v>
      </c>
      <c r="G88" s="112" t="str">
        <f>'01-Mapa de riesgo-UO'!I89</f>
        <v>Incumplimiento del plan de trabajo docente en términos de investigación</v>
      </c>
      <c r="H88" s="415" t="str">
        <f>'01-Mapa de riesgo-UO'!M89</f>
        <v>Incumplimiento con las metas trazadas en el PDI
Pérdida de imagen institucional
Disminución en la investigación</v>
      </c>
      <c r="I88" s="406" t="str">
        <f>'01-Mapa de riesgo-UO'!AT89</f>
        <v>LEVE</v>
      </c>
      <c r="J88" s="415" t="str">
        <f>'01-Mapa de riesgo-UO'!AU89</f>
        <v>Número de Grupos de investigación adscritos a la Facultad que descienden en el escalafón de Colciencias</v>
      </c>
      <c r="K88" s="411"/>
      <c r="L88" s="414"/>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406" t="str">
        <f>'01-Mapa de riesgo-UO'!AR89</f>
        <v>ACEPTABLE</v>
      </c>
      <c r="S88" s="409"/>
      <c r="T88" s="410"/>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403"/>
      <c r="AC88" s="126"/>
    </row>
    <row r="89" spans="1:29" ht="12.75" customHeight="1" x14ac:dyDescent="0.2">
      <c r="A89" s="407"/>
      <c r="B89" s="407"/>
      <c r="C89" s="407"/>
      <c r="D89" s="407"/>
      <c r="E89" s="407"/>
      <c r="F89" s="407"/>
      <c r="G89" s="112" t="str">
        <f>'01-Mapa de riesgo-UO'!I90</f>
        <v>Desactualización de la información del Grupo de Investigación en la plataforma de Colciencias</v>
      </c>
      <c r="H89" s="407"/>
      <c r="I89" s="407"/>
      <c r="J89" s="407"/>
      <c r="K89" s="412"/>
      <c r="L89" s="412"/>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407"/>
      <c r="S89" s="409"/>
      <c r="T89" s="410"/>
      <c r="U89" s="116" t="str">
        <f>'01-Mapa de riesgo-UO'!AW90</f>
        <v>ASUMIR</v>
      </c>
      <c r="V89" s="116">
        <f>'01-Mapa de riesgo-UO'!AX90</f>
        <v>0</v>
      </c>
      <c r="W89" s="117">
        <f>'01-Mapa de riesgo-UO'!K90</f>
        <v>0</v>
      </c>
      <c r="X89" s="121"/>
      <c r="Y89" s="122"/>
      <c r="Z89" s="123"/>
      <c r="AA89" s="123"/>
      <c r="AB89" s="404"/>
      <c r="AC89" s="126"/>
    </row>
    <row r="90" spans="1:29" ht="12.75" customHeight="1" x14ac:dyDescent="0.2">
      <c r="A90" s="408"/>
      <c r="B90" s="408"/>
      <c r="C90" s="408"/>
      <c r="D90" s="408"/>
      <c r="E90" s="408"/>
      <c r="F90" s="408"/>
      <c r="G90" s="112">
        <f>'01-Mapa de riesgo-UO'!I91</f>
        <v>0</v>
      </c>
      <c r="H90" s="408"/>
      <c r="I90" s="408"/>
      <c r="J90" s="408"/>
      <c r="K90" s="413"/>
      <c r="L90" s="413"/>
      <c r="M90" s="113">
        <f>'01-Mapa de riesgo-UO'!W91</f>
        <v>0</v>
      </c>
      <c r="N90" s="114">
        <f>'01-Mapa de riesgo-UO'!AB91</f>
        <v>0</v>
      </c>
      <c r="O90" s="114">
        <f>'01-Mapa de riesgo-UO'!AF91</f>
        <v>0</v>
      </c>
      <c r="P90" s="115">
        <f>'01-Mapa de riesgo-UO'!AK91</f>
        <v>0</v>
      </c>
      <c r="Q90" s="115">
        <f>'01-Mapa de riesgo-UO'!AP91</f>
        <v>0</v>
      </c>
      <c r="R90" s="408"/>
      <c r="S90" s="409"/>
      <c r="T90" s="410"/>
      <c r="U90" s="116">
        <f>'01-Mapa de riesgo-UO'!AW91</f>
        <v>0</v>
      </c>
      <c r="V90" s="116">
        <f>'01-Mapa de riesgo-UO'!AX91</f>
        <v>0</v>
      </c>
      <c r="W90" s="117">
        <f>'01-Mapa de riesgo-UO'!K91</f>
        <v>0</v>
      </c>
      <c r="X90" s="121"/>
      <c r="Y90" s="122"/>
      <c r="Z90" s="123"/>
      <c r="AA90" s="123"/>
      <c r="AB90" s="405"/>
      <c r="AC90" s="126"/>
    </row>
    <row r="91" spans="1:29" ht="12.75" customHeight="1" x14ac:dyDescent="0.2">
      <c r="A91" s="416">
        <v>28</v>
      </c>
      <c r="B91" s="416" t="str">
        <f>'01-Mapa de riesgo-UO'!D92</f>
        <v>EXTENSIÓN_PROYECCIÓN_SOCIAL</v>
      </c>
      <c r="C91" s="415" t="str">
        <f>+'01-Mapa de riesgo-UO'!F92</f>
        <v>NO</v>
      </c>
      <c r="D91" s="415" t="str">
        <f>'01-Mapa de riesgo-UO'!J92</f>
        <v>Cumplimiento</v>
      </c>
      <c r="E91" s="415" t="str">
        <f>'01-Mapa de riesgo-UO'!K92</f>
        <v>Proyectos especiales con déficit presupuestal</v>
      </c>
      <c r="F91" s="415" t="str">
        <f>'01-Mapa de riesgo-UO'!L92</f>
        <v>Proyectos especiales de la facultad que no alcanzan los puntos de equilibrio requeridos para su funcionamiento</v>
      </c>
      <c r="G91" s="112" t="str">
        <f>'01-Mapa de riesgo-UO'!I92</f>
        <v>Poca demanda de los servicios ofrecidos por la Facultad</v>
      </c>
      <c r="H91" s="415" t="str">
        <f>'01-Mapa de riesgo-UO'!M92</f>
        <v>Afectación al fondo de la facultad
Incumplimiento de los compromisos pactados en el proyecto
Demandas por incumplimientos</v>
      </c>
      <c r="I91" s="406" t="str">
        <f>'01-Mapa de riesgo-UO'!AT92</f>
        <v>MODERADO</v>
      </c>
      <c r="J91" s="415" t="str">
        <f>'01-Mapa de riesgo-UO'!AU92</f>
        <v>Número de proyectos especiales que al momento de su liquidación presentan saldos en rojo</v>
      </c>
      <c r="K91" s="411"/>
      <c r="L91" s="414"/>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406" t="str">
        <f>'01-Mapa de riesgo-UO'!AR92</f>
        <v>ACEPTABLE</v>
      </c>
      <c r="S91" s="409"/>
      <c r="T91" s="410"/>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403"/>
      <c r="AC91" s="126"/>
    </row>
    <row r="92" spans="1:29" ht="12.75" customHeight="1" x14ac:dyDescent="0.2">
      <c r="A92" s="407"/>
      <c r="B92" s="407"/>
      <c r="C92" s="407"/>
      <c r="D92" s="407"/>
      <c r="E92" s="407"/>
      <c r="F92" s="407"/>
      <c r="G92" s="112" t="str">
        <f>'01-Mapa de riesgo-UO'!I93</f>
        <v>Presupuestos mal diseñados o falta de planeación de las actividades</v>
      </c>
      <c r="H92" s="407"/>
      <c r="I92" s="407"/>
      <c r="J92" s="407"/>
      <c r="K92" s="412"/>
      <c r="L92" s="412"/>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407"/>
      <c r="S92" s="409"/>
      <c r="T92" s="410"/>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404"/>
      <c r="AC92" s="126"/>
    </row>
    <row r="93" spans="1:29" ht="12.75" customHeight="1" x14ac:dyDescent="0.2">
      <c r="A93" s="408"/>
      <c r="B93" s="408"/>
      <c r="C93" s="408"/>
      <c r="D93" s="408"/>
      <c r="E93" s="408"/>
      <c r="F93" s="408"/>
      <c r="G93" s="112">
        <f>'01-Mapa de riesgo-UO'!I94</f>
        <v>0</v>
      </c>
      <c r="H93" s="408"/>
      <c r="I93" s="408"/>
      <c r="J93" s="408"/>
      <c r="K93" s="413"/>
      <c r="L93" s="413"/>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408"/>
      <c r="S93" s="409"/>
      <c r="T93" s="410"/>
      <c r="U93" s="116">
        <f>'01-Mapa de riesgo-UO'!AW94</f>
        <v>0</v>
      </c>
      <c r="V93" s="116">
        <f>'01-Mapa de riesgo-UO'!AX94</f>
        <v>0</v>
      </c>
      <c r="W93" s="117">
        <f>'01-Mapa de riesgo-UO'!K94</f>
        <v>0</v>
      </c>
      <c r="X93" s="121"/>
      <c r="Y93" s="122"/>
      <c r="Z93" s="123"/>
      <c r="AA93" s="123"/>
      <c r="AB93" s="405"/>
      <c r="AC93" s="126"/>
    </row>
    <row r="94" spans="1:29" ht="12.75" customHeight="1" x14ac:dyDescent="0.2">
      <c r="A94" s="416">
        <v>29</v>
      </c>
      <c r="B94" s="416" t="str">
        <f>'01-Mapa de riesgo-UO'!D95</f>
        <v>ADMINISTRACIÓN_INSTITUCIONAL</v>
      </c>
      <c r="C94" s="415" t="str">
        <f>+'01-Mapa de riesgo-UO'!F95</f>
        <v>NO</v>
      </c>
      <c r="D94" s="415" t="str">
        <f>'01-Mapa de riesgo-UO'!J95</f>
        <v>Operacional</v>
      </c>
      <c r="E94" s="415" t="str">
        <f>'01-Mapa de riesgo-UO'!K95</f>
        <v>Baja calidad de la labor docente</v>
      </c>
      <c r="F94" s="415" t="str">
        <f>'01-Mapa de riesgo-UO'!L95</f>
        <v>Docentes con baja competencia para ejercer las actividades asignadas</v>
      </c>
      <c r="G94" s="112" t="str">
        <f>'01-Mapa de riesgo-UO'!I95</f>
        <v>Malas prácticas pedagógicas</v>
      </c>
      <c r="H94" s="415" t="str">
        <f>'01-Mapa de riesgo-UO'!M95</f>
        <v>Pérdida de la calidad del programa académico
Aumento de peticiones, quejas y reclamos</v>
      </c>
      <c r="I94" s="406" t="str">
        <f>'01-Mapa de riesgo-UO'!AT95</f>
        <v>LEVE</v>
      </c>
      <c r="J94" s="415" t="str">
        <f>'01-Mapa de riesgo-UO'!AU95</f>
        <v>Porcentaje de satisfacción de los estudiantes frente a la labor docente (evaluación de desempeño)</v>
      </c>
      <c r="K94" s="411"/>
      <c r="L94" s="414"/>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406" t="str">
        <f>'01-Mapa de riesgo-UO'!AR95</f>
        <v>ACEPTABLE</v>
      </c>
      <c r="S94" s="409"/>
      <c r="T94" s="410"/>
      <c r="U94" s="116" t="str">
        <f>'01-Mapa de riesgo-UO'!AW95</f>
        <v>ASUMIR</v>
      </c>
      <c r="V94" s="116">
        <f>'01-Mapa de riesgo-UO'!AX95</f>
        <v>0</v>
      </c>
      <c r="W94" s="117" t="str">
        <f>'01-Mapa de riesgo-UO'!K95</f>
        <v>Baja calidad de la labor docente</v>
      </c>
      <c r="X94" s="121"/>
      <c r="Y94" s="122"/>
      <c r="Z94" s="123"/>
      <c r="AA94" s="123"/>
      <c r="AB94" s="403"/>
      <c r="AC94" s="126"/>
    </row>
    <row r="95" spans="1:29" ht="12.75" customHeight="1" x14ac:dyDescent="0.2">
      <c r="A95" s="407"/>
      <c r="B95" s="407"/>
      <c r="C95" s="407"/>
      <c r="D95" s="407"/>
      <c r="E95" s="407"/>
      <c r="F95" s="407"/>
      <c r="G95" s="112" t="str">
        <f>'01-Mapa de riesgo-UO'!I96</f>
        <v>Grupos de estudiantes superiores a las políticas institucionales de creación de grupos</v>
      </c>
      <c r="H95" s="407"/>
      <c r="I95" s="407"/>
      <c r="J95" s="407"/>
      <c r="K95" s="412"/>
      <c r="L95" s="412"/>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407"/>
      <c r="S95" s="409"/>
      <c r="T95" s="410"/>
      <c r="U95" s="116" t="str">
        <f>'01-Mapa de riesgo-UO'!AW96</f>
        <v>ASUMIR</v>
      </c>
      <c r="V95" s="116">
        <f>'01-Mapa de riesgo-UO'!AX96</f>
        <v>0</v>
      </c>
      <c r="W95" s="117">
        <f>'01-Mapa de riesgo-UO'!K96</f>
        <v>0</v>
      </c>
      <c r="X95" s="121"/>
      <c r="Y95" s="122"/>
      <c r="Z95" s="123"/>
      <c r="AA95" s="123"/>
      <c r="AB95" s="404"/>
      <c r="AC95" s="126"/>
    </row>
    <row r="96" spans="1:29" ht="12.75" customHeight="1" x14ac:dyDescent="0.2">
      <c r="A96" s="408"/>
      <c r="B96" s="408"/>
      <c r="C96" s="408"/>
      <c r="D96" s="408"/>
      <c r="E96" s="408"/>
      <c r="F96" s="408"/>
      <c r="G96" s="112">
        <f>'01-Mapa de riesgo-UO'!I97</f>
        <v>0</v>
      </c>
      <c r="H96" s="408"/>
      <c r="I96" s="408"/>
      <c r="J96" s="408"/>
      <c r="K96" s="413"/>
      <c r="L96" s="413"/>
      <c r="M96" s="113">
        <f>'01-Mapa de riesgo-UO'!W97</f>
        <v>0</v>
      </c>
      <c r="N96" s="114">
        <f>'01-Mapa de riesgo-UO'!AB97</f>
        <v>0</v>
      </c>
      <c r="O96" s="114">
        <f>'01-Mapa de riesgo-UO'!AF97</f>
        <v>0</v>
      </c>
      <c r="P96" s="115">
        <f>'01-Mapa de riesgo-UO'!AK97</f>
        <v>0</v>
      </c>
      <c r="Q96" s="115">
        <f>'01-Mapa de riesgo-UO'!AP97</f>
        <v>0</v>
      </c>
      <c r="R96" s="408"/>
      <c r="S96" s="409"/>
      <c r="T96" s="410"/>
      <c r="U96" s="116" t="str">
        <f>'01-Mapa de riesgo-UO'!AW97</f>
        <v>ASUMIR</v>
      </c>
      <c r="V96" s="116">
        <f>'01-Mapa de riesgo-UO'!AX97</f>
        <v>0</v>
      </c>
      <c r="W96" s="117">
        <f>'01-Mapa de riesgo-UO'!K97</f>
        <v>0</v>
      </c>
      <c r="X96" s="121"/>
      <c r="Y96" s="122"/>
      <c r="Z96" s="123"/>
      <c r="AA96" s="123"/>
      <c r="AB96" s="405"/>
      <c r="AC96" s="126"/>
    </row>
    <row r="97" spans="1:29" ht="12.75" customHeight="1" x14ac:dyDescent="0.2">
      <c r="A97" s="416">
        <v>30</v>
      </c>
      <c r="B97" s="416" t="str">
        <f>'01-Mapa de riesgo-UO'!D98</f>
        <v>ADMINISTRACIÓN_INSTITUCIONAL</v>
      </c>
      <c r="C97" s="415" t="str">
        <f>+'01-Mapa de riesgo-UO'!F98</f>
        <v>NO</v>
      </c>
      <c r="D97" s="415" t="str">
        <f>'01-Mapa de riesgo-UO'!J98</f>
        <v>Estratégico</v>
      </c>
      <c r="E97" s="415" t="str">
        <f>'01-Mapa de riesgo-UO'!K98</f>
        <v>Desatención de algunos procesos misionales de la Facultad de Ingenierías y ejecución lenta de los procesos académicos y administrativos</v>
      </c>
      <c r="F97" s="415"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15"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06" t="str">
        <f>'01-Mapa de riesgo-UO'!AT98</f>
        <v>MODERADO</v>
      </c>
      <c r="J97" s="415" t="str">
        <f>'01-Mapa de riesgo-UO'!AU98</f>
        <v>Relación (Número-de-estudiantes/Personal-Decanatura). Caracterización de plataformas vs procesos (Número plataformas / # procesos identificados);Incrementar el número de manuales construidos</v>
      </c>
      <c r="K97" s="411"/>
      <c r="L97" s="414"/>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406" t="str">
        <f>'01-Mapa de riesgo-UO'!AR98</f>
        <v>ACEPTABLE</v>
      </c>
      <c r="S97" s="409"/>
      <c r="T97" s="410"/>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403"/>
      <c r="AC97" s="126"/>
    </row>
    <row r="98" spans="1:29" ht="12.75" customHeight="1" x14ac:dyDescent="0.2">
      <c r="A98" s="407"/>
      <c r="B98" s="407"/>
      <c r="C98" s="407"/>
      <c r="D98" s="407"/>
      <c r="E98" s="407"/>
      <c r="F98" s="407"/>
      <c r="G98" s="112" t="str">
        <f>'01-Mapa de riesgo-UO'!I99</f>
        <v>No se cuenta con aplicativos ni los suficientes mecanismos para el seguimiento de la totalidad de los procesos académicos/administrativos de la facultad.</v>
      </c>
      <c r="H98" s="407"/>
      <c r="I98" s="407"/>
      <c r="J98" s="407"/>
      <c r="K98" s="412"/>
      <c r="L98" s="412"/>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407"/>
      <c r="S98" s="409"/>
      <c r="T98" s="410"/>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404"/>
      <c r="AC98" s="126"/>
    </row>
    <row r="99" spans="1:29" ht="12.75" customHeight="1" x14ac:dyDescent="0.2">
      <c r="A99" s="408"/>
      <c r="B99" s="408"/>
      <c r="C99" s="408"/>
      <c r="D99" s="408"/>
      <c r="E99" s="408"/>
      <c r="F99" s="408"/>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08"/>
      <c r="I99" s="408"/>
      <c r="J99" s="408"/>
      <c r="K99" s="413"/>
      <c r="L99" s="413"/>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408"/>
      <c r="S99" s="409"/>
      <c r="T99" s="410"/>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405"/>
      <c r="AC99" s="126"/>
    </row>
    <row r="100" spans="1:29" ht="12.75" customHeight="1" x14ac:dyDescent="0.2">
      <c r="A100" s="416">
        <v>31</v>
      </c>
      <c r="B100" s="416" t="str">
        <f>'01-Mapa de riesgo-UO'!D101</f>
        <v>DOCENCIA</v>
      </c>
      <c r="C100" s="415" t="str">
        <f>+'01-Mapa de riesgo-UO'!F101</f>
        <v>NO</v>
      </c>
      <c r="D100" s="415" t="str">
        <f>'01-Mapa de riesgo-UO'!J101</f>
        <v>Estratégico</v>
      </c>
      <c r="E100" s="415" t="str">
        <f>'01-Mapa de riesgo-UO'!K101</f>
        <v>Pérdida del registro calificado y de la acreditación de algún programa de pregrado o posgrado</v>
      </c>
      <c r="F100" s="415"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415" t="str">
        <f>'01-Mapa de riesgo-UO'!M101</f>
        <v>Pérdida de posibilidad de apertura y matrícula en los programas académicos.
Imagen desfavorable regional y en la comunidad académica</v>
      </c>
      <c r="I100" s="406" t="str">
        <f>'01-Mapa de riesgo-UO'!AT101</f>
        <v>LEVE</v>
      </c>
      <c r="J100" s="415" t="str">
        <f>'01-Mapa de riesgo-UO'!AU101</f>
        <v>Programas con registro calificado y reacreditación efectuado o en proceso</v>
      </c>
      <c r="K100" s="411"/>
      <c r="L100" s="414"/>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406" t="str">
        <f>'01-Mapa de riesgo-UO'!AR101</f>
        <v>FUERTE</v>
      </c>
      <c r="S100" s="409"/>
      <c r="T100" s="410"/>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403"/>
      <c r="AC100" s="126"/>
    </row>
    <row r="101" spans="1:29" ht="12.75" customHeight="1" x14ac:dyDescent="0.2">
      <c r="A101" s="407"/>
      <c r="B101" s="407"/>
      <c r="C101" s="407"/>
      <c r="D101" s="407"/>
      <c r="E101" s="407"/>
      <c r="F101" s="407"/>
      <c r="G101" s="112" t="str">
        <f>'01-Mapa de riesgo-UO'!I102</f>
        <v>Ausencia de procesos de sistematización de las experiencias desde decanatura apoyado en direcciones</v>
      </c>
      <c r="H101" s="407"/>
      <c r="I101" s="407"/>
      <c r="J101" s="407"/>
      <c r="K101" s="412"/>
      <c r="L101" s="412"/>
      <c r="M101" s="113">
        <f>'01-Mapa de riesgo-UO'!W102</f>
        <v>0</v>
      </c>
      <c r="N101" s="114">
        <f>'01-Mapa de riesgo-UO'!AB102</f>
        <v>0</v>
      </c>
      <c r="O101" s="114">
        <f>'01-Mapa de riesgo-UO'!AF102</f>
        <v>0</v>
      </c>
      <c r="P101" s="115">
        <f>'01-Mapa de riesgo-UO'!AK102</f>
        <v>0</v>
      </c>
      <c r="Q101" s="115">
        <f>'01-Mapa de riesgo-UO'!AP102</f>
        <v>0</v>
      </c>
      <c r="R101" s="407"/>
      <c r="S101" s="409"/>
      <c r="T101" s="410"/>
      <c r="U101" s="116" t="str">
        <f>'01-Mapa de riesgo-UO'!AW102</f>
        <v>ASUMIR</v>
      </c>
      <c r="V101" s="116">
        <f>'01-Mapa de riesgo-UO'!AX102</f>
        <v>0</v>
      </c>
      <c r="W101" s="117">
        <f>'01-Mapa de riesgo-UO'!K102</f>
        <v>0</v>
      </c>
      <c r="X101" s="121"/>
      <c r="Y101" s="122"/>
      <c r="Z101" s="123"/>
      <c r="AA101" s="123"/>
      <c r="AB101" s="404"/>
      <c r="AC101" s="126"/>
    </row>
    <row r="102" spans="1:29" ht="12.75" customHeight="1" x14ac:dyDescent="0.2">
      <c r="A102" s="408"/>
      <c r="B102" s="408"/>
      <c r="C102" s="408"/>
      <c r="D102" s="408"/>
      <c r="E102" s="408"/>
      <c r="F102" s="408"/>
      <c r="G102" s="112">
        <f>'01-Mapa de riesgo-UO'!I103</f>
        <v>0</v>
      </c>
      <c r="H102" s="408"/>
      <c r="I102" s="408"/>
      <c r="J102" s="408"/>
      <c r="K102" s="413"/>
      <c r="L102" s="413"/>
      <c r="M102" s="113">
        <f>'01-Mapa de riesgo-UO'!W103</f>
        <v>0</v>
      </c>
      <c r="N102" s="114">
        <f>'01-Mapa de riesgo-UO'!AB103</f>
        <v>0</v>
      </c>
      <c r="O102" s="114">
        <f>'01-Mapa de riesgo-UO'!AF103</f>
        <v>0</v>
      </c>
      <c r="P102" s="115">
        <f>'01-Mapa de riesgo-UO'!AK103</f>
        <v>0</v>
      </c>
      <c r="Q102" s="115">
        <f>'01-Mapa de riesgo-UO'!AP103</f>
        <v>0</v>
      </c>
      <c r="R102" s="408"/>
      <c r="S102" s="409"/>
      <c r="T102" s="410"/>
      <c r="U102" s="116">
        <f>'01-Mapa de riesgo-UO'!AW103</f>
        <v>0</v>
      </c>
      <c r="V102" s="116">
        <f>'01-Mapa de riesgo-UO'!AX103</f>
        <v>0</v>
      </c>
      <c r="W102" s="117">
        <f>'01-Mapa de riesgo-UO'!K103</f>
        <v>0</v>
      </c>
      <c r="X102" s="121"/>
      <c r="Y102" s="122"/>
      <c r="Z102" s="123"/>
      <c r="AA102" s="123"/>
      <c r="AB102" s="405"/>
      <c r="AC102" s="126"/>
    </row>
    <row r="103" spans="1:29" ht="12.75" customHeight="1" x14ac:dyDescent="0.2">
      <c r="A103" s="416">
        <v>32</v>
      </c>
      <c r="B103" s="416" t="str">
        <f>'01-Mapa de riesgo-UO'!D104</f>
        <v>DOCENCIA</v>
      </c>
      <c r="C103" s="415" t="str">
        <f>+'01-Mapa de riesgo-UO'!F104</f>
        <v>NO</v>
      </c>
      <c r="D103" s="415" t="str">
        <f>'01-Mapa de riesgo-UO'!J104</f>
        <v>Estratégico</v>
      </c>
      <c r="E103" s="415" t="str">
        <f>'01-Mapa de riesgo-UO'!K104</f>
        <v>Disminución de profesores para soportar el desarrollo de la docencia, investigación, extensión así como los PEP, el PEI y el PDI</v>
      </c>
      <c r="F103" s="415"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415" t="str">
        <f>'01-Mapa de riesgo-UO'!M104</f>
        <v>Reducción del impacto en el ejercicio pedagógico
Disminución de la eficacia en el logro de los resultados de aprendizaje y por consiguiente riesgo de pérdida de sellos de calidad</v>
      </c>
      <c r="I103" s="406" t="str">
        <f>'01-Mapa de riesgo-UO'!AT104</f>
        <v>LEVE</v>
      </c>
      <c r="J103" s="415" t="str">
        <f>'01-Mapa de riesgo-UO'!AU104</f>
        <v>Documentación de necesidad en crecimiento de planta y relación docente/estudiante</v>
      </c>
      <c r="K103" s="411"/>
      <c r="L103" s="414"/>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406" t="str">
        <f>'01-Mapa de riesgo-UO'!AR104</f>
        <v>FUERTE</v>
      </c>
      <c r="S103" s="409"/>
      <c r="T103" s="410"/>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403"/>
      <c r="AC103" s="126"/>
    </row>
    <row r="104" spans="1:29" ht="12.75" customHeight="1" x14ac:dyDescent="0.2">
      <c r="A104" s="407"/>
      <c r="B104" s="407"/>
      <c r="C104" s="407"/>
      <c r="D104" s="407"/>
      <c r="E104" s="407"/>
      <c r="F104" s="407"/>
      <c r="G104" s="112" t="str">
        <f>'01-Mapa de riesgo-UO'!I105</f>
        <v>Ausencia de procesos de sistematización de las experiencias desde decanatura apoyado en direcciones</v>
      </c>
      <c r="H104" s="407"/>
      <c r="I104" s="407"/>
      <c r="J104" s="407"/>
      <c r="K104" s="412"/>
      <c r="L104" s="412"/>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407"/>
      <c r="S104" s="409"/>
      <c r="T104" s="410"/>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404"/>
      <c r="AC104" s="126"/>
    </row>
    <row r="105" spans="1:29" ht="12.75" customHeight="1" x14ac:dyDescent="0.2">
      <c r="A105" s="408"/>
      <c r="B105" s="408"/>
      <c r="C105" s="408"/>
      <c r="D105" s="408"/>
      <c r="E105" s="408"/>
      <c r="F105" s="408"/>
      <c r="G105" s="112">
        <f>'01-Mapa de riesgo-UO'!I106</f>
        <v>0</v>
      </c>
      <c r="H105" s="408"/>
      <c r="I105" s="408"/>
      <c r="J105" s="408"/>
      <c r="K105" s="413"/>
      <c r="L105" s="413"/>
      <c r="M105" s="113">
        <f>'01-Mapa de riesgo-UO'!W106</f>
        <v>0</v>
      </c>
      <c r="N105" s="114">
        <f>'01-Mapa de riesgo-UO'!AB106</f>
        <v>0</v>
      </c>
      <c r="O105" s="114">
        <f>'01-Mapa de riesgo-UO'!AF106</f>
        <v>0</v>
      </c>
      <c r="P105" s="115">
        <f>'01-Mapa de riesgo-UO'!AK106</f>
        <v>0</v>
      </c>
      <c r="Q105" s="115">
        <f>'01-Mapa de riesgo-UO'!AP106</f>
        <v>0</v>
      </c>
      <c r="R105" s="408"/>
      <c r="S105" s="409"/>
      <c r="T105" s="410"/>
      <c r="U105" s="116">
        <f>'01-Mapa de riesgo-UO'!AW106</f>
        <v>0</v>
      </c>
      <c r="V105" s="116">
        <f>'01-Mapa de riesgo-UO'!AX106</f>
        <v>0</v>
      </c>
      <c r="W105" s="117">
        <f>'01-Mapa de riesgo-UO'!K106</f>
        <v>0</v>
      </c>
      <c r="X105" s="121"/>
      <c r="Y105" s="122"/>
      <c r="Z105" s="123"/>
      <c r="AA105" s="123"/>
      <c r="AB105" s="405"/>
      <c r="AC105" s="126"/>
    </row>
    <row r="106" spans="1:29" ht="12.75" customHeight="1" x14ac:dyDescent="0.2">
      <c r="A106" s="416">
        <v>33</v>
      </c>
      <c r="B106" s="416" t="str">
        <f>'01-Mapa de riesgo-UO'!D107</f>
        <v>DOCENCIA</v>
      </c>
      <c r="C106" s="415" t="str">
        <f>+'01-Mapa de riesgo-UO'!F107</f>
        <v>NO</v>
      </c>
      <c r="D106" s="415" t="str">
        <f>'01-Mapa de riesgo-UO'!J107</f>
        <v>Estratégico</v>
      </c>
      <c r="E106" s="415" t="str">
        <f>'01-Mapa de riesgo-UO'!K107</f>
        <v>Deserción estudiantil incremental</v>
      </c>
      <c r="F106" s="415"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415" t="str">
        <f>'01-Mapa de riesgo-UO'!M107</f>
        <v>Frustración al estudiante vinculado, demotivación y desconfianza del sistema educativo.
Ineficiencia económica de la institución y el sistema universitario</v>
      </c>
      <c r="I106" s="406" t="str">
        <f>'01-Mapa de riesgo-UO'!AT107</f>
        <v>LEVE</v>
      </c>
      <c r="J106" s="415" t="str">
        <f>'01-Mapa de riesgo-UO'!AU107</f>
        <v>Porcentaje de deserción en cada uno de los programas</v>
      </c>
      <c r="K106" s="411"/>
      <c r="L106" s="414"/>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406" t="str">
        <f>'01-Mapa de riesgo-UO'!AR107</f>
        <v>ACEPTABLE</v>
      </c>
      <c r="S106" s="409"/>
      <c r="T106" s="410"/>
      <c r="U106" s="116" t="str">
        <f>'01-Mapa de riesgo-UO'!AW107</f>
        <v>ASUMIR</v>
      </c>
      <c r="V106" s="116">
        <f>'01-Mapa de riesgo-UO'!AX107</f>
        <v>0</v>
      </c>
      <c r="W106" s="117" t="str">
        <f>'01-Mapa de riesgo-UO'!K107</f>
        <v>Deserción estudiantil incremental</v>
      </c>
      <c r="X106" s="121"/>
      <c r="Y106" s="122"/>
      <c r="Z106" s="123"/>
      <c r="AA106" s="123"/>
      <c r="AB106" s="403"/>
      <c r="AC106" s="126"/>
    </row>
    <row r="107" spans="1:29" ht="12.75" customHeight="1" x14ac:dyDescent="0.2">
      <c r="A107" s="407"/>
      <c r="B107" s="407"/>
      <c r="C107" s="407"/>
      <c r="D107" s="407"/>
      <c r="E107" s="407"/>
      <c r="F107" s="407"/>
      <c r="G107" s="112" t="str">
        <f>'01-Mapa de riesgo-UO'!I108</f>
        <v>La falta de acompañamiento hacia los estudiantes facilita la deserción por fallas académicas, desconocimiento de procesos</v>
      </c>
      <c r="H107" s="407"/>
      <c r="I107" s="407"/>
      <c r="J107" s="407"/>
      <c r="K107" s="412"/>
      <c r="L107" s="412"/>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407"/>
      <c r="S107" s="409"/>
      <c r="T107" s="410"/>
      <c r="U107" s="116" t="str">
        <f>'01-Mapa de riesgo-UO'!AW108</f>
        <v>ASUMIR</v>
      </c>
      <c r="V107" s="116">
        <f>'01-Mapa de riesgo-UO'!AX108</f>
        <v>0</v>
      </c>
      <c r="W107" s="117">
        <f>'01-Mapa de riesgo-UO'!K108</f>
        <v>0</v>
      </c>
      <c r="X107" s="121"/>
      <c r="Y107" s="122"/>
      <c r="Z107" s="123"/>
      <c r="AA107" s="123"/>
      <c r="AB107" s="404"/>
      <c r="AC107" s="126"/>
    </row>
    <row r="108" spans="1:29" ht="12.75" customHeight="1" x14ac:dyDescent="0.2">
      <c r="A108" s="408"/>
      <c r="B108" s="408"/>
      <c r="C108" s="408"/>
      <c r="D108" s="408"/>
      <c r="E108" s="408"/>
      <c r="F108" s="408"/>
      <c r="G108" s="112" t="str">
        <f>'01-Mapa de riesgo-UO'!I109</f>
        <v>Carencia de ambientes educativos institucionales que fomenten la investigación, brinden apoyo a emprendedores, faciliten visitas académicas y promuevan la pertenencia en grupos de afinidad y de investigación, entre otros</v>
      </c>
      <c r="H108" s="408"/>
      <c r="I108" s="408"/>
      <c r="J108" s="408"/>
      <c r="K108" s="413"/>
      <c r="L108" s="413"/>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408"/>
      <c r="S108" s="409"/>
      <c r="T108" s="410"/>
      <c r="U108" s="116" t="str">
        <f>'01-Mapa de riesgo-UO'!AW109</f>
        <v>ASUMIR</v>
      </c>
      <c r="V108" s="116">
        <f>'01-Mapa de riesgo-UO'!AX109</f>
        <v>0</v>
      </c>
      <c r="W108" s="117">
        <f>'01-Mapa de riesgo-UO'!K109</f>
        <v>0</v>
      </c>
      <c r="X108" s="121"/>
      <c r="Y108" s="122"/>
      <c r="Z108" s="123"/>
      <c r="AA108" s="123"/>
      <c r="AB108" s="405"/>
      <c r="AC108" s="126"/>
    </row>
    <row r="109" spans="1:29" ht="12.75" customHeight="1" x14ac:dyDescent="0.2">
      <c r="A109" s="416">
        <v>34</v>
      </c>
      <c r="B109" s="416" t="str">
        <f>'01-Mapa de riesgo-UO'!D110</f>
        <v>EXTENSIÓN_PROYECCIÓN_SOCIAL</v>
      </c>
      <c r="C109" s="415" t="str">
        <f>+'01-Mapa de riesgo-UO'!F110</f>
        <v>NO</v>
      </c>
      <c r="D109" s="415" t="str">
        <f>'01-Mapa de riesgo-UO'!J110</f>
        <v>Estratégico</v>
      </c>
      <c r="E109" s="415" t="str">
        <f>'01-Mapa de riesgo-UO'!K110</f>
        <v>Bajo relacionamiento de la facultad y los programas en el medio externo</v>
      </c>
      <c r="F109" s="415"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415"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06" t="str">
        <f>'01-Mapa de riesgo-UO'!AT110</f>
        <v>MODERADO</v>
      </c>
      <c r="J109" s="415" t="str">
        <f>'01-Mapa de riesgo-UO'!AU110</f>
        <v>Promedio de escenarios (eventos) de participación regional</v>
      </c>
      <c r="K109" s="411"/>
      <c r="L109" s="414"/>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406" t="str">
        <f>'01-Mapa de riesgo-UO'!AR110</f>
        <v>ACEPTABLE</v>
      </c>
      <c r="S109" s="409"/>
      <c r="T109" s="410"/>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403"/>
      <c r="AC109" s="126"/>
    </row>
    <row r="110" spans="1:29" ht="12.75" customHeight="1" x14ac:dyDescent="0.2">
      <c r="A110" s="407"/>
      <c r="B110" s="407"/>
      <c r="C110" s="407"/>
      <c r="D110" s="407"/>
      <c r="E110" s="407"/>
      <c r="F110" s="407"/>
      <c r="G110" s="112" t="str">
        <f>'01-Mapa de riesgo-UO'!I111</f>
        <v>Carecemos de un mecaniso o proceso institucional establecido para interactuar con los gremios.</v>
      </c>
      <c r="H110" s="407"/>
      <c r="I110" s="407"/>
      <c r="J110" s="407"/>
      <c r="K110" s="412"/>
      <c r="L110" s="412"/>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407"/>
      <c r="S110" s="409"/>
      <c r="T110" s="410"/>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404"/>
      <c r="AC110" s="126"/>
    </row>
    <row r="111" spans="1:29" ht="12.75" customHeight="1" x14ac:dyDescent="0.2">
      <c r="A111" s="408"/>
      <c r="B111" s="408"/>
      <c r="C111" s="408"/>
      <c r="D111" s="408"/>
      <c r="E111" s="408"/>
      <c r="F111" s="408"/>
      <c r="G111" s="112" t="str">
        <f>'01-Mapa de riesgo-UO'!I112</f>
        <v>No se cuenta con un plan estratégico que permita seguir unos lineamientos en el tiempo al interior de la facultad.</v>
      </c>
      <c r="H111" s="408"/>
      <c r="I111" s="408"/>
      <c r="J111" s="408"/>
      <c r="K111" s="413"/>
      <c r="L111" s="413"/>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408"/>
      <c r="S111" s="409"/>
      <c r="T111" s="410"/>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405"/>
      <c r="AC111" s="126"/>
    </row>
    <row r="112" spans="1:29" ht="12.75" customHeight="1" x14ac:dyDescent="0.2">
      <c r="A112" s="416">
        <v>35</v>
      </c>
      <c r="B112" s="416" t="str">
        <f>'01-Mapa de riesgo-UO'!D113</f>
        <v>ADMINISTRACIÓN_INSTITUCIONAL</v>
      </c>
      <c r="C112" s="415" t="str">
        <f>+'01-Mapa de riesgo-UO'!F113</f>
        <v>NO</v>
      </c>
      <c r="D112" s="415" t="str">
        <f>'01-Mapa de riesgo-UO'!J113</f>
        <v>Financiero</v>
      </c>
      <c r="E112" s="415" t="str">
        <f>'01-Mapa de riesgo-UO'!K113</f>
        <v>Posibilidad que ocurra un error en la aprobación de solicitudes que esté fuera de los parámetros que establece el reglamento</v>
      </c>
      <c r="F112" s="415"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15"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06" t="str">
        <f>'01-Mapa de riesgo-UO'!AT113</f>
        <v>MODERADO</v>
      </c>
      <c r="J112" s="415" t="str">
        <f>'01-Mapa de riesgo-UO'!AU113</f>
        <v xml:space="preserve"># de solicitudes que sean de ordenación del gasto que supere los limites establecidos por el reglamento </v>
      </c>
      <c r="K112" s="411"/>
      <c r="L112" s="414"/>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406" t="str">
        <f>'01-Mapa de riesgo-UO'!AR113</f>
        <v>ACEPTABLE</v>
      </c>
      <c r="S112" s="409"/>
      <c r="T112" s="410"/>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403"/>
      <c r="AC112" s="126"/>
    </row>
    <row r="113" spans="1:29" ht="12.75" customHeight="1" x14ac:dyDescent="0.2">
      <c r="A113" s="407"/>
      <c r="B113" s="407"/>
      <c r="C113" s="407"/>
      <c r="D113" s="407"/>
      <c r="E113" s="407"/>
      <c r="F113" s="407"/>
      <c r="G113" s="112">
        <f>'01-Mapa de riesgo-UO'!I114</f>
        <v>0</v>
      </c>
      <c r="H113" s="407"/>
      <c r="I113" s="407"/>
      <c r="J113" s="407"/>
      <c r="K113" s="412"/>
      <c r="L113" s="412"/>
      <c r="M113" s="113">
        <f>'01-Mapa de riesgo-UO'!W114</f>
        <v>0</v>
      </c>
      <c r="N113" s="114">
        <f>'01-Mapa de riesgo-UO'!AB114</f>
        <v>0</v>
      </c>
      <c r="O113" s="114">
        <f>'01-Mapa de riesgo-UO'!AF114</f>
        <v>0</v>
      </c>
      <c r="P113" s="115">
        <f>'01-Mapa de riesgo-UO'!AK114</f>
        <v>0</v>
      </c>
      <c r="Q113" s="115">
        <f>'01-Mapa de riesgo-UO'!AP114</f>
        <v>0</v>
      </c>
      <c r="R113" s="407"/>
      <c r="S113" s="409"/>
      <c r="T113" s="410"/>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404"/>
      <c r="AC113" s="126"/>
    </row>
    <row r="114" spans="1:29" ht="12.75" customHeight="1" x14ac:dyDescent="0.2">
      <c r="A114" s="408"/>
      <c r="B114" s="408"/>
      <c r="C114" s="408"/>
      <c r="D114" s="408"/>
      <c r="E114" s="408"/>
      <c r="F114" s="408"/>
      <c r="G114" s="112">
        <f>'01-Mapa de riesgo-UO'!I115</f>
        <v>0</v>
      </c>
      <c r="H114" s="408"/>
      <c r="I114" s="408"/>
      <c r="J114" s="408"/>
      <c r="K114" s="413"/>
      <c r="L114" s="413"/>
      <c r="M114" s="113">
        <f>'01-Mapa de riesgo-UO'!W115</f>
        <v>0</v>
      </c>
      <c r="N114" s="114">
        <f>'01-Mapa de riesgo-UO'!AB115</f>
        <v>0</v>
      </c>
      <c r="O114" s="114">
        <f>'01-Mapa de riesgo-UO'!AF115</f>
        <v>0</v>
      </c>
      <c r="P114" s="115">
        <f>'01-Mapa de riesgo-UO'!AK115</f>
        <v>0</v>
      </c>
      <c r="Q114" s="115">
        <f>'01-Mapa de riesgo-UO'!AP115</f>
        <v>0</v>
      </c>
      <c r="R114" s="408"/>
      <c r="S114" s="409"/>
      <c r="T114" s="410"/>
      <c r="U114" s="116">
        <f>'01-Mapa de riesgo-UO'!AW115</f>
        <v>0</v>
      </c>
      <c r="V114" s="116">
        <f>'01-Mapa de riesgo-UO'!AX115</f>
        <v>0</v>
      </c>
      <c r="W114" s="117">
        <f>'01-Mapa de riesgo-UO'!K115</f>
        <v>0</v>
      </c>
      <c r="X114" s="121"/>
      <c r="Y114" s="122"/>
      <c r="Z114" s="123"/>
      <c r="AA114" s="123"/>
      <c r="AB114" s="405"/>
      <c r="AC114" s="126"/>
    </row>
    <row r="115" spans="1:29" ht="12.75" customHeight="1" x14ac:dyDescent="0.2">
      <c r="A115" s="416">
        <v>36</v>
      </c>
      <c r="B115" s="416" t="str">
        <f>'01-Mapa de riesgo-UO'!D116</f>
        <v>ADMINISTRACIÓN_INSTITUCIONAL</v>
      </c>
      <c r="C115" s="415" t="str">
        <f>+'01-Mapa de riesgo-UO'!F116</f>
        <v>NO</v>
      </c>
      <c r="D115" s="415" t="str">
        <f>'01-Mapa de riesgo-UO'!J116</f>
        <v>Derechos_Humanos</v>
      </c>
      <c r="E115" s="415" t="str">
        <f>'01-Mapa de riesgo-UO'!K116</f>
        <v>Posibilidad de deterioro significativo en el desempeño individual y colectivo, resolución de conflictos y trabajo en equipo</v>
      </c>
      <c r="F115" s="415"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415"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06" t="str">
        <f>'01-Mapa de riesgo-UO'!AT116</f>
        <v>MODERADO</v>
      </c>
      <c r="J115" s="415" t="str">
        <f>'01-Mapa de riesgo-UO'!AU116</f>
        <v>Tasa de rotación de personal, evaluaciones de desempeño</v>
      </c>
      <c r="K115" s="411"/>
      <c r="L115" s="414"/>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406" t="str">
        <f>'01-Mapa de riesgo-UO'!AR116</f>
        <v>ACEPTABLE</v>
      </c>
      <c r="S115" s="409"/>
      <c r="T115" s="410"/>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403"/>
      <c r="AC115" s="126"/>
    </row>
    <row r="116" spans="1:29" ht="12.75" customHeight="1" x14ac:dyDescent="0.2">
      <c r="A116" s="407"/>
      <c r="B116" s="407"/>
      <c r="C116" s="407"/>
      <c r="D116" s="407"/>
      <c r="E116" s="407"/>
      <c r="F116" s="407"/>
      <c r="G116" s="112">
        <f>'01-Mapa de riesgo-UO'!I117</f>
        <v>0</v>
      </c>
      <c r="H116" s="407"/>
      <c r="I116" s="407"/>
      <c r="J116" s="407"/>
      <c r="K116" s="412"/>
      <c r="L116" s="412"/>
      <c r="M116" s="113">
        <f>'01-Mapa de riesgo-UO'!W117</f>
        <v>0</v>
      </c>
      <c r="N116" s="114">
        <f>'01-Mapa de riesgo-UO'!AB117</f>
        <v>0</v>
      </c>
      <c r="O116" s="114">
        <f>'01-Mapa de riesgo-UO'!AF117</f>
        <v>0</v>
      </c>
      <c r="P116" s="115">
        <f>'01-Mapa de riesgo-UO'!AK117</f>
        <v>0</v>
      </c>
      <c r="Q116" s="115">
        <f>'01-Mapa de riesgo-UO'!AP117</f>
        <v>0</v>
      </c>
      <c r="R116" s="407"/>
      <c r="S116" s="409"/>
      <c r="T116" s="410"/>
      <c r="U116" s="116">
        <f>'01-Mapa de riesgo-UO'!AW117</f>
        <v>0</v>
      </c>
      <c r="V116" s="116">
        <f>'01-Mapa de riesgo-UO'!AX117</f>
        <v>0</v>
      </c>
      <c r="W116" s="117">
        <f>'01-Mapa de riesgo-UO'!K117</f>
        <v>0</v>
      </c>
      <c r="X116" s="121"/>
      <c r="Y116" s="122"/>
      <c r="Z116" s="123"/>
      <c r="AA116" s="123"/>
      <c r="AB116" s="404"/>
      <c r="AC116" s="126"/>
    </row>
    <row r="117" spans="1:29" ht="12.75" customHeight="1" x14ac:dyDescent="0.2">
      <c r="A117" s="408"/>
      <c r="B117" s="408"/>
      <c r="C117" s="408"/>
      <c r="D117" s="408"/>
      <c r="E117" s="408"/>
      <c r="F117" s="408"/>
      <c r="G117" s="112">
        <f>'01-Mapa de riesgo-UO'!I118</f>
        <v>0</v>
      </c>
      <c r="H117" s="408"/>
      <c r="I117" s="408"/>
      <c r="J117" s="408"/>
      <c r="K117" s="413"/>
      <c r="L117" s="413"/>
      <c r="M117" s="113">
        <f>'01-Mapa de riesgo-UO'!W118</f>
        <v>0</v>
      </c>
      <c r="N117" s="114">
        <f>'01-Mapa de riesgo-UO'!AB118</f>
        <v>0</v>
      </c>
      <c r="O117" s="114">
        <f>'01-Mapa de riesgo-UO'!AF118</f>
        <v>0</v>
      </c>
      <c r="P117" s="115">
        <f>'01-Mapa de riesgo-UO'!AK118</f>
        <v>0</v>
      </c>
      <c r="Q117" s="115">
        <f>'01-Mapa de riesgo-UO'!AP118</f>
        <v>0</v>
      </c>
      <c r="R117" s="408"/>
      <c r="S117" s="409"/>
      <c r="T117" s="410"/>
      <c r="U117" s="116">
        <f>'01-Mapa de riesgo-UO'!AW118</f>
        <v>0</v>
      </c>
      <c r="V117" s="116">
        <f>'01-Mapa de riesgo-UO'!AX118</f>
        <v>0</v>
      </c>
      <c r="W117" s="117">
        <f>'01-Mapa de riesgo-UO'!K118</f>
        <v>0</v>
      </c>
      <c r="X117" s="121"/>
      <c r="Y117" s="122"/>
      <c r="Z117" s="123"/>
      <c r="AA117" s="123"/>
      <c r="AB117" s="405"/>
      <c r="AC117" s="126"/>
    </row>
    <row r="118" spans="1:29" ht="12.75" customHeight="1" x14ac:dyDescent="0.2">
      <c r="A118" s="416">
        <v>37</v>
      </c>
      <c r="B118" s="416" t="str">
        <f>'01-Mapa de riesgo-UO'!D119</f>
        <v>DOCENCIA</v>
      </c>
      <c r="C118" s="415" t="str">
        <f>+'01-Mapa de riesgo-UO'!F119</f>
        <v>NO</v>
      </c>
      <c r="D118" s="415" t="str">
        <f>'01-Mapa de riesgo-UO'!J119</f>
        <v>Estratégico</v>
      </c>
      <c r="E118" s="415" t="str">
        <f>'01-Mapa de riesgo-UO'!K119</f>
        <v>No apertura de nuevas cohortes de los programas de posgrado</v>
      </c>
      <c r="F118" s="415"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415" t="str">
        <f>'01-Mapa de riesgo-UO'!M119</f>
        <v>- Desfinanciación de los recursos financieros de la Facultad
- Posibilidad de cierre del programa de posgrado</v>
      </c>
      <c r="I118" s="406" t="str">
        <f>'01-Mapa de riesgo-UO'!AT119</f>
        <v>MODERADO</v>
      </c>
      <c r="J118" s="415" t="str">
        <f>'01-Mapa de riesgo-UO'!AU119</f>
        <v>N° de cohortes aperturadas anualmente por programa académico</v>
      </c>
      <c r="K118" s="411"/>
      <c r="L118" s="414"/>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406" t="str">
        <f>'01-Mapa de riesgo-UO'!AR119</f>
        <v>ACEPTABLE</v>
      </c>
      <c r="S118" s="409"/>
      <c r="T118" s="410"/>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403"/>
      <c r="AC118" s="126"/>
    </row>
    <row r="119" spans="1:29" ht="12.75" customHeight="1" x14ac:dyDescent="0.2">
      <c r="A119" s="407"/>
      <c r="B119" s="407"/>
      <c r="C119" s="407"/>
      <c r="D119" s="407"/>
      <c r="E119" s="407"/>
      <c r="F119" s="407"/>
      <c r="G119" s="112" t="str">
        <f>'01-Mapa de riesgo-UO'!I120</f>
        <v>Falta de conocimiento de las personas sobre los programas de posgrado.</v>
      </c>
      <c r="H119" s="407"/>
      <c r="I119" s="407"/>
      <c r="J119" s="407"/>
      <c r="K119" s="412"/>
      <c r="L119" s="412"/>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407"/>
      <c r="S119" s="409"/>
      <c r="T119" s="410"/>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404"/>
      <c r="AC119" s="126"/>
    </row>
    <row r="120" spans="1:29" ht="12.75" customHeight="1" x14ac:dyDescent="0.2">
      <c r="A120" s="408"/>
      <c r="B120" s="408"/>
      <c r="C120" s="408"/>
      <c r="D120" s="408"/>
      <c r="E120" s="408"/>
      <c r="F120" s="408"/>
      <c r="G120" s="112">
        <f>'01-Mapa de riesgo-UO'!I121</f>
        <v>0</v>
      </c>
      <c r="H120" s="408"/>
      <c r="I120" s="408"/>
      <c r="J120" s="408"/>
      <c r="K120" s="413"/>
      <c r="L120" s="413"/>
      <c r="M120" s="113">
        <f>'01-Mapa de riesgo-UO'!W121</f>
        <v>0</v>
      </c>
      <c r="N120" s="114">
        <f>'01-Mapa de riesgo-UO'!AB121</f>
        <v>0</v>
      </c>
      <c r="O120" s="114">
        <f>'01-Mapa de riesgo-UO'!AF121</f>
        <v>0</v>
      </c>
      <c r="P120" s="115">
        <f>'01-Mapa de riesgo-UO'!AK121</f>
        <v>0</v>
      </c>
      <c r="Q120" s="115">
        <f>'01-Mapa de riesgo-UO'!AP121</f>
        <v>0</v>
      </c>
      <c r="R120" s="408"/>
      <c r="S120" s="409"/>
      <c r="T120" s="410"/>
      <c r="U120" s="116">
        <f>'01-Mapa de riesgo-UO'!AW121</f>
        <v>0</v>
      </c>
      <c r="V120" s="116">
        <f>'01-Mapa de riesgo-UO'!AX121</f>
        <v>0</v>
      </c>
      <c r="W120" s="117">
        <f>'01-Mapa de riesgo-UO'!K121</f>
        <v>0</v>
      </c>
      <c r="X120" s="121"/>
      <c r="Y120" s="122"/>
      <c r="Z120" s="123"/>
      <c r="AA120" s="123"/>
      <c r="AB120" s="405"/>
      <c r="AC120" s="126"/>
    </row>
    <row r="121" spans="1:29" ht="12.75" customHeight="1" x14ac:dyDescent="0.2">
      <c r="A121" s="416">
        <v>38</v>
      </c>
      <c r="B121" s="416" t="str">
        <f>'01-Mapa de riesgo-UO'!D122</f>
        <v>ADMINISTRACIÓN_INSTITUCIONAL</v>
      </c>
      <c r="C121" s="415" t="str">
        <f>+'01-Mapa de riesgo-UO'!F122</f>
        <v>NO</v>
      </c>
      <c r="D121" s="415" t="str">
        <f>'01-Mapa de riesgo-UO'!J122</f>
        <v>Tecnología</v>
      </c>
      <c r="E121" s="415" t="str">
        <f>'01-Mapa de riesgo-UO'!K122</f>
        <v>Afectación en los procesos administrativos y académicos de la facultad y sus programas</v>
      </c>
      <c r="F121" s="415"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415" t="str">
        <f>'01-Mapa de riesgo-UO'!M122</f>
        <v>Pérdida de información
Reclamos de las partes involucradas
Reprocesos y aumento de carga de trabajo
Incumplimiento de los tiempos de entrega</v>
      </c>
      <c r="I121" s="406" t="str">
        <f>'01-Mapa de riesgo-UO'!AT122</f>
        <v>MODERADO</v>
      </c>
      <c r="J121" s="415" t="str">
        <f>'01-Mapa de riesgo-UO'!AU122</f>
        <v>N° de aplicativos de Sistemas de Información que presentan fallas durante el semestre</v>
      </c>
      <c r="K121" s="411"/>
      <c r="L121" s="414"/>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406" t="str">
        <f>'01-Mapa de riesgo-UO'!AR122</f>
        <v>ACEPTABLE</v>
      </c>
      <c r="S121" s="409"/>
      <c r="T121" s="410"/>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403"/>
      <c r="AC121" s="126"/>
    </row>
    <row r="122" spans="1:29" ht="12.75" customHeight="1" x14ac:dyDescent="0.2">
      <c r="A122" s="407"/>
      <c r="B122" s="407"/>
      <c r="C122" s="407"/>
      <c r="D122" s="407"/>
      <c r="E122" s="407"/>
      <c r="F122" s="407"/>
      <c r="G122" s="112" t="str">
        <f>'01-Mapa de riesgo-UO'!I123</f>
        <v>Demora en la asignación de usuarios</v>
      </c>
      <c r="H122" s="407"/>
      <c r="I122" s="407"/>
      <c r="J122" s="407"/>
      <c r="K122" s="412"/>
      <c r="L122" s="412"/>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407"/>
      <c r="S122" s="409"/>
      <c r="T122" s="410"/>
      <c r="U122" s="116">
        <f>'01-Mapa de riesgo-UO'!AW123</f>
        <v>0</v>
      </c>
      <c r="V122" s="116">
        <f>'01-Mapa de riesgo-UO'!AX123</f>
        <v>0</v>
      </c>
      <c r="W122" s="117">
        <f>'01-Mapa de riesgo-UO'!K123</f>
        <v>0</v>
      </c>
      <c r="X122" s="121"/>
      <c r="Y122" s="122"/>
      <c r="Z122" s="123"/>
      <c r="AA122" s="123"/>
      <c r="AB122" s="404"/>
      <c r="AC122" s="126"/>
    </row>
    <row r="123" spans="1:29" ht="12.75" customHeight="1" x14ac:dyDescent="0.2">
      <c r="A123" s="408"/>
      <c r="B123" s="408"/>
      <c r="C123" s="408"/>
      <c r="D123" s="408"/>
      <c r="E123" s="408"/>
      <c r="F123" s="408"/>
      <c r="G123" s="112">
        <f>'01-Mapa de riesgo-UO'!I124</f>
        <v>0</v>
      </c>
      <c r="H123" s="408"/>
      <c r="I123" s="408"/>
      <c r="J123" s="408"/>
      <c r="K123" s="413"/>
      <c r="L123" s="413"/>
      <c r="M123" s="113">
        <f>'01-Mapa de riesgo-UO'!W124</f>
        <v>0</v>
      </c>
      <c r="N123" s="114">
        <f>'01-Mapa de riesgo-UO'!AB124</f>
        <v>0</v>
      </c>
      <c r="O123" s="114">
        <f>'01-Mapa de riesgo-UO'!AF124</f>
        <v>0</v>
      </c>
      <c r="P123" s="115">
        <f>'01-Mapa de riesgo-UO'!AK124</f>
        <v>0</v>
      </c>
      <c r="Q123" s="115">
        <f>'01-Mapa de riesgo-UO'!AP124</f>
        <v>0</v>
      </c>
      <c r="R123" s="408"/>
      <c r="S123" s="409"/>
      <c r="T123" s="410"/>
      <c r="U123" s="116">
        <f>'01-Mapa de riesgo-UO'!AW124</f>
        <v>0</v>
      </c>
      <c r="V123" s="116">
        <f>'01-Mapa de riesgo-UO'!AX124</f>
        <v>0</v>
      </c>
      <c r="W123" s="117">
        <f>'01-Mapa de riesgo-UO'!K124</f>
        <v>0</v>
      </c>
      <c r="X123" s="121"/>
      <c r="Y123" s="122"/>
      <c r="Z123" s="123"/>
      <c r="AA123" s="123"/>
      <c r="AB123" s="405"/>
      <c r="AC123" s="126"/>
    </row>
    <row r="124" spans="1:29" ht="12.75" customHeight="1" x14ac:dyDescent="0.2">
      <c r="A124" s="416">
        <v>39</v>
      </c>
      <c r="B124" s="416" t="str">
        <f>'01-Mapa de riesgo-UO'!D125</f>
        <v>DOCENCIA</v>
      </c>
      <c r="C124" s="415" t="str">
        <f>+'01-Mapa de riesgo-UO'!F125</f>
        <v>NO</v>
      </c>
      <c r="D124" s="415" t="str">
        <f>'01-Mapa de riesgo-UO'!J125</f>
        <v>Operacional</v>
      </c>
      <c r="E124" s="415" t="str">
        <f>'01-Mapa de riesgo-UO'!K125</f>
        <v>Afectación en la prestación del servicio (desarrollo de clases)</v>
      </c>
      <c r="F124" s="415" t="str">
        <f>'01-Mapa de riesgo-UO'!L125</f>
        <v>Al momento de inicio de semestre algunas asignaturas se quedan sin asignación de salón o sala de cómputo.</v>
      </c>
      <c r="G124" s="112" t="str">
        <f>'01-Mapa de riesgo-UO'!I125</f>
        <v>Deficit de salas de cómputo y salones para la alta demanda de clases</v>
      </c>
      <c r="H124" s="415" t="str">
        <f>'01-Mapa de riesgo-UO'!M125</f>
        <v>Demora para dar inicio a las clases
Iniciar clases en condiciones no adecuadas</v>
      </c>
      <c r="I124" s="406" t="str">
        <f>'01-Mapa de riesgo-UO'!AT125</f>
        <v>MODERADO</v>
      </c>
      <c r="J124" s="415" t="str">
        <f>'01-Mapa de riesgo-UO'!AU125</f>
        <v>N° de asginaturas sin asignación de salón o sala de cómputo durante todo el semestre</v>
      </c>
      <c r="K124" s="411"/>
      <c r="L124" s="414"/>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406" t="str">
        <f>'01-Mapa de riesgo-UO'!AR125</f>
        <v>ACEPTABLE</v>
      </c>
      <c r="S124" s="409"/>
      <c r="T124" s="410"/>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403"/>
      <c r="AC124" s="126"/>
    </row>
    <row r="125" spans="1:29" ht="12.75" customHeight="1" x14ac:dyDescent="0.2">
      <c r="A125" s="407"/>
      <c r="B125" s="407"/>
      <c r="C125" s="407"/>
      <c r="D125" s="407"/>
      <c r="E125" s="407"/>
      <c r="F125" s="407"/>
      <c r="G125" s="112" t="str">
        <f>'01-Mapa de riesgo-UO'!I126</f>
        <v>El proceso de asignación de salas de cómputo es demorado</v>
      </c>
      <c r="H125" s="407"/>
      <c r="I125" s="407"/>
      <c r="J125" s="407"/>
      <c r="K125" s="412"/>
      <c r="L125" s="412"/>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407"/>
      <c r="S125" s="409"/>
      <c r="T125" s="410"/>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404"/>
      <c r="AC125" s="126"/>
    </row>
    <row r="126" spans="1:29" ht="12.75" customHeight="1" x14ac:dyDescent="0.2">
      <c r="A126" s="408"/>
      <c r="B126" s="408"/>
      <c r="C126" s="408"/>
      <c r="D126" s="408"/>
      <c r="E126" s="408"/>
      <c r="F126" s="408"/>
      <c r="G126" s="112">
        <f>'01-Mapa de riesgo-UO'!I127</f>
        <v>0</v>
      </c>
      <c r="H126" s="408"/>
      <c r="I126" s="408"/>
      <c r="J126" s="408"/>
      <c r="K126" s="413"/>
      <c r="L126" s="413"/>
      <c r="M126" s="113">
        <f>'01-Mapa de riesgo-UO'!W127</f>
        <v>0</v>
      </c>
      <c r="N126" s="114">
        <f>'01-Mapa de riesgo-UO'!AB127</f>
        <v>0</v>
      </c>
      <c r="O126" s="114">
        <f>'01-Mapa de riesgo-UO'!AF127</f>
        <v>0</v>
      </c>
      <c r="P126" s="115">
        <f>'01-Mapa de riesgo-UO'!AK127</f>
        <v>0</v>
      </c>
      <c r="Q126" s="115">
        <f>'01-Mapa de riesgo-UO'!AP127</f>
        <v>0</v>
      </c>
      <c r="R126" s="408"/>
      <c r="S126" s="409"/>
      <c r="T126" s="410"/>
      <c r="U126" s="116">
        <f>'01-Mapa de riesgo-UO'!AW127</f>
        <v>0</v>
      </c>
      <c r="V126" s="116">
        <f>'01-Mapa de riesgo-UO'!AX127</f>
        <v>0</v>
      </c>
      <c r="W126" s="117">
        <f>'01-Mapa de riesgo-UO'!K127</f>
        <v>0</v>
      </c>
      <c r="X126" s="121"/>
      <c r="Y126" s="122"/>
      <c r="Z126" s="123"/>
      <c r="AA126" s="123"/>
      <c r="AB126" s="405"/>
      <c r="AC126" s="126"/>
    </row>
    <row r="127" spans="1:29" ht="12.75" customHeight="1" x14ac:dyDescent="0.2">
      <c r="A127" s="416">
        <v>40</v>
      </c>
      <c r="B127" s="416" t="str">
        <f>'01-Mapa de riesgo-UO'!D128</f>
        <v>DOCENCIA</v>
      </c>
      <c r="C127" s="415" t="str">
        <f>+'01-Mapa de riesgo-UO'!F128</f>
        <v>NO</v>
      </c>
      <c r="D127" s="415" t="str">
        <f>'01-Mapa de riesgo-UO'!J128</f>
        <v>Cumplimiento</v>
      </c>
      <c r="E127" s="415" t="str">
        <f>'01-Mapa de riesgo-UO'!K128</f>
        <v>No renovación del registro calificado de un programa académico</v>
      </c>
      <c r="F127" s="415" t="str">
        <f>'01-Mapa de riesgo-UO'!L128</f>
        <v xml:space="preserve">Perdida del registro calificado de uno de los programas que hacen parte de la facultad. </v>
      </c>
      <c r="G127" s="112" t="str">
        <f>'01-Mapa de riesgo-UO'!I128</f>
        <v>Bajo seguimiento a las fechas de vencimiento a los registros calificados</v>
      </c>
      <c r="H127" s="415" t="str">
        <f>'01-Mapa de riesgo-UO'!M128</f>
        <v>Suspención de la oferta  del   programa .
No apertura de nuevas cohortes.
Perdida de imagen de la Institución.</v>
      </c>
      <c r="I127" s="406" t="str">
        <f>'01-Mapa de riesgo-UO'!AT128</f>
        <v>MODERADO</v>
      </c>
      <c r="J127" s="415" t="str">
        <f>'01-Mapa de riesgo-UO'!AU128</f>
        <v xml:space="preserve">Numero de Programas sin RRC /Total de programas*100 </v>
      </c>
      <c r="K127" s="411"/>
      <c r="L127" s="414"/>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406" t="str">
        <f>'01-Mapa de riesgo-UO'!AR128</f>
        <v>ACEPTABLE</v>
      </c>
      <c r="S127" s="409"/>
      <c r="T127" s="410"/>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403"/>
      <c r="AC127" s="126"/>
    </row>
    <row r="128" spans="1:29" ht="12.75" customHeight="1" x14ac:dyDescent="0.2">
      <c r="A128" s="407"/>
      <c r="B128" s="407"/>
      <c r="C128" s="407"/>
      <c r="D128" s="407"/>
      <c r="E128" s="407"/>
      <c r="F128" s="407"/>
      <c r="G128" s="112" t="str">
        <f>'01-Mapa de riesgo-UO'!I129</f>
        <v>Poco  conocimiento sobre las implicaciones del riesgo para la institución, el programa, y la facultad</v>
      </c>
      <c r="H128" s="407"/>
      <c r="I128" s="407"/>
      <c r="J128" s="407"/>
      <c r="K128" s="412"/>
      <c r="L128" s="412"/>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407"/>
      <c r="S128" s="409"/>
      <c r="T128" s="410"/>
      <c r="U128" s="116">
        <f>'01-Mapa de riesgo-UO'!AW129</f>
        <v>0</v>
      </c>
      <c r="V128" s="116">
        <f>'01-Mapa de riesgo-UO'!AX129</f>
        <v>0</v>
      </c>
      <c r="W128" s="117">
        <f>'01-Mapa de riesgo-UO'!K129</f>
        <v>0</v>
      </c>
      <c r="X128" s="121"/>
      <c r="Y128" s="122"/>
      <c r="Z128" s="123"/>
      <c r="AA128" s="123"/>
      <c r="AB128" s="404"/>
      <c r="AC128" s="126"/>
    </row>
    <row r="129" spans="1:29" ht="12.75" customHeight="1" x14ac:dyDescent="0.2">
      <c r="A129" s="408"/>
      <c r="B129" s="408"/>
      <c r="C129" s="408"/>
      <c r="D129" s="408"/>
      <c r="E129" s="408"/>
      <c r="F129" s="408"/>
      <c r="G129" s="112">
        <f>'01-Mapa de riesgo-UO'!I130</f>
        <v>0</v>
      </c>
      <c r="H129" s="408"/>
      <c r="I129" s="408"/>
      <c r="J129" s="408"/>
      <c r="K129" s="413"/>
      <c r="L129" s="413"/>
      <c r="M129" s="113">
        <f>'01-Mapa de riesgo-UO'!W130</f>
        <v>0</v>
      </c>
      <c r="N129" s="114">
        <f>'01-Mapa de riesgo-UO'!AB130</f>
        <v>0</v>
      </c>
      <c r="O129" s="114">
        <f>'01-Mapa de riesgo-UO'!AF130</f>
        <v>0</v>
      </c>
      <c r="P129" s="115">
        <f>'01-Mapa de riesgo-UO'!AK130</f>
        <v>0</v>
      </c>
      <c r="Q129" s="115">
        <f>'01-Mapa de riesgo-UO'!AP130</f>
        <v>0</v>
      </c>
      <c r="R129" s="408"/>
      <c r="S129" s="409"/>
      <c r="T129" s="410"/>
      <c r="U129" s="116">
        <f>'01-Mapa de riesgo-UO'!AW130</f>
        <v>0</v>
      </c>
      <c r="V129" s="116">
        <f>'01-Mapa de riesgo-UO'!AX130</f>
        <v>0</v>
      </c>
      <c r="W129" s="117">
        <f>'01-Mapa de riesgo-UO'!K130</f>
        <v>0</v>
      </c>
      <c r="X129" s="121"/>
      <c r="Y129" s="122"/>
      <c r="Z129" s="123"/>
      <c r="AA129" s="123"/>
      <c r="AB129" s="405"/>
      <c r="AC129" s="126"/>
    </row>
    <row r="130" spans="1:29" ht="12.75" customHeight="1" x14ac:dyDescent="0.2">
      <c r="A130" s="416">
        <v>41</v>
      </c>
      <c r="B130" s="416" t="str">
        <f>'01-Mapa de riesgo-UO'!D131</f>
        <v>DOCENCIA</v>
      </c>
      <c r="C130" s="415" t="str">
        <f>+'01-Mapa de riesgo-UO'!F131</f>
        <v>NO</v>
      </c>
      <c r="D130" s="415" t="str">
        <f>'01-Mapa de riesgo-UO'!J131</f>
        <v>Operacional</v>
      </c>
      <c r="E130" s="415" t="str">
        <f>'01-Mapa de riesgo-UO'!K131</f>
        <v>Programas académicos sin acreditación o sin renovación de la misma</v>
      </c>
      <c r="F130" s="415" t="str">
        <f>'01-Mapa de riesgo-UO'!L131</f>
        <v>No otorgamiento de la acreditación o perdida de la misma en uno de los programas que hacen parte de la facultad</v>
      </c>
      <c r="G130" s="112" t="str">
        <f>'01-Mapa de riesgo-UO'!I131</f>
        <v>Falta de seguimiento y control sobre el contexto normativo de interés</v>
      </c>
      <c r="H130" s="415" t="str">
        <f>'01-Mapa de riesgo-UO'!M131</f>
        <v>Afectación a los  indicadores de calidad  de la Universidad
Pérdida de imagen institucional</v>
      </c>
      <c r="I130" s="406" t="str">
        <f>'01-Mapa de riesgo-UO'!AT131</f>
        <v>LEVE</v>
      </c>
      <c r="J130" s="415" t="str">
        <f>'01-Mapa de riesgo-UO'!AU131</f>
        <v>Número de programas sin RA / Total de programas acreditados *100</v>
      </c>
      <c r="K130" s="411"/>
      <c r="L130" s="414"/>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406" t="str">
        <f>'01-Mapa de riesgo-UO'!AR131</f>
        <v>ACEPTABLE</v>
      </c>
      <c r="S130" s="409"/>
      <c r="T130" s="410"/>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403"/>
      <c r="AC130" s="126"/>
    </row>
    <row r="131" spans="1:29" ht="12.75" customHeight="1" x14ac:dyDescent="0.2">
      <c r="A131" s="407"/>
      <c r="B131" s="407"/>
      <c r="C131" s="407"/>
      <c r="D131" s="407"/>
      <c r="E131" s="407"/>
      <c r="F131" s="407"/>
      <c r="G131" s="112" t="str">
        <f>'01-Mapa de riesgo-UO'!I132</f>
        <v>Desarticulación en la ejecución de los planes de mejoramiento frente al cambio normativo, asociado a los procesos de autoevaluación.</v>
      </c>
      <c r="H131" s="407"/>
      <c r="I131" s="407"/>
      <c r="J131" s="407"/>
      <c r="K131" s="412"/>
      <c r="L131" s="412"/>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407"/>
      <c r="S131" s="409"/>
      <c r="T131" s="410"/>
      <c r="U131" s="116" t="str">
        <f>'01-Mapa de riesgo-UO'!AW132</f>
        <v>ASUMIR</v>
      </c>
      <c r="V131" s="116">
        <f>'01-Mapa de riesgo-UO'!AX132</f>
        <v>0</v>
      </c>
      <c r="W131" s="117">
        <f>'01-Mapa de riesgo-UO'!K132</f>
        <v>0</v>
      </c>
      <c r="X131" s="121"/>
      <c r="Y131" s="122"/>
      <c r="Z131" s="123"/>
      <c r="AA131" s="123"/>
      <c r="AB131" s="404"/>
      <c r="AC131" s="126"/>
    </row>
    <row r="132" spans="1:29" ht="12.75" customHeight="1" x14ac:dyDescent="0.2">
      <c r="A132" s="408"/>
      <c r="B132" s="408"/>
      <c r="C132" s="408"/>
      <c r="D132" s="408"/>
      <c r="E132" s="408"/>
      <c r="F132" s="408"/>
      <c r="G132" s="112" t="str">
        <f>'01-Mapa de riesgo-UO'!I133</f>
        <v>Formulación  y seguimiento inadecuados a los  planes de mejoramiento</v>
      </c>
      <c r="H132" s="408"/>
      <c r="I132" s="408"/>
      <c r="J132" s="408"/>
      <c r="K132" s="413"/>
      <c r="L132" s="413"/>
      <c r="M132" s="113">
        <f>'01-Mapa de riesgo-UO'!W133</f>
        <v>0</v>
      </c>
      <c r="N132" s="114">
        <f>'01-Mapa de riesgo-UO'!AB133</f>
        <v>0</v>
      </c>
      <c r="O132" s="114">
        <f>'01-Mapa de riesgo-UO'!AF133</f>
        <v>0</v>
      </c>
      <c r="P132" s="115">
        <f>'01-Mapa de riesgo-UO'!AK133</f>
        <v>0</v>
      </c>
      <c r="Q132" s="115">
        <f>'01-Mapa de riesgo-UO'!AP133</f>
        <v>0</v>
      </c>
      <c r="R132" s="408"/>
      <c r="S132" s="409"/>
      <c r="T132" s="410"/>
      <c r="U132" s="116">
        <f>'01-Mapa de riesgo-UO'!AW133</f>
        <v>0</v>
      </c>
      <c r="V132" s="116">
        <f>'01-Mapa de riesgo-UO'!AX133</f>
        <v>0</v>
      </c>
      <c r="W132" s="117">
        <f>'01-Mapa de riesgo-UO'!K133</f>
        <v>0</v>
      </c>
      <c r="X132" s="121"/>
      <c r="Y132" s="122"/>
      <c r="Z132" s="123"/>
      <c r="AA132" s="123"/>
      <c r="AB132" s="405"/>
      <c r="AC132" s="126"/>
    </row>
    <row r="133" spans="1:29" ht="12.75" customHeight="1" x14ac:dyDescent="0.2">
      <c r="A133" s="416">
        <v>42</v>
      </c>
      <c r="B133" s="416" t="str">
        <f>'01-Mapa de riesgo-UO'!D134</f>
        <v>INVESTIGACIÓN_E_INNOVACIÓN</v>
      </c>
      <c r="C133" s="415" t="str">
        <f>+'01-Mapa de riesgo-UO'!F134</f>
        <v>NO</v>
      </c>
      <c r="D133" s="415" t="str">
        <f>'01-Mapa de riesgo-UO'!J134</f>
        <v>Estratégico</v>
      </c>
      <c r="E133" s="415" t="str">
        <f>'01-Mapa de riesgo-UO'!K134</f>
        <v xml:space="preserve">Disminución o descenso de los grupos de investigación en el escalafon de MinCiencias
</v>
      </c>
      <c r="F133" s="415"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415" t="str">
        <f>'01-Mapa de riesgo-UO'!M134</f>
        <v xml:space="preserve">Deficiencia en el factor de investigación para la acreditación de los programas
Disminución de los indicadores para la facultad
Bajo impacto y visibilidad en el medio
</v>
      </c>
      <c r="I133" s="406" t="str">
        <f>'01-Mapa de riesgo-UO'!AT134</f>
        <v>LEVE</v>
      </c>
      <c r="J133" s="415" t="str">
        <f>'01-Mapa de riesgo-UO'!AU134</f>
        <v>N° de grupos de investigación que bajan de categoria / N°Total de grupos categorizados en MinCiencias</v>
      </c>
      <c r="K133" s="411"/>
      <c r="L133" s="414"/>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406" t="str">
        <f>'01-Mapa de riesgo-UO'!AR134</f>
        <v>ACEPTABLE</v>
      </c>
      <c r="S133" s="409"/>
      <c r="T133" s="410"/>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403"/>
      <c r="AC133" s="126"/>
    </row>
    <row r="134" spans="1:29" ht="12.75" customHeight="1" x14ac:dyDescent="0.2">
      <c r="A134" s="407"/>
      <c r="B134" s="407"/>
      <c r="C134" s="407"/>
      <c r="D134" s="407"/>
      <c r="E134" s="407"/>
      <c r="F134" s="407"/>
      <c r="G134" s="112" t="str">
        <f>'01-Mapa de riesgo-UO'!I135</f>
        <v>Pocos  recursos para el proceso de investigación</v>
      </c>
      <c r="H134" s="407"/>
      <c r="I134" s="407"/>
      <c r="J134" s="407"/>
      <c r="K134" s="412"/>
      <c r="L134" s="412"/>
      <c r="M134" s="113">
        <f>'01-Mapa de riesgo-UO'!W135</f>
        <v>0</v>
      </c>
      <c r="N134" s="114">
        <f>'01-Mapa de riesgo-UO'!AB135</f>
        <v>0</v>
      </c>
      <c r="O134" s="114">
        <f>'01-Mapa de riesgo-UO'!AF135</f>
        <v>0</v>
      </c>
      <c r="P134" s="115">
        <f>'01-Mapa de riesgo-UO'!AK135</f>
        <v>0</v>
      </c>
      <c r="Q134" s="115">
        <f>'01-Mapa de riesgo-UO'!AP135</f>
        <v>0</v>
      </c>
      <c r="R134" s="407"/>
      <c r="S134" s="409"/>
      <c r="T134" s="410"/>
      <c r="U134" s="116">
        <f>'01-Mapa de riesgo-UO'!AW135</f>
        <v>0</v>
      </c>
      <c r="V134" s="116">
        <f>'01-Mapa de riesgo-UO'!AX135</f>
        <v>0</v>
      </c>
      <c r="W134" s="117">
        <f>'01-Mapa de riesgo-UO'!K135</f>
        <v>0</v>
      </c>
      <c r="X134" s="121"/>
      <c r="Y134" s="122"/>
      <c r="Z134" s="123"/>
      <c r="AA134" s="123"/>
      <c r="AB134" s="404"/>
      <c r="AC134" s="126"/>
    </row>
    <row r="135" spans="1:29" ht="12.75" customHeight="1" x14ac:dyDescent="0.2">
      <c r="A135" s="408"/>
      <c r="B135" s="408"/>
      <c r="C135" s="408"/>
      <c r="D135" s="408"/>
      <c r="E135" s="408"/>
      <c r="F135" s="408"/>
      <c r="G135" s="112" t="str">
        <f>'01-Mapa de riesgo-UO'!I136</f>
        <v xml:space="preserve"> No se tiene infraestructura adecuada en los laboratorios para la práctica investigativa</v>
      </c>
      <c r="H135" s="408"/>
      <c r="I135" s="408"/>
      <c r="J135" s="408"/>
      <c r="K135" s="413"/>
      <c r="L135" s="413"/>
      <c r="M135" s="113">
        <f>'01-Mapa de riesgo-UO'!W136</f>
        <v>0</v>
      </c>
      <c r="N135" s="114">
        <f>'01-Mapa de riesgo-UO'!AB136</f>
        <v>0</v>
      </c>
      <c r="O135" s="114">
        <f>'01-Mapa de riesgo-UO'!AF136</f>
        <v>0</v>
      </c>
      <c r="P135" s="115">
        <f>'01-Mapa de riesgo-UO'!AK136</f>
        <v>0</v>
      </c>
      <c r="Q135" s="115">
        <f>'01-Mapa de riesgo-UO'!AP136</f>
        <v>0</v>
      </c>
      <c r="R135" s="408"/>
      <c r="S135" s="409"/>
      <c r="T135" s="410"/>
      <c r="U135" s="116">
        <f>'01-Mapa de riesgo-UO'!AW136</f>
        <v>0</v>
      </c>
      <c r="V135" s="116">
        <f>'01-Mapa de riesgo-UO'!AX136</f>
        <v>0</v>
      </c>
      <c r="W135" s="117">
        <f>'01-Mapa de riesgo-UO'!K136</f>
        <v>0</v>
      </c>
      <c r="X135" s="121"/>
      <c r="Y135" s="122"/>
      <c r="Z135" s="123"/>
      <c r="AA135" s="123"/>
      <c r="AB135" s="405"/>
      <c r="AC135" s="126"/>
    </row>
    <row r="136" spans="1:29" ht="12.75" customHeight="1" x14ac:dyDescent="0.2">
      <c r="A136" s="416">
        <v>43</v>
      </c>
      <c r="B136" s="416" t="str">
        <f>'01-Mapa de riesgo-UO'!D137</f>
        <v>EXTENSIÓN_PROYECCIÓN_SOCIAL</v>
      </c>
      <c r="C136" s="415" t="str">
        <f>+'01-Mapa de riesgo-UO'!F137</f>
        <v>NO</v>
      </c>
      <c r="D136" s="415" t="str">
        <f>'01-Mapa de riesgo-UO'!J137</f>
        <v>Corrupción</v>
      </c>
      <c r="E136" s="415" t="str">
        <f>'01-Mapa de riesgo-UO'!K137</f>
        <v>Pérdida de la imparcialidad (4.1.3)</v>
      </c>
      <c r="F136" s="415"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415" t="str">
        <f>'01-Mapa de riesgo-UO'!M137</f>
        <v>Pérdida de  credibilidad en el laboratorio
Pérdida de la confianza en el funcionario.
Iniciación de un proceso disciplinario</v>
      </c>
      <c r="I136" s="406" t="str">
        <f>'01-Mapa de riesgo-UO'!AT137</f>
        <v>LEVE</v>
      </c>
      <c r="J136" s="415" t="str">
        <f>'01-Mapa de riesgo-UO'!AU137</f>
        <v>N° Informes con pérdida de la imparcialidad / N° informes expedidos por el grupo de investigación</v>
      </c>
      <c r="K136" s="411"/>
      <c r="L136" s="414"/>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406" t="str">
        <f>'01-Mapa de riesgo-UO'!AR137</f>
        <v>ACEPTABLE</v>
      </c>
      <c r="S136" s="409"/>
      <c r="T136" s="410"/>
      <c r="U136" s="116" t="str">
        <f>'01-Mapa de riesgo-UO'!AW137</f>
        <v>ASUMIR</v>
      </c>
      <c r="V136" s="116">
        <f>'01-Mapa de riesgo-UO'!AX137</f>
        <v>0</v>
      </c>
      <c r="W136" s="117" t="str">
        <f>'01-Mapa de riesgo-UO'!K137</f>
        <v>Pérdida de la imparcialidad (4.1.3)</v>
      </c>
      <c r="X136" s="121"/>
      <c r="Y136" s="122"/>
      <c r="Z136" s="123"/>
      <c r="AA136" s="123"/>
      <c r="AB136" s="403"/>
      <c r="AC136" s="126"/>
    </row>
    <row r="137" spans="1:29" ht="12.75" customHeight="1" x14ac:dyDescent="0.2">
      <c r="A137" s="407"/>
      <c r="B137" s="407"/>
      <c r="C137" s="407"/>
      <c r="D137" s="407"/>
      <c r="E137" s="407"/>
      <c r="F137" s="407"/>
      <c r="G137" s="112" t="str">
        <f>'01-Mapa de riesgo-UO'!I138</f>
        <v>Conflicto de intereses, al prestar servicios de caracterización entre los que hacen parte  del  centro de laboratorios.</v>
      </c>
      <c r="H137" s="407"/>
      <c r="I137" s="407"/>
      <c r="J137" s="407"/>
      <c r="K137" s="412"/>
      <c r="L137" s="412"/>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407"/>
      <c r="S137" s="409"/>
      <c r="T137" s="410"/>
      <c r="U137" s="116" t="str">
        <f>'01-Mapa de riesgo-UO'!AW138</f>
        <v>ASUMIR</v>
      </c>
      <c r="V137" s="116">
        <f>'01-Mapa de riesgo-UO'!AX138</f>
        <v>0</v>
      </c>
      <c r="W137" s="117">
        <f>'01-Mapa de riesgo-UO'!K138</f>
        <v>0</v>
      </c>
      <c r="X137" s="121"/>
      <c r="Y137" s="122"/>
      <c r="Z137" s="123"/>
      <c r="AA137" s="123"/>
      <c r="AB137" s="404"/>
      <c r="AC137" s="126"/>
    </row>
    <row r="138" spans="1:29" ht="12.75" customHeight="1" x14ac:dyDescent="0.2">
      <c r="A138" s="408"/>
      <c r="B138" s="408"/>
      <c r="C138" s="408"/>
      <c r="D138" s="408"/>
      <c r="E138" s="408"/>
      <c r="F138" s="408"/>
      <c r="G138" s="112">
        <f>'01-Mapa de riesgo-UO'!I139</f>
        <v>0</v>
      </c>
      <c r="H138" s="408"/>
      <c r="I138" s="408"/>
      <c r="J138" s="408"/>
      <c r="K138" s="413"/>
      <c r="L138" s="413"/>
      <c r="M138" s="113">
        <f>'01-Mapa de riesgo-UO'!W139</f>
        <v>0</v>
      </c>
      <c r="N138" s="114">
        <f>'01-Mapa de riesgo-UO'!AB139</f>
        <v>0</v>
      </c>
      <c r="O138" s="114">
        <f>'01-Mapa de riesgo-UO'!AF139</f>
        <v>0</v>
      </c>
      <c r="P138" s="115">
        <f>'01-Mapa de riesgo-UO'!AK139</f>
        <v>0</v>
      </c>
      <c r="Q138" s="115">
        <f>'01-Mapa de riesgo-UO'!AP139</f>
        <v>0</v>
      </c>
      <c r="R138" s="408"/>
      <c r="S138" s="409"/>
      <c r="T138" s="410"/>
      <c r="U138" s="116">
        <f>'01-Mapa de riesgo-UO'!AW139</f>
        <v>0</v>
      </c>
      <c r="V138" s="116">
        <f>'01-Mapa de riesgo-UO'!AX139</f>
        <v>0</v>
      </c>
      <c r="W138" s="117">
        <f>'01-Mapa de riesgo-UO'!K139</f>
        <v>0</v>
      </c>
      <c r="X138" s="121"/>
      <c r="Y138" s="122"/>
      <c r="Z138" s="123"/>
      <c r="AA138" s="123"/>
      <c r="AB138" s="405"/>
      <c r="AC138" s="126"/>
    </row>
    <row r="139" spans="1:29" ht="12.75" customHeight="1" x14ac:dyDescent="0.2">
      <c r="A139" s="416">
        <v>44</v>
      </c>
      <c r="B139" s="416" t="str">
        <f>'01-Mapa de riesgo-UO'!D140</f>
        <v>EXTENSIÓN_PROYECCIÓN_SOCIAL</v>
      </c>
      <c r="C139" s="415" t="str">
        <f>+'01-Mapa de riesgo-UO'!F140</f>
        <v>NO</v>
      </c>
      <c r="D139" s="415" t="str">
        <f>'01-Mapa de riesgo-UO'!J140</f>
        <v>Operacional</v>
      </c>
      <c r="E139" s="415" t="str">
        <f>'01-Mapa de riesgo-UO'!K140</f>
        <v>Pérdida de la validez de los resultados del laboratorio
(6.3)</v>
      </c>
      <c r="F139" s="415"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415" t="str">
        <f>'01-Mapa de riesgo-UO'!M140</f>
        <v>Pérdida de  credibilidad en el laboratorio
Generación de mala imagen del alboratorio por no prestar servicios confiables</v>
      </c>
      <c r="I139" s="406" t="str">
        <f>'01-Mapa de riesgo-UO'!AT140</f>
        <v>LEVE</v>
      </c>
      <c r="J139" s="415" t="str">
        <f>'01-Mapa de riesgo-UO'!AU140</f>
        <v>No. veces en que las condiciones ambientales se salieron de los límites / No. Veces que se midieron las condiciones ambientales</v>
      </c>
      <c r="K139" s="411"/>
      <c r="L139" s="414"/>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406" t="str">
        <f>'01-Mapa de riesgo-UO'!AR140</f>
        <v>FUERTE</v>
      </c>
      <c r="S139" s="409"/>
      <c r="T139" s="410"/>
      <c r="U139" s="116" t="str">
        <f>'01-Mapa de riesgo-UO'!AW140</f>
        <v>ASUMIR</v>
      </c>
      <c r="V139" s="116">
        <f>'01-Mapa de riesgo-UO'!AX140</f>
        <v>0</v>
      </c>
      <c r="W139" s="117" t="str">
        <f>'01-Mapa de riesgo-UO'!K140</f>
        <v>Pérdida de la validez de los resultados del laboratorio
(6.3)</v>
      </c>
      <c r="X139" s="121"/>
      <c r="Y139" s="122"/>
      <c r="Z139" s="123"/>
      <c r="AA139" s="123"/>
      <c r="AB139" s="403"/>
      <c r="AC139" s="126"/>
    </row>
    <row r="140" spans="1:29" ht="12.75" customHeight="1" x14ac:dyDescent="0.2">
      <c r="A140" s="407"/>
      <c r="B140" s="407"/>
      <c r="C140" s="407"/>
      <c r="D140" s="407"/>
      <c r="E140" s="407"/>
      <c r="F140" s="407"/>
      <c r="G140" s="112">
        <f>'01-Mapa de riesgo-UO'!I141</f>
        <v>0</v>
      </c>
      <c r="H140" s="407"/>
      <c r="I140" s="407"/>
      <c r="J140" s="407"/>
      <c r="K140" s="412"/>
      <c r="L140" s="412"/>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407"/>
      <c r="S140" s="409"/>
      <c r="T140" s="410"/>
      <c r="U140" s="116" t="str">
        <f>'01-Mapa de riesgo-UO'!AW141</f>
        <v>ASUMIR</v>
      </c>
      <c r="V140" s="116">
        <f>'01-Mapa de riesgo-UO'!AX141</f>
        <v>0</v>
      </c>
      <c r="W140" s="117">
        <f>'01-Mapa de riesgo-UO'!K141</f>
        <v>0</v>
      </c>
      <c r="X140" s="121"/>
      <c r="Y140" s="122"/>
      <c r="Z140" s="123"/>
      <c r="AA140" s="123"/>
      <c r="AB140" s="404"/>
      <c r="AC140" s="126"/>
    </row>
    <row r="141" spans="1:29" ht="12.75" customHeight="1" x14ac:dyDescent="0.2">
      <c r="A141" s="408"/>
      <c r="B141" s="408"/>
      <c r="C141" s="408"/>
      <c r="D141" s="408"/>
      <c r="E141" s="408"/>
      <c r="F141" s="408"/>
      <c r="G141" s="112">
        <f>'01-Mapa de riesgo-UO'!I142</f>
        <v>0</v>
      </c>
      <c r="H141" s="408"/>
      <c r="I141" s="408"/>
      <c r="J141" s="408"/>
      <c r="K141" s="413"/>
      <c r="L141" s="413"/>
      <c r="M141" s="113">
        <f>'01-Mapa de riesgo-UO'!W142</f>
        <v>0</v>
      </c>
      <c r="N141" s="114">
        <f>'01-Mapa de riesgo-UO'!AB142</f>
        <v>0</v>
      </c>
      <c r="O141" s="114">
        <f>'01-Mapa de riesgo-UO'!AF142</f>
        <v>0</v>
      </c>
      <c r="P141" s="115">
        <f>'01-Mapa de riesgo-UO'!AK142</f>
        <v>0</v>
      </c>
      <c r="Q141" s="115">
        <f>'01-Mapa de riesgo-UO'!AP142</f>
        <v>0</v>
      </c>
      <c r="R141" s="408"/>
      <c r="S141" s="409"/>
      <c r="T141" s="410"/>
      <c r="U141" s="116">
        <f>'01-Mapa de riesgo-UO'!AW142</f>
        <v>0</v>
      </c>
      <c r="V141" s="116">
        <f>'01-Mapa de riesgo-UO'!AX142</f>
        <v>0</v>
      </c>
      <c r="W141" s="117">
        <f>'01-Mapa de riesgo-UO'!K142</f>
        <v>0</v>
      </c>
      <c r="X141" s="121"/>
      <c r="Y141" s="122"/>
      <c r="Z141" s="123"/>
      <c r="AA141" s="123"/>
      <c r="AB141" s="405"/>
      <c r="AC141" s="126"/>
    </row>
    <row r="142" spans="1:29" ht="12.75" customHeight="1" x14ac:dyDescent="0.2">
      <c r="A142" s="416">
        <v>45</v>
      </c>
      <c r="B142" s="416" t="str">
        <f>'01-Mapa de riesgo-UO'!D143</f>
        <v>EXTENSIÓN_PROYECCIÓN_SOCIAL</v>
      </c>
      <c r="C142" s="415" t="str">
        <f>+'01-Mapa de riesgo-UO'!F143</f>
        <v>NO</v>
      </c>
      <c r="D142" s="415" t="str">
        <f>'01-Mapa de riesgo-UO'!J143</f>
        <v>Operacional</v>
      </c>
      <c r="E142" s="415" t="str">
        <f>'01-Mapa de riesgo-UO'!K143</f>
        <v>Pérdida de la validez de los resultados del laboratorio
(6.4.6)</v>
      </c>
      <c r="F142" s="415"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415" t="str">
        <f>'01-Mapa de riesgo-UO'!M143</f>
        <v>Resultado inválido
Reproceso de muestra
Trabajo No Conforme</v>
      </c>
      <c r="I142" s="406" t="str">
        <f>'01-Mapa de riesgo-UO'!AT143</f>
        <v>LEVE</v>
      </c>
      <c r="J142" s="415" t="str">
        <f>'01-Mapa de riesgo-UO'!AU143</f>
        <v>No. de equipos calibrados de acuerdo al Plan de calibración /No. Total de equipos que se planean calibrar de acuerdo al Plan de calibración</v>
      </c>
      <c r="K142" s="411"/>
      <c r="L142" s="414"/>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406" t="str">
        <f>'01-Mapa de riesgo-UO'!AR143</f>
        <v>FUERTE</v>
      </c>
      <c r="S142" s="409"/>
      <c r="T142" s="410"/>
      <c r="U142" s="116" t="str">
        <f>'01-Mapa de riesgo-UO'!AW143</f>
        <v>ASUMIR</v>
      </c>
      <c r="V142" s="116">
        <f>'01-Mapa de riesgo-UO'!AX143</f>
        <v>0</v>
      </c>
      <c r="W142" s="117" t="str">
        <f>'01-Mapa de riesgo-UO'!K143</f>
        <v>Pérdida de la validez de los resultados del laboratorio
(6.4.6)</v>
      </c>
      <c r="X142" s="121"/>
      <c r="Y142" s="122"/>
      <c r="Z142" s="123"/>
      <c r="AA142" s="123"/>
      <c r="AB142" s="403"/>
      <c r="AC142" s="126"/>
    </row>
    <row r="143" spans="1:29" ht="12.75" customHeight="1" x14ac:dyDescent="0.2">
      <c r="A143" s="407"/>
      <c r="B143" s="407"/>
      <c r="C143" s="407"/>
      <c r="D143" s="407"/>
      <c r="E143" s="407"/>
      <c r="F143" s="407"/>
      <c r="G143" s="112">
        <f>'01-Mapa de riesgo-UO'!I144</f>
        <v>0</v>
      </c>
      <c r="H143" s="407"/>
      <c r="I143" s="407"/>
      <c r="J143" s="407"/>
      <c r="K143" s="412"/>
      <c r="L143" s="412"/>
      <c r="M143" s="113">
        <f>'01-Mapa de riesgo-UO'!W144</f>
        <v>0</v>
      </c>
      <c r="N143" s="114">
        <f>'01-Mapa de riesgo-UO'!AB144</f>
        <v>0</v>
      </c>
      <c r="O143" s="114">
        <f>'01-Mapa de riesgo-UO'!AF144</f>
        <v>0</v>
      </c>
      <c r="P143" s="115">
        <f>'01-Mapa de riesgo-UO'!AK144</f>
        <v>0</v>
      </c>
      <c r="Q143" s="115">
        <f>'01-Mapa de riesgo-UO'!AP144</f>
        <v>0</v>
      </c>
      <c r="R143" s="407"/>
      <c r="S143" s="409"/>
      <c r="T143" s="410"/>
      <c r="U143" s="116">
        <f>'01-Mapa de riesgo-UO'!AW144</f>
        <v>0</v>
      </c>
      <c r="V143" s="116">
        <f>'01-Mapa de riesgo-UO'!AX144</f>
        <v>0</v>
      </c>
      <c r="W143" s="117">
        <f>'01-Mapa de riesgo-UO'!K144</f>
        <v>0</v>
      </c>
      <c r="X143" s="121"/>
      <c r="Y143" s="122"/>
      <c r="Z143" s="123"/>
      <c r="AA143" s="123"/>
      <c r="AB143" s="404"/>
      <c r="AC143" s="126"/>
    </row>
    <row r="144" spans="1:29" ht="12.75" customHeight="1" x14ac:dyDescent="0.2">
      <c r="A144" s="408"/>
      <c r="B144" s="408"/>
      <c r="C144" s="408"/>
      <c r="D144" s="408"/>
      <c r="E144" s="408"/>
      <c r="F144" s="408"/>
      <c r="G144" s="112">
        <f>'01-Mapa de riesgo-UO'!I145</f>
        <v>0</v>
      </c>
      <c r="H144" s="408"/>
      <c r="I144" s="408"/>
      <c r="J144" s="408"/>
      <c r="K144" s="413"/>
      <c r="L144" s="413"/>
      <c r="M144" s="113">
        <f>'01-Mapa de riesgo-UO'!W145</f>
        <v>0</v>
      </c>
      <c r="N144" s="114">
        <f>'01-Mapa de riesgo-UO'!AB145</f>
        <v>0</v>
      </c>
      <c r="O144" s="114">
        <f>'01-Mapa de riesgo-UO'!AF145</f>
        <v>0</v>
      </c>
      <c r="P144" s="115">
        <f>'01-Mapa de riesgo-UO'!AK145</f>
        <v>0</v>
      </c>
      <c r="Q144" s="115">
        <f>'01-Mapa de riesgo-UO'!AP145</f>
        <v>0</v>
      </c>
      <c r="R144" s="408"/>
      <c r="S144" s="409"/>
      <c r="T144" s="410"/>
      <c r="U144" s="116">
        <f>'01-Mapa de riesgo-UO'!AW145</f>
        <v>0</v>
      </c>
      <c r="V144" s="116">
        <f>'01-Mapa de riesgo-UO'!AX145</f>
        <v>0</v>
      </c>
      <c r="W144" s="117">
        <f>'01-Mapa de riesgo-UO'!K145</f>
        <v>0</v>
      </c>
      <c r="X144" s="121"/>
      <c r="Y144" s="122"/>
      <c r="Z144" s="123"/>
      <c r="AA144" s="123"/>
      <c r="AB144" s="405"/>
      <c r="AC144" s="126"/>
    </row>
    <row r="145" spans="1:29" ht="12.75" customHeight="1" x14ac:dyDescent="0.2">
      <c r="A145" s="416">
        <v>46</v>
      </c>
      <c r="B145" s="416" t="str">
        <f>'01-Mapa de riesgo-UO'!D146</f>
        <v>EXTENSIÓN_PROYECCIÓN_SOCIAL</v>
      </c>
      <c r="C145" s="415" t="str">
        <f>+'01-Mapa de riesgo-UO'!F146</f>
        <v>NO</v>
      </c>
      <c r="D145" s="415" t="str">
        <f>'01-Mapa de riesgo-UO'!J146</f>
        <v>Operacional</v>
      </c>
      <c r="E145" s="415" t="str">
        <f>'01-Mapa de riesgo-UO'!K146</f>
        <v>Pérdida de la validez de los resultados del laboratorio
(6.4.9)</v>
      </c>
      <c r="F145" s="415"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415" t="str">
        <f>'01-Mapa de riesgo-UO'!M146</f>
        <v>Resultado inválido
Reproceso de muestras
Trabajo No Conforme</v>
      </c>
      <c r="I145" s="406" t="str">
        <f>'01-Mapa de riesgo-UO'!AT146</f>
        <v>LEVE</v>
      </c>
      <c r="J145" s="415" t="str">
        <f>'01-Mapa de riesgo-UO'!AU146</f>
        <v>No.  de equipos defectuosos detectados en el laboratorio antes de la jornada de campo / No. Total de equipos que salen para campo</v>
      </c>
      <c r="K145" s="411"/>
      <c r="L145" s="414"/>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406" t="str">
        <f>'01-Mapa de riesgo-UO'!AR146</f>
        <v>ACEPTABLE</v>
      </c>
      <c r="S145" s="409"/>
      <c r="T145" s="410"/>
      <c r="U145" s="116" t="str">
        <f>'01-Mapa de riesgo-UO'!AW146</f>
        <v>ASUMIR</v>
      </c>
      <c r="V145" s="116">
        <f>'01-Mapa de riesgo-UO'!AX146</f>
        <v>0</v>
      </c>
      <c r="W145" s="117" t="str">
        <f>'01-Mapa de riesgo-UO'!K146</f>
        <v>Pérdida de la validez de los resultados del laboratorio
(6.4.9)</v>
      </c>
      <c r="X145" s="121"/>
      <c r="Y145" s="122"/>
      <c r="Z145" s="123"/>
      <c r="AA145" s="123"/>
      <c r="AB145" s="403"/>
      <c r="AC145" s="126"/>
    </row>
    <row r="146" spans="1:29" ht="12.75" customHeight="1" x14ac:dyDescent="0.2">
      <c r="A146" s="407"/>
      <c r="B146" s="407"/>
      <c r="C146" s="407"/>
      <c r="D146" s="407"/>
      <c r="E146" s="407"/>
      <c r="F146" s="407"/>
      <c r="G146" s="112">
        <f>'01-Mapa de riesgo-UO'!I147</f>
        <v>0</v>
      </c>
      <c r="H146" s="407"/>
      <c r="I146" s="407"/>
      <c r="J146" s="407"/>
      <c r="K146" s="412"/>
      <c r="L146" s="412"/>
      <c r="M146" s="113">
        <f>'01-Mapa de riesgo-UO'!W147</f>
        <v>0</v>
      </c>
      <c r="N146" s="114">
        <f>'01-Mapa de riesgo-UO'!AB147</f>
        <v>0</v>
      </c>
      <c r="O146" s="114">
        <f>'01-Mapa de riesgo-UO'!AF147</f>
        <v>0</v>
      </c>
      <c r="P146" s="115">
        <f>'01-Mapa de riesgo-UO'!AK147</f>
        <v>0</v>
      </c>
      <c r="Q146" s="115">
        <f>'01-Mapa de riesgo-UO'!AP147</f>
        <v>0</v>
      </c>
      <c r="R146" s="407"/>
      <c r="S146" s="409"/>
      <c r="T146" s="410"/>
      <c r="U146" s="116">
        <f>'01-Mapa de riesgo-UO'!AW147</f>
        <v>0</v>
      </c>
      <c r="V146" s="116">
        <f>'01-Mapa de riesgo-UO'!AX147</f>
        <v>0</v>
      </c>
      <c r="W146" s="117">
        <f>'01-Mapa de riesgo-UO'!K147</f>
        <v>0</v>
      </c>
      <c r="X146" s="121"/>
      <c r="Y146" s="122"/>
      <c r="Z146" s="123"/>
      <c r="AA146" s="123"/>
      <c r="AB146" s="404"/>
      <c r="AC146" s="126"/>
    </row>
    <row r="147" spans="1:29" ht="12.75" customHeight="1" x14ac:dyDescent="0.2">
      <c r="A147" s="408"/>
      <c r="B147" s="408"/>
      <c r="C147" s="408"/>
      <c r="D147" s="408"/>
      <c r="E147" s="408"/>
      <c r="F147" s="408"/>
      <c r="G147" s="112">
        <f>'01-Mapa de riesgo-UO'!I148</f>
        <v>0</v>
      </c>
      <c r="H147" s="408"/>
      <c r="I147" s="408"/>
      <c r="J147" s="408"/>
      <c r="K147" s="413"/>
      <c r="L147" s="413"/>
      <c r="M147" s="113">
        <f>'01-Mapa de riesgo-UO'!W148</f>
        <v>0</v>
      </c>
      <c r="N147" s="114">
        <f>'01-Mapa de riesgo-UO'!AB148</f>
        <v>0</v>
      </c>
      <c r="O147" s="114">
        <f>'01-Mapa de riesgo-UO'!AF148</f>
        <v>0</v>
      </c>
      <c r="P147" s="115">
        <f>'01-Mapa de riesgo-UO'!AK148</f>
        <v>0</v>
      </c>
      <c r="Q147" s="115">
        <f>'01-Mapa de riesgo-UO'!AP148</f>
        <v>0</v>
      </c>
      <c r="R147" s="408"/>
      <c r="S147" s="409"/>
      <c r="T147" s="410"/>
      <c r="U147" s="116">
        <f>'01-Mapa de riesgo-UO'!AW148</f>
        <v>0</v>
      </c>
      <c r="V147" s="116">
        <f>'01-Mapa de riesgo-UO'!AX148</f>
        <v>0</v>
      </c>
      <c r="W147" s="117">
        <f>'01-Mapa de riesgo-UO'!K148</f>
        <v>0</v>
      </c>
      <c r="X147" s="121"/>
      <c r="Y147" s="122"/>
      <c r="Z147" s="123"/>
      <c r="AA147" s="123"/>
      <c r="AB147" s="405"/>
      <c r="AC147" s="126"/>
    </row>
    <row r="148" spans="1:29" ht="12.75" customHeight="1" x14ac:dyDescent="0.2">
      <c r="A148" s="416">
        <v>47</v>
      </c>
      <c r="B148" s="416" t="str">
        <f>'01-Mapa de riesgo-UO'!D149</f>
        <v>EXTENSIÓN_PROYECCIÓN_SOCIAL</v>
      </c>
      <c r="C148" s="415" t="str">
        <f>+'01-Mapa de riesgo-UO'!F149</f>
        <v>NO</v>
      </c>
      <c r="D148" s="415" t="str">
        <f>'01-Mapa de riesgo-UO'!J149</f>
        <v>Operacional</v>
      </c>
      <c r="E148" s="415" t="str">
        <f>'01-Mapa de riesgo-UO'!K149</f>
        <v>Tomar una decisión de conformidad errada 
(7.8.6)</v>
      </c>
      <c r="F148" s="415" t="str">
        <f>'01-Mapa de riesgo-UO'!L149</f>
        <v xml:space="preserve">Declaración de la  conformidad errada. </v>
      </c>
      <c r="G148" s="112" t="str">
        <f>'01-Mapa de riesgo-UO'!I149</f>
        <v>Usar una regla de decisión del laboratorio inadecuada</v>
      </c>
      <c r="H148" s="415" t="str">
        <f>'01-Mapa de riesgo-UO'!M149</f>
        <v xml:space="preserve"> Pérdida de credibilidad en el laboratorio
Pérdida de la confianza en el laboratorio</v>
      </c>
      <c r="I148" s="406" t="str">
        <f>'01-Mapa de riesgo-UO'!AT149</f>
        <v>LEVE</v>
      </c>
      <c r="J148" s="415" t="str">
        <f>'01-Mapa de riesgo-UO'!AU149</f>
        <v>No. de informes con regla decisión equivocada / No. de informes emitidos con regla de decisión aplicada</v>
      </c>
      <c r="K148" s="411"/>
      <c r="L148" s="414"/>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406" t="str">
        <f>'01-Mapa de riesgo-UO'!AR149</f>
        <v>ACEPTABLE</v>
      </c>
      <c r="S148" s="409"/>
      <c r="T148" s="410"/>
      <c r="U148" s="116" t="str">
        <f>'01-Mapa de riesgo-UO'!AW149</f>
        <v>ASUMIR</v>
      </c>
      <c r="V148" s="116">
        <f>'01-Mapa de riesgo-UO'!AX149</f>
        <v>0</v>
      </c>
      <c r="W148" s="117" t="str">
        <f>'01-Mapa de riesgo-UO'!K149</f>
        <v>Tomar una decisión de conformidad errada 
(7.8.6)</v>
      </c>
      <c r="X148" s="121"/>
      <c r="Y148" s="122"/>
      <c r="Z148" s="123"/>
      <c r="AA148" s="123"/>
      <c r="AB148" s="403"/>
      <c r="AC148" s="126"/>
    </row>
    <row r="149" spans="1:29" ht="12.75" customHeight="1" x14ac:dyDescent="0.2">
      <c r="A149" s="407"/>
      <c r="B149" s="407"/>
      <c r="C149" s="407"/>
      <c r="D149" s="407"/>
      <c r="E149" s="407"/>
      <c r="F149" s="407"/>
      <c r="G149" s="112">
        <f>'01-Mapa de riesgo-UO'!I150</f>
        <v>0</v>
      </c>
      <c r="H149" s="407"/>
      <c r="I149" s="407"/>
      <c r="J149" s="407"/>
      <c r="K149" s="412"/>
      <c r="L149" s="412"/>
      <c r="M149" s="113">
        <f>'01-Mapa de riesgo-UO'!W150</f>
        <v>0</v>
      </c>
      <c r="N149" s="114">
        <f>'01-Mapa de riesgo-UO'!AB150</f>
        <v>0</v>
      </c>
      <c r="O149" s="114">
        <f>'01-Mapa de riesgo-UO'!AF150</f>
        <v>0</v>
      </c>
      <c r="P149" s="115">
        <f>'01-Mapa de riesgo-UO'!AK150</f>
        <v>0</v>
      </c>
      <c r="Q149" s="115">
        <f>'01-Mapa de riesgo-UO'!AP150</f>
        <v>0</v>
      </c>
      <c r="R149" s="407"/>
      <c r="S149" s="409"/>
      <c r="T149" s="410"/>
      <c r="U149" s="116">
        <f>'01-Mapa de riesgo-UO'!AW150</f>
        <v>0</v>
      </c>
      <c r="V149" s="116">
        <f>'01-Mapa de riesgo-UO'!AX150</f>
        <v>0</v>
      </c>
      <c r="W149" s="117">
        <f>'01-Mapa de riesgo-UO'!K150</f>
        <v>0</v>
      </c>
      <c r="X149" s="121"/>
      <c r="Y149" s="122"/>
      <c r="Z149" s="123"/>
      <c r="AA149" s="123"/>
      <c r="AB149" s="404"/>
      <c r="AC149" s="126"/>
    </row>
    <row r="150" spans="1:29" ht="12.75" customHeight="1" x14ac:dyDescent="0.2">
      <c r="A150" s="408"/>
      <c r="B150" s="408"/>
      <c r="C150" s="408"/>
      <c r="D150" s="408"/>
      <c r="E150" s="408"/>
      <c r="F150" s="408"/>
      <c r="G150" s="112">
        <f>'01-Mapa de riesgo-UO'!I151</f>
        <v>0</v>
      </c>
      <c r="H150" s="408"/>
      <c r="I150" s="408"/>
      <c r="J150" s="408"/>
      <c r="K150" s="413"/>
      <c r="L150" s="413"/>
      <c r="M150" s="113">
        <f>'01-Mapa de riesgo-UO'!W151</f>
        <v>0</v>
      </c>
      <c r="N150" s="114">
        <f>'01-Mapa de riesgo-UO'!AB151</f>
        <v>0</v>
      </c>
      <c r="O150" s="114">
        <f>'01-Mapa de riesgo-UO'!AF151</f>
        <v>0</v>
      </c>
      <c r="P150" s="115">
        <f>'01-Mapa de riesgo-UO'!AK151</f>
        <v>0</v>
      </c>
      <c r="Q150" s="115">
        <f>'01-Mapa de riesgo-UO'!AP151</f>
        <v>0</v>
      </c>
      <c r="R150" s="408"/>
      <c r="S150" s="409"/>
      <c r="T150" s="410"/>
      <c r="U150" s="116">
        <f>'01-Mapa de riesgo-UO'!AW151</f>
        <v>0</v>
      </c>
      <c r="V150" s="116">
        <f>'01-Mapa de riesgo-UO'!AX151</f>
        <v>0</v>
      </c>
      <c r="W150" s="117">
        <f>'01-Mapa de riesgo-UO'!K151</f>
        <v>0</v>
      </c>
      <c r="X150" s="121"/>
      <c r="Y150" s="122"/>
      <c r="Z150" s="123"/>
      <c r="AA150" s="123"/>
      <c r="AB150" s="405"/>
      <c r="AC150" s="126"/>
    </row>
    <row r="151" spans="1:29" ht="12.75" customHeight="1" x14ac:dyDescent="0.2">
      <c r="A151" s="416">
        <v>48</v>
      </c>
      <c r="B151" s="416" t="str">
        <f>'01-Mapa de riesgo-UO'!D152</f>
        <v>EXTENSIÓN_PROYECCIÓN_SOCIAL</v>
      </c>
      <c r="C151" s="415" t="str">
        <f>+'01-Mapa de riesgo-UO'!F152</f>
        <v>NO</v>
      </c>
      <c r="D151" s="415" t="str">
        <f>'01-Mapa de riesgo-UO'!J152</f>
        <v>Operacional</v>
      </c>
      <c r="E151" s="415" t="str">
        <f>'01-Mapa de riesgo-UO'!K152</f>
        <v>Utilización de un método de ensayo inadecuado
(7.2)</v>
      </c>
      <c r="F151" s="415" t="str">
        <f>'01-Mapa de riesgo-UO'!L152</f>
        <v>Verificación/validación del método no es adecuada para declarar la aptitud del laboratorio</v>
      </c>
      <c r="G151" s="112" t="str">
        <f>'01-Mapa de riesgo-UO'!I152</f>
        <v>En la verificacion del método no se tienen en cuenta todos los factores</v>
      </c>
      <c r="H151" s="415" t="str">
        <f>'01-Mapa de riesgo-UO'!M152</f>
        <v xml:space="preserve">Resultado inválido.
No conformidades en audiorías internas y externas.
Pérdida de  credibilidad en el laboratorio
</v>
      </c>
      <c r="I151" s="406" t="str">
        <f>'01-Mapa de riesgo-UO'!AT152</f>
        <v>LEVE</v>
      </c>
      <c r="J151" s="415" t="str">
        <f>'01-Mapa de riesgo-UO'!AU152</f>
        <v>No. de variables definidas por el OEC en la verificación / No. de variables establecidas en el método definido</v>
      </c>
      <c r="K151" s="411"/>
      <c r="L151" s="414"/>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406" t="str">
        <f>'01-Mapa de riesgo-UO'!AR152</f>
        <v>FUERTE</v>
      </c>
      <c r="S151" s="409"/>
      <c r="T151" s="410"/>
      <c r="U151" s="116" t="str">
        <f>'01-Mapa de riesgo-UO'!AW152</f>
        <v>ASUMIR</v>
      </c>
      <c r="V151" s="116">
        <f>'01-Mapa de riesgo-UO'!AX152</f>
        <v>0</v>
      </c>
      <c r="W151" s="117" t="str">
        <f>'01-Mapa de riesgo-UO'!K152</f>
        <v>Utilización de un método de ensayo inadecuado
(7.2)</v>
      </c>
      <c r="X151" s="121"/>
      <c r="Y151" s="122"/>
      <c r="Z151" s="123"/>
      <c r="AA151" s="123"/>
      <c r="AB151" s="403"/>
      <c r="AC151" s="126"/>
    </row>
    <row r="152" spans="1:29" ht="12.75" customHeight="1" x14ac:dyDescent="0.2">
      <c r="A152" s="407"/>
      <c r="B152" s="407"/>
      <c r="C152" s="407"/>
      <c r="D152" s="407"/>
      <c r="E152" s="407"/>
      <c r="F152" s="407"/>
      <c r="G152" s="112">
        <f>'01-Mapa de riesgo-UO'!I153</f>
        <v>0</v>
      </c>
      <c r="H152" s="407"/>
      <c r="I152" s="407"/>
      <c r="J152" s="407"/>
      <c r="K152" s="412"/>
      <c r="L152" s="412"/>
      <c r="M152" s="113">
        <f>'01-Mapa de riesgo-UO'!W153</f>
        <v>0</v>
      </c>
      <c r="N152" s="114">
        <f>'01-Mapa de riesgo-UO'!AB153</f>
        <v>0</v>
      </c>
      <c r="O152" s="114">
        <f>'01-Mapa de riesgo-UO'!AF153</f>
        <v>0</v>
      </c>
      <c r="P152" s="115">
        <f>'01-Mapa de riesgo-UO'!AK153</f>
        <v>0</v>
      </c>
      <c r="Q152" s="115">
        <f>'01-Mapa de riesgo-UO'!AP153</f>
        <v>0</v>
      </c>
      <c r="R152" s="407"/>
      <c r="S152" s="409"/>
      <c r="T152" s="410"/>
      <c r="U152" s="116">
        <f>'01-Mapa de riesgo-UO'!AW153</f>
        <v>0</v>
      </c>
      <c r="V152" s="116">
        <f>'01-Mapa de riesgo-UO'!AX153</f>
        <v>0</v>
      </c>
      <c r="W152" s="117">
        <f>'01-Mapa de riesgo-UO'!K153</f>
        <v>0</v>
      </c>
      <c r="X152" s="121"/>
      <c r="Y152" s="122"/>
      <c r="Z152" s="123"/>
      <c r="AA152" s="123"/>
      <c r="AB152" s="404"/>
      <c r="AC152" s="126"/>
    </row>
    <row r="153" spans="1:29" ht="12.75" customHeight="1" x14ac:dyDescent="0.2">
      <c r="A153" s="408"/>
      <c r="B153" s="408"/>
      <c r="C153" s="408"/>
      <c r="D153" s="408"/>
      <c r="E153" s="408"/>
      <c r="F153" s="408"/>
      <c r="G153" s="112">
        <f>'01-Mapa de riesgo-UO'!I154</f>
        <v>0</v>
      </c>
      <c r="H153" s="408"/>
      <c r="I153" s="408"/>
      <c r="J153" s="408"/>
      <c r="K153" s="413"/>
      <c r="L153" s="413"/>
      <c r="M153" s="113">
        <f>'01-Mapa de riesgo-UO'!W154</f>
        <v>0</v>
      </c>
      <c r="N153" s="114">
        <f>'01-Mapa de riesgo-UO'!AB154</f>
        <v>0</v>
      </c>
      <c r="O153" s="114">
        <f>'01-Mapa de riesgo-UO'!AF154</f>
        <v>0</v>
      </c>
      <c r="P153" s="115">
        <f>'01-Mapa de riesgo-UO'!AK154</f>
        <v>0</v>
      </c>
      <c r="Q153" s="115">
        <f>'01-Mapa de riesgo-UO'!AP154</f>
        <v>0</v>
      </c>
      <c r="R153" s="408"/>
      <c r="S153" s="409"/>
      <c r="T153" s="410"/>
      <c r="U153" s="116">
        <f>'01-Mapa de riesgo-UO'!AW154</f>
        <v>0</v>
      </c>
      <c r="V153" s="116">
        <f>'01-Mapa de riesgo-UO'!AX154</f>
        <v>0</v>
      </c>
      <c r="W153" s="117">
        <f>'01-Mapa de riesgo-UO'!K154</f>
        <v>0</v>
      </c>
      <c r="X153" s="121"/>
      <c r="Y153" s="122"/>
      <c r="Z153" s="123"/>
      <c r="AA153" s="123"/>
      <c r="AB153" s="405"/>
      <c r="AC153" s="126"/>
    </row>
    <row r="154" spans="1:29" ht="12.75" customHeight="1" x14ac:dyDescent="0.2">
      <c r="A154" s="416">
        <v>49</v>
      </c>
      <c r="B154" s="416" t="str">
        <f>'01-Mapa de riesgo-UO'!D155</f>
        <v>EXTENSIÓN_PROYECCIÓN_SOCIAL</v>
      </c>
      <c r="C154" s="415" t="str">
        <f>+'01-Mapa de riesgo-UO'!F155</f>
        <v>NO</v>
      </c>
      <c r="D154" s="415" t="str">
        <f>'01-Mapa de riesgo-UO'!J155</f>
        <v>Operacional</v>
      </c>
      <c r="E154" s="415" t="str">
        <f>'01-Mapa de riesgo-UO'!K155</f>
        <v>Pérdida de la validez de los resultados (Evaluación de la incertidumbre)
(7.6)</v>
      </c>
      <c r="F154" s="415"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415" t="str">
        <f>'01-Mapa de riesgo-UO'!M155</f>
        <v>Resultado inválido
No conformidades en audiorías internas y externas.
Pérdida de la confianza en el laboratorio</v>
      </c>
      <c r="I154" s="406" t="str">
        <f>'01-Mapa de riesgo-UO'!AT155</f>
        <v>LEVE</v>
      </c>
      <c r="J154" s="415" t="str">
        <f>'01-Mapa de riesgo-UO'!AU155</f>
        <v>No. de informes de ensayo con resultados inválidos por estimación de la incertidumbre / No. total de informes de resultados</v>
      </c>
      <c r="K154" s="411"/>
      <c r="L154" s="414"/>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406" t="str">
        <f>'01-Mapa de riesgo-UO'!AR155</f>
        <v>FUERTE</v>
      </c>
      <c r="S154" s="409"/>
      <c r="T154" s="410"/>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403"/>
      <c r="AC154" s="126"/>
    </row>
    <row r="155" spans="1:29" ht="12.75" customHeight="1" x14ac:dyDescent="0.2">
      <c r="A155" s="407"/>
      <c r="B155" s="407"/>
      <c r="C155" s="407"/>
      <c r="D155" s="407"/>
      <c r="E155" s="407"/>
      <c r="F155" s="407"/>
      <c r="G155" s="112">
        <f>'01-Mapa de riesgo-UO'!I156</f>
        <v>0</v>
      </c>
      <c r="H155" s="407"/>
      <c r="I155" s="407"/>
      <c r="J155" s="407"/>
      <c r="K155" s="412"/>
      <c r="L155" s="412"/>
      <c r="M155" s="113">
        <f>'01-Mapa de riesgo-UO'!W156</f>
        <v>0</v>
      </c>
      <c r="N155" s="114">
        <f>'01-Mapa de riesgo-UO'!AB156</f>
        <v>0</v>
      </c>
      <c r="O155" s="114">
        <f>'01-Mapa de riesgo-UO'!AF156</f>
        <v>0</v>
      </c>
      <c r="P155" s="115">
        <f>'01-Mapa de riesgo-UO'!AK156</f>
        <v>0</v>
      </c>
      <c r="Q155" s="115">
        <f>'01-Mapa de riesgo-UO'!AP156</f>
        <v>0</v>
      </c>
      <c r="R155" s="407"/>
      <c r="S155" s="409"/>
      <c r="T155" s="410"/>
      <c r="U155" s="116">
        <f>'01-Mapa de riesgo-UO'!AW156</f>
        <v>0</v>
      </c>
      <c r="V155" s="116">
        <f>'01-Mapa de riesgo-UO'!AX156</f>
        <v>0</v>
      </c>
      <c r="W155" s="117">
        <f>'01-Mapa de riesgo-UO'!K156</f>
        <v>0</v>
      </c>
      <c r="X155" s="121"/>
      <c r="Y155" s="122"/>
      <c r="Z155" s="123"/>
      <c r="AA155" s="123"/>
      <c r="AB155" s="404"/>
      <c r="AC155" s="126"/>
    </row>
    <row r="156" spans="1:29" ht="12.75" customHeight="1" x14ac:dyDescent="0.2">
      <c r="A156" s="408"/>
      <c r="B156" s="408"/>
      <c r="C156" s="408"/>
      <c r="D156" s="408"/>
      <c r="E156" s="408"/>
      <c r="F156" s="408"/>
      <c r="G156" s="112">
        <f>'01-Mapa de riesgo-UO'!I157</f>
        <v>0</v>
      </c>
      <c r="H156" s="408"/>
      <c r="I156" s="408"/>
      <c r="J156" s="408"/>
      <c r="K156" s="413"/>
      <c r="L156" s="413"/>
      <c r="M156" s="113">
        <f>'01-Mapa de riesgo-UO'!W157</f>
        <v>0</v>
      </c>
      <c r="N156" s="114">
        <f>'01-Mapa de riesgo-UO'!AB157</f>
        <v>0</v>
      </c>
      <c r="O156" s="114">
        <f>'01-Mapa de riesgo-UO'!AF157</f>
        <v>0</v>
      </c>
      <c r="P156" s="115">
        <f>'01-Mapa de riesgo-UO'!AK157</f>
        <v>0</v>
      </c>
      <c r="Q156" s="115">
        <f>'01-Mapa de riesgo-UO'!AP157</f>
        <v>0</v>
      </c>
      <c r="R156" s="408"/>
      <c r="S156" s="409"/>
      <c r="T156" s="410"/>
      <c r="U156" s="116">
        <f>'01-Mapa de riesgo-UO'!AW157</f>
        <v>0</v>
      </c>
      <c r="V156" s="116">
        <f>'01-Mapa de riesgo-UO'!AX157</f>
        <v>0</v>
      </c>
      <c r="W156" s="117">
        <f>'01-Mapa de riesgo-UO'!K157</f>
        <v>0</v>
      </c>
      <c r="X156" s="121"/>
      <c r="Y156" s="122"/>
      <c r="Z156" s="123"/>
      <c r="AA156" s="123"/>
      <c r="AB156" s="405"/>
      <c r="AC156" s="126"/>
    </row>
    <row r="157" spans="1:29" ht="12.75" customHeight="1" x14ac:dyDescent="0.2">
      <c r="A157" s="416">
        <v>50</v>
      </c>
      <c r="B157" s="416" t="str">
        <f>'01-Mapa de riesgo-UO'!D158</f>
        <v>EXTENSIÓN_PROYECCIÓN_SOCIAL</v>
      </c>
      <c r="C157" s="415" t="str">
        <f>+'01-Mapa de riesgo-UO'!F158</f>
        <v>NO</v>
      </c>
      <c r="D157" s="415" t="str">
        <f>'01-Mapa de riesgo-UO'!J158</f>
        <v>Cumplimiento</v>
      </c>
      <c r="E157" s="415" t="str">
        <f>'01-Mapa de riesgo-UO'!K158</f>
        <v>Pérdida de la validez de los resultados
(7.7)</v>
      </c>
      <c r="F157" s="415" t="str">
        <f>'01-Mapa de riesgo-UO'!L158</f>
        <v>No aprobar los ensayos de aptitud o pruebas interlaboratorio</v>
      </c>
      <c r="G157" s="112" t="str">
        <f>'01-Mapa de riesgo-UO'!I158</f>
        <v>No se han tenido en cuenta procedimientos para hacer seguimiento a la validez de los resultados</v>
      </c>
      <c r="H157" s="415" t="str">
        <f>'01-Mapa de riesgo-UO'!M158</f>
        <v>Resultados inválidos
Incumplimiento de los controles de calidad/aseguramiento de la calidad de los métodos de ensayo.
Suspensión de la acreditación de IDEAM.</v>
      </c>
      <c r="I157" s="406" t="str">
        <f>'01-Mapa de riesgo-UO'!AT158</f>
        <v>LEVE</v>
      </c>
      <c r="J157" s="415" t="str">
        <f>'01-Mapa de riesgo-UO'!AU158</f>
        <v>No ensayos de aptitud con resultados satisfactorios / Total de ensayos de aptitud</v>
      </c>
      <c r="K157" s="411"/>
      <c r="L157" s="414"/>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406" t="str">
        <f>'01-Mapa de riesgo-UO'!AR158</f>
        <v>ACEPTABLE</v>
      </c>
      <c r="S157" s="409"/>
      <c r="T157" s="410"/>
      <c r="U157" s="116" t="str">
        <f>'01-Mapa de riesgo-UO'!AW158</f>
        <v>ASUMIR</v>
      </c>
      <c r="V157" s="116">
        <f>'01-Mapa de riesgo-UO'!AX158</f>
        <v>0</v>
      </c>
      <c r="W157" s="117" t="str">
        <f>'01-Mapa de riesgo-UO'!K158</f>
        <v>Pérdida de la validez de los resultados
(7.7)</v>
      </c>
      <c r="X157" s="121"/>
      <c r="Y157" s="122"/>
      <c r="Z157" s="123"/>
      <c r="AA157" s="123"/>
      <c r="AB157" s="403"/>
      <c r="AC157" s="126"/>
    </row>
    <row r="158" spans="1:29" ht="12.75" customHeight="1" x14ac:dyDescent="0.2">
      <c r="A158" s="407"/>
      <c r="B158" s="407"/>
      <c r="C158" s="407"/>
      <c r="D158" s="407"/>
      <c r="E158" s="407"/>
      <c r="F158" s="407"/>
      <c r="G158" s="112">
        <f>'01-Mapa de riesgo-UO'!I159</f>
        <v>0</v>
      </c>
      <c r="H158" s="407"/>
      <c r="I158" s="407"/>
      <c r="J158" s="407"/>
      <c r="K158" s="412"/>
      <c r="L158" s="412"/>
      <c r="M158" s="113">
        <f>'01-Mapa de riesgo-UO'!W159</f>
        <v>0</v>
      </c>
      <c r="N158" s="114">
        <f>'01-Mapa de riesgo-UO'!AB159</f>
        <v>0</v>
      </c>
      <c r="O158" s="114">
        <f>'01-Mapa de riesgo-UO'!AF159</f>
        <v>0</v>
      </c>
      <c r="P158" s="115">
        <f>'01-Mapa de riesgo-UO'!AK159</f>
        <v>0</v>
      </c>
      <c r="Q158" s="115">
        <f>'01-Mapa de riesgo-UO'!AP159</f>
        <v>0</v>
      </c>
      <c r="R158" s="407"/>
      <c r="S158" s="409"/>
      <c r="T158" s="410"/>
      <c r="U158" s="116">
        <f>'01-Mapa de riesgo-UO'!AW159</f>
        <v>0</v>
      </c>
      <c r="V158" s="116">
        <f>'01-Mapa de riesgo-UO'!AX159</f>
        <v>0</v>
      </c>
      <c r="W158" s="117">
        <f>'01-Mapa de riesgo-UO'!K159</f>
        <v>0</v>
      </c>
      <c r="X158" s="121"/>
      <c r="Y158" s="122"/>
      <c r="Z158" s="123"/>
      <c r="AA158" s="123"/>
      <c r="AB158" s="404"/>
      <c r="AC158" s="126"/>
    </row>
    <row r="159" spans="1:29" ht="12.75" customHeight="1" x14ac:dyDescent="0.2">
      <c r="A159" s="408"/>
      <c r="B159" s="408"/>
      <c r="C159" s="408"/>
      <c r="D159" s="408"/>
      <c r="E159" s="408"/>
      <c r="F159" s="408"/>
      <c r="G159" s="112">
        <f>'01-Mapa de riesgo-UO'!I160</f>
        <v>0</v>
      </c>
      <c r="H159" s="408"/>
      <c r="I159" s="408"/>
      <c r="J159" s="408"/>
      <c r="K159" s="413"/>
      <c r="L159" s="413"/>
      <c r="M159" s="113">
        <f>'01-Mapa de riesgo-UO'!W160</f>
        <v>0</v>
      </c>
      <c r="N159" s="114">
        <f>'01-Mapa de riesgo-UO'!AB160</f>
        <v>0</v>
      </c>
      <c r="O159" s="114">
        <f>'01-Mapa de riesgo-UO'!AF160</f>
        <v>0</v>
      </c>
      <c r="P159" s="115">
        <f>'01-Mapa de riesgo-UO'!AK160</f>
        <v>0</v>
      </c>
      <c r="Q159" s="115">
        <f>'01-Mapa de riesgo-UO'!AP160</f>
        <v>0</v>
      </c>
      <c r="R159" s="408"/>
      <c r="S159" s="409"/>
      <c r="T159" s="410"/>
      <c r="U159" s="116">
        <f>'01-Mapa de riesgo-UO'!AW160</f>
        <v>0</v>
      </c>
      <c r="V159" s="116">
        <f>'01-Mapa de riesgo-UO'!AX160</f>
        <v>0</v>
      </c>
      <c r="W159" s="117">
        <f>'01-Mapa de riesgo-UO'!K160</f>
        <v>0</v>
      </c>
      <c r="X159" s="121"/>
      <c r="Y159" s="122"/>
      <c r="Z159" s="123"/>
      <c r="AA159" s="123"/>
      <c r="AB159" s="405"/>
      <c r="AC159" s="126"/>
    </row>
    <row r="160" spans="1:29" ht="12.75" customHeight="1" x14ac:dyDescent="0.2">
      <c r="A160" s="416">
        <v>51</v>
      </c>
      <c r="B160" s="416" t="str">
        <f>'01-Mapa de riesgo-UO'!D161</f>
        <v>EXTENSIÓN_PROYECCIÓN_SOCIAL</v>
      </c>
      <c r="C160" s="415" t="str">
        <f>+'01-Mapa de riesgo-UO'!F161</f>
        <v>NO</v>
      </c>
      <c r="D160" s="415" t="str">
        <f>'01-Mapa de riesgo-UO'!J161</f>
        <v>Corrupción</v>
      </c>
      <c r="E160" s="415" t="str">
        <f>'01-Mapa de riesgo-UO'!K161</f>
        <v>Pérdida de la imparcialidad (4.1.3)</v>
      </c>
      <c r="F160" s="415"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415" t="str">
        <f>'01-Mapa de riesgo-UO'!M161</f>
        <v>Pérdida de  credibilidad en el laboratorio
Pérdida de la confianza en el funcionario.
Iniciación de un proceso disciplinario</v>
      </c>
      <c r="I160" s="406" t="str">
        <f>'01-Mapa de riesgo-UO'!AT161</f>
        <v>LEVE</v>
      </c>
      <c r="J160" s="415" t="str">
        <f>'01-Mapa de riesgo-UO'!AU161</f>
        <v>No informes con pérdida de la imparcialidad / No informes expedidos por el laboratorio</v>
      </c>
      <c r="K160" s="411"/>
      <c r="L160" s="414"/>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406" t="str">
        <f>'01-Mapa de riesgo-UO'!AR161</f>
        <v>ACEPTABLE</v>
      </c>
      <c r="S160" s="409"/>
      <c r="T160" s="410"/>
      <c r="U160" s="116" t="str">
        <f>'01-Mapa de riesgo-UO'!AW161</f>
        <v>ASUMIR</v>
      </c>
      <c r="V160" s="116">
        <f>'01-Mapa de riesgo-UO'!AX161</f>
        <v>0</v>
      </c>
      <c r="W160" s="117" t="str">
        <f>'01-Mapa de riesgo-UO'!K161</f>
        <v>Pérdida de la imparcialidad (4.1.3)</v>
      </c>
      <c r="X160" s="121"/>
      <c r="Y160" s="122"/>
      <c r="Z160" s="123"/>
      <c r="AA160" s="123"/>
      <c r="AB160" s="403"/>
      <c r="AC160" s="126"/>
    </row>
    <row r="161" spans="1:29" ht="12.75" customHeight="1" x14ac:dyDescent="0.2">
      <c r="A161" s="407"/>
      <c r="B161" s="407"/>
      <c r="C161" s="407"/>
      <c r="D161" s="407"/>
      <c r="E161" s="407"/>
      <c r="F161" s="407"/>
      <c r="G161" s="112">
        <f>'01-Mapa de riesgo-UO'!I162</f>
        <v>0</v>
      </c>
      <c r="H161" s="407"/>
      <c r="I161" s="407"/>
      <c r="J161" s="407"/>
      <c r="K161" s="412"/>
      <c r="L161" s="412"/>
      <c r="M161" s="113">
        <f>'01-Mapa de riesgo-UO'!W162</f>
        <v>0</v>
      </c>
      <c r="N161" s="114">
        <f>'01-Mapa de riesgo-UO'!AB162</f>
        <v>0</v>
      </c>
      <c r="O161" s="114">
        <f>'01-Mapa de riesgo-UO'!AF162</f>
        <v>0</v>
      </c>
      <c r="P161" s="115">
        <f>'01-Mapa de riesgo-UO'!AK162</f>
        <v>0</v>
      </c>
      <c r="Q161" s="115">
        <f>'01-Mapa de riesgo-UO'!AP162</f>
        <v>0</v>
      </c>
      <c r="R161" s="407"/>
      <c r="S161" s="409"/>
      <c r="T161" s="410"/>
      <c r="U161" s="116">
        <f>'01-Mapa de riesgo-UO'!AW162</f>
        <v>0</v>
      </c>
      <c r="V161" s="116">
        <f>'01-Mapa de riesgo-UO'!AX162</f>
        <v>0</v>
      </c>
      <c r="W161" s="117">
        <f>'01-Mapa de riesgo-UO'!K162</f>
        <v>0</v>
      </c>
      <c r="X161" s="121"/>
      <c r="Y161" s="122"/>
      <c r="Z161" s="123"/>
      <c r="AA161" s="123"/>
      <c r="AB161" s="404"/>
      <c r="AC161" s="126"/>
    </row>
    <row r="162" spans="1:29" ht="12.75" customHeight="1" x14ac:dyDescent="0.2">
      <c r="A162" s="408"/>
      <c r="B162" s="408"/>
      <c r="C162" s="408"/>
      <c r="D162" s="408"/>
      <c r="E162" s="408"/>
      <c r="F162" s="408"/>
      <c r="G162" s="112">
        <f>'01-Mapa de riesgo-UO'!I163</f>
        <v>0</v>
      </c>
      <c r="H162" s="408"/>
      <c r="I162" s="408"/>
      <c r="J162" s="408"/>
      <c r="K162" s="413"/>
      <c r="L162" s="413"/>
      <c r="M162" s="113">
        <f>'01-Mapa de riesgo-UO'!W163</f>
        <v>0</v>
      </c>
      <c r="N162" s="114">
        <f>'01-Mapa de riesgo-UO'!AB163</f>
        <v>0</v>
      </c>
      <c r="O162" s="114">
        <f>'01-Mapa de riesgo-UO'!AF163</f>
        <v>0</v>
      </c>
      <c r="P162" s="115">
        <f>'01-Mapa de riesgo-UO'!AK163</f>
        <v>0</v>
      </c>
      <c r="Q162" s="115">
        <f>'01-Mapa de riesgo-UO'!AP163</f>
        <v>0</v>
      </c>
      <c r="R162" s="408"/>
      <c r="S162" s="409"/>
      <c r="T162" s="410"/>
      <c r="U162" s="116">
        <f>'01-Mapa de riesgo-UO'!AW163</f>
        <v>0</v>
      </c>
      <c r="V162" s="116">
        <f>'01-Mapa de riesgo-UO'!AX163</f>
        <v>0</v>
      </c>
      <c r="W162" s="117">
        <f>'01-Mapa de riesgo-UO'!K163</f>
        <v>0</v>
      </c>
      <c r="X162" s="121"/>
      <c r="Y162" s="122"/>
      <c r="Z162" s="123"/>
      <c r="AA162" s="123"/>
      <c r="AB162" s="405"/>
      <c r="AC162" s="126"/>
    </row>
    <row r="163" spans="1:29" ht="12.75" customHeight="1" x14ac:dyDescent="0.2">
      <c r="A163" s="416">
        <v>52</v>
      </c>
      <c r="B163" s="416" t="str">
        <f>'01-Mapa de riesgo-UO'!D164</f>
        <v>EXTENSIÓN_PROYECCIÓN_SOCIAL</v>
      </c>
      <c r="C163" s="415" t="str">
        <f>+'01-Mapa de riesgo-UO'!F164</f>
        <v>NO</v>
      </c>
      <c r="D163" s="415" t="str">
        <f>'01-Mapa de riesgo-UO'!J164</f>
        <v>Corrupción</v>
      </c>
      <c r="E163" s="415" t="str">
        <f>'01-Mapa de riesgo-UO'!K164</f>
        <v>Pérdida de la imparcialidad (4.1.3)</v>
      </c>
      <c r="F163" s="415"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415" t="str">
        <f>'01-Mapa de riesgo-UO'!M164</f>
        <v>Pérdida de la confianza en el funcionario.
Iniciación de un proceso disciplinario</v>
      </c>
      <c r="I163" s="406" t="str">
        <f>'01-Mapa de riesgo-UO'!AT164</f>
        <v>LEVE</v>
      </c>
      <c r="J163" s="415" t="str">
        <f>'01-Mapa de riesgo-UO'!AU164</f>
        <v>No. Informes con pérdida de la imparcialidad / No informes expedidos por el laboratorio</v>
      </c>
      <c r="K163" s="411"/>
      <c r="L163" s="414"/>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406" t="str">
        <f>'01-Mapa de riesgo-UO'!AR164</f>
        <v>ACEPTABLE</v>
      </c>
      <c r="S163" s="409"/>
      <c r="T163" s="410"/>
      <c r="U163" s="116" t="str">
        <f>'01-Mapa de riesgo-UO'!AW164</f>
        <v>ASUMIR</v>
      </c>
      <c r="V163" s="116">
        <f>'01-Mapa de riesgo-UO'!AX164</f>
        <v>0</v>
      </c>
      <c r="W163" s="117" t="str">
        <f>'01-Mapa de riesgo-UO'!K164</f>
        <v>Pérdida de la imparcialidad (4.1.3)</v>
      </c>
      <c r="X163" s="121"/>
      <c r="Y163" s="122"/>
      <c r="Z163" s="123"/>
      <c r="AA163" s="123"/>
      <c r="AB163" s="403"/>
      <c r="AC163" s="126"/>
    </row>
    <row r="164" spans="1:29" ht="12.75" customHeight="1" x14ac:dyDescent="0.2">
      <c r="A164" s="407"/>
      <c r="B164" s="407"/>
      <c r="C164" s="407"/>
      <c r="D164" s="407"/>
      <c r="E164" s="407"/>
      <c r="F164" s="407"/>
      <c r="G164" s="112">
        <f>'01-Mapa de riesgo-UO'!I165</f>
        <v>0</v>
      </c>
      <c r="H164" s="407"/>
      <c r="I164" s="407"/>
      <c r="J164" s="407"/>
      <c r="K164" s="412"/>
      <c r="L164" s="412"/>
      <c r="M164" s="113">
        <f>'01-Mapa de riesgo-UO'!W165</f>
        <v>0</v>
      </c>
      <c r="N164" s="114">
        <f>'01-Mapa de riesgo-UO'!AB165</f>
        <v>0</v>
      </c>
      <c r="O164" s="114">
        <f>'01-Mapa de riesgo-UO'!AF165</f>
        <v>0</v>
      </c>
      <c r="P164" s="115">
        <f>'01-Mapa de riesgo-UO'!AK165</f>
        <v>0</v>
      </c>
      <c r="Q164" s="115">
        <f>'01-Mapa de riesgo-UO'!AP165</f>
        <v>0</v>
      </c>
      <c r="R164" s="407"/>
      <c r="S164" s="409"/>
      <c r="T164" s="410"/>
      <c r="U164" s="116">
        <f>'01-Mapa de riesgo-UO'!AW165</f>
        <v>0</v>
      </c>
      <c r="V164" s="116">
        <f>'01-Mapa de riesgo-UO'!AX165</f>
        <v>0</v>
      </c>
      <c r="W164" s="117">
        <f>'01-Mapa de riesgo-UO'!K165</f>
        <v>0</v>
      </c>
      <c r="X164" s="121"/>
      <c r="Y164" s="122"/>
      <c r="Z164" s="123"/>
      <c r="AA164" s="123"/>
      <c r="AB164" s="404"/>
      <c r="AC164" s="126"/>
    </row>
    <row r="165" spans="1:29" ht="12.75" customHeight="1" x14ac:dyDescent="0.2">
      <c r="A165" s="408"/>
      <c r="B165" s="408"/>
      <c r="C165" s="408"/>
      <c r="D165" s="408"/>
      <c r="E165" s="408"/>
      <c r="F165" s="408"/>
      <c r="G165" s="112">
        <f>'01-Mapa de riesgo-UO'!I166</f>
        <v>0</v>
      </c>
      <c r="H165" s="408"/>
      <c r="I165" s="408"/>
      <c r="J165" s="408"/>
      <c r="K165" s="413"/>
      <c r="L165" s="413"/>
      <c r="M165" s="113">
        <f>'01-Mapa de riesgo-UO'!W166</f>
        <v>0</v>
      </c>
      <c r="N165" s="114">
        <f>'01-Mapa de riesgo-UO'!AB166</f>
        <v>0</v>
      </c>
      <c r="O165" s="114">
        <f>'01-Mapa de riesgo-UO'!AF166</f>
        <v>0</v>
      </c>
      <c r="P165" s="115">
        <f>'01-Mapa de riesgo-UO'!AK166</f>
        <v>0</v>
      </c>
      <c r="Q165" s="115">
        <f>'01-Mapa de riesgo-UO'!AP166</f>
        <v>0</v>
      </c>
      <c r="R165" s="408"/>
      <c r="S165" s="409"/>
      <c r="T165" s="410"/>
      <c r="U165" s="116">
        <f>'01-Mapa de riesgo-UO'!AW166</f>
        <v>0</v>
      </c>
      <c r="V165" s="116">
        <f>'01-Mapa de riesgo-UO'!AX166</f>
        <v>0</v>
      </c>
      <c r="W165" s="117">
        <f>'01-Mapa de riesgo-UO'!K166</f>
        <v>0</v>
      </c>
      <c r="X165" s="121"/>
      <c r="Y165" s="122"/>
      <c r="Z165" s="123"/>
      <c r="AA165" s="123"/>
      <c r="AB165" s="405"/>
      <c r="AC165" s="126"/>
    </row>
    <row r="166" spans="1:29" ht="12.75" customHeight="1" x14ac:dyDescent="0.2">
      <c r="A166" s="416">
        <v>53</v>
      </c>
      <c r="B166" s="416" t="str">
        <f>'01-Mapa de riesgo-UO'!D167</f>
        <v>EXTENSIÓN_PROYECCIÓN_SOCIAL</v>
      </c>
      <c r="C166" s="415" t="str">
        <f>+'01-Mapa de riesgo-UO'!F167</f>
        <v>NO</v>
      </c>
      <c r="D166" s="415" t="str">
        <f>'01-Mapa de riesgo-UO'!J167</f>
        <v>Operacional</v>
      </c>
      <c r="E166" s="415" t="str">
        <f>'01-Mapa de riesgo-UO'!K167</f>
        <v>Pérdida de la validez de los resultados
(7.7)</v>
      </c>
      <c r="F166" s="415"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415" t="str">
        <f>'01-Mapa de riesgo-UO'!M167</f>
        <v>Resultados inválidos
Incumplimiento de los controles de calidad/aseguramiento de la calidad de los métodos de ensayo.</v>
      </c>
      <c r="I166" s="406" t="str">
        <f>'01-Mapa de riesgo-UO'!AT167</f>
        <v>LEVE</v>
      </c>
      <c r="J166" s="415" t="str">
        <f>'01-Mapa de riesgo-UO'!AU167</f>
        <v>N° de certificados de calibración con declaración no conforme/N° de certificados de calibración de equipos</v>
      </c>
      <c r="K166" s="411"/>
      <c r="L166" s="414"/>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406" t="str">
        <f>'01-Mapa de riesgo-UO'!AR167</f>
        <v>ACEPTABLE</v>
      </c>
      <c r="S166" s="409"/>
      <c r="T166" s="410"/>
      <c r="U166" s="116" t="str">
        <f>'01-Mapa de riesgo-UO'!AW167</f>
        <v>ASUMIR</v>
      </c>
      <c r="V166" s="116">
        <f>'01-Mapa de riesgo-UO'!AX167</f>
        <v>0</v>
      </c>
      <c r="W166" s="117" t="str">
        <f>'01-Mapa de riesgo-UO'!K167</f>
        <v>Pérdida de la validez de los resultados
(7.7)</v>
      </c>
      <c r="X166" s="121"/>
      <c r="Y166" s="122"/>
      <c r="Z166" s="123"/>
      <c r="AA166" s="123"/>
      <c r="AB166" s="403"/>
      <c r="AC166" s="126"/>
    </row>
    <row r="167" spans="1:29" ht="12.75" customHeight="1" x14ac:dyDescent="0.2">
      <c r="A167" s="407"/>
      <c r="B167" s="407"/>
      <c r="C167" s="407"/>
      <c r="D167" s="407"/>
      <c r="E167" s="407"/>
      <c r="F167" s="407"/>
      <c r="G167" s="112">
        <f>'01-Mapa de riesgo-UO'!I168</f>
        <v>0</v>
      </c>
      <c r="H167" s="407"/>
      <c r="I167" s="407"/>
      <c r="J167" s="407"/>
      <c r="K167" s="412"/>
      <c r="L167" s="412"/>
      <c r="M167" s="113">
        <f>'01-Mapa de riesgo-UO'!W168</f>
        <v>0</v>
      </c>
      <c r="N167" s="114">
        <f>'01-Mapa de riesgo-UO'!AB168</f>
        <v>0</v>
      </c>
      <c r="O167" s="114">
        <f>'01-Mapa de riesgo-UO'!AF168</f>
        <v>0</v>
      </c>
      <c r="P167" s="115">
        <f>'01-Mapa de riesgo-UO'!AK168</f>
        <v>0</v>
      </c>
      <c r="Q167" s="115">
        <f>'01-Mapa de riesgo-UO'!AP168</f>
        <v>0</v>
      </c>
      <c r="R167" s="407"/>
      <c r="S167" s="409"/>
      <c r="T167" s="410"/>
      <c r="U167" s="116">
        <f>'01-Mapa de riesgo-UO'!AW168</f>
        <v>0</v>
      </c>
      <c r="V167" s="116">
        <f>'01-Mapa de riesgo-UO'!AX168</f>
        <v>0</v>
      </c>
      <c r="W167" s="117">
        <f>'01-Mapa de riesgo-UO'!K168</f>
        <v>0</v>
      </c>
      <c r="X167" s="121"/>
      <c r="Y167" s="122"/>
      <c r="Z167" s="123"/>
      <c r="AA167" s="123"/>
      <c r="AB167" s="404"/>
      <c r="AC167" s="126"/>
    </row>
    <row r="168" spans="1:29" ht="12.75" customHeight="1" x14ac:dyDescent="0.2">
      <c r="A168" s="408"/>
      <c r="B168" s="408"/>
      <c r="C168" s="408"/>
      <c r="D168" s="408"/>
      <c r="E168" s="408"/>
      <c r="F168" s="408"/>
      <c r="G168" s="112">
        <f>'01-Mapa de riesgo-UO'!I169</f>
        <v>0</v>
      </c>
      <c r="H168" s="408"/>
      <c r="I168" s="408"/>
      <c r="J168" s="408"/>
      <c r="K168" s="413"/>
      <c r="L168" s="413"/>
      <c r="M168" s="113">
        <f>'01-Mapa de riesgo-UO'!W169</f>
        <v>0</v>
      </c>
      <c r="N168" s="114">
        <f>'01-Mapa de riesgo-UO'!AB169</f>
        <v>0</v>
      </c>
      <c r="O168" s="114">
        <f>'01-Mapa de riesgo-UO'!AF169</f>
        <v>0</v>
      </c>
      <c r="P168" s="115">
        <f>'01-Mapa de riesgo-UO'!AK169</f>
        <v>0</v>
      </c>
      <c r="Q168" s="115">
        <f>'01-Mapa de riesgo-UO'!AP169</f>
        <v>0</v>
      </c>
      <c r="R168" s="408"/>
      <c r="S168" s="409"/>
      <c r="T168" s="410"/>
      <c r="U168" s="116">
        <f>'01-Mapa de riesgo-UO'!AW169</f>
        <v>0</v>
      </c>
      <c r="V168" s="116">
        <f>'01-Mapa de riesgo-UO'!AX169</f>
        <v>0</v>
      </c>
      <c r="W168" s="117">
        <f>'01-Mapa de riesgo-UO'!K169</f>
        <v>0</v>
      </c>
      <c r="X168" s="121"/>
      <c r="Y168" s="122"/>
      <c r="Z168" s="123"/>
      <c r="AA168" s="123"/>
      <c r="AB168" s="405"/>
      <c r="AC168" s="126"/>
    </row>
    <row r="169" spans="1:29" ht="12.75" customHeight="1" x14ac:dyDescent="0.2">
      <c r="A169" s="416">
        <v>54</v>
      </c>
      <c r="B169" s="416" t="str">
        <f>'01-Mapa de riesgo-UO'!D170</f>
        <v>EXTENSIÓN_PROYECCIÓN_SOCIAL</v>
      </c>
      <c r="C169" s="415" t="str">
        <f>+'01-Mapa de riesgo-UO'!F170</f>
        <v>NO</v>
      </c>
      <c r="D169" s="415" t="str">
        <f>'01-Mapa de riesgo-UO'!J170</f>
        <v>Corrupción</v>
      </c>
      <c r="E169" s="415" t="str">
        <f>'01-Mapa de riesgo-UO'!K170</f>
        <v>Pérdida de la imparcialidad
(4.1.3)</v>
      </c>
      <c r="F169" s="415"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415" t="str">
        <f>'01-Mapa de riesgo-UO'!M170</f>
        <v>Pérdida de credibilidad en el laboratorio
Pérdida de la confianza en el funcionario.
Iniciación de un proceso disciplinario</v>
      </c>
      <c r="I169" s="406" t="str">
        <f>'01-Mapa de riesgo-UO'!AT170</f>
        <v>LEVE</v>
      </c>
      <c r="J169" s="415" t="str">
        <f>'01-Mapa de riesgo-UO'!AU170</f>
        <v>No. de informes de ensayos con pérdida de la imparcialidad / No. informes de ensayos expedidos por el laboratorio</v>
      </c>
      <c r="K169" s="411"/>
      <c r="L169" s="414"/>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406" t="str">
        <f>'01-Mapa de riesgo-UO'!AR170</f>
        <v>ACEPTABLE</v>
      </c>
      <c r="S169" s="409"/>
      <c r="T169" s="410"/>
      <c r="U169" s="116" t="str">
        <f>'01-Mapa de riesgo-UO'!AW170</f>
        <v>ASUMIR</v>
      </c>
      <c r="V169" s="116">
        <f>'01-Mapa de riesgo-UO'!AX170</f>
        <v>0</v>
      </c>
      <c r="W169" s="117" t="str">
        <f>'01-Mapa de riesgo-UO'!K170</f>
        <v>Pérdida de la imparcialidad
(4.1.3)</v>
      </c>
      <c r="X169" s="121"/>
      <c r="Y169" s="122"/>
      <c r="Z169" s="123"/>
      <c r="AA169" s="123"/>
      <c r="AB169" s="403"/>
      <c r="AC169" s="126"/>
    </row>
    <row r="170" spans="1:29" ht="12.75" customHeight="1" x14ac:dyDescent="0.2">
      <c r="A170" s="407"/>
      <c r="B170" s="407"/>
      <c r="C170" s="407"/>
      <c r="D170" s="407"/>
      <c r="E170" s="407"/>
      <c r="F170" s="407"/>
      <c r="G170" s="112" t="str">
        <f>'01-Mapa de riesgo-UO'!I171</f>
        <v xml:space="preserve">Orden de un superior sobre el resultado del ensayo </v>
      </c>
      <c r="H170" s="407"/>
      <c r="I170" s="407"/>
      <c r="J170" s="407"/>
      <c r="K170" s="412"/>
      <c r="L170" s="412"/>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407"/>
      <c r="S170" s="409"/>
      <c r="T170" s="410"/>
      <c r="U170" s="116" t="str">
        <f>'01-Mapa de riesgo-UO'!AW171</f>
        <v>ASUMIR</v>
      </c>
      <c r="V170" s="116">
        <f>'01-Mapa de riesgo-UO'!AX171</f>
        <v>0</v>
      </c>
      <c r="W170" s="117">
        <f>'01-Mapa de riesgo-UO'!K171</f>
        <v>0</v>
      </c>
      <c r="X170" s="121"/>
      <c r="Y170" s="122"/>
      <c r="Z170" s="123"/>
      <c r="AA170" s="123"/>
      <c r="AB170" s="404"/>
      <c r="AC170" s="126"/>
    </row>
    <row r="171" spans="1:29" ht="12.75" customHeight="1" x14ac:dyDescent="0.2">
      <c r="A171" s="408"/>
      <c r="B171" s="408"/>
      <c r="C171" s="408"/>
      <c r="D171" s="408"/>
      <c r="E171" s="408"/>
      <c r="F171" s="408"/>
      <c r="G171" s="112" t="str">
        <f>'01-Mapa de riesgo-UO'!I172</f>
        <v>Interés economico de otra dependencia de la universidad .</v>
      </c>
      <c r="H171" s="408"/>
      <c r="I171" s="408"/>
      <c r="J171" s="408"/>
      <c r="K171" s="413"/>
      <c r="L171" s="413"/>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408"/>
      <c r="S171" s="409"/>
      <c r="T171" s="410"/>
      <c r="U171" s="116" t="str">
        <f>'01-Mapa de riesgo-UO'!AW172</f>
        <v>ASUMIR</v>
      </c>
      <c r="V171" s="116">
        <f>'01-Mapa de riesgo-UO'!AX172</f>
        <v>0</v>
      </c>
      <c r="W171" s="117">
        <f>'01-Mapa de riesgo-UO'!K172</f>
        <v>0</v>
      </c>
      <c r="X171" s="121"/>
      <c r="Y171" s="122"/>
      <c r="Z171" s="123"/>
      <c r="AA171" s="123"/>
      <c r="AB171" s="405"/>
      <c r="AC171" s="126"/>
    </row>
    <row r="172" spans="1:29" ht="12.75" customHeight="1" x14ac:dyDescent="0.2">
      <c r="A172" s="416">
        <v>55</v>
      </c>
      <c r="B172" s="416" t="str">
        <f>'01-Mapa de riesgo-UO'!D173</f>
        <v>EXTENSIÓN_PROYECCIÓN_SOCIAL</v>
      </c>
      <c r="C172" s="415" t="str">
        <f>+'01-Mapa de riesgo-UO'!F173</f>
        <v>NO</v>
      </c>
      <c r="D172" s="415" t="str">
        <f>'01-Mapa de riesgo-UO'!J173</f>
        <v>Operacional</v>
      </c>
      <c r="E172" s="415" t="str">
        <f>'01-Mapa de riesgo-UO'!K173</f>
        <v>Pérdida de la validez de los resultados del laboratorio debido a instalaciones y condiciones ambientales
(6.3)</v>
      </c>
      <c r="F172" s="415" t="str">
        <f>'01-Mapa de riesgo-UO'!L173</f>
        <v>Tener condiciones ambientales e instalaciones inadecuadas, puede afectar la validez de los resultados</v>
      </c>
      <c r="G172" s="112" t="str">
        <f>'01-Mapa de riesgo-UO'!I173</f>
        <v>Condiciones ambientales e instalaciones inadecuadas para los ensayos</v>
      </c>
      <c r="H172" s="415" t="str">
        <f>'01-Mapa de riesgo-UO'!M173</f>
        <v>Afectación del equipamiento del laboratorio
Obtención de resultados con variabilidad debido a las condiciones ambientales</v>
      </c>
      <c r="I172" s="406" t="str">
        <f>'01-Mapa de riesgo-UO'!AT173</f>
        <v>LEVE</v>
      </c>
      <c r="J172" s="415" t="str">
        <f>'01-Mapa de riesgo-UO'!AU173</f>
        <v>No. veces en que las condiciones ambientales se salen de los límites / Días Laborales anuales</v>
      </c>
      <c r="K172" s="411"/>
      <c r="L172" s="414"/>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406" t="str">
        <f>'01-Mapa de riesgo-UO'!AR173</f>
        <v>ACEPTABLE</v>
      </c>
      <c r="S172" s="409"/>
      <c r="T172" s="410"/>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403"/>
      <c r="AC172" s="126"/>
    </row>
    <row r="173" spans="1:29" ht="12.75" customHeight="1" x14ac:dyDescent="0.2">
      <c r="A173" s="407"/>
      <c r="B173" s="407"/>
      <c r="C173" s="407"/>
      <c r="D173" s="407"/>
      <c r="E173" s="407"/>
      <c r="F173" s="407"/>
      <c r="G173" s="112">
        <f>'01-Mapa de riesgo-UO'!I174</f>
        <v>0</v>
      </c>
      <c r="H173" s="407"/>
      <c r="I173" s="407"/>
      <c r="J173" s="407"/>
      <c r="K173" s="412"/>
      <c r="L173" s="412"/>
      <c r="M173" s="113">
        <f>'01-Mapa de riesgo-UO'!W174</f>
        <v>0</v>
      </c>
      <c r="N173" s="114">
        <f>'01-Mapa de riesgo-UO'!AB174</f>
        <v>0</v>
      </c>
      <c r="O173" s="114">
        <f>'01-Mapa de riesgo-UO'!AF174</f>
        <v>0</v>
      </c>
      <c r="P173" s="115">
        <f>'01-Mapa de riesgo-UO'!AK174</f>
        <v>0</v>
      </c>
      <c r="Q173" s="115">
        <f>'01-Mapa de riesgo-UO'!AP174</f>
        <v>0</v>
      </c>
      <c r="R173" s="407"/>
      <c r="S173" s="409"/>
      <c r="T173" s="410"/>
      <c r="U173" s="116">
        <f>'01-Mapa de riesgo-UO'!AW174</f>
        <v>0</v>
      </c>
      <c r="V173" s="116">
        <f>'01-Mapa de riesgo-UO'!AX174</f>
        <v>0</v>
      </c>
      <c r="W173" s="117">
        <f>'01-Mapa de riesgo-UO'!K174</f>
        <v>0</v>
      </c>
      <c r="X173" s="121"/>
      <c r="Y173" s="122"/>
      <c r="Z173" s="123"/>
      <c r="AA173" s="123"/>
      <c r="AB173" s="404"/>
      <c r="AC173" s="126"/>
    </row>
    <row r="174" spans="1:29" ht="12.75" customHeight="1" x14ac:dyDescent="0.2">
      <c r="A174" s="408"/>
      <c r="B174" s="408"/>
      <c r="C174" s="408"/>
      <c r="D174" s="408"/>
      <c r="E174" s="408"/>
      <c r="F174" s="408"/>
      <c r="G174" s="112">
        <f>'01-Mapa de riesgo-UO'!I175</f>
        <v>0</v>
      </c>
      <c r="H174" s="408"/>
      <c r="I174" s="408"/>
      <c r="J174" s="408"/>
      <c r="K174" s="413"/>
      <c r="L174" s="413"/>
      <c r="M174" s="113">
        <f>'01-Mapa de riesgo-UO'!W175</f>
        <v>0</v>
      </c>
      <c r="N174" s="114">
        <f>'01-Mapa de riesgo-UO'!AB175</f>
        <v>0</v>
      </c>
      <c r="O174" s="114">
        <f>'01-Mapa de riesgo-UO'!AF175</f>
        <v>0</v>
      </c>
      <c r="P174" s="115">
        <f>'01-Mapa de riesgo-UO'!AK175</f>
        <v>0</v>
      </c>
      <c r="Q174" s="115">
        <f>'01-Mapa de riesgo-UO'!AP175</f>
        <v>0</v>
      </c>
      <c r="R174" s="408"/>
      <c r="S174" s="409"/>
      <c r="T174" s="410"/>
      <c r="U174" s="116">
        <f>'01-Mapa de riesgo-UO'!AW175</f>
        <v>0</v>
      </c>
      <c r="V174" s="116">
        <f>'01-Mapa de riesgo-UO'!AX175</f>
        <v>0</v>
      </c>
      <c r="W174" s="117">
        <f>'01-Mapa de riesgo-UO'!K175</f>
        <v>0</v>
      </c>
      <c r="X174" s="121"/>
      <c r="Y174" s="122"/>
      <c r="Z174" s="123"/>
      <c r="AA174" s="123"/>
      <c r="AB174" s="405"/>
      <c r="AC174" s="126"/>
    </row>
    <row r="175" spans="1:29" ht="12.75" customHeight="1" x14ac:dyDescent="0.2">
      <c r="A175" s="416">
        <v>56</v>
      </c>
      <c r="B175" s="416" t="str">
        <f>'01-Mapa de riesgo-UO'!D176</f>
        <v>EXTENSIÓN_PROYECCIÓN_SOCIAL</v>
      </c>
      <c r="C175" s="415" t="str">
        <f>+'01-Mapa de riesgo-UO'!F176</f>
        <v>NO</v>
      </c>
      <c r="D175" s="415" t="str">
        <f>'01-Mapa de riesgo-UO'!J176</f>
        <v>Operacional</v>
      </c>
      <c r="E175" s="415" t="str">
        <f>'01-Mapa de riesgo-UO'!K176</f>
        <v>Pérdida de la validez de los resultados del laboratorio Equipamiento
(6.4.6)</v>
      </c>
      <c r="F175" s="415"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415" t="str">
        <f>'01-Mapa de riesgo-UO'!M176</f>
        <v>Obtenicón de resultados inválidos</v>
      </c>
      <c r="I175" s="406" t="str">
        <f>'01-Mapa de riesgo-UO'!AT176</f>
        <v>LEVE</v>
      </c>
      <c r="J175" s="415" t="str">
        <f>'01-Mapa de riesgo-UO'!AU176</f>
        <v>No. de equipos calibrados de acuerdo al plan / Total equipos a calibrar</v>
      </c>
      <c r="K175" s="411"/>
      <c r="L175" s="414"/>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406" t="str">
        <f>'01-Mapa de riesgo-UO'!AR176</f>
        <v>ACEPTABLE</v>
      </c>
      <c r="S175" s="409"/>
      <c r="T175" s="410"/>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403"/>
      <c r="AC175" s="126"/>
    </row>
    <row r="176" spans="1:29" ht="12.75" customHeight="1" x14ac:dyDescent="0.2">
      <c r="A176" s="407"/>
      <c r="B176" s="407"/>
      <c r="C176" s="407"/>
      <c r="D176" s="407"/>
      <c r="E176" s="407"/>
      <c r="F176" s="407"/>
      <c r="G176" s="112">
        <f>'01-Mapa de riesgo-UO'!I177</f>
        <v>0</v>
      </c>
      <c r="H176" s="407"/>
      <c r="I176" s="407"/>
      <c r="J176" s="407"/>
      <c r="K176" s="412"/>
      <c r="L176" s="412"/>
      <c r="M176" s="113">
        <f>'01-Mapa de riesgo-UO'!W177</f>
        <v>0</v>
      </c>
      <c r="N176" s="114">
        <f>'01-Mapa de riesgo-UO'!AB177</f>
        <v>0</v>
      </c>
      <c r="O176" s="114">
        <f>'01-Mapa de riesgo-UO'!AF177</f>
        <v>0</v>
      </c>
      <c r="P176" s="115">
        <f>'01-Mapa de riesgo-UO'!AK177</f>
        <v>0</v>
      </c>
      <c r="Q176" s="115">
        <f>'01-Mapa de riesgo-UO'!AP177</f>
        <v>0</v>
      </c>
      <c r="R176" s="407"/>
      <c r="S176" s="409"/>
      <c r="T176" s="410"/>
      <c r="U176" s="116">
        <f>'01-Mapa de riesgo-UO'!AW177</f>
        <v>0</v>
      </c>
      <c r="V176" s="116">
        <f>'01-Mapa de riesgo-UO'!AX177</f>
        <v>0</v>
      </c>
      <c r="W176" s="117">
        <f>'01-Mapa de riesgo-UO'!K177</f>
        <v>0</v>
      </c>
      <c r="X176" s="121"/>
      <c r="Y176" s="122"/>
      <c r="Z176" s="123"/>
      <c r="AA176" s="123"/>
      <c r="AB176" s="404"/>
      <c r="AC176" s="126"/>
    </row>
    <row r="177" spans="1:29" ht="12.75" customHeight="1" x14ac:dyDescent="0.2">
      <c r="A177" s="408"/>
      <c r="B177" s="408"/>
      <c r="C177" s="408"/>
      <c r="D177" s="408"/>
      <c r="E177" s="408"/>
      <c r="F177" s="408"/>
      <c r="G177" s="112">
        <f>'01-Mapa de riesgo-UO'!I178</f>
        <v>0</v>
      </c>
      <c r="H177" s="408"/>
      <c r="I177" s="408"/>
      <c r="J177" s="408"/>
      <c r="K177" s="413"/>
      <c r="L177" s="413"/>
      <c r="M177" s="113">
        <f>'01-Mapa de riesgo-UO'!W178</f>
        <v>0</v>
      </c>
      <c r="N177" s="114">
        <f>'01-Mapa de riesgo-UO'!AB178</f>
        <v>0</v>
      </c>
      <c r="O177" s="114">
        <f>'01-Mapa de riesgo-UO'!AF178</f>
        <v>0</v>
      </c>
      <c r="P177" s="115">
        <f>'01-Mapa de riesgo-UO'!AK178</f>
        <v>0</v>
      </c>
      <c r="Q177" s="115">
        <f>'01-Mapa de riesgo-UO'!AP178</f>
        <v>0</v>
      </c>
      <c r="R177" s="408"/>
      <c r="S177" s="409"/>
      <c r="T177" s="410"/>
      <c r="U177" s="116">
        <f>'01-Mapa de riesgo-UO'!AW178</f>
        <v>0</v>
      </c>
      <c r="V177" s="116">
        <f>'01-Mapa de riesgo-UO'!AX178</f>
        <v>0</v>
      </c>
      <c r="W177" s="117">
        <f>'01-Mapa de riesgo-UO'!K178</f>
        <v>0</v>
      </c>
      <c r="X177" s="121"/>
      <c r="Y177" s="122"/>
      <c r="Z177" s="123"/>
      <c r="AA177" s="123"/>
      <c r="AB177" s="405"/>
      <c r="AC177" s="126"/>
    </row>
    <row r="178" spans="1:29" ht="12.75" customHeight="1" x14ac:dyDescent="0.2">
      <c r="A178" s="416">
        <v>57</v>
      </c>
      <c r="B178" s="416" t="str">
        <f>'01-Mapa de riesgo-UO'!D179</f>
        <v>EXTENSIÓN_PROYECCIÓN_SOCIAL</v>
      </c>
      <c r="C178" s="415" t="str">
        <f>+'01-Mapa de riesgo-UO'!F179</f>
        <v>NO</v>
      </c>
      <c r="D178" s="415" t="str">
        <f>'01-Mapa de riesgo-UO'!J179</f>
        <v>Operacional</v>
      </c>
      <c r="E178" s="415" t="str">
        <f>'01-Mapa de riesgo-UO'!K179</f>
        <v>Pérdida de la validez de los resultados del laboratorio Equipamiento
(6.4.3)</v>
      </c>
      <c r="F178" s="415"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415" t="str">
        <f>'01-Mapa de riesgo-UO'!M179</f>
        <v>Pérdida de la trazabilidad en las mediciones</v>
      </c>
      <c r="I178" s="406" t="str">
        <f>'01-Mapa de riesgo-UO'!AT179</f>
        <v>LEVE</v>
      </c>
      <c r="J178" s="415" t="str">
        <f>'01-Mapa de riesgo-UO'!AU179</f>
        <v>No. veces en que las condiciones ambientales se salen de los límites / Días Laborales anuales</v>
      </c>
      <c r="K178" s="411"/>
      <c r="L178" s="414"/>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406" t="str">
        <f>'01-Mapa de riesgo-UO'!AR179</f>
        <v>ACEPTABLE</v>
      </c>
      <c r="S178" s="409"/>
      <c r="T178" s="410"/>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403"/>
      <c r="AC178" s="126"/>
    </row>
    <row r="179" spans="1:29" ht="12.75" customHeight="1" x14ac:dyDescent="0.2">
      <c r="A179" s="407"/>
      <c r="B179" s="407"/>
      <c r="C179" s="407"/>
      <c r="D179" s="407"/>
      <c r="E179" s="407"/>
      <c r="F179" s="407"/>
      <c r="G179" s="112">
        <f>'01-Mapa de riesgo-UO'!I180</f>
        <v>0</v>
      </c>
      <c r="H179" s="407"/>
      <c r="I179" s="407"/>
      <c r="J179" s="407"/>
      <c r="K179" s="412"/>
      <c r="L179" s="412"/>
      <c r="M179" s="113">
        <f>'01-Mapa de riesgo-UO'!W180</f>
        <v>0</v>
      </c>
      <c r="N179" s="114">
        <f>'01-Mapa de riesgo-UO'!AB180</f>
        <v>0</v>
      </c>
      <c r="O179" s="114">
        <f>'01-Mapa de riesgo-UO'!AF180</f>
        <v>0</v>
      </c>
      <c r="P179" s="115">
        <f>'01-Mapa de riesgo-UO'!AK180</f>
        <v>0</v>
      </c>
      <c r="Q179" s="115">
        <f>'01-Mapa de riesgo-UO'!AP180</f>
        <v>0</v>
      </c>
      <c r="R179" s="407"/>
      <c r="S179" s="409"/>
      <c r="T179" s="410"/>
      <c r="U179" s="116">
        <f>'01-Mapa de riesgo-UO'!AW180</f>
        <v>0</v>
      </c>
      <c r="V179" s="116">
        <f>'01-Mapa de riesgo-UO'!AX180</f>
        <v>0</v>
      </c>
      <c r="W179" s="117">
        <f>'01-Mapa de riesgo-UO'!K180</f>
        <v>0</v>
      </c>
      <c r="X179" s="121"/>
      <c r="Y179" s="122"/>
      <c r="Z179" s="123"/>
      <c r="AA179" s="123"/>
      <c r="AB179" s="404"/>
      <c r="AC179" s="126"/>
    </row>
    <row r="180" spans="1:29" ht="12.75" customHeight="1" x14ac:dyDescent="0.2">
      <c r="A180" s="408"/>
      <c r="B180" s="408"/>
      <c r="C180" s="408"/>
      <c r="D180" s="408"/>
      <c r="E180" s="408"/>
      <c r="F180" s="408"/>
      <c r="G180" s="112">
        <f>'01-Mapa de riesgo-UO'!I181</f>
        <v>0</v>
      </c>
      <c r="H180" s="408"/>
      <c r="I180" s="408"/>
      <c r="J180" s="408"/>
      <c r="K180" s="413"/>
      <c r="L180" s="413"/>
      <c r="M180" s="113">
        <f>'01-Mapa de riesgo-UO'!W181</f>
        <v>0</v>
      </c>
      <c r="N180" s="114">
        <f>'01-Mapa de riesgo-UO'!AB181</f>
        <v>0</v>
      </c>
      <c r="O180" s="114">
        <f>'01-Mapa de riesgo-UO'!AF181</f>
        <v>0</v>
      </c>
      <c r="P180" s="115">
        <f>'01-Mapa de riesgo-UO'!AK181</f>
        <v>0</v>
      </c>
      <c r="Q180" s="115">
        <f>'01-Mapa de riesgo-UO'!AP181</f>
        <v>0</v>
      </c>
      <c r="R180" s="408"/>
      <c r="S180" s="409"/>
      <c r="T180" s="410"/>
      <c r="U180" s="116">
        <f>'01-Mapa de riesgo-UO'!AW181</f>
        <v>0</v>
      </c>
      <c r="V180" s="116">
        <f>'01-Mapa de riesgo-UO'!AX181</f>
        <v>0</v>
      </c>
      <c r="W180" s="117">
        <f>'01-Mapa de riesgo-UO'!K181</f>
        <v>0</v>
      </c>
      <c r="X180" s="121"/>
      <c r="Y180" s="122"/>
      <c r="Z180" s="123"/>
      <c r="AA180" s="123"/>
      <c r="AB180" s="405"/>
      <c r="AC180" s="126"/>
    </row>
    <row r="181" spans="1:29" ht="12.75" customHeight="1" x14ac:dyDescent="0.2">
      <c r="A181" s="416">
        <v>58</v>
      </c>
      <c r="B181" s="416" t="str">
        <f>'01-Mapa de riesgo-UO'!D182</f>
        <v>EXTENSIÓN_PROYECCIÓN_SOCIAL</v>
      </c>
      <c r="C181" s="415" t="str">
        <f>+'01-Mapa de riesgo-UO'!F182</f>
        <v>NO</v>
      </c>
      <c r="D181" s="415" t="str">
        <f>'01-Mapa de riesgo-UO'!J182</f>
        <v>Cumplimiento</v>
      </c>
      <c r="E181" s="415" t="str">
        <f>'01-Mapa de riesgo-UO'!K182</f>
        <v>Emisión de una Declaración de Conformidad errada
(7.8.6)</v>
      </c>
      <c r="F181" s="415"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415" t="str">
        <f>'01-Mapa de riesgo-UO'!M182</f>
        <v>Desviaciones en los procesos operativos del cliente</v>
      </c>
      <c r="I181" s="406" t="str">
        <f>'01-Mapa de riesgo-UO'!AT182</f>
        <v>LEVE</v>
      </c>
      <c r="J181" s="415" t="str">
        <f>'01-Mapa de riesgo-UO'!AU182</f>
        <v>No de Informes de Ensayo con declaración de conformidad equivocada / No de Informes de ensayo con declaración de conformidad emitida</v>
      </c>
      <c r="K181" s="411"/>
      <c r="L181" s="414"/>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406" t="str">
        <f>'01-Mapa de riesgo-UO'!AR182</f>
        <v>ACEPTABLE</v>
      </c>
      <c r="S181" s="409"/>
      <c r="T181" s="410"/>
      <c r="U181" s="116" t="str">
        <f>'01-Mapa de riesgo-UO'!AW182</f>
        <v>ASUMIR</v>
      </c>
      <c r="V181" s="116">
        <f>'01-Mapa de riesgo-UO'!AX182</f>
        <v>0</v>
      </c>
      <c r="W181" s="117" t="str">
        <f>'01-Mapa de riesgo-UO'!K182</f>
        <v>Emisión de una Declaración de Conformidad errada
(7.8.6)</v>
      </c>
      <c r="X181" s="121"/>
      <c r="Y181" s="122"/>
      <c r="Z181" s="123"/>
      <c r="AA181" s="123"/>
      <c r="AB181" s="403"/>
      <c r="AC181" s="126"/>
    </row>
    <row r="182" spans="1:29" ht="12.75" customHeight="1" x14ac:dyDescent="0.2">
      <c r="A182" s="407"/>
      <c r="B182" s="407"/>
      <c r="C182" s="407"/>
      <c r="D182" s="407"/>
      <c r="E182" s="407"/>
      <c r="F182" s="407"/>
      <c r="G182" s="112" t="str">
        <f>'01-Mapa de riesgo-UO'!I183</f>
        <v>Inadecuada estimación de la incertidumbre  basada en los principios técnicos de uso del equipamiento y mediciones del laboratorio</v>
      </c>
      <c r="H182" s="407"/>
      <c r="I182" s="407"/>
      <c r="J182" s="407"/>
      <c r="K182" s="412"/>
      <c r="L182" s="412"/>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407"/>
      <c r="S182" s="409"/>
      <c r="T182" s="410"/>
      <c r="U182" s="116" t="str">
        <f>'01-Mapa de riesgo-UO'!AW183</f>
        <v>ASUMIR</v>
      </c>
      <c r="V182" s="116">
        <f>'01-Mapa de riesgo-UO'!AX183</f>
        <v>0</v>
      </c>
      <c r="W182" s="117">
        <f>'01-Mapa de riesgo-UO'!K183</f>
        <v>0</v>
      </c>
      <c r="X182" s="121"/>
      <c r="Y182" s="122"/>
      <c r="Z182" s="123"/>
      <c r="AA182" s="123"/>
      <c r="AB182" s="404"/>
      <c r="AC182" s="126"/>
    </row>
    <row r="183" spans="1:29" ht="12.75" customHeight="1" x14ac:dyDescent="0.2">
      <c r="A183" s="408"/>
      <c r="B183" s="408"/>
      <c r="C183" s="408"/>
      <c r="D183" s="408"/>
      <c r="E183" s="408"/>
      <c r="F183" s="408"/>
      <c r="G183" s="112">
        <f>'01-Mapa de riesgo-UO'!I184</f>
        <v>0</v>
      </c>
      <c r="H183" s="408"/>
      <c r="I183" s="408"/>
      <c r="J183" s="408"/>
      <c r="K183" s="413"/>
      <c r="L183" s="413"/>
      <c r="M183" s="113">
        <f>'01-Mapa de riesgo-UO'!W184</f>
        <v>0</v>
      </c>
      <c r="N183" s="114">
        <f>'01-Mapa de riesgo-UO'!AB184</f>
        <v>0</v>
      </c>
      <c r="O183" s="114">
        <f>'01-Mapa de riesgo-UO'!AF184</f>
        <v>0</v>
      </c>
      <c r="P183" s="115">
        <f>'01-Mapa de riesgo-UO'!AK184</f>
        <v>0</v>
      </c>
      <c r="Q183" s="115">
        <f>'01-Mapa de riesgo-UO'!AP184</f>
        <v>0</v>
      </c>
      <c r="R183" s="408"/>
      <c r="S183" s="409"/>
      <c r="T183" s="410"/>
      <c r="U183" s="116">
        <f>'01-Mapa de riesgo-UO'!AW184</f>
        <v>0</v>
      </c>
      <c r="V183" s="116">
        <f>'01-Mapa de riesgo-UO'!AX184</f>
        <v>0</v>
      </c>
      <c r="W183" s="117">
        <f>'01-Mapa de riesgo-UO'!K184</f>
        <v>0</v>
      </c>
      <c r="X183" s="121"/>
      <c r="Y183" s="122"/>
      <c r="Z183" s="123"/>
      <c r="AA183" s="123"/>
      <c r="AB183" s="405"/>
      <c r="AC183" s="126"/>
    </row>
    <row r="184" spans="1:29" ht="12.75" customHeight="1" x14ac:dyDescent="0.2">
      <c r="A184" s="416">
        <v>59</v>
      </c>
      <c r="B184" s="416" t="str">
        <f>'01-Mapa de riesgo-UO'!D185</f>
        <v>EXTENSIÓN_PROYECCIÓN_SOCIAL</v>
      </c>
      <c r="C184" s="415" t="str">
        <f>+'01-Mapa de riesgo-UO'!F185</f>
        <v>NO</v>
      </c>
      <c r="D184" s="415" t="str">
        <f>'01-Mapa de riesgo-UO'!J185</f>
        <v>Cumplimiento</v>
      </c>
      <c r="E184" s="415" t="str">
        <f>'01-Mapa de riesgo-UO'!K185</f>
        <v>Pérdida de la validez de los resultados (Selección, verificación y validación de métodos)
(7.2)</v>
      </c>
      <c r="F184" s="415" t="str">
        <f>'01-Mapa de riesgo-UO'!L185</f>
        <v>No cumplir con las especificaciones y requistos del método de ensayo</v>
      </c>
      <c r="G184" s="112" t="str">
        <f>'01-Mapa de riesgo-UO'!I185</f>
        <v>No cumplir con las características de desempeño de los métodos verificados por el laboratorio para su uso previsto</v>
      </c>
      <c r="H184" s="415" t="str">
        <f>'01-Mapa de riesgo-UO'!M185</f>
        <v>Pérdida de la capacidad analítica del laboratorio</v>
      </c>
      <c r="I184" s="406" t="str">
        <f>'01-Mapa de riesgo-UO'!AT185</f>
        <v>LEVE</v>
      </c>
      <c r="J184" s="415" t="str">
        <f>'01-Mapa de riesgo-UO'!AU185</f>
        <v>No. de verificaciones de métodos de ensayo con desempeño no válido / No. total de verificaciones de métodos de ensayo</v>
      </c>
      <c r="K184" s="411"/>
      <c r="L184" s="414"/>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406" t="str">
        <f>'01-Mapa de riesgo-UO'!AR185</f>
        <v>ACEPTABLE</v>
      </c>
      <c r="S184" s="409"/>
      <c r="T184" s="410"/>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403"/>
      <c r="AC184" s="126"/>
    </row>
    <row r="185" spans="1:29" ht="12.75" customHeight="1" x14ac:dyDescent="0.2">
      <c r="A185" s="407"/>
      <c r="B185" s="407"/>
      <c r="C185" s="407"/>
      <c r="D185" s="407"/>
      <c r="E185" s="407"/>
      <c r="F185" s="407"/>
      <c r="G185" s="112">
        <f>'01-Mapa de riesgo-UO'!I186</f>
        <v>0</v>
      </c>
      <c r="H185" s="407"/>
      <c r="I185" s="407"/>
      <c r="J185" s="407"/>
      <c r="K185" s="412"/>
      <c r="L185" s="412"/>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407"/>
      <c r="S185" s="409"/>
      <c r="T185" s="410"/>
      <c r="U185" s="116" t="str">
        <f>'01-Mapa de riesgo-UO'!AW186</f>
        <v>ASUMIR</v>
      </c>
      <c r="V185" s="116">
        <f>'01-Mapa de riesgo-UO'!AX186</f>
        <v>0</v>
      </c>
      <c r="W185" s="117">
        <f>'01-Mapa de riesgo-UO'!K186</f>
        <v>0</v>
      </c>
      <c r="X185" s="121"/>
      <c r="Y185" s="122"/>
      <c r="Z185" s="123"/>
      <c r="AA185" s="123"/>
      <c r="AB185" s="404"/>
      <c r="AC185" s="126"/>
    </row>
    <row r="186" spans="1:29" ht="12.75" customHeight="1" x14ac:dyDescent="0.2">
      <c r="A186" s="408"/>
      <c r="B186" s="408"/>
      <c r="C186" s="408"/>
      <c r="D186" s="408"/>
      <c r="E186" s="408"/>
      <c r="F186" s="408"/>
      <c r="G186" s="112">
        <f>'01-Mapa de riesgo-UO'!I187</f>
        <v>0</v>
      </c>
      <c r="H186" s="408"/>
      <c r="I186" s="408"/>
      <c r="J186" s="408"/>
      <c r="K186" s="413"/>
      <c r="L186" s="413"/>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408"/>
      <c r="S186" s="409"/>
      <c r="T186" s="410"/>
      <c r="U186" s="116" t="str">
        <f>'01-Mapa de riesgo-UO'!AW187</f>
        <v>ASUMIR</v>
      </c>
      <c r="V186" s="116">
        <f>'01-Mapa de riesgo-UO'!AX187</f>
        <v>0</v>
      </c>
      <c r="W186" s="117">
        <f>'01-Mapa de riesgo-UO'!K187</f>
        <v>0</v>
      </c>
      <c r="X186" s="121"/>
      <c r="Y186" s="122"/>
      <c r="Z186" s="123"/>
      <c r="AA186" s="123"/>
      <c r="AB186" s="405"/>
      <c r="AC186" s="126"/>
    </row>
    <row r="187" spans="1:29" ht="12.75" customHeight="1" x14ac:dyDescent="0.2">
      <c r="A187" s="416">
        <v>60</v>
      </c>
      <c r="B187" s="416" t="str">
        <f>'01-Mapa de riesgo-UO'!D188</f>
        <v>EXTENSIÓN_PROYECCIÓN_SOCIAL</v>
      </c>
      <c r="C187" s="415" t="str">
        <f>+'01-Mapa de riesgo-UO'!F188</f>
        <v>NO</v>
      </c>
      <c r="D187" s="415" t="str">
        <f>'01-Mapa de riesgo-UO'!J188</f>
        <v>Cumplimiento</v>
      </c>
      <c r="E187" s="415" t="str">
        <f>'01-Mapa de riesgo-UO'!K188</f>
        <v>Pérdida de la validez de los resultados (Aseguramiento de la validez de los resultados)
(7.7)</v>
      </c>
      <c r="F187" s="415"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415" t="str">
        <f>'01-Mapa de riesgo-UO'!M188</f>
        <v>Pérdida del control analítico del laboratorio</v>
      </c>
      <c r="I187" s="406" t="str">
        <f>'01-Mapa de riesgo-UO'!AT188</f>
        <v>LEVE</v>
      </c>
      <c r="J187" s="415" t="str">
        <f>'01-Mapa de riesgo-UO'!AU188</f>
        <v>No. de programación en EA/ No. Total de participacioens en EA anual</v>
      </c>
      <c r="K187" s="411"/>
      <c r="L187" s="414"/>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406" t="str">
        <f>'01-Mapa de riesgo-UO'!AR188</f>
        <v>ACEPTABLE</v>
      </c>
      <c r="S187" s="409"/>
      <c r="T187" s="410"/>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403"/>
      <c r="AC187" s="126"/>
    </row>
    <row r="188" spans="1:29" ht="12.75" customHeight="1" x14ac:dyDescent="0.2">
      <c r="A188" s="407"/>
      <c r="B188" s="407"/>
      <c r="C188" s="407"/>
      <c r="D188" s="407"/>
      <c r="E188" s="407"/>
      <c r="F188" s="407"/>
      <c r="G188" s="112">
        <f>'01-Mapa de riesgo-UO'!I189</f>
        <v>0</v>
      </c>
      <c r="H188" s="407"/>
      <c r="I188" s="407"/>
      <c r="J188" s="407"/>
      <c r="K188" s="412"/>
      <c r="L188" s="412"/>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407"/>
      <c r="S188" s="409"/>
      <c r="T188" s="410"/>
      <c r="U188" s="116" t="str">
        <f>'01-Mapa de riesgo-UO'!AW189</f>
        <v>ASUMIR</v>
      </c>
      <c r="V188" s="116">
        <f>'01-Mapa de riesgo-UO'!AX189</f>
        <v>0</v>
      </c>
      <c r="W188" s="117">
        <f>'01-Mapa de riesgo-UO'!K189</f>
        <v>0</v>
      </c>
      <c r="X188" s="121"/>
      <c r="Y188" s="122"/>
      <c r="Z188" s="123"/>
      <c r="AA188" s="123"/>
      <c r="AB188" s="404"/>
      <c r="AC188" s="126"/>
    </row>
    <row r="189" spans="1:29" ht="12.75" customHeight="1" x14ac:dyDescent="0.2">
      <c r="A189" s="408"/>
      <c r="B189" s="408"/>
      <c r="C189" s="408"/>
      <c r="D189" s="408"/>
      <c r="E189" s="408"/>
      <c r="F189" s="408"/>
      <c r="G189" s="112">
        <f>'01-Mapa de riesgo-UO'!I190</f>
        <v>0</v>
      </c>
      <c r="H189" s="408"/>
      <c r="I189" s="408"/>
      <c r="J189" s="408"/>
      <c r="K189" s="413"/>
      <c r="L189" s="413"/>
      <c r="M189" s="113">
        <f>'01-Mapa de riesgo-UO'!W190</f>
        <v>0</v>
      </c>
      <c r="N189" s="114">
        <f>'01-Mapa de riesgo-UO'!AB190</f>
        <v>0</v>
      </c>
      <c r="O189" s="114">
        <f>'01-Mapa de riesgo-UO'!AF190</f>
        <v>0</v>
      </c>
      <c r="P189" s="115">
        <f>'01-Mapa de riesgo-UO'!AK190</f>
        <v>0</v>
      </c>
      <c r="Q189" s="115">
        <f>'01-Mapa de riesgo-UO'!AP190</f>
        <v>0</v>
      </c>
      <c r="R189" s="408"/>
      <c r="S189" s="409"/>
      <c r="T189" s="410"/>
      <c r="U189" s="116">
        <f>'01-Mapa de riesgo-UO'!AW190</f>
        <v>0</v>
      </c>
      <c r="V189" s="116">
        <f>'01-Mapa de riesgo-UO'!AX190</f>
        <v>0</v>
      </c>
      <c r="W189" s="117">
        <f>'01-Mapa de riesgo-UO'!K190</f>
        <v>0</v>
      </c>
      <c r="X189" s="121"/>
      <c r="Y189" s="122"/>
      <c r="Z189" s="123"/>
      <c r="AA189" s="123"/>
      <c r="AB189" s="405"/>
      <c r="AC189" s="126"/>
    </row>
    <row r="190" spans="1:29" ht="12.75" customHeight="1" x14ac:dyDescent="0.2">
      <c r="A190" s="416">
        <v>61</v>
      </c>
      <c r="B190" s="416" t="str">
        <f>'01-Mapa de riesgo-UO'!D191</f>
        <v>EXTENSIÓN_PROYECCIÓN_SOCIAL</v>
      </c>
      <c r="C190" s="415" t="str">
        <f>+'01-Mapa de riesgo-UO'!F191</f>
        <v>NO</v>
      </c>
      <c r="D190" s="415" t="str">
        <f>'01-Mapa de riesgo-UO'!J191</f>
        <v>Cumplimiento</v>
      </c>
      <c r="E190" s="415" t="str">
        <f>'01-Mapa de riesgo-UO'!K191</f>
        <v>Incumplimiento a los requisitos relativos a la estructura
(5.4)</v>
      </c>
      <c r="F190" s="415"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415" t="str">
        <f>'01-Mapa de riesgo-UO'!M191</f>
        <v>Pérdida de  la credibilidad en el laboratorio
Pérdida de la condición de acreditación</v>
      </c>
      <c r="I190" s="406" t="str">
        <f>'01-Mapa de riesgo-UO'!AT191</f>
        <v>LEVE</v>
      </c>
      <c r="J190" s="415" t="str">
        <f>'01-Mapa de riesgo-UO'!AU191</f>
        <v>No. de informes de ensayos con mal uso de la condición de acreditación / No. informes de ensayos expedidos por el laboratorio</v>
      </c>
      <c r="K190" s="411"/>
      <c r="L190" s="414"/>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406" t="str">
        <f>'01-Mapa de riesgo-UO'!AR191</f>
        <v>ACEPTABLE</v>
      </c>
      <c r="S190" s="409"/>
      <c r="T190" s="410"/>
      <c r="U190" s="116" t="str">
        <f>'01-Mapa de riesgo-UO'!AW191</f>
        <v>ASUMIR</v>
      </c>
      <c r="V190" s="116">
        <f>'01-Mapa de riesgo-UO'!AX191</f>
        <v>0</v>
      </c>
      <c r="W190" s="117" t="str">
        <f>'01-Mapa de riesgo-UO'!K191</f>
        <v>Incumplimiento a los requisitos relativos a la estructura
(5.4)</v>
      </c>
      <c r="X190" s="121"/>
      <c r="Y190" s="122"/>
      <c r="Z190" s="123"/>
      <c r="AA190" s="123"/>
      <c r="AB190" s="403"/>
      <c r="AC190" s="126"/>
    </row>
    <row r="191" spans="1:29" ht="12.75" customHeight="1" x14ac:dyDescent="0.2">
      <c r="A191" s="407"/>
      <c r="B191" s="407"/>
      <c r="C191" s="407"/>
      <c r="D191" s="407"/>
      <c r="E191" s="407"/>
      <c r="F191" s="407"/>
      <c r="G191" s="112">
        <f>'01-Mapa de riesgo-UO'!I192</f>
        <v>0</v>
      </c>
      <c r="H191" s="407"/>
      <c r="I191" s="407"/>
      <c r="J191" s="407"/>
      <c r="K191" s="412"/>
      <c r="L191" s="412"/>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407"/>
      <c r="S191" s="409"/>
      <c r="T191" s="410"/>
      <c r="U191" s="116" t="str">
        <f>'01-Mapa de riesgo-UO'!AW192</f>
        <v>ASUMIR</v>
      </c>
      <c r="V191" s="116">
        <f>'01-Mapa de riesgo-UO'!AX192</f>
        <v>0</v>
      </c>
      <c r="W191" s="117">
        <f>'01-Mapa de riesgo-UO'!K192</f>
        <v>0</v>
      </c>
      <c r="X191" s="121"/>
      <c r="Y191" s="122"/>
      <c r="Z191" s="123"/>
      <c r="AA191" s="123"/>
      <c r="AB191" s="404"/>
      <c r="AC191" s="126"/>
    </row>
    <row r="192" spans="1:29" ht="12.75" customHeight="1" x14ac:dyDescent="0.2">
      <c r="A192" s="408"/>
      <c r="B192" s="408"/>
      <c r="C192" s="408"/>
      <c r="D192" s="408"/>
      <c r="E192" s="408"/>
      <c r="F192" s="408"/>
      <c r="G192" s="112">
        <f>'01-Mapa de riesgo-UO'!I193</f>
        <v>0</v>
      </c>
      <c r="H192" s="408"/>
      <c r="I192" s="408"/>
      <c r="J192" s="408"/>
      <c r="K192" s="413"/>
      <c r="L192" s="413"/>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408"/>
      <c r="S192" s="409"/>
      <c r="T192" s="410"/>
      <c r="U192" s="116" t="str">
        <f>'01-Mapa de riesgo-UO'!AW193</f>
        <v>ASUMIR</v>
      </c>
      <c r="V192" s="116">
        <f>'01-Mapa de riesgo-UO'!AX193</f>
        <v>0</v>
      </c>
      <c r="W192" s="117">
        <f>'01-Mapa de riesgo-UO'!K193</f>
        <v>0</v>
      </c>
      <c r="X192" s="121"/>
      <c r="Y192" s="122"/>
      <c r="Z192" s="123"/>
      <c r="AA192" s="123"/>
      <c r="AB192" s="405"/>
      <c r="AC192" s="126"/>
    </row>
    <row r="193" spans="1:29" ht="12.75" customHeight="1" x14ac:dyDescent="0.2">
      <c r="A193" s="416">
        <v>62</v>
      </c>
      <c r="B193" s="416" t="str">
        <f>'01-Mapa de riesgo-UO'!D194</f>
        <v>EXTENSIÓN_PROYECCIÓN_SOCIAL</v>
      </c>
      <c r="C193" s="415" t="str">
        <f>+'01-Mapa de riesgo-UO'!F194</f>
        <v>NO</v>
      </c>
      <c r="D193" s="415" t="str">
        <f>'01-Mapa de riesgo-UO'!J194</f>
        <v>Corrupción</v>
      </c>
      <c r="E193" s="415" t="str">
        <f>'01-Mapa de riesgo-UO'!K194</f>
        <v>Perdida de la imparcialidad 
(4.1.3)</v>
      </c>
      <c r="F193" s="415"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415" t="str">
        <f>'01-Mapa de riesgo-UO'!M194</f>
        <v>Pérdida de  credibilidad en el laboratorio
Pérdida de la confianza en el funcionario.
Iniciación de un proceso disciplinario</v>
      </c>
      <c r="I193" s="406" t="str">
        <f>'01-Mapa de riesgo-UO'!AT194</f>
        <v>LEVE</v>
      </c>
      <c r="J193" s="415" t="str">
        <f>'01-Mapa de riesgo-UO'!AU194</f>
        <v>N° Certificados con pérdida de la imparcialidad/ N° Total de certificados expedidos por el laboratorio*100</v>
      </c>
      <c r="K193" s="411"/>
      <c r="L193" s="414"/>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406" t="str">
        <f>'01-Mapa de riesgo-UO'!AR194</f>
        <v>ACEPTABLE</v>
      </c>
      <c r="S193" s="409"/>
      <c r="T193" s="410"/>
      <c r="U193" s="116" t="str">
        <f>'01-Mapa de riesgo-UO'!AW194</f>
        <v>ASUMIR</v>
      </c>
      <c r="V193" s="116">
        <f>'01-Mapa de riesgo-UO'!AX194</f>
        <v>0</v>
      </c>
      <c r="W193" s="117" t="str">
        <f>'01-Mapa de riesgo-UO'!K194</f>
        <v>Perdida de la imparcialidad 
(4.1.3)</v>
      </c>
      <c r="X193" s="121"/>
      <c r="Y193" s="122"/>
      <c r="Z193" s="123"/>
      <c r="AA193" s="123"/>
      <c r="AB193" s="403"/>
      <c r="AC193" s="126"/>
    </row>
    <row r="194" spans="1:29" ht="12.75" customHeight="1" x14ac:dyDescent="0.2">
      <c r="A194" s="407"/>
      <c r="B194" s="407"/>
      <c r="C194" s="407"/>
      <c r="D194" s="407"/>
      <c r="E194" s="407"/>
      <c r="F194" s="407"/>
      <c r="G194" s="112">
        <f>'01-Mapa de riesgo-UO'!I195</f>
        <v>0</v>
      </c>
      <c r="H194" s="407"/>
      <c r="I194" s="407"/>
      <c r="J194" s="407"/>
      <c r="K194" s="412"/>
      <c r="L194" s="412"/>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407"/>
      <c r="S194" s="409"/>
      <c r="T194" s="410"/>
      <c r="U194" s="116" t="str">
        <f>'01-Mapa de riesgo-UO'!AW195</f>
        <v>ASUMIR</v>
      </c>
      <c r="V194" s="116">
        <f>'01-Mapa de riesgo-UO'!AX195</f>
        <v>0</v>
      </c>
      <c r="W194" s="117">
        <f>'01-Mapa de riesgo-UO'!K195</f>
        <v>0</v>
      </c>
      <c r="X194" s="121"/>
      <c r="Y194" s="122"/>
      <c r="Z194" s="123"/>
      <c r="AA194" s="123"/>
      <c r="AB194" s="404"/>
      <c r="AC194" s="126"/>
    </row>
    <row r="195" spans="1:29" ht="12.75" customHeight="1" x14ac:dyDescent="0.2">
      <c r="A195" s="408"/>
      <c r="B195" s="408"/>
      <c r="C195" s="408"/>
      <c r="D195" s="408"/>
      <c r="E195" s="408"/>
      <c r="F195" s="408"/>
      <c r="G195" s="112">
        <f>'01-Mapa de riesgo-UO'!I196</f>
        <v>0</v>
      </c>
      <c r="H195" s="408"/>
      <c r="I195" s="408"/>
      <c r="J195" s="408"/>
      <c r="K195" s="413"/>
      <c r="L195" s="413"/>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408"/>
      <c r="S195" s="409"/>
      <c r="T195" s="410"/>
      <c r="U195" s="116" t="str">
        <f>'01-Mapa de riesgo-UO'!AW196</f>
        <v>ASUMIR</v>
      </c>
      <c r="V195" s="116">
        <f>'01-Mapa de riesgo-UO'!AX196</f>
        <v>0</v>
      </c>
      <c r="W195" s="117">
        <f>'01-Mapa de riesgo-UO'!K196</f>
        <v>0</v>
      </c>
      <c r="X195" s="121"/>
      <c r="Y195" s="122"/>
      <c r="Z195" s="123"/>
      <c r="AA195" s="123"/>
      <c r="AB195" s="405"/>
      <c r="AC195" s="126"/>
    </row>
    <row r="196" spans="1:29" ht="12.75" customHeight="1" x14ac:dyDescent="0.2">
      <c r="A196" s="416">
        <v>63</v>
      </c>
      <c r="B196" s="416" t="str">
        <f>'01-Mapa de riesgo-UO'!D197</f>
        <v>EXTENSIÓN_PROYECCIÓN_SOCIAL</v>
      </c>
      <c r="C196" s="415" t="str">
        <f>+'01-Mapa de riesgo-UO'!F197</f>
        <v>NO</v>
      </c>
      <c r="D196" s="415" t="str">
        <f>'01-Mapa de riesgo-UO'!J197</f>
        <v>Operacional</v>
      </c>
      <c r="E196" s="415" t="str">
        <f>'01-Mapa de riesgo-UO'!K197</f>
        <v>Pérdida de la validez de los resultados del laboratorio (6.3)</v>
      </c>
      <c r="F196" s="415"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415" t="str">
        <f>'01-Mapa de riesgo-UO'!M197</f>
        <v>Pérdida de  credibilidad en el laboratorio
Pérdida de la confianza en el laboratorio</v>
      </c>
      <c r="I196" s="406" t="str">
        <f>'01-Mapa de riesgo-UO'!AT197</f>
        <v>LEVE</v>
      </c>
      <c r="J196" s="415" t="str">
        <f>'01-Mapa de riesgo-UO'!AU197</f>
        <v>N° eventos en los que se reportaron resultados errados por contaminación cruzada</v>
      </c>
      <c r="K196" s="411"/>
      <c r="L196" s="414"/>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406" t="str">
        <f>'01-Mapa de riesgo-UO'!AR197</f>
        <v>ACEPTABLE</v>
      </c>
      <c r="S196" s="409"/>
      <c r="T196" s="410"/>
      <c r="U196" s="116" t="str">
        <f>'01-Mapa de riesgo-UO'!AW197</f>
        <v>ASUMIR</v>
      </c>
      <c r="V196" s="116">
        <f>'01-Mapa de riesgo-UO'!AX197</f>
        <v>0</v>
      </c>
      <c r="W196" s="117" t="str">
        <f>'01-Mapa de riesgo-UO'!K197</f>
        <v>Pérdida de la validez de los resultados del laboratorio (6.3)</v>
      </c>
      <c r="X196" s="121"/>
      <c r="Y196" s="122"/>
      <c r="Z196" s="123"/>
      <c r="AA196" s="123"/>
      <c r="AB196" s="403"/>
      <c r="AC196" s="126"/>
    </row>
    <row r="197" spans="1:29" ht="12.75" customHeight="1" x14ac:dyDescent="0.2">
      <c r="A197" s="407"/>
      <c r="B197" s="407"/>
      <c r="C197" s="407"/>
      <c r="D197" s="407"/>
      <c r="E197" s="407"/>
      <c r="F197" s="407"/>
      <c r="G197" s="112">
        <f>'01-Mapa de riesgo-UO'!I198</f>
        <v>0</v>
      </c>
      <c r="H197" s="407"/>
      <c r="I197" s="407"/>
      <c r="J197" s="407"/>
      <c r="K197" s="412"/>
      <c r="L197" s="412"/>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407"/>
      <c r="S197" s="409"/>
      <c r="T197" s="410"/>
      <c r="U197" s="116" t="str">
        <f>'01-Mapa de riesgo-UO'!AW198</f>
        <v>ASUMIR</v>
      </c>
      <c r="V197" s="116">
        <f>'01-Mapa de riesgo-UO'!AX198</f>
        <v>0</v>
      </c>
      <c r="W197" s="117">
        <f>'01-Mapa de riesgo-UO'!K198</f>
        <v>0</v>
      </c>
      <c r="X197" s="121"/>
      <c r="Y197" s="122"/>
      <c r="Z197" s="123"/>
      <c r="AA197" s="123"/>
      <c r="AB197" s="404"/>
      <c r="AC197" s="126"/>
    </row>
    <row r="198" spans="1:29" ht="12.75" customHeight="1" x14ac:dyDescent="0.2">
      <c r="A198" s="408"/>
      <c r="B198" s="408"/>
      <c r="C198" s="408"/>
      <c r="D198" s="408"/>
      <c r="E198" s="408"/>
      <c r="F198" s="408"/>
      <c r="G198" s="112">
        <f>'01-Mapa de riesgo-UO'!I199</f>
        <v>0</v>
      </c>
      <c r="H198" s="408"/>
      <c r="I198" s="408"/>
      <c r="J198" s="408"/>
      <c r="K198" s="413"/>
      <c r="L198" s="413"/>
      <c r="M198" s="113">
        <f>'01-Mapa de riesgo-UO'!W199</f>
        <v>0</v>
      </c>
      <c r="N198" s="114">
        <f>'01-Mapa de riesgo-UO'!AB199</f>
        <v>0</v>
      </c>
      <c r="O198" s="114">
        <f>'01-Mapa de riesgo-UO'!AF199</f>
        <v>0</v>
      </c>
      <c r="P198" s="115">
        <f>'01-Mapa de riesgo-UO'!AK199</f>
        <v>0</v>
      </c>
      <c r="Q198" s="115">
        <f>'01-Mapa de riesgo-UO'!AP199</f>
        <v>0</v>
      </c>
      <c r="R198" s="408"/>
      <c r="S198" s="409"/>
      <c r="T198" s="410"/>
      <c r="U198" s="116">
        <f>'01-Mapa de riesgo-UO'!AW199</f>
        <v>0</v>
      </c>
      <c r="V198" s="116">
        <f>'01-Mapa de riesgo-UO'!AX199</f>
        <v>0</v>
      </c>
      <c r="W198" s="117">
        <f>'01-Mapa de riesgo-UO'!K199</f>
        <v>0</v>
      </c>
      <c r="X198" s="121"/>
      <c r="Y198" s="122"/>
      <c r="Z198" s="123"/>
      <c r="AA198" s="123"/>
      <c r="AB198" s="405"/>
      <c r="AC198" s="126"/>
    </row>
    <row r="199" spans="1:29" ht="12.75" customHeight="1" x14ac:dyDescent="0.2">
      <c r="A199" s="416">
        <v>64</v>
      </c>
      <c r="B199" s="416" t="str">
        <f>'01-Mapa de riesgo-UO'!D200</f>
        <v>EXTENSIÓN_PROYECCIÓN_SOCIAL</v>
      </c>
      <c r="C199" s="415" t="str">
        <f>+'01-Mapa de riesgo-UO'!F200</f>
        <v>NO</v>
      </c>
      <c r="D199" s="415" t="str">
        <f>'01-Mapa de riesgo-UO'!J200</f>
        <v>Operacional</v>
      </c>
      <c r="E199" s="415" t="str">
        <f>'01-Mapa de riesgo-UO'!K200</f>
        <v>Pérdida de la validez de los resultados del laboratorio (6.4.6)</v>
      </c>
      <c r="F199" s="415"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415" t="str">
        <f>'01-Mapa de riesgo-UO'!M200</f>
        <v>Pérdida de  credibilidad en el laboratorio
Pérdida de la confianza en el laboratorio</v>
      </c>
      <c r="I199" s="406" t="str">
        <f>'01-Mapa de riesgo-UO'!AT200</f>
        <v>LEVE</v>
      </c>
      <c r="J199" s="415" t="str">
        <f>'01-Mapa de riesgo-UO'!AU200</f>
        <v>N° Eventos cumplidos/N° Eventos programados*100</v>
      </c>
      <c r="K199" s="411"/>
      <c r="L199" s="414"/>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406" t="str">
        <f>'01-Mapa de riesgo-UO'!AR200</f>
        <v>ACEPTABLE</v>
      </c>
      <c r="S199" s="409"/>
      <c r="T199" s="410"/>
      <c r="U199" s="116" t="str">
        <f>'01-Mapa de riesgo-UO'!AW200</f>
        <v>ASUMIR</v>
      </c>
      <c r="V199" s="116">
        <f>'01-Mapa de riesgo-UO'!AX200</f>
        <v>0</v>
      </c>
      <c r="W199" s="117" t="str">
        <f>'01-Mapa de riesgo-UO'!K200</f>
        <v>Pérdida de la validez de los resultados del laboratorio (6.4.6)</v>
      </c>
      <c r="X199" s="121"/>
      <c r="Y199" s="122"/>
      <c r="Z199" s="123"/>
      <c r="AA199" s="123"/>
      <c r="AB199" s="403"/>
      <c r="AC199" s="126"/>
    </row>
    <row r="200" spans="1:29" ht="12.75" customHeight="1" x14ac:dyDescent="0.2">
      <c r="A200" s="407"/>
      <c r="B200" s="407"/>
      <c r="C200" s="407"/>
      <c r="D200" s="407"/>
      <c r="E200" s="407"/>
      <c r="F200" s="407"/>
      <c r="G200" s="112">
        <f>'01-Mapa de riesgo-UO'!I201</f>
        <v>0</v>
      </c>
      <c r="H200" s="407"/>
      <c r="I200" s="407"/>
      <c r="J200" s="407"/>
      <c r="K200" s="412"/>
      <c r="L200" s="412"/>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407"/>
      <c r="S200" s="409"/>
      <c r="T200" s="410"/>
      <c r="U200" s="116" t="str">
        <f>'01-Mapa de riesgo-UO'!AW201</f>
        <v>ASUMIR</v>
      </c>
      <c r="V200" s="116">
        <f>'01-Mapa de riesgo-UO'!AX201</f>
        <v>0</v>
      </c>
      <c r="W200" s="117">
        <f>'01-Mapa de riesgo-UO'!K201</f>
        <v>0</v>
      </c>
      <c r="X200" s="121"/>
      <c r="Y200" s="122"/>
      <c r="Z200" s="123"/>
      <c r="AA200" s="123"/>
      <c r="AB200" s="404"/>
      <c r="AC200" s="126"/>
    </row>
    <row r="201" spans="1:29" ht="12.75" customHeight="1" x14ac:dyDescent="0.2">
      <c r="A201" s="408"/>
      <c r="B201" s="408"/>
      <c r="C201" s="408"/>
      <c r="D201" s="408"/>
      <c r="E201" s="408"/>
      <c r="F201" s="408"/>
      <c r="G201" s="112">
        <f>'01-Mapa de riesgo-UO'!I202</f>
        <v>0</v>
      </c>
      <c r="H201" s="408"/>
      <c r="I201" s="408"/>
      <c r="J201" s="408"/>
      <c r="K201" s="413"/>
      <c r="L201" s="413"/>
      <c r="M201" s="113">
        <f>'01-Mapa de riesgo-UO'!W202</f>
        <v>0</v>
      </c>
      <c r="N201" s="114">
        <f>'01-Mapa de riesgo-UO'!AB202</f>
        <v>0</v>
      </c>
      <c r="O201" s="114">
        <f>'01-Mapa de riesgo-UO'!AF202</f>
        <v>0</v>
      </c>
      <c r="P201" s="115">
        <f>'01-Mapa de riesgo-UO'!AK202</f>
        <v>0</v>
      </c>
      <c r="Q201" s="115">
        <f>'01-Mapa de riesgo-UO'!AP202</f>
        <v>0</v>
      </c>
      <c r="R201" s="408"/>
      <c r="S201" s="409"/>
      <c r="T201" s="410"/>
      <c r="U201" s="116">
        <f>'01-Mapa de riesgo-UO'!AW202</f>
        <v>0</v>
      </c>
      <c r="V201" s="116">
        <f>'01-Mapa de riesgo-UO'!AX202</f>
        <v>0</v>
      </c>
      <c r="W201" s="117">
        <f>'01-Mapa de riesgo-UO'!K202</f>
        <v>0</v>
      </c>
      <c r="X201" s="121"/>
      <c r="Y201" s="122"/>
      <c r="Z201" s="123"/>
      <c r="AA201" s="123"/>
      <c r="AB201" s="405"/>
      <c r="AC201" s="126"/>
    </row>
    <row r="202" spans="1:29" ht="12.75" customHeight="1" x14ac:dyDescent="0.2">
      <c r="A202" s="416">
        <v>65</v>
      </c>
      <c r="B202" s="416" t="str">
        <f>'01-Mapa de riesgo-UO'!D203</f>
        <v>EXTENSIÓN_PROYECCIÓN_SOCIAL</v>
      </c>
      <c r="C202" s="415" t="str">
        <f>+'01-Mapa de riesgo-UO'!F203</f>
        <v>NO</v>
      </c>
      <c r="D202" s="415" t="str">
        <f>'01-Mapa de riesgo-UO'!J203</f>
        <v>Operacional</v>
      </c>
      <c r="E202" s="415" t="str">
        <f>'01-Mapa de riesgo-UO'!K203</f>
        <v>Perdida de la validez de los resultados del laboratorio (6.4.9)</v>
      </c>
      <c r="F202" s="415"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415" t="str">
        <f>'01-Mapa de riesgo-UO'!M203</f>
        <v>Pérdida de  credibilidad en el laboratorio
Pérdida de la confianza en el laboratorio</v>
      </c>
      <c r="I202" s="406" t="str">
        <f>'01-Mapa de riesgo-UO'!AT203</f>
        <v>LEVE</v>
      </c>
      <c r="J202" s="415" t="str">
        <f>'01-Mapa de riesgo-UO'!AU203</f>
        <v>N° de equipos defectuosos detectados en el laboratorio/ Total de equipos*100</v>
      </c>
      <c r="K202" s="411"/>
      <c r="L202" s="414"/>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406" t="str">
        <f>'01-Mapa de riesgo-UO'!AR203</f>
        <v>ACEPTABLE</v>
      </c>
      <c r="S202" s="409"/>
      <c r="T202" s="410"/>
      <c r="U202" s="116" t="str">
        <f>'01-Mapa de riesgo-UO'!AW203</f>
        <v>ASUMIR</v>
      </c>
      <c r="V202" s="116">
        <f>'01-Mapa de riesgo-UO'!AX203</f>
        <v>0</v>
      </c>
      <c r="W202" s="117" t="str">
        <f>'01-Mapa de riesgo-UO'!K203</f>
        <v>Perdida de la validez de los resultados del laboratorio (6.4.9)</v>
      </c>
      <c r="X202" s="121"/>
      <c r="Y202" s="122"/>
      <c r="Z202" s="123"/>
      <c r="AA202" s="123"/>
      <c r="AB202" s="403"/>
      <c r="AC202" s="126"/>
    </row>
    <row r="203" spans="1:29" ht="12.75" customHeight="1" x14ac:dyDescent="0.2">
      <c r="A203" s="407"/>
      <c r="B203" s="407"/>
      <c r="C203" s="407"/>
      <c r="D203" s="407"/>
      <c r="E203" s="407"/>
      <c r="F203" s="407"/>
      <c r="G203" s="112" t="str">
        <f>'01-Mapa de riesgo-UO'!I204</f>
        <v xml:space="preserve">Condiciones ambientales inadecuadas que no aseguran la validez de los resultados </v>
      </c>
      <c r="H203" s="407"/>
      <c r="I203" s="407"/>
      <c r="J203" s="407"/>
      <c r="K203" s="412"/>
      <c r="L203" s="412"/>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407"/>
      <c r="S203" s="409"/>
      <c r="T203" s="410"/>
      <c r="U203" s="116" t="str">
        <f>'01-Mapa de riesgo-UO'!AW204</f>
        <v>ASUMIR</v>
      </c>
      <c r="V203" s="116">
        <f>'01-Mapa de riesgo-UO'!AX204</f>
        <v>0</v>
      </c>
      <c r="W203" s="117">
        <f>'01-Mapa de riesgo-UO'!K204</f>
        <v>0</v>
      </c>
      <c r="X203" s="121"/>
      <c r="Y203" s="122"/>
      <c r="Z203" s="123"/>
      <c r="AA203" s="123"/>
      <c r="AB203" s="404"/>
      <c r="AC203" s="126"/>
    </row>
    <row r="204" spans="1:29" ht="12.75" customHeight="1" x14ac:dyDescent="0.2">
      <c r="A204" s="408"/>
      <c r="B204" s="408"/>
      <c r="C204" s="408"/>
      <c r="D204" s="408"/>
      <c r="E204" s="408"/>
      <c r="F204" s="408"/>
      <c r="G204" s="112">
        <f>'01-Mapa de riesgo-UO'!I205</f>
        <v>0</v>
      </c>
      <c r="H204" s="408"/>
      <c r="I204" s="408"/>
      <c r="J204" s="408"/>
      <c r="K204" s="413"/>
      <c r="L204" s="413"/>
      <c r="M204" s="113">
        <f>'01-Mapa de riesgo-UO'!W205</f>
        <v>0</v>
      </c>
      <c r="N204" s="114">
        <f>'01-Mapa de riesgo-UO'!AB205</f>
        <v>0</v>
      </c>
      <c r="O204" s="114">
        <f>'01-Mapa de riesgo-UO'!AF205</f>
        <v>0</v>
      </c>
      <c r="P204" s="115">
        <f>'01-Mapa de riesgo-UO'!AK205</f>
        <v>0</v>
      </c>
      <c r="Q204" s="115">
        <f>'01-Mapa de riesgo-UO'!AP205</f>
        <v>0</v>
      </c>
      <c r="R204" s="408"/>
      <c r="S204" s="409"/>
      <c r="T204" s="410"/>
      <c r="U204" s="116">
        <f>'01-Mapa de riesgo-UO'!AW205</f>
        <v>0</v>
      </c>
      <c r="V204" s="116">
        <f>'01-Mapa de riesgo-UO'!AX205</f>
        <v>0</v>
      </c>
      <c r="W204" s="117">
        <f>'01-Mapa de riesgo-UO'!K205</f>
        <v>0</v>
      </c>
      <c r="X204" s="121"/>
      <c r="Y204" s="122"/>
      <c r="Z204" s="123"/>
      <c r="AA204" s="123"/>
      <c r="AB204" s="405"/>
      <c r="AC204" s="126"/>
    </row>
    <row r="205" spans="1:29" ht="12.75" customHeight="1" x14ac:dyDescent="0.2">
      <c r="A205" s="416">
        <v>66</v>
      </c>
      <c r="B205" s="416" t="str">
        <f>'01-Mapa de riesgo-UO'!D206</f>
        <v>EXTENSIÓN_PROYECCIÓN_SOCIAL</v>
      </c>
      <c r="C205" s="415" t="str">
        <f>+'01-Mapa de riesgo-UO'!F206</f>
        <v>NO</v>
      </c>
      <c r="D205" s="415" t="str">
        <f>'01-Mapa de riesgo-UO'!J206</f>
        <v>Imagen</v>
      </c>
      <c r="E205" s="415" t="str">
        <f>'01-Mapa de riesgo-UO'!K206</f>
        <v>Reportar un resultado errado</v>
      </c>
      <c r="F205" s="415"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415" t="str">
        <f>'01-Mapa de riesgo-UO'!M206</f>
        <v>Proceso legal y disciplinario
Pérdida de  credibilidad en el laboratorio
Pérdida de la confianza en el laboratorio</v>
      </c>
      <c r="I205" s="406" t="str">
        <f>'01-Mapa de riesgo-UO'!AT206</f>
        <v>LEVE</v>
      </c>
      <c r="J205" s="415" t="str">
        <f>'01-Mapa de riesgo-UO'!AU206</f>
        <v>N° de  informes con regla decisión equivocada/ N° de informes totales*100</v>
      </c>
      <c r="K205" s="411"/>
      <c r="L205" s="414"/>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406" t="str">
        <f>'01-Mapa de riesgo-UO'!AR206</f>
        <v>FUERTE</v>
      </c>
      <c r="S205" s="409"/>
      <c r="T205" s="410"/>
      <c r="U205" s="116" t="str">
        <f>'01-Mapa de riesgo-UO'!AW206</f>
        <v>ASUMIR</v>
      </c>
      <c r="V205" s="116">
        <f>'01-Mapa de riesgo-UO'!AX206</f>
        <v>0</v>
      </c>
      <c r="W205" s="117" t="str">
        <f>'01-Mapa de riesgo-UO'!K206</f>
        <v>Reportar un resultado errado</v>
      </c>
      <c r="X205" s="121"/>
      <c r="Y205" s="122"/>
      <c r="Z205" s="123"/>
      <c r="AA205" s="123"/>
      <c r="AB205" s="403"/>
      <c r="AC205" s="126"/>
    </row>
    <row r="206" spans="1:29" ht="12.75" customHeight="1" x14ac:dyDescent="0.2">
      <c r="A206" s="407"/>
      <c r="B206" s="407"/>
      <c r="C206" s="407"/>
      <c r="D206" s="407"/>
      <c r="E206" s="407"/>
      <c r="F206" s="407"/>
      <c r="G206" s="112" t="str">
        <f>'01-Mapa de riesgo-UO'!I207</f>
        <v xml:space="preserve">Cadena de custodia inadecuada </v>
      </c>
      <c r="H206" s="407"/>
      <c r="I206" s="407"/>
      <c r="J206" s="407"/>
      <c r="K206" s="412"/>
      <c r="L206" s="412"/>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407"/>
      <c r="S206" s="409"/>
      <c r="T206" s="410"/>
      <c r="U206" s="116" t="str">
        <f>'01-Mapa de riesgo-UO'!AW207</f>
        <v>ASUMIR</v>
      </c>
      <c r="V206" s="116">
        <f>'01-Mapa de riesgo-UO'!AX207</f>
        <v>0</v>
      </c>
      <c r="W206" s="117">
        <f>'01-Mapa de riesgo-UO'!K207</f>
        <v>0</v>
      </c>
      <c r="X206" s="121"/>
      <c r="Y206" s="122"/>
      <c r="Z206" s="123"/>
      <c r="AA206" s="123"/>
      <c r="AB206" s="404"/>
      <c r="AC206" s="126"/>
    </row>
    <row r="207" spans="1:29" ht="12.75" customHeight="1" x14ac:dyDescent="0.2">
      <c r="A207" s="408"/>
      <c r="B207" s="408"/>
      <c r="C207" s="408"/>
      <c r="D207" s="408"/>
      <c r="E207" s="408"/>
      <c r="F207" s="408"/>
      <c r="G207" s="112">
        <f>'01-Mapa de riesgo-UO'!I208</f>
        <v>0</v>
      </c>
      <c r="H207" s="408"/>
      <c r="I207" s="408"/>
      <c r="J207" s="408"/>
      <c r="K207" s="413"/>
      <c r="L207" s="413"/>
      <c r="M207" s="113">
        <f>'01-Mapa de riesgo-UO'!W208</f>
        <v>0</v>
      </c>
      <c r="N207" s="114">
        <f>'01-Mapa de riesgo-UO'!AB208</f>
        <v>0</v>
      </c>
      <c r="O207" s="114">
        <f>'01-Mapa de riesgo-UO'!AF208</f>
        <v>0</v>
      </c>
      <c r="P207" s="115">
        <f>'01-Mapa de riesgo-UO'!AK208</f>
        <v>0</v>
      </c>
      <c r="Q207" s="115">
        <f>'01-Mapa de riesgo-UO'!AP208</f>
        <v>0</v>
      </c>
      <c r="R207" s="408"/>
      <c r="S207" s="409"/>
      <c r="T207" s="410"/>
      <c r="U207" s="116">
        <f>'01-Mapa de riesgo-UO'!AW208</f>
        <v>0</v>
      </c>
      <c r="V207" s="116">
        <f>'01-Mapa de riesgo-UO'!AX208</f>
        <v>0</v>
      </c>
      <c r="W207" s="117">
        <f>'01-Mapa de riesgo-UO'!K208</f>
        <v>0</v>
      </c>
      <c r="X207" s="121"/>
      <c r="Y207" s="122"/>
      <c r="Z207" s="123"/>
      <c r="AA207" s="123"/>
      <c r="AB207" s="405"/>
      <c r="AC207" s="126"/>
    </row>
    <row r="208" spans="1:29" ht="12.75" customHeight="1" x14ac:dyDescent="0.2">
      <c r="A208" s="416">
        <v>67</v>
      </c>
      <c r="B208" s="416" t="str">
        <f>'01-Mapa de riesgo-UO'!D209</f>
        <v>EXTENSIÓN_PROYECCIÓN_SOCIAL</v>
      </c>
      <c r="C208" s="415" t="str">
        <f>+'01-Mapa de riesgo-UO'!F209</f>
        <v>NO</v>
      </c>
      <c r="D208" s="415" t="str">
        <f>'01-Mapa de riesgo-UO'!J209</f>
        <v>Operacional</v>
      </c>
      <c r="E208" s="415" t="str">
        <f>'01-Mapa de riesgo-UO'!K209</f>
        <v>Utilización de un método de calibración/ensayo inadecuado (7.2)</v>
      </c>
      <c r="F208" s="415" t="str">
        <f>'01-Mapa de riesgo-UO'!L209</f>
        <v>Verificación/validación del método no es adecuado para el laboratorio</v>
      </c>
      <c r="G208" s="112" t="str">
        <f>'01-Mapa de riesgo-UO'!I209</f>
        <v xml:space="preserve">En la verificación/validación del método no se tuvieron en cuenta todos los factores </v>
      </c>
      <c r="H208" s="415" t="str">
        <f>'01-Mapa de riesgo-UO'!M209</f>
        <v>Pérdida de  credibilidad en el laboratorio
Pérdida de la confianza en el laboratorio
Hallazgos de no conformidades en audiorías internas y externas</v>
      </c>
      <c r="I208" s="406" t="str">
        <f>'01-Mapa de riesgo-UO'!AT209</f>
        <v>LEVE</v>
      </c>
      <c r="J208" s="415" t="str">
        <f>'01-Mapa de riesgo-UO'!AU209</f>
        <v>(N° de variables definidas por el laboratorio en la verificación/validación / N° de variables establecidas en el método definido)*100</v>
      </c>
      <c r="K208" s="411"/>
      <c r="L208" s="414"/>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406" t="str">
        <f>'01-Mapa de riesgo-UO'!AR209</f>
        <v>ACEPTABLE</v>
      </c>
      <c r="S208" s="409"/>
      <c r="T208" s="410"/>
      <c r="U208" s="116" t="str">
        <f>'01-Mapa de riesgo-UO'!AW209</f>
        <v>ASUMIR</v>
      </c>
      <c r="V208" s="116">
        <f>'01-Mapa de riesgo-UO'!AX209</f>
        <v>0</v>
      </c>
      <c r="W208" s="117" t="str">
        <f>'01-Mapa de riesgo-UO'!K209</f>
        <v>Utilización de un método de calibración/ensayo inadecuado (7.2)</v>
      </c>
      <c r="X208" s="121"/>
      <c r="Y208" s="122"/>
      <c r="Z208" s="123"/>
      <c r="AA208" s="123"/>
      <c r="AB208" s="403"/>
      <c r="AC208" s="126"/>
    </row>
    <row r="209" spans="1:29" ht="12.75" customHeight="1" x14ac:dyDescent="0.2">
      <c r="A209" s="407"/>
      <c r="B209" s="407"/>
      <c r="C209" s="407"/>
      <c r="D209" s="407"/>
      <c r="E209" s="407"/>
      <c r="F209" s="407"/>
      <c r="G209" s="112">
        <f>'01-Mapa de riesgo-UO'!I210</f>
        <v>0</v>
      </c>
      <c r="H209" s="407"/>
      <c r="I209" s="407"/>
      <c r="J209" s="407"/>
      <c r="K209" s="412"/>
      <c r="L209" s="412"/>
      <c r="M209" s="113">
        <f>'01-Mapa de riesgo-UO'!W210</f>
        <v>0</v>
      </c>
      <c r="N209" s="114">
        <f>'01-Mapa de riesgo-UO'!AB210</f>
        <v>0</v>
      </c>
      <c r="O209" s="114">
        <f>'01-Mapa de riesgo-UO'!AF210</f>
        <v>0</v>
      </c>
      <c r="P209" s="115">
        <f>'01-Mapa de riesgo-UO'!AK210</f>
        <v>0</v>
      </c>
      <c r="Q209" s="115">
        <f>'01-Mapa de riesgo-UO'!AP210</f>
        <v>0</v>
      </c>
      <c r="R209" s="407"/>
      <c r="S209" s="409"/>
      <c r="T209" s="410"/>
      <c r="U209" s="116">
        <f>'01-Mapa de riesgo-UO'!AW210</f>
        <v>0</v>
      </c>
      <c r="V209" s="116">
        <f>'01-Mapa de riesgo-UO'!AX210</f>
        <v>0</v>
      </c>
      <c r="W209" s="117">
        <f>'01-Mapa de riesgo-UO'!K210</f>
        <v>0</v>
      </c>
      <c r="X209" s="121"/>
      <c r="Y209" s="122"/>
      <c r="Z209" s="123"/>
      <c r="AA209" s="123"/>
      <c r="AB209" s="404"/>
      <c r="AC209" s="126"/>
    </row>
    <row r="210" spans="1:29" ht="12.75" customHeight="1" x14ac:dyDescent="0.2">
      <c r="A210" s="408"/>
      <c r="B210" s="408"/>
      <c r="C210" s="408"/>
      <c r="D210" s="408"/>
      <c r="E210" s="408"/>
      <c r="F210" s="408"/>
      <c r="G210" s="112">
        <f>'01-Mapa de riesgo-UO'!I211</f>
        <v>0</v>
      </c>
      <c r="H210" s="408"/>
      <c r="I210" s="408"/>
      <c r="J210" s="408"/>
      <c r="K210" s="413"/>
      <c r="L210" s="413"/>
      <c r="M210" s="113">
        <f>'01-Mapa de riesgo-UO'!W211</f>
        <v>0</v>
      </c>
      <c r="N210" s="114">
        <f>'01-Mapa de riesgo-UO'!AB211</f>
        <v>0</v>
      </c>
      <c r="O210" s="114">
        <f>'01-Mapa de riesgo-UO'!AF211</f>
        <v>0</v>
      </c>
      <c r="P210" s="115">
        <f>'01-Mapa de riesgo-UO'!AK211</f>
        <v>0</v>
      </c>
      <c r="Q210" s="115">
        <f>'01-Mapa de riesgo-UO'!AP211</f>
        <v>0</v>
      </c>
      <c r="R210" s="408"/>
      <c r="S210" s="409"/>
      <c r="T210" s="410"/>
      <c r="U210" s="116">
        <f>'01-Mapa de riesgo-UO'!AW211</f>
        <v>0</v>
      </c>
      <c r="V210" s="116">
        <f>'01-Mapa de riesgo-UO'!AX211</f>
        <v>0</v>
      </c>
      <c r="W210" s="117">
        <f>'01-Mapa de riesgo-UO'!K211</f>
        <v>0</v>
      </c>
      <c r="X210" s="121"/>
      <c r="Y210" s="122"/>
      <c r="Z210" s="123"/>
      <c r="AA210" s="123"/>
      <c r="AB210" s="405"/>
      <c r="AC210" s="126"/>
    </row>
    <row r="211" spans="1:29" ht="12.75" customHeight="1" x14ac:dyDescent="0.2">
      <c r="A211" s="416">
        <v>68</v>
      </c>
      <c r="B211" s="416" t="str">
        <f>'01-Mapa de riesgo-UO'!D212</f>
        <v>EXTENSIÓN_PROYECCIÓN_SOCIAL</v>
      </c>
      <c r="C211" s="415" t="str">
        <f>+'01-Mapa de riesgo-UO'!F212</f>
        <v>NO</v>
      </c>
      <c r="D211" s="415" t="str">
        <f>'01-Mapa de riesgo-UO'!J212</f>
        <v>Operacional</v>
      </c>
      <c r="E211" s="415" t="str">
        <f>'01-Mapa de riesgo-UO'!K212</f>
        <v>Pérdida de la validéz de los resultados (7.6)</v>
      </c>
      <c r="F211" s="415"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415" t="str">
        <f>'01-Mapa de riesgo-UO'!M212</f>
        <v>Pérdida de  credibilidad en el laboratorio
Pérdida de la confianza en el laboratorio
No conformidades en audiorías internas y externas</v>
      </c>
      <c r="I211" s="406" t="str">
        <f>'01-Mapa de riesgo-UO'!AT212</f>
        <v>LEVE</v>
      </c>
      <c r="J211" s="415" t="str">
        <f>'01-Mapa de riesgo-UO'!AU212</f>
        <v>N° de no conformidades por verificación y/o validación de métodos</v>
      </c>
      <c r="K211" s="411"/>
      <c r="L211" s="414"/>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406" t="str">
        <f>'01-Mapa de riesgo-UO'!AR212</f>
        <v>ACEPTABLE</v>
      </c>
      <c r="S211" s="409"/>
      <c r="T211" s="410"/>
      <c r="U211" s="116" t="str">
        <f>'01-Mapa de riesgo-UO'!AW212</f>
        <v>ASUMIR</v>
      </c>
      <c r="V211" s="116">
        <f>'01-Mapa de riesgo-UO'!AX212</f>
        <v>0</v>
      </c>
      <c r="W211" s="117" t="str">
        <f>'01-Mapa de riesgo-UO'!K212</f>
        <v>Pérdida de la validéz de los resultados (7.6)</v>
      </c>
      <c r="X211" s="121"/>
      <c r="Y211" s="122"/>
      <c r="Z211" s="123"/>
      <c r="AA211" s="123"/>
      <c r="AB211" s="403"/>
      <c r="AC211" s="126"/>
    </row>
    <row r="212" spans="1:29" ht="12.75" customHeight="1" x14ac:dyDescent="0.2">
      <c r="A212" s="407"/>
      <c r="B212" s="407"/>
      <c r="C212" s="407"/>
      <c r="D212" s="407"/>
      <c r="E212" s="407"/>
      <c r="F212" s="407"/>
      <c r="G212" s="112">
        <f>'01-Mapa de riesgo-UO'!I213</f>
        <v>0</v>
      </c>
      <c r="H212" s="407"/>
      <c r="I212" s="407"/>
      <c r="J212" s="407"/>
      <c r="K212" s="412"/>
      <c r="L212" s="412"/>
      <c r="M212" s="113">
        <f>'01-Mapa de riesgo-UO'!W213</f>
        <v>0</v>
      </c>
      <c r="N212" s="114">
        <f>'01-Mapa de riesgo-UO'!AB213</f>
        <v>0</v>
      </c>
      <c r="O212" s="114">
        <f>'01-Mapa de riesgo-UO'!AF213</f>
        <v>0</v>
      </c>
      <c r="P212" s="115">
        <f>'01-Mapa de riesgo-UO'!AK213</f>
        <v>0</v>
      </c>
      <c r="Q212" s="115">
        <f>'01-Mapa de riesgo-UO'!AP213</f>
        <v>0</v>
      </c>
      <c r="R212" s="407"/>
      <c r="S212" s="409"/>
      <c r="T212" s="410"/>
      <c r="U212" s="116">
        <f>'01-Mapa de riesgo-UO'!AW213</f>
        <v>0</v>
      </c>
      <c r="V212" s="116">
        <f>'01-Mapa de riesgo-UO'!AX213</f>
        <v>0</v>
      </c>
      <c r="W212" s="117">
        <f>'01-Mapa de riesgo-UO'!K213</f>
        <v>0</v>
      </c>
      <c r="X212" s="121"/>
      <c r="Y212" s="122"/>
      <c r="Z212" s="123"/>
      <c r="AA212" s="123"/>
      <c r="AB212" s="404"/>
      <c r="AC212" s="126"/>
    </row>
    <row r="213" spans="1:29" ht="12.75" customHeight="1" x14ac:dyDescent="0.2">
      <c r="A213" s="408"/>
      <c r="B213" s="408"/>
      <c r="C213" s="408"/>
      <c r="D213" s="408"/>
      <c r="E213" s="408"/>
      <c r="F213" s="408"/>
      <c r="G213" s="112">
        <f>'01-Mapa de riesgo-UO'!I214</f>
        <v>0</v>
      </c>
      <c r="H213" s="408"/>
      <c r="I213" s="408"/>
      <c r="J213" s="408"/>
      <c r="K213" s="413"/>
      <c r="L213" s="413"/>
      <c r="M213" s="113">
        <f>'01-Mapa de riesgo-UO'!W214</f>
        <v>0</v>
      </c>
      <c r="N213" s="114">
        <f>'01-Mapa de riesgo-UO'!AB214</f>
        <v>0</v>
      </c>
      <c r="O213" s="114">
        <f>'01-Mapa de riesgo-UO'!AF214</f>
        <v>0</v>
      </c>
      <c r="P213" s="115">
        <f>'01-Mapa de riesgo-UO'!AK214</f>
        <v>0</v>
      </c>
      <c r="Q213" s="115">
        <f>'01-Mapa de riesgo-UO'!AP214</f>
        <v>0</v>
      </c>
      <c r="R213" s="408"/>
      <c r="S213" s="409"/>
      <c r="T213" s="410"/>
      <c r="U213" s="116">
        <f>'01-Mapa de riesgo-UO'!AW214</f>
        <v>0</v>
      </c>
      <c r="V213" s="116">
        <f>'01-Mapa de riesgo-UO'!AX214</f>
        <v>0</v>
      </c>
      <c r="W213" s="117">
        <f>'01-Mapa de riesgo-UO'!K214</f>
        <v>0</v>
      </c>
      <c r="X213" s="121"/>
      <c r="Y213" s="122"/>
      <c r="Z213" s="123"/>
      <c r="AA213" s="123"/>
      <c r="AB213" s="405"/>
      <c r="AC213" s="126"/>
    </row>
    <row r="214" spans="1:29" ht="12.75" customHeight="1" x14ac:dyDescent="0.2">
      <c r="A214" s="416">
        <v>69</v>
      </c>
      <c r="B214" s="416" t="str">
        <f>'01-Mapa de riesgo-UO'!D215</f>
        <v>EXTENSIÓN_PROYECCIÓN_SOCIAL</v>
      </c>
      <c r="C214" s="415" t="str">
        <f>+'01-Mapa de riesgo-UO'!F215</f>
        <v>NO</v>
      </c>
      <c r="D214" s="415" t="str">
        <f>'01-Mapa de riesgo-UO'!J215</f>
        <v>Cumplimiento</v>
      </c>
      <c r="E214" s="415" t="str">
        <f>'01-Mapa de riesgo-UO'!K215</f>
        <v>Reducción del alcance de la acreditación, por ensayos de aptitud insatisfactorios (7.7)</v>
      </c>
      <c r="F214" s="415"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415" t="str">
        <f>'01-Mapa de riesgo-UO'!M215</f>
        <v>Pérdida de  credibilidad en el laboratorio
Cierre del laboratorio</v>
      </c>
      <c r="I214" s="406" t="str">
        <f>'01-Mapa de riesgo-UO'!AT215</f>
        <v>LEVE</v>
      </c>
      <c r="J214" s="415" t="str">
        <f>'01-Mapa de riesgo-UO'!AU215</f>
        <v>(Número de marcadores con resultados satisfactorios/Número total de marcadores por ejercicio)*100%</v>
      </c>
      <c r="K214" s="411"/>
      <c r="L214" s="414"/>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406" t="str">
        <f>'01-Mapa de riesgo-UO'!AR215</f>
        <v>ACEPTABLE</v>
      </c>
      <c r="S214" s="409"/>
      <c r="T214" s="410"/>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403"/>
      <c r="AC214" s="126"/>
    </row>
    <row r="215" spans="1:29" ht="12.75" customHeight="1" x14ac:dyDescent="0.2">
      <c r="A215" s="407"/>
      <c r="B215" s="407"/>
      <c r="C215" s="407"/>
      <c r="D215" s="407"/>
      <c r="E215" s="407"/>
      <c r="F215" s="407"/>
      <c r="G215" s="112" t="str">
        <f>'01-Mapa de riesgo-UO'!I216</f>
        <v xml:space="preserve">Utilización de equipos con resultados defectuosos  </v>
      </c>
      <c r="H215" s="407"/>
      <c r="I215" s="407"/>
      <c r="J215" s="407"/>
      <c r="K215" s="412"/>
      <c r="L215" s="412"/>
      <c r="M215" s="113">
        <f>'01-Mapa de riesgo-UO'!W216</f>
        <v>0</v>
      </c>
      <c r="N215" s="114">
        <f>'01-Mapa de riesgo-UO'!AB216</f>
        <v>0</v>
      </c>
      <c r="O215" s="114">
        <f>'01-Mapa de riesgo-UO'!AF216</f>
        <v>0</v>
      </c>
      <c r="P215" s="115">
        <f>'01-Mapa de riesgo-UO'!AK216</f>
        <v>0</v>
      </c>
      <c r="Q215" s="115">
        <f>'01-Mapa de riesgo-UO'!AP216</f>
        <v>0</v>
      </c>
      <c r="R215" s="407"/>
      <c r="S215" s="409"/>
      <c r="T215" s="410"/>
      <c r="U215" s="116">
        <f>'01-Mapa de riesgo-UO'!AW216</f>
        <v>0</v>
      </c>
      <c r="V215" s="116">
        <f>'01-Mapa de riesgo-UO'!AX216</f>
        <v>0</v>
      </c>
      <c r="W215" s="117">
        <f>'01-Mapa de riesgo-UO'!K216</f>
        <v>0</v>
      </c>
      <c r="X215" s="121"/>
      <c r="Y215" s="122"/>
      <c r="Z215" s="123"/>
      <c r="AA215" s="123"/>
      <c r="AB215" s="404"/>
      <c r="AC215" s="126"/>
    </row>
    <row r="216" spans="1:29" ht="12.75" customHeight="1" x14ac:dyDescent="0.2">
      <c r="A216" s="408"/>
      <c r="B216" s="408"/>
      <c r="C216" s="408"/>
      <c r="D216" s="408"/>
      <c r="E216" s="408"/>
      <c r="F216" s="408"/>
      <c r="G216" s="112">
        <f>'01-Mapa de riesgo-UO'!I217</f>
        <v>0</v>
      </c>
      <c r="H216" s="408"/>
      <c r="I216" s="408"/>
      <c r="J216" s="408"/>
      <c r="K216" s="413"/>
      <c r="L216" s="413"/>
      <c r="M216" s="113">
        <f>'01-Mapa de riesgo-UO'!W217</f>
        <v>0</v>
      </c>
      <c r="N216" s="114">
        <f>'01-Mapa de riesgo-UO'!AB217</f>
        <v>0</v>
      </c>
      <c r="O216" s="114">
        <f>'01-Mapa de riesgo-UO'!AF217</f>
        <v>0</v>
      </c>
      <c r="P216" s="115">
        <f>'01-Mapa de riesgo-UO'!AK217</f>
        <v>0</v>
      </c>
      <c r="Q216" s="115">
        <f>'01-Mapa de riesgo-UO'!AP217</f>
        <v>0</v>
      </c>
      <c r="R216" s="408"/>
      <c r="S216" s="409"/>
      <c r="T216" s="410"/>
      <c r="U216" s="116">
        <f>'01-Mapa de riesgo-UO'!AW217</f>
        <v>0</v>
      </c>
      <c r="V216" s="116">
        <f>'01-Mapa de riesgo-UO'!AX217</f>
        <v>0</v>
      </c>
      <c r="W216" s="117">
        <f>'01-Mapa de riesgo-UO'!K217</f>
        <v>0</v>
      </c>
      <c r="X216" s="121"/>
      <c r="Y216" s="122"/>
      <c r="Z216" s="123"/>
      <c r="AA216" s="123"/>
      <c r="AB216" s="405"/>
      <c r="AC216" s="126"/>
    </row>
    <row r="217" spans="1:29" ht="12.75" customHeight="1" x14ac:dyDescent="0.2">
      <c r="A217" s="416">
        <v>70</v>
      </c>
      <c r="B217" s="416" t="str">
        <f>'01-Mapa de riesgo-UO'!D218</f>
        <v>EXTENSIÓN_PROYECCIÓN_SOCIAL</v>
      </c>
      <c r="C217" s="415" t="str">
        <f>+'01-Mapa de riesgo-UO'!F218</f>
        <v>NO</v>
      </c>
      <c r="D217" s="415" t="str">
        <f>'01-Mapa de riesgo-UO'!J218</f>
        <v>Imagen</v>
      </c>
      <c r="E217" s="415" t="str">
        <f>'01-Mapa de riesgo-UO'!K218</f>
        <v xml:space="preserve">Informes de resultados con datos personales e información general incompleta o con datos errados </v>
      </c>
      <c r="F217" s="415" t="str">
        <f>'01-Mapa de riesgo-UO'!L218</f>
        <v>Emitir informes de resultados con datos errados</v>
      </c>
      <c r="G217" s="112" t="str">
        <f>'01-Mapa de riesgo-UO'!I218</f>
        <v xml:space="preserve">Suministro de la información errada por parte del cliente </v>
      </c>
      <c r="H217" s="415" t="str">
        <f>'01-Mapa de riesgo-UO'!M218</f>
        <v xml:space="preserve">Pérdida de  credibilidad en el laboratorio
Pérdida de la confianza en el laboratorio
Pérdida o suspensión de la acreditación </v>
      </c>
      <c r="I217" s="406" t="str">
        <f>'01-Mapa de riesgo-UO'!AT218</f>
        <v>MODERADO</v>
      </c>
      <c r="J217" s="415" t="str">
        <f>'01-Mapa de riesgo-UO'!AU218</f>
        <v xml:space="preserve">N° Certificados emitidos con error/ N° Total de certificados expedidos*100 </v>
      </c>
      <c r="K217" s="411"/>
      <c r="L217" s="414"/>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406" t="str">
        <f>'01-Mapa de riesgo-UO'!AR218</f>
        <v>ACEPTABLE</v>
      </c>
      <c r="S217" s="409"/>
      <c r="T217" s="410"/>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403"/>
      <c r="AC217" s="126"/>
    </row>
    <row r="218" spans="1:29" ht="12.75" customHeight="1" x14ac:dyDescent="0.2">
      <c r="A218" s="407"/>
      <c r="B218" s="407"/>
      <c r="C218" s="407"/>
      <c r="D218" s="407"/>
      <c r="E218" s="407"/>
      <c r="F218" s="407"/>
      <c r="G218" s="112" t="str">
        <f>'01-Mapa de riesgo-UO'!I219</f>
        <v>Excel con función de autocompletar. 
No se realiza revision de la información de los laboratorios clinicos al momento de ingreso</v>
      </c>
      <c r="H218" s="407"/>
      <c r="I218" s="407"/>
      <c r="J218" s="407"/>
      <c r="K218" s="412"/>
      <c r="L218" s="412"/>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407"/>
      <c r="S218" s="409"/>
      <c r="T218" s="410"/>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404"/>
      <c r="AC218" s="126"/>
    </row>
    <row r="219" spans="1:29" ht="12.75" customHeight="1" x14ac:dyDescent="0.2">
      <c r="A219" s="408"/>
      <c r="B219" s="408"/>
      <c r="C219" s="408"/>
      <c r="D219" s="408"/>
      <c r="E219" s="408"/>
      <c r="F219" s="408"/>
      <c r="G219" s="112" t="str">
        <f>'01-Mapa de riesgo-UO'!I220</f>
        <v xml:space="preserve">Interpretación inadecuada de la norma </v>
      </c>
      <c r="H219" s="408"/>
      <c r="I219" s="408"/>
      <c r="J219" s="408"/>
      <c r="K219" s="413"/>
      <c r="L219" s="413"/>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408"/>
      <c r="S219" s="409"/>
      <c r="T219" s="410"/>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405"/>
      <c r="AC219" s="126"/>
    </row>
    <row r="220" spans="1:29" ht="12.75" customHeight="1" x14ac:dyDescent="0.2">
      <c r="A220" s="416">
        <v>71</v>
      </c>
      <c r="B220" s="416" t="str">
        <f>'01-Mapa de riesgo-UO'!D221</f>
        <v>EXTENSIÓN_PROYECCIÓN_SOCIAL</v>
      </c>
      <c r="C220" s="415" t="str">
        <f>+'01-Mapa de riesgo-UO'!F221</f>
        <v>NO</v>
      </c>
      <c r="D220" s="415" t="str">
        <f>'01-Mapa de riesgo-UO'!J221</f>
        <v>Corrupción</v>
      </c>
      <c r="E220" s="415" t="str">
        <f>'01-Mapa de riesgo-UO'!K221</f>
        <v>Pérdida de la imparcialidad
(4.1.3)</v>
      </c>
      <c r="F220" s="415"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415" t="str">
        <f>'01-Mapa de riesgo-UO'!M221</f>
        <v>Pérdida de  credibilidad en el laboratorio
Pérdida de la confianza en el funcionario
Iniciación de un proceso disciplinario</v>
      </c>
      <c r="I220" s="406" t="str">
        <f>'01-Mapa de riesgo-UO'!AT221</f>
        <v>LEVE</v>
      </c>
      <c r="J220" s="415" t="str">
        <f>'01-Mapa de riesgo-UO'!AU221</f>
        <v>Número certificados con pérdida de la imparcialidad / Número certificados expedidos por el laboratorio</v>
      </c>
      <c r="K220" s="411"/>
      <c r="L220" s="414"/>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406" t="str">
        <f>'01-Mapa de riesgo-UO'!AR221</f>
        <v>ACEPTABLE</v>
      </c>
      <c r="S220" s="409"/>
      <c r="T220" s="410"/>
      <c r="U220" s="116" t="str">
        <f>'01-Mapa de riesgo-UO'!AW221</f>
        <v>ASUMIR</v>
      </c>
      <c r="V220" s="116">
        <f>'01-Mapa de riesgo-UO'!AX221</f>
        <v>0</v>
      </c>
      <c r="W220" s="117" t="str">
        <f>'01-Mapa de riesgo-UO'!K221</f>
        <v>Pérdida de la imparcialidad
(4.1.3)</v>
      </c>
      <c r="X220" s="121"/>
      <c r="Y220" s="122"/>
      <c r="Z220" s="123"/>
      <c r="AA220" s="123"/>
      <c r="AB220" s="403"/>
      <c r="AC220" s="126"/>
    </row>
    <row r="221" spans="1:29" ht="12.75" customHeight="1" x14ac:dyDescent="0.2">
      <c r="A221" s="407"/>
      <c r="B221" s="407"/>
      <c r="C221" s="407"/>
      <c r="D221" s="407"/>
      <c r="E221" s="407"/>
      <c r="F221" s="407"/>
      <c r="G221" s="112" t="str">
        <f>'01-Mapa de riesgo-UO'!I222</f>
        <v>Conflicto de interés, al prestar servicios de calibración entre las dependencias de la Universidad</v>
      </c>
      <c r="H221" s="407"/>
      <c r="I221" s="407"/>
      <c r="J221" s="407"/>
      <c r="K221" s="412"/>
      <c r="L221" s="412"/>
      <c r="M221" s="113">
        <f>'01-Mapa de riesgo-UO'!W222</f>
        <v>0</v>
      </c>
      <c r="N221" s="114">
        <f>'01-Mapa de riesgo-UO'!AB222</f>
        <v>0</v>
      </c>
      <c r="O221" s="114">
        <f>'01-Mapa de riesgo-UO'!AF222</f>
        <v>0</v>
      </c>
      <c r="P221" s="115">
        <f>'01-Mapa de riesgo-UO'!AK222</f>
        <v>0</v>
      </c>
      <c r="Q221" s="115">
        <f>'01-Mapa de riesgo-UO'!AP222</f>
        <v>0</v>
      </c>
      <c r="R221" s="407"/>
      <c r="S221" s="409"/>
      <c r="T221" s="410"/>
      <c r="U221" s="116">
        <f>'01-Mapa de riesgo-UO'!AW222</f>
        <v>0</v>
      </c>
      <c r="V221" s="116">
        <f>'01-Mapa de riesgo-UO'!AX222</f>
        <v>0</v>
      </c>
      <c r="W221" s="117">
        <f>'01-Mapa de riesgo-UO'!K222</f>
        <v>0</v>
      </c>
      <c r="X221" s="121"/>
      <c r="Y221" s="122"/>
      <c r="Z221" s="123"/>
      <c r="AA221" s="123"/>
      <c r="AB221" s="404"/>
      <c r="AC221" s="126"/>
    </row>
    <row r="222" spans="1:29" ht="12.75" customHeight="1" x14ac:dyDescent="0.2">
      <c r="A222" s="408"/>
      <c r="B222" s="408"/>
      <c r="C222" s="408"/>
      <c r="D222" s="408"/>
      <c r="E222" s="408"/>
      <c r="F222" s="408"/>
      <c r="G222" s="112">
        <f>'01-Mapa de riesgo-UO'!I223</f>
        <v>0</v>
      </c>
      <c r="H222" s="408"/>
      <c r="I222" s="408"/>
      <c r="J222" s="408"/>
      <c r="K222" s="413"/>
      <c r="L222" s="413"/>
      <c r="M222" s="113">
        <f>'01-Mapa de riesgo-UO'!W223</f>
        <v>0</v>
      </c>
      <c r="N222" s="114">
        <f>'01-Mapa de riesgo-UO'!AB223</f>
        <v>0</v>
      </c>
      <c r="O222" s="114">
        <f>'01-Mapa de riesgo-UO'!AF223</f>
        <v>0</v>
      </c>
      <c r="P222" s="115">
        <f>'01-Mapa de riesgo-UO'!AK223</f>
        <v>0</v>
      </c>
      <c r="Q222" s="115">
        <f>'01-Mapa de riesgo-UO'!AP223</f>
        <v>0</v>
      </c>
      <c r="R222" s="408"/>
      <c r="S222" s="409"/>
      <c r="T222" s="410"/>
      <c r="U222" s="116">
        <f>'01-Mapa de riesgo-UO'!AW223</f>
        <v>0</v>
      </c>
      <c r="V222" s="116">
        <f>'01-Mapa de riesgo-UO'!AX223</f>
        <v>0</v>
      </c>
      <c r="W222" s="117">
        <f>'01-Mapa de riesgo-UO'!K223</f>
        <v>0</v>
      </c>
      <c r="X222" s="121"/>
      <c r="Y222" s="122"/>
      <c r="Z222" s="123"/>
      <c r="AA222" s="123"/>
      <c r="AB222" s="405"/>
      <c r="AC222" s="126"/>
    </row>
    <row r="223" spans="1:29" ht="12.75" customHeight="1" x14ac:dyDescent="0.2">
      <c r="A223" s="416">
        <v>72</v>
      </c>
      <c r="B223" s="416" t="str">
        <f>'01-Mapa de riesgo-UO'!D224</f>
        <v>EXTENSIÓN_PROYECCIÓN_SOCIAL</v>
      </c>
      <c r="C223" s="415" t="str">
        <f>+'01-Mapa de riesgo-UO'!F224</f>
        <v>NO</v>
      </c>
      <c r="D223" s="415" t="str">
        <f>'01-Mapa de riesgo-UO'!J224</f>
        <v>Operacional</v>
      </c>
      <c r="E223" s="415" t="str">
        <f>'01-Mapa de riesgo-UO'!K224</f>
        <v>Pérdida de la validez de los resultados del laboratorio
(6.3)</v>
      </c>
      <c r="F223" s="415" t="str">
        <f>'01-Mapa de riesgo-UO'!L224</f>
        <v>Tener condiciones ambientales inadecuadas puede afectar la validez de los resultados</v>
      </c>
      <c r="G223" s="112" t="str">
        <f>'01-Mapa de riesgo-UO'!I224</f>
        <v>Condiciones ambientales inadecuadas para las calibraciones</v>
      </c>
      <c r="H223" s="415" t="str">
        <f>'01-Mapa de riesgo-UO'!M224</f>
        <v>Pérdida de credibilidad en el laboratorio
Pérdida de la confianza en el laboratorio</v>
      </c>
      <c r="I223" s="406" t="str">
        <f>'01-Mapa de riesgo-UO'!AT224</f>
        <v>LEVE</v>
      </c>
      <c r="J223" s="415" t="str">
        <f>'01-Mapa de riesgo-UO'!AU224</f>
        <v>Número de veces en que las condiciones ambientales del laboratorio se salieron de los límites establecidos para la calibración / Número de calibraciones realizadas en la vigencia</v>
      </c>
      <c r="K223" s="411"/>
      <c r="L223" s="414"/>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406" t="str">
        <f>'01-Mapa de riesgo-UO'!AR224</f>
        <v>ACEPTABLE</v>
      </c>
      <c r="S223" s="409"/>
      <c r="T223" s="410"/>
      <c r="U223" s="116" t="str">
        <f>'01-Mapa de riesgo-UO'!AW224</f>
        <v>ASUMIR</v>
      </c>
      <c r="V223" s="116">
        <f>'01-Mapa de riesgo-UO'!AX224</f>
        <v>0</v>
      </c>
      <c r="W223" s="117" t="str">
        <f>'01-Mapa de riesgo-UO'!K224</f>
        <v>Pérdida de la validez de los resultados del laboratorio
(6.3)</v>
      </c>
      <c r="X223" s="121"/>
      <c r="Y223" s="122"/>
      <c r="Z223" s="123"/>
      <c r="AA223" s="123"/>
      <c r="AB223" s="403"/>
      <c r="AC223" s="126"/>
    </row>
    <row r="224" spans="1:29" ht="12.75" customHeight="1" x14ac:dyDescent="0.2">
      <c r="A224" s="407"/>
      <c r="B224" s="407"/>
      <c r="C224" s="407"/>
      <c r="D224" s="407"/>
      <c r="E224" s="407"/>
      <c r="F224" s="407"/>
      <c r="G224" s="112">
        <f>'01-Mapa de riesgo-UO'!I225</f>
        <v>0</v>
      </c>
      <c r="H224" s="407"/>
      <c r="I224" s="407"/>
      <c r="J224" s="407"/>
      <c r="K224" s="412"/>
      <c r="L224" s="412"/>
      <c r="M224" s="113">
        <f>'01-Mapa de riesgo-UO'!W225</f>
        <v>0</v>
      </c>
      <c r="N224" s="114">
        <f>'01-Mapa de riesgo-UO'!AB225</f>
        <v>0</v>
      </c>
      <c r="O224" s="114">
        <f>'01-Mapa de riesgo-UO'!AF225</f>
        <v>0</v>
      </c>
      <c r="P224" s="115">
        <f>'01-Mapa de riesgo-UO'!AK225</f>
        <v>0</v>
      </c>
      <c r="Q224" s="115">
        <f>'01-Mapa de riesgo-UO'!AP225</f>
        <v>0</v>
      </c>
      <c r="R224" s="407"/>
      <c r="S224" s="409"/>
      <c r="T224" s="410"/>
      <c r="U224" s="116">
        <f>'01-Mapa de riesgo-UO'!AW225</f>
        <v>0</v>
      </c>
      <c r="V224" s="116">
        <f>'01-Mapa de riesgo-UO'!AX225</f>
        <v>0</v>
      </c>
      <c r="W224" s="117">
        <f>'01-Mapa de riesgo-UO'!K225</f>
        <v>0</v>
      </c>
      <c r="X224" s="121"/>
      <c r="Y224" s="122"/>
      <c r="Z224" s="123"/>
      <c r="AA224" s="123"/>
      <c r="AB224" s="404"/>
      <c r="AC224" s="126"/>
    </row>
    <row r="225" spans="1:29" ht="12.75" customHeight="1" x14ac:dyDescent="0.2">
      <c r="A225" s="408"/>
      <c r="B225" s="408"/>
      <c r="C225" s="408"/>
      <c r="D225" s="408"/>
      <c r="E225" s="408"/>
      <c r="F225" s="408"/>
      <c r="G225" s="112">
        <f>'01-Mapa de riesgo-UO'!I226</f>
        <v>0</v>
      </c>
      <c r="H225" s="408"/>
      <c r="I225" s="408"/>
      <c r="J225" s="408"/>
      <c r="K225" s="413"/>
      <c r="L225" s="413"/>
      <c r="M225" s="113">
        <f>'01-Mapa de riesgo-UO'!W226</f>
        <v>0</v>
      </c>
      <c r="N225" s="114">
        <f>'01-Mapa de riesgo-UO'!AB226</f>
        <v>0</v>
      </c>
      <c r="O225" s="114">
        <f>'01-Mapa de riesgo-UO'!AF226</f>
        <v>0</v>
      </c>
      <c r="P225" s="115">
        <f>'01-Mapa de riesgo-UO'!AK226</f>
        <v>0</v>
      </c>
      <c r="Q225" s="115">
        <f>'01-Mapa de riesgo-UO'!AP226</f>
        <v>0</v>
      </c>
      <c r="R225" s="408"/>
      <c r="S225" s="409"/>
      <c r="T225" s="410"/>
      <c r="U225" s="116">
        <f>'01-Mapa de riesgo-UO'!AW226</f>
        <v>0</v>
      </c>
      <c r="V225" s="116">
        <f>'01-Mapa de riesgo-UO'!AX226</f>
        <v>0</v>
      </c>
      <c r="W225" s="117">
        <f>'01-Mapa de riesgo-UO'!K226</f>
        <v>0</v>
      </c>
      <c r="X225" s="121"/>
      <c r="Y225" s="122"/>
      <c r="Z225" s="123"/>
      <c r="AA225" s="123"/>
      <c r="AB225" s="405"/>
      <c r="AC225" s="126"/>
    </row>
    <row r="226" spans="1:29" ht="12.75" customHeight="1" x14ac:dyDescent="0.2">
      <c r="A226" s="416">
        <v>73</v>
      </c>
      <c r="B226" s="416" t="str">
        <f>'01-Mapa de riesgo-UO'!D227</f>
        <v>EXTENSIÓN_PROYECCIÓN_SOCIAL</v>
      </c>
      <c r="C226" s="415" t="str">
        <f>+'01-Mapa de riesgo-UO'!F227</f>
        <v>NO</v>
      </c>
      <c r="D226" s="415" t="str">
        <f>'01-Mapa de riesgo-UO'!J227</f>
        <v>Operacional</v>
      </c>
      <c r="E226" s="415" t="str">
        <f>'01-Mapa de riesgo-UO'!K227</f>
        <v>Pérdida de la validez de los resultados del laboratorio
(6.4)</v>
      </c>
      <c r="F226" s="415"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415" t="str">
        <f>'01-Mapa de riesgo-UO'!M227</f>
        <v>Pérdida de credibilidad en el laboratorio
                                                                                                                                                      Pérdida de la confianza en el laboratorio</v>
      </c>
      <c r="I226" s="406" t="str">
        <f>'01-Mapa de riesgo-UO'!AT227</f>
        <v>LEVE</v>
      </c>
      <c r="J226" s="415" t="str">
        <f>'01-Mapa de riesgo-UO'!AU227</f>
        <v>% de cumplimiento del plan de calibración, verificación y mantenimiento</v>
      </c>
      <c r="K226" s="411"/>
      <c r="L226" s="414"/>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406" t="str">
        <f>'01-Mapa de riesgo-UO'!AR227</f>
        <v>ACEPTABLE</v>
      </c>
      <c r="S226" s="409"/>
      <c r="T226" s="410"/>
      <c r="U226" s="116" t="str">
        <f>'01-Mapa de riesgo-UO'!AW227</f>
        <v>ASUMIR</v>
      </c>
      <c r="V226" s="116">
        <f>'01-Mapa de riesgo-UO'!AX227</f>
        <v>0</v>
      </c>
      <c r="W226" s="117" t="str">
        <f>'01-Mapa de riesgo-UO'!K227</f>
        <v>Pérdida de la validez de los resultados del laboratorio
(6.4)</v>
      </c>
      <c r="X226" s="121"/>
      <c r="Y226" s="122"/>
      <c r="Z226" s="123"/>
      <c r="AA226" s="123"/>
      <c r="AB226" s="403"/>
      <c r="AC226" s="126"/>
    </row>
    <row r="227" spans="1:29" ht="12.75" customHeight="1" x14ac:dyDescent="0.2">
      <c r="A227" s="407"/>
      <c r="B227" s="407"/>
      <c r="C227" s="407"/>
      <c r="D227" s="407"/>
      <c r="E227" s="407"/>
      <c r="F227" s="407"/>
      <c r="G227" s="112">
        <f>'01-Mapa de riesgo-UO'!I228</f>
        <v>0</v>
      </c>
      <c r="H227" s="407"/>
      <c r="I227" s="407"/>
      <c r="J227" s="407"/>
      <c r="K227" s="412"/>
      <c r="L227" s="412"/>
      <c r="M227" s="113">
        <f>'01-Mapa de riesgo-UO'!W228</f>
        <v>0</v>
      </c>
      <c r="N227" s="114">
        <f>'01-Mapa de riesgo-UO'!AB228</f>
        <v>0</v>
      </c>
      <c r="O227" s="114">
        <f>'01-Mapa de riesgo-UO'!AF228</f>
        <v>0</v>
      </c>
      <c r="P227" s="115">
        <f>'01-Mapa de riesgo-UO'!AK228</f>
        <v>0</v>
      </c>
      <c r="Q227" s="115">
        <f>'01-Mapa de riesgo-UO'!AP228</f>
        <v>0</v>
      </c>
      <c r="R227" s="407"/>
      <c r="S227" s="409"/>
      <c r="T227" s="410"/>
      <c r="U227" s="116">
        <f>'01-Mapa de riesgo-UO'!AW228</f>
        <v>0</v>
      </c>
      <c r="V227" s="116">
        <f>'01-Mapa de riesgo-UO'!AX228</f>
        <v>0</v>
      </c>
      <c r="W227" s="117">
        <f>'01-Mapa de riesgo-UO'!K228</f>
        <v>0</v>
      </c>
      <c r="X227" s="121"/>
      <c r="Y227" s="122"/>
      <c r="Z227" s="123"/>
      <c r="AA227" s="123"/>
      <c r="AB227" s="404"/>
      <c r="AC227" s="126"/>
    </row>
    <row r="228" spans="1:29" ht="12.75" customHeight="1" x14ac:dyDescent="0.2">
      <c r="A228" s="408"/>
      <c r="B228" s="408"/>
      <c r="C228" s="408"/>
      <c r="D228" s="408"/>
      <c r="E228" s="408"/>
      <c r="F228" s="408"/>
      <c r="G228" s="112">
        <f>'01-Mapa de riesgo-UO'!I229</f>
        <v>0</v>
      </c>
      <c r="H228" s="408"/>
      <c r="I228" s="408"/>
      <c r="J228" s="408"/>
      <c r="K228" s="413"/>
      <c r="L228" s="413"/>
      <c r="M228" s="113">
        <f>'01-Mapa de riesgo-UO'!W229</f>
        <v>0</v>
      </c>
      <c r="N228" s="114">
        <f>'01-Mapa de riesgo-UO'!AB229</f>
        <v>0</v>
      </c>
      <c r="O228" s="114">
        <f>'01-Mapa de riesgo-UO'!AF229</f>
        <v>0</v>
      </c>
      <c r="P228" s="115">
        <f>'01-Mapa de riesgo-UO'!AK229</f>
        <v>0</v>
      </c>
      <c r="Q228" s="115">
        <f>'01-Mapa de riesgo-UO'!AP229</f>
        <v>0</v>
      </c>
      <c r="R228" s="408"/>
      <c r="S228" s="409"/>
      <c r="T228" s="410"/>
      <c r="U228" s="116">
        <f>'01-Mapa de riesgo-UO'!AW229</f>
        <v>0</v>
      </c>
      <c r="V228" s="116">
        <f>'01-Mapa de riesgo-UO'!AX229</f>
        <v>0</v>
      </c>
      <c r="W228" s="117">
        <f>'01-Mapa de riesgo-UO'!K229</f>
        <v>0</v>
      </c>
      <c r="X228" s="121"/>
      <c r="Y228" s="122"/>
      <c r="Z228" s="123"/>
      <c r="AA228" s="123"/>
      <c r="AB228" s="405"/>
      <c r="AC228" s="126"/>
    </row>
    <row r="229" spans="1:29" ht="12.75" customHeight="1" x14ac:dyDescent="0.2">
      <c r="A229" s="416">
        <v>74</v>
      </c>
      <c r="B229" s="416" t="str">
        <f>'01-Mapa de riesgo-UO'!D230</f>
        <v>EXTENSIÓN_PROYECCIÓN_SOCIAL</v>
      </c>
      <c r="C229" s="415" t="str">
        <f>+'01-Mapa de riesgo-UO'!F230</f>
        <v>NO</v>
      </c>
      <c r="D229" s="415" t="str">
        <f>'01-Mapa de riesgo-UO'!J230</f>
        <v>Operacional</v>
      </c>
      <c r="E229" s="415" t="str">
        <f>'01-Mapa de riesgo-UO'!K230</f>
        <v>Pérdida de la validez de los resultados del laboratorio
(6.4.9)</v>
      </c>
      <c r="F229" s="415"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415" t="str">
        <f>'01-Mapa de riesgo-UO'!M230</f>
        <v>Pérdida de  credibilidad en el laboratorio
Pérdida de la confianza en el laboratorio</v>
      </c>
      <c r="I229" s="406" t="str">
        <f>'01-Mapa de riesgo-UO'!AT230</f>
        <v>LEVE</v>
      </c>
      <c r="J229" s="415" t="str">
        <f>'01-Mapa de riesgo-UO'!AU230</f>
        <v>Número de equipos defectuosos detectados en el laboratorio / Total de equipos</v>
      </c>
      <c r="K229" s="411"/>
      <c r="L229" s="414"/>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406" t="str">
        <f>'01-Mapa de riesgo-UO'!AR230</f>
        <v>ACEPTABLE</v>
      </c>
      <c r="S229" s="409"/>
      <c r="T229" s="410"/>
      <c r="U229" s="116" t="str">
        <f>'01-Mapa de riesgo-UO'!AW230</f>
        <v>ASUMIR</v>
      </c>
      <c r="V229" s="116">
        <f>'01-Mapa de riesgo-UO'!AX230</f>
        <v>0</v>
      </c>
      <c r="W229" s="117" t="str">
        <f>'01-Mapa de riesgo-UO'!K230</f>
        <v>Pérdida de la validez de los resultados del laboratorio
(6.4.9)</v>
      </c>
      <c r="X229" s="121"/>
      <c r="Y229" s="122"/>
      <c r="Z229" s="123"/>
      <c r="AA229" s="123"/>
      <c r="AB229" s="403"/>
      <c r="AC229" s="126"/>
    </row>
    <row r="230" spans="1:29" ht="12.75" customHeight="1" x14ac:dyDescent="0.2">
      <c r="A230" s="407"/>
      <c r="B230" s="407"/>
      <c r="C230" s="407"/>
      <c r="D230" s="407"/>
      <c r="E230" s="407"/>
      <c r="F230" s="407"/>
      <c r="G230" s="112">
        <f>'01-Mapa de riesgo-UO'!I231</f>
        <v>0</v>
      </c>
      <c r="H230" s="407"/>
      <c r="I230" s="407"/>
      <c r="J230" s="407"/>
      <c r="K230" s="412"/>
      <c r="L230" s="412"/>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407"/>
      <c r="S230" s="409"/>
      <c r="T230" s="410"/>
      <c r="U230" s="116">
        <f>'01-Mapa de riesgo-UO'!AW231</f>
        <v>0</v>
      </c>
      <c r="V230" s="116">
        <f>'01-Mapa de riesgo-UO'!AX231</f>
        <v>0</v>
      </c>
      <c r="W230" s="117">
        <f>'01-Mapa de riesgo-UO'!K231</f>
        <v>0</v>
      </c>
      <c r="X230" s="121"/>
      <c r="Y230" s="122"/>
      <c r="Z230" s="123"/>
      <c r="AA230" s="123"/>
      <c r="AB230" s="404"/>
      <c r="AC230" s="126"/>
    </row>
    <row r="231" spans="1:29" ht="12.75" customHeight="1" x14ac:dyDescent="0.2">
      <c r="A231" s="408"/>
      <c r="B231" s="408"/>
      <c r="C231" s="408"/>
      <c r="D231" s="408"/>
      <c r="E231" s="408"/>
      <c r="F231" s="408"/>
      <c r="G231" s="112">
        <f>'01-Mapa de riesgo-UO'!I232</f>
        <v>0</v>
      </c>
      <c r="H231" s="408"/>
      <c r="I231" s="408"/>
      <c r="J231" s="408"/>
      <c r="K231" s="413"/>
      <c r="L231" s="413"/>
      <c r="M231" s="113">
        <f>'01-Mapa de riesgo-UO'!W232</f>
        <v>0</v>
      </c>
      <c r="N231" s="114">
        <f>'01-Mapa de riesgo-UO'!AB232</f>
        <v>0</v>
      </c>
      <c r="O231" s="114">
        <f>'01-Mapa de riesgo-UO'!AF232</f>
        <v>0</v>
      </c>
      <c r="P231" s="115">
        <f>'01-Mapa de riesgo-UO'!AK232</f>
        <v>0</v>
      </c>
      <c r="Q231" s="115">
        <f>'01-Mapa de riesgo-UO'!AP232</f>
        <v>0</v>
      </c>
      <c r="R231" s="408"/>
      <c r="S231" s="409"/>
      <c r="T231" s="410"/>
      <c r="U231" s="116">
        <f>'01-Mapa de riesgo-UO'!AW232</f>
        <v>0</v>
      </c>
      <c r="V231" s="116">
        <f>'01-Mapa de riesgo-UO'!AX232</f>
        <v>0</v>
      </c>
      <c r="W231" s="117">
        <f>'01-Mapa de riesgo-UO'!K232</f>
        <v>0</v>
      </c>
      <c r="X231" s="121"/>
      <c r="Y231" s="122"/>
      <c r="Z231" s="123"/>
      <c r="AA231" s="123"/>
      <c r="AB231" s="405"/>
      <c r="AC231" s="126"/>
    </row>
    <row r="232" spans="1:29" ht="12.75" customHeight="1" x14ac:dyDescent="0.2">
      <c r="A232" s="416">
        <v>75</v>
      </c>
      <c r="B232" s="416" t="str">
        <f>'01-Mapa de riesgo-UO'!D233</f>
        <v>EXTENSIÓN_PROYECCIÓN_SOCIAL</v>
      </c>
      <c r="C232" s="415" t="str">
        <f>+'01-Mapa de riesgo-UO'!F233</f>
        <v>NO</v>
      </c>
      <c r="D232" s="415" t="str">
        <f>'01-Mapa de riesgo-UO'!J233</f>
        <v>Operacional</v>
      </c>
      <c r="E232" s="415" t="str">
        <f>'01-Mapa de riesgo-UO'!K233</f>
        <v>Emisión de una Declaración de Conformidad Errada
(7.8.6)</v>
      </c>
      <c r="F232" s="415"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415" t="str">
        <f>'01-Mapa de riesgo-UO'!M233</f>
        <v>Pérdida de  credibilidad en el laboratorio
Pérdida de la confianza en el laboratorio</v>
      </c>
      <c r="I232" s="406" t="str">
        <f>'01-Mapa de riesgo-UO'!AT233</f>
        <v>MODERADO</v>
      </c>
      <c r="J232" s="415" t="str">
        <f>'01-Mapa de riesgo-UO'!AU233</f>
        <v>Número de certificados con declaración de conformidad equivocada / Número de certificados con declaración de conformidad</v>
      </c>
      <c r="K232" s="411"/>
      <c r="L232" s="414"/>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406" t="str">
        <f>'01-Mapa de riesgo-UO'!AR233</f>
        <v>ACEPTABLE</v>
      </c>
      <c r="S232" s="409"/>
      <c r="T232" s="410"/>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403"/>
      <c r="AC232" s="126"/>
    </row>
    <row r="233" spans="1:29" ht="12.75" customHeight="1" x14ac:dyDescent="0.2">
      <c r="A233" s="407"/>
      <c r="B233" s="407"/>
      <c r="C233" s="407"/>
      <c r="D233" s="407"/>
      <c r="E233" s="407"/>
      <c r="F233" s="407"/>
      <c r="G233" s="112">
        <f>'01-Mapa de riesgo-UO'!I234</f>
        <v>0</v>
      </c>
      <c r="H233" s="407"/>
      <c r="I233" s="407"/>
      <c r="J233" s="407"/>
      <c r="K233" s="412"/>
      <c r="L233" s="412"/>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407"/>
      <c r="S233" s="409"/>
      <c r="T233" s="410"/>
      <c r="U233" s="116">
        <f>'01-Mapa de riesgo-UO'!AW234</f>
        <v>0</v>
      </c>
      <c r="V233" s="116">
        <f>'01-Mapa de riesgo-UO'!AX234</f>
        <v>0</v>
      </c>
      <c r="W233" s="117">
        <f>'01-Mapa de riesgo-UO'!K234</f>
        <v>0</v>
      </c>
      <c r="X233" s="121"/>
      <c r="Y233" s="122"/>
      <c r="Z233" s="123"/>
      <c r="AA233" s="123"/>
      <c r="AB233" s="404"/>
      <c r="AC233" s="126"/>
    </row>
    <row r="234" spans="1:29" ht="12.75" customHeight="1" x14ac:dyDescent="0.2">
      <c r="A234" s="408"/>
      <c r="B234" s="408"/>
      <c r="C234" s="408"/>
      <c r="D234" s="408"/>
      <c r="E234" s="408"/>
      <c r="F234" s="408"/>
      <c r="G234" s="112">
        <f>'01-Mapa de riesgo-UO'!I235</f>
        <v>0</v>
      </c>
      <c r="H234" s="408"/>
      <c r="I234" s="408"/>
      <c r="J234" s="408"/>
      <c r="K234" s="413"/>
      <c r="L234" s="413"/>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408"/>
      <c r="S234" s="409"/>
      <c r="T234" s="410"/>
      <c r="U234" s="116">
        <f>'01-Mapa de riesgo-UO'!AW235</f>
        <v>0</v>
      </c>
      <c r="V234" s="116">
        <f>'01-Mapa de riesgo-UO'!AX235</f>
        <v>0</v>
      </c>
      <c r="W234" s="117">
        <f>'01-Mapa de riesgo-UO'!K235</f>
        <v>0</v>
      </c>
      <c r="X234" s="121"/>
      <c r="Y234" s="122"/>
      <c r="Z234" s="123"/>
      <c r="AA234" s="123"/>
      <c r="AB234" s="405"/>
      <c r="AC234" s="126"/>
    </row>
    <row r="235" spans="1:29" ht="12.75" customHeight="1" x14ac:dyDescent="0.2">
      <c r="A235" s="416">
        <v>76</v>
      </c>
      <c r="B235" s="416" t="str">
        <f>'01-Mapa de riesgo-UO'!D236</f>
        <v>EXTENSIÓN_PROYECCIÓN_SOCIAL</v>
      </c>
      <c r="C235" s="415" t="str">
        <f>+'01-Mapa de riesgo-UO'!F236</f>
        <v>NO</v>
      </c>
      <c r="D235" s="415" t="str">
        <f>'01-Mapa de riesgo-UO'!J236</f>
        <v>Operacional</v>
      </c>
      <c r="E235" s="415" t="str">
        <f>'01-Mapa de riesgo-UO'!K236</f>
        <v>Aplicación de un método de calibración inadecuado
(7.2)</v>
      </c>
      <c r="F235" s="415" t="str">
        <f>'01-Mapa de riesgo-UO'!L236</f>
        <v>Verificación del método es inapropiada para el laboratorio</v>
      </c>
      <c r="G235" s="112" t="str">
        <f>'01-Mapa de riesgo-UO'!I236</f>
        <v>En la verificación / validación del método no se tuvieron en cuenta todos los factores</v>
      </c>
      <c r="H235" s="415" t="str">
        <f>'01-Mapa de riesgo-UO'!M236</f>
        <v>Pérdida de  credibilidad en el laboratorio
Pérdida de la confianza en el laboratorio
No conformidades en auditorías internas y externas</v>
      </c>
      <c r="I235" s="406" t="str">
        <f>'01-Mapa de riesgo-UO'!AT236</f>
        <v>MODERADO</v>
      </c>
      <c r="J235" s="415" t="str">
        <f>'01-Mapa de riesgo-UO'!AU236</f>
        <v>Número de magnitudes definidas por el laboratorio en la verificación / Número de magnitudes establecidas en el documento normativo</v>
      </c>
      <c r="K235" s="411"/>
      <c r="L235" s="414"/>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406" t="str">
        <f>'01-Mapa de riesgo-UO'!AR236</f>
        <v>ACEPTABLE</v>
      </c>
      <c r="S235" s="409"/>
      <c r="T235" s="410"/>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403"/>
      <c r="AC235" s="126"/>
    </row>
    <row r="236" spans="1:29" ht="12.75" customHeight="1" x14ac:dyDescent="0.2">
      <c r="A236" s="407"/>
      <c r="B236" s="407"/>
      <c r="C236" s="407"/>
      <c r="D236" s="407"/>
      <c r="E236" s="407"/>
      <c r="F236" s="407"/>
      <c r="G236" s="112">
        <f>'01-Mapa de riesgo-UO'!I237</f>
        <v>0</v>
      </c>
      <c r="H236" s="407"/>
      <c r="I236" s="407"/>
      <c r="J236" s="407"/>
      <c r="K236" s="412"/>
      <c r="L236" s="412"/>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407"/>
      <c r="S236" s="409"/>
      <c r="T236" s="410"/>
      <c r="U236" s="116">
        <f>'01-Mapa de riesgo-UO'!AW237</f>
        <v>0</v>
      </c>
      <c r="V236" s="116">
        <f>'01-Mapa de riesgo-UO'!AX237</f>
        <v>0</v>
      </c>
      <c r="W236" s="117">
        <f>'01-Mapa de riesgo-UO'!K237</f>
        <v>0</v>
      </c>
      <c r="X236" s="121"/>
      <c r="Y236" s="122"/>
      <c r="Z236" s="123"/>
      <c r="AA236" s="123"/>
      <c r="AB236" s="404"/>
      <c r="AC236" s="126"/>
    </row>
    <row r="237" spans="1:29" ht="12.75" customHeight="1" x14ac:dyDescent="0.2">
      <c r="A237" s="408"/>
      <c r="B237" s="408"/>
      <c r="C237" s="408"/>
      <c r="D237" s="408"/>
      <c r="E237" s="408"/>
      <c r="F237" s="408"/>
      <c r="G237" s="112">
        <f>'01-Mapa de riesgo-UO'!I238</f>
        <v>0</v>
      </c>
      <c r="H237" s="408"/>
      <c r="I237" s="408"/>
      <c r="J237" s="408"/>
      <c r="K237" s="413"/>
      <c r="L237" s="413"/>
      <c r="M237" s="113">
        <f>'01-Mapa de riesgo-UO'!W238</f>
        <v>0</v>
      </c>
      <c r="N237" s="114">
        <f>'01-Mapa de riesgo-UO'!AB238</f>
        <v>0</v>
      </c>
      <c r="O237" s="114">
        <f>'01-Mapa de riesgo-UO'!AF238</f>
        <v>0</v>
      </c>
      <c r="P237" s="115">
        <f>'01-Mapa de riesgo-UO'!AK238</f>
        <v>0</v>
      </c>
      <c r="Q237" s="115">
        <f>'01-Mapa de riesgo-UO'!AP238</f>
        <v>0</v>
      </c>
      <c r="R237" s="408"/>
      <c r="S237" s="409"/>
      <c r="T237" s="410"/>
      <c r="U237" s="116">
        <f>'01-Mapa de riesgo-UO'!AW238</f>
        <v>0</v>
      </c>
      <c r="V237" s="116">
        <f>'01-Mapa de riesgo-UO'!AX238</f>
        <v>0</v>
      </c>
      <c r="W237" s="117">
        <f>'01-Mapa de riesgo-UO'!K238</f>
        <v>0</v>
      </c>
      <c r="X237" s="121"/>
      <c r="Y237" s="122"/>
      <c r="Z237" s="123"/>
      <c r="AA237" s="123"/>
      <c r="AB237" s="405"/>
      <c r="AC237" s="126"/>
    </row>
    <row r="238" spans="1:29" ht="12.75" customHeight="1" x14ac:dyDescent="0.2">
      <c r="A238" s="416">
        <v>77</v>
      </c>
      <c r="B238" s="416" t="str">
        <f>'01-Mapa de riesgo-UO'!D239</f>
        <v>EXTENSIÓN_PROYECCIÓN_SOCIAL</v>
      </c>
      <c r="C238" s="415" t="str">
        <f>+'01-Mapa de riesgo-UO'!F239</f>
        <v>NO</v>
      </c>
      <c r="D238" s="415" t="str">
        <f>'01-Mapa de riesgo-UO'!J239</f>
        <v>Operacional</v>
      </c>
      <c r="E238" s="415" t="str">
        <f>'01-Mapa de riesgo-UO'!K239</f>
        <v>Pérdida de la validez de los resultados
(7.7)</v>
      </c>
      <c r="F238" s="415"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415" t="str">
        <f>'01-Mapa de riesgo-UO'!M239</f>
        <v>Pérdida de  credibilidad en el laboratorio
Pérdida de la confianza en el laboratorio
No conformidades en auditorías internas y externas</v>
      </c>
      <c r="I238" s="406" t="str">
        <f>'01-Mapa de riesgo-UO'!AT239</f>
        <v>MODERADO</v>
      </c>
      <c r="J238" s="415" t="str">
        <f>'01-Mapa de riesgo-UO'!AU239</f>
        <v>Número de No Conformidades por estimación de incertidumbre / Total de No Conformidades</v>
      </c>
      <c r="K238" s="411"/>
      <c r="L238" s="414"/>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406" t="str">
        <f>'01-Mapa de riesgo-UO'!AR239</f>
        <v>ACEPTABLE</v>
      </c>
      <c r="S238" s="409"/>
      <c r="T238" s="410"/>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403"/>
      <c r="AC238" s="126"/>
    </row>
    <row r="239" spans="1:29" ht="12.75" customHeight="1" x14ac:dyDescent="0.2">
      <c r="A239" s="407"/>
      <c r="B239" s="407"/>
      <c r="C239" s="407"/>
      <c r="D239" s="407"/>
      <c r="E239" s="407"/>
      <c r="F239" s="407"/>
      <c r="G239" s="112">
        <f>'01-Mapa de riesgo-UO'!I240</f>
        <v>0</v>
      </c>
      <c r="H239" s="407"/>
      <c r="I239" s="407"/>
      <c r="J239" s="407"/>
      <c r="K239" s="412"/>
      <c r="L239" s="412"/>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407"/>
      <c r="S239" s="409"/>
      <c r="T239" s="410"/>
      <c r="U239" s="116">
        <f>'01-Mapa de riesgo-UO'!AW240</f>
        <v>0</v>
      </c>
      <c r="V239" s="116">
        <f>'01-Mapa de riesgo-UO'!AX240</f>
        <v>0</v>
      </c>
      <c r="W239" s="117">
        <f>'01-Mapa de riesgo-UO'!K240</f>
        <v>0</v>
      </c>
      <c r="X239" s="121"/>
      <c r="Y239" s="122"/>
      <c r="Z239" s="123"/>
      <c r="AA239" s="123"/>
      <c r="AB239" s="404"/>
      <c r="AC239" s="126"/>
    </row>
    <row r="240" spans="1:29" ht="12.75" customHeight="1" x14ac:dyDescent="0.2">
      <c r="A240" s="408"/>
      <c r="B240" s="408"/>
      <c r="C240" s="408"/>
      <c r="D240" s="408"/>
      <c r="E240" s="408"/>
      <c r="F240" s="408"/>
      <c r="G240" s="112">
        <f>'01-Mapa de riesgo-UO'!I241</f>
        <v>0</v>
      </c>
      <c r="H240" s="408"/>
      <c r="I240" s="408"/>
      <c r="J240" s="408"/>
      <c r="K240" s="413"/>
      <c r="L240" s="413"/>
      <c r="M240" s="113">
        <f>'01-Mapa de riesgo-UO'!W241</f>
        <v>0</v>
      </c>
      <c r="N240" s="114">
        <f>'01-Mapa de riesgo-UO'!AB241</f>
        <v>0</v>
      </c>
      <c r="O240" s="114">
        <f>'01-Mapa de riesgo-UO'!AF241</f>
        <v>0</v>
      </c>
      <c r="P240" s="115">
        <f>'01-Mapa de riesgo-UO'!AK241</f>
        <v>0</v>
      </c>
      <c r="Q240" s="115">
        <f>'01-Mapa de riesgo-UO'!AP241</f>
        <v>0</v>
      </c>
      <c r="R240" s="408"/>
      <c r="S240" s="409"/>
      <c r="T240" s="410"/>
      <c r="U240" s="116">
        <f>'01-Mapa de riesgo-UO'!AW241</f>
        <v>0</v>
      </c>
      <c r="V240" s="116">
        <f>'01-Mapa de riesgo-UO'!AX241</f>
        <v>0</v>
      </c>
      <c r="W240" s="117">
        <f>'01-Mapa de riesgo-UO'!K241</f>
        <v>0</v>
      </c>
      <c r="X240" s="121"/>
      <c r="Y240" s="122"/>
      <c r="Z240" s="123"/>
      <c r="AA240" s="123"/>
      <c r="AB240" s="405"/>
      <c r="AC240" s="126"/>
    </row>
    <row r="241" spans="1:29" ht="12.75" customHeight="1" x14ac:dyDescent="0.2">
      <c r="A241" s="416">
        <v>78</v>
      </c>
      <c r="B241" s="416" t="str">
        <f>'01-Mapa de riesgo-UO'!D242</f>
        <v>EXTENSIÓN_PROYECCIÓN_SOCIAL</v>
      </c>
      <c r="C241" s="415" t="str">
        <f>+'01-Mapa de riesgo-UO'!F242</f>
        <v>NO</v>
      </c>
      <c r="D241" s="415" t="str">
        <f>'01-Mapa de riesgo-UO'!J242</f>
        <v>Operacional</v>
      </c>
      <c r="E241" s="415" t="str">
        <f>'01-Mapa de riesgo-UO'!K242</f>
        <v xml:space="preserve">Resultados Insatisfactorios en la Participación en Ensayos de Aptitud </v>
      </c>
      <c r="F241" s="415" t="str">
        <f>'01-Mapa de riesgo-UO'!L242</f>
        <v>Los resultados de los ensayos de aptitud en los que participa el laboratorio son insatisfactorios</v>
      </c>
      <c r="G241" s="112" t="str">
        <f>'01-Mapa de riesgo-UO'!I242</f>
        <v>Utilización de una norma inadecuada para las calibraciones</v>
      </c>
      <c r="H241" s="415" t="str">
        <f>'01-Mapa de riesgo-UO'!M242</f>
        <v>Pérdida de  credibilidad en el laboratorio
Cierre del laboratorio</v>
      </c>
      <c r="I241" s="406" t="str">
        <f>'01-Mapa de riesgo-UO'!AT242</f>
        <v>LEVE</v>
      </c>
      <c r="J241" s="415" t="str">
        <f>'01-Mapa de riesgo-UO'!AU242</f>
        <v>Número ensayos no satisfactorios / Número ensayos total</v>
      </c>
      <c r="K241" s="411"/>
      <c r="L241" s="414"/>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406" t="str">
        <f>'01-Mapa de riesgo-UO'!AR242</f>
        <v>ACEPTABLE</v>
      </c>
      <c r="S241" s="409"/>
      <c r="T241" s="410"/>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403"/>
      <c r="AC241" s="126"/>
    </row>
    <row r="242" spans="1:29" ht="12.75" customHeight="1" x14ac:dyDescent="0.2">
      <c r="A242" s="407"/>
      <c r="B242" s="407"/>
      <c r="C242" s="407"/>
      <c r="D242" s="407"/>
      <c r="E242" s="407"/>
      <c r="F242" s="407"/>
      <c r="G242" s="112">
        <f>'01-Mapa de riesgo-UO'!I243</f>
        <v>0</v>
      </c>
      <c r="H242" s="407"/>
      <c r="I242" s="407"/>
      <c r="J242" s="407"/>
      <c r="K242" s="412"/>
      <c r="L242" s="412"/>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407"/>
      <c r="S242" s="409"/>
      <c r="T242" s="410"/>
      <c r="U242" s="116">
        <f>'01-Mapa de riesgo-UO'!AW243</f>
        <v>0</v>
      </c>
      <c r="V242" s="116">
        <f>'01-Mapa de riesgo-UO'!AX243</f>
        <v>0</v>
      </c>
      <c r="W242" s="117">
        <f>'01-Mapa de riesgo-UO'!K243</f>
        <v>0</v>
      </c>
      <c r="X242" s="121"/>
      <c r="Y242" s="122"/>
      <c r="Z242" s="123"/>
      <c r="AA242" s="123"/>
      <c r="AB242" s="404"/>
      <c r="AC242" s="126"/>
    </row>
    <row r="243" spans="1:29" ht="12.75" customHeight="1" x14ac:dyDescent="0.2">
      <c r="A243" s="408"/>
      <c r="B243" s="408"/>
      <c r="C243" s="408"/>
      <c r="D243" s="408"/>
      <c r="E243" s="408"/>
      <c r="F243" s="408"/>
      <c r="G243" s="112">
        <f>'01-Mapa de riesgo-UO'!I244</f>
        <v>0</v>
      </c>
      <c r="H243" s="408"/>
      <c r="I243" s="408"/>
      <c r="J243" s="408"/>
      <c r="K243" s="413"/>
      <c r="L243" s="413"/>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408"/>
      <c r="S243" s="409"/>
      <c r="T243" s="410"/>
      <c r="U243" s="116">
        <f>'01-Mapa de riesgo-UO'!AW244</f>
        <v>0</v>
      </c>
      <c r="V243" s="116">
        <f>'01-Mapa de riesgo-UO'!AX244</f>
        <v>0</v>
      </c>
      <c r="W243" s="117">
        <f>'01-Mapa de riesgo-UO'!K244</f>
        <v>0</v>
      </c>
      <c r="X243" s="121"/>
      <c r="Y243" s="122"/>
      <c r="Z243" s="123"/>
      <c r="AA243" s="123"/>
      <c r="AB243" s="405"/>
      <c r="AC243" s="126"/>
    </row>
    <row r="244" spans="1:29" ht="12.75" customHeight="1" x14ac:dyDescent="0.2">
      <c r="A244" s="416">
        <v>79</v>
      </c>
      <c r="B244" s="416" t="str">
        <f>'01-Mapa de riesgo-UO'!D245</f>
        <v>EXTENSIÓN_PROYECCIÓN_SOCIAL</v>
      </c>
      <c r="C244" s="415" t="str">
        <f>+'01-Mapa de riesgo-UO'!F245</f>
        <v>NO</v>
      </c>
      <c r="D244" s="415" t="str">
        <f>'01-Mapa de riesgo-UO'!J245</f>
        <v>Operacional</v>
      </c>
      <c r="E244" s="415" t="str">
        <f>'01-Mapa de riesgo-UO'!K245</f>
        <v>Interrupción del servicio de calibración</v>
      </c>
      <c r="F244" s="415"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415" t="str">
        <f>'01-Mapa de riesgo-UO'!M245</f>
        <v>Cierre del laboratorio                Incumplimiento con los clientes</v>
      </c>
      <c r="I244" s="406" t="str">
        <f>'01-Mapa de riesgo-UO'!AT245</f>
        <v>MODERADO</v>
      </c>
      <c r="J244" s="415" t="str">
        <f>'01-Mapa de riesgo-UO'!AU245</f>
        <v>Número de reparaciones en el equipo de aire acondicionado o en el deshumidificador por vigencia</v>
      </c>
      <c r="K244" s="411"/>
      <c r="L244" s="414"/>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406" t="str">
        <f>'01-Mapa de riesgo-UO'!AR245</f>
        <v>ACEPTABLE</v>
      </c>
      <c r="S244" s="409"/>
      <c r="T244" s="410"/>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403"/>
      <c r="AC244" s="126"/>
    </row>
    <row r="245" spans="1:29" ht="12.75" customHeight="1" x14ac:dyDescent="0.2">
      <c r="A245" s="407"/>
      <c r="B245" s="407"/>
      <c r="C245" s="407"/>
      <c r="D245" s="407"/>
      <c r="E245" s="407"/>
      <c r="F245" s="407"/>
      <c r="G245" s="112">
        <f>'01-Mapa de riesgo-UO'!I246</f>
        <v>0</v>
      </c>
      <c r="H245" s="407"/>
      <c r="I245" s="407"/>
      <c r="J245" s="407"/>
      <c r="K245" s="412"/>
      <c r="L245" s="412"/>
      <c r="M245" s="113">
        <f>'01-Mapa de riesgo-UO'!W246</f>
        <v>0</v>
      </c>
      <c r="N245" s="114">
        <f>'01-Mapa de riesgo-UO'!AB246</f>
        <v>0</v>
      </c>
      <c r="O245" s="114">
        <f>'01-Mapa de riesgo-UO'!AF246</f>
        <v>0</v>
      </c>
      <c r="P245" s="115">
        <f>'01-Mapa de riesgo-UO'!AK246</f>
        <v>0</v>
      </c>
      <c r="Q245" s="115">
        <f>'01-Mapa de riesgo-UO'!AP246</f>
        <v>0</v>
      </c>
      <c r="R245" s="407"/>
      <c r="S245" s="409"/>
      <c r="T245" s="410"/>
      <c r="U245" s="116">
        <f>'01-Mapa de riesgo-UO'!AW246</f>
        <v>0</v>
      </c>
      <c r="V245" s="116">
        <f>'01-Mapa de riesgo-UO'!AX246</f>
        <v>0</v>
      </c>
      <c r="W245" s="117">
        <f>'01-Mapa de riesgo-UO'!K246</f>
        <v>0</v>
      </c>
      <c r="X245" s="121"/>
      <c r="Y245" s="122"/>
      <c r="Z245" s="123"/>
      <c r="AA245" s="123"/>
      <c r="AB245" s="404"/>
      <c r="AC245" s="126"/>
    </row>
    <row r="246" spans="1:29" ht="12.75" customHeight="1" x14ac:dyDescent="0.2">
      <c r="A246" s="408"/>
      <c r="B246" s="408"/>
      <c r="C246" s="408"/>
      <c r="D246" s="408"/>
      <c r="E246" s="408"/>
      <c r="F246" s="408"/>
      <c r="G246" s="112">
        <f>'01-Mapa de riesgo-UO'!I247</f>
        <v>0</v>
      </c>
      <c r="H246" s="408"/>
      <c r="I246" s="408"/>
      <c r="J246" s="408"/>
      <c r="K246" s="413"/>
      <c r="L246" s="413"/>
      <c r="M246" s="113">
        <f>'01-Mapa de riesgo-UO'!W247</f>
        <v>0</v>
      </c>
      <c r="N246" s="114">
        <f>'01-Mapa de riesgo-UO'!AB247</f>
        <v>0</v>
      </c>
      <c r="O246" s="114">
        <f>'01-Mapa de riesgo-UO'!AF247</f>
        <v>0</v>
      </c>
      <c r="P246" s="115">
        <f>'01-Mapa de riesgo-UO'!AK247</f>
        <v>0</v>
      </c>
      <c r="Q246" s="115">
        <f>'01-Mapa de riesgo-UO'!AP247</f>
        <v>0</v>
      </c>
      <c r="R246" s="408"/>
      <c r="S246" s="409"/>
      <c r="T246" s="410"/>
      <c r="U246" s="116">
        <f>'01-Mapa de riesgo-UO'!AW247</f>
        <v>0</v>
      </c>
      <c r="V246" s="116">
        <f>'01-Mapa de riesgo-UO'!AX247</f>
        <v>0</v>
      </c>
      <c r="W246" s="117">
        <f>'01-Mapa de riesgo-UO'!K247</f>
        <v>0</v>
      </c>
      <c r="X246" s="121"/>
      <c r="Y246" s="122"/>
      <c r="Z246" s="123"/>
      <c r="AA246" s="123"/>
      <c r="AB246" s="405"/>
      <c r="AC246" s="126"/>
    </row>
    <row r="247" spans="1:29" ht="12.75" customHeight="1" x14ac:dyDescent="0.2">
      <c r="A247" s="416">
        <v>80</v>
      </c>
      <c r="B247" s="416" t="str">
        <f>'01-Mapa de riesgo-UO'!D248</f>
        <v>EXTENSIÓN_PROYECCIÓN_SOCIAL</v>
      </c>
      <c r="C247" s="415" t="str">
        <f>+'01-Mapa de riesgo-UO'!F248</f>
        <v>NO</v>
      </c>
      <c r="D247" s="415" t="str">
        <f>'01-Mapa de riesgo-UO'!J248</f>
        <v>Operacional</v>
      </c>
      <c r="E247" s="415" t="str">
        <f>'01-Mapa de riesgo-UO'!K248</f>
        <v>Interrupción del servicio de calibración</v>
      </c>
      <c r="F247" s="415"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415" t="str">
        <f>'01-Mapa de riesgo-UO'!M248</f>
        <v>Cierre del laboratorio                Incumplimiento con los clientes</v>
      </c>
      <c r="I247" s="406" t="str">
        <f>'01-Mapa de riesgo-UO'!AT248</f>
        <v>MODERADO</v>
      </c>
      <c r="J247" s="415" t="str">
        <f>'01-Mapa de riesgo-UO'!AU248</f>
        <v>Número de equipos que participan en las calibraciones averiados por año / Número total de equipos que participan en las calibraciones</v>
      </c>
      <c r="K247" s="411"/>
      <c r="L247" s="414"/>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406" t="str">
        <f>'01-Mapa de riesgo-UO'!AR248</f>
        <v>ACEPTABLE</v>
      </c>
      <c r="S247" s="409"/>
      <c r="T247" s="410"/>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403"/>
      <c r="AC247" s="126"/>
    </row>
    <row r="248" spans="1:29" ht="12.75" customHeight="1" x14ac:dyDescent="0.2">
      <c r="A248" s="407"/>
      <c r="B248" s="407"/>
      <c r="C248" s="407"/>
      <c r="D248" s="407"/>
      <c r="E248" s="407"/>
      <c r="F248" s="407"/>
      <c r="G248" s="112">
        <f>'01-Mapa de riesgo-UO'!I249</f>
        <v>0</v>
      </c>
      <c r="H248" s="407"/>
      <c r="I248" s="407"/>
      <c r="J248" s="407"/>
      <c r="K248" s="412"/>
      <c r="L248" s="412"/>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407"/>
      <c r="S248" s="409"/>
      <c r="T248" s="410"/>
      <c r="U248" s="116">
        <f>'01-Mapa de riesgo-UO'!AW249</f>
        <v>0</v>
      </c>
      <c r="V248" s="116">
        <f>'01-Mapa de riesgo-UO'!AX249</f>
        <v>0</v>
      </c>
      <c r="W248" s="117">
        <f>'01-Mapa de riesgo-UO'!K249</f>
        <v>0</v>
      </c>
      <c r="X248" s="121"/>
      <c r="Y248" s="122"/>
      <c r="Z248" s="123"/>
      <c r="AA248" s="123"/>
      <c r="AB248" s="404"/>
      <c r="AC248" s="126"/>
    </row>
    <row r="249" spans="1:29" ht="12.75" customHeight="1" x14ac:dyDescent="0.2">
      <c r="A249" s="408"/>
      <c r="B249" s="408"/>
      <c r="C249" s="408"/>
      <c r="D249" s="408"/>
      <c r="E249" s="408"/>
      <c r="F249" s="408"/>
      <c r="G249" s="112">
        <f>'01-Mapa de riesgo-UO'!I250</f>
        <v>0</v>
      </c>
      <c r="H249" s="408"/>
      <c r="I249" s="408"/>
      <c r="J249" s="408"/>
      <c r="K249" s="413"/>
      <c r="L249" s="413"/>
      <c r="M249" s="113">
        <f>'01-Mapa de riesgo-UO'!W250</f>
        <v>0</v>
      </c>
      <c r="N249" s="114">
        <f>'01-Mapa de riesgo-UO'!AB250</f>
        <v>0</v>
      </c>
      <c r="O249" s="114">
        <f>'01-Mapa de riesgo-UO'!AF250</f>
        <v>0</v>
      </c>
      <c r="P249" s="115">
        <f>'01-Mapa de riesgo-UO'!AK250</f>
        <v>0</v>
      </c>
      <c r="Q249" s="115">
        <f>'01-Mapa de riesgo-UO'!AP250</f>
        <v>0</v>
      </c>
      <c r="R249" s="408"/>
      <c r="S249" s="409"/>
      <c r="T249" s="410"/>
      <c r="U249" s="116">
        <f>'01-Mapa de riesgo-UO'!AW250</f>
        <v>0</v>
      </c>
      <c r="V249" s="116">
        <f>'01-Mapa de riesgo-UO'!AX250</f>
        <v>0</v>
      </c>
      <c r="W249" s="117">
        <f>'01-Mapa de riesgo-UO'!K250</f>
        <v>0</v>
      </c>
      <c r="X249" s="121"/>
      <c r="Y249" s="122"/>
      <c r="Z249" s="123"/>
      <c r="AA249" s="123"/>
      <c r="AB249" s="405"/>
      <c r="AC249" s="126"/>
    </row>
    <row r="250" spans="1:29" ht="12.75" customHeight="1" x14ac:dyDescent="0.2">
      <c r="A250" s="416">
        <v>81</v>
      </c>
      <c r="B250" s="416" t="str">
        <f>'01-Mapa de riesgo-UO'!D251</f>
        <v>EXTENSIÓN_PROYECCIÓN_SOCIAL</v>
      </c>
      <c r="C250" s="415" t="str">
        <f>+'01-Mapa de riesgo-UO'!F251</f>
        <v>NO</v>
      </c>
      <c r="D250" s="415" t="str">
        <f>'01-Mapa de riesgo-UO'!J251</f>
        <v>Operacional</v>
      </c>
      <c r="E250" s="415" t="str">
        <f>'01-Mapa de riesgo-UO'!K251</f>
        <v>Interrupción del servicio de calibración</v>
      </c>
      <c r="F250" s="415" t="str">
        <f>'01-Mapa de riesgo-UO'!L251</f>
        <v>El laboratorio no puede prestar sus servicios porque no cuenta con el personal clave para realizar las calibraciones</v>
      </c>
      <c r="G250" s="112" t="str">
        <f>'01-Mapa de riesgo-UO'!I251</f>
        <v>Ausencia de Personal clave para realizar las calibraciones</v>
      </c>
      <c r="H250" s="415" t="str">
        <f>'01-Mapa de riesgo-UO'!M251</f>
        <v>Cierre del laboratorio                Incumplimiento con los clientes</v>
      </c>
      <c r="I250" s="406" t="str">
        <f>'01-Mapa de riesgo-UO'!AT251</f>
        <v>MODERADO</v>
      </c>
      <c r="J250" s="415" t="str">
        <f>'01-Mapa de riesgo-UO'!AU251</f>
        <v>Número de días de ausencia del personal clave por vigencia/Número de días por vigencia</v>
      </c>
      <c r="K250" s="411"/>
      <c r="L250" s="414"/>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406" t="str">
        <f>'01-Mapa de riesgo-UO'!AR251</f>
        <v>ACEPTABLE</v>
      </c>
      <c r="S250" s="409"/>
      <c r="T250" s="410"/>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403"/>
      <c r="AC250" s="126"/>
    </row>
    <row r="251" spans="1:29" ht="12.75" customHeight="1" x14ac:dyDescent="0.2">
      <c r="A251" s="407"/>
      <c r="B251" s="407"/>
      <c r="C251" s="407"/>
      <c r="D251" s="407"/>
      <c r="E251" s="407"/>
      <c r="F251" s="407"/>
      <c r="G251" s="112">
        <f>'01-Mapa de riesgo-UO'!I252</f>
        <v>0</v>
      </c>
      <c r="H251" s="407"/>
      <c r="I251" s="407"/>
      <c r="J251" s="407"/>
      <c r="K251" s="412"/>
      <c r="L251" s="412"/>
      <c r="M251" s="113">
        <f>'01-Mapa de riesgo-UO'!W252</f>
        <v>0</v>
      </c>
      <c r="N251" s="114">
        <f>'01-Mapa de riesgo-UO'!AB252</f>
        <v>0</v>
      </c>
      <c r="O251" s="114">
        <f>'01-Mapa de riesgo-UO'!AF252</f>
        <v>0</v>
      </c>
      <c r="P251" s="115">
        <f>'01-Mapa de riesgo-UO'!AK252</f>
        <v>0</v>
      </c>
      <c r="Q251" s="115">
        <f>'01-Mapa de riesgo-UO'!AP252</f>
        <v>0</v>
      </c>
      <c r="R251" s="407"/>
      <c r="S251" s="409"/>
      <c r="T251" s="410"/>
      <c r="U251" s="116">
        <f>'01-Mapa de riesgo-UO'!AW252</f>
        <v>0</v>
      </c>
      <c r="V251" s="116">
        <f>'01-Mapa de riesgo-UO'!AX252</f>
        <v>0</v>
      </c>
      <c r="W251" s="117">
        <f>'01-Mapa de riesgo-UO'!K252</f>
        <v>0</v>
      </c>
      <c r="X251" s="121"/>
      <c r="Y251" s="122"/>
      <c r="Z251" s="123"/>
      <c r="AA251" s="123"/>
      <c r="AB251" s="404"/>
      <c r="AC251" s="126"/>
    </row>
    <row r="252" spans="1:29" ht="12.75" customHeight="1" x14ac:dyDescent="0.2">
      <c r="A252" s="408"/>
      <c r="B252" s="408"/>
      <c r="C252" s="408"/>
      <c r="D252" s="408"/>
      <c r="E252" s="408"/>
      <c r="F252" s="408"/>
      <c r="G252" s="112">
        <f>'01-Mapa de riesgo-UO'!I253</f>
        <v>0</v>
      </c>
      <c r="H252" s="408"/>
      <c r="I252" s="408"/>
      <c r="J252" s="408"/>
      <c r="K252" s="413"/>
      <c r="L252" s="413"/>
      <c r="M252" s="113">
        <f>'01-Mapa de riesgo-UO'!W253</f>
        <v>0</v>
      </c>
      <c r="N252" s="114">
        <f>'01-Mapa de riesgo-UO'!AB253</f>
        <v>0</v>
      </c>
      <c r="O252" s="114">
        <f>'01-Mapa de riesgo-UO'!AF253</f>
        <v>0</v>
      </c>
      <c r="P252" s="115">
        <f>'01-Mapa de riesgo-UO'!AK253</f>
        <v>0</v>
      </c>
      <c r="Q252" s="115">
        <f>'01-Mapa de riesgo-UO'!AP253</f>
        <v>0</v>
      </c>
      <c r="R252" s="408"/>
      <c r="S252" s="409"/>
      <c r="T252" s="410"/>
      <c r="U252" s="116">
        <f>'01-Mapa de riesgo-UO'!AW253</f>
        <v>0</v>
      </c>
      <c r="V252" s="116">
        <f>'01-Mapa de riesgo-UO'!AX253</f>
        <v>0</v>
      </c>
      <c r="W252" s="117">
        <f>'01-Mapa de riesgo-UO'!K253</f>
        <v>0</v>
      </c>
      <c r="X252" s="121"/>
      <c r="Y252" s="122"/>
      <c r="Z252" s="123"/>
      <c r="AA252" s="123"/>
      <c r="AB252" s="405"/>
      <c r="AC252" s="126"/>
    </row>
    <row r="253" spans="1:29" ht="12.75" customHeight="1" x14ac:dyDescent="0.2">
      <c r="A253" s="416">
        <v>82</v>
      </c>
      <c r="B253" s="416" t="str">
        <f>'01-Mapa de riesgo-UO'!D254</f>
        <v>EXTENSIÓN_PROYECCIÓN_SOCIAL</v>
      </c>
      <c r="C253" s="415" t="str">
        <f>+'01-Mapa de riesgo-UO'!F254</f>
        <v>NO</v>
      </c>
      <c r="D253" s="415" t="str">
        <f>'01-Mapa de riesgo-UO'!J254</f>
        <v>Corrupción</v>
      </c>
      <c r="E253" s="415" t="str">
        <f>'01-Mapa de riesgo-UO'!K254</f>
        <v>Pérdida de la imparcialidad (4.1.3)</v>
      </c>
      <c r="F253" s="415"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415" t="str">
        <f>'01-Mapa de riesgo-UO'!M254</f>
        <v>Pérdida de  credibilidad en el laboratorio
Pérdida de la confianza en el funcionario.
Iniciación de un proceso disciplinario</v>
      </c>
      <c r="I253" s="406" t="str">
        <f>'01-Mapa de riesgo-UO'!AT254</f>
        <v>LEVE</v>
      </c>
      <c r="J253" s="415" t="str">
        <f>'01-Mapa de riesgo-UO'!AU254</f>
        <v>Número de informes con pérdida de la imparcialidad / Número de informes expedidos por el laboratorio</v>
      </c>
      <c r="K253" s="411"/>
      <c r="L253" s="414"/>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406" t="str">
        <f>'01-Mapa de riesgo-UO'!AR254</f>
        <v>ACEPTABLE</v>
      </c>
      <c r="S253" s="409"/>
      <c r="T253" s="410"/>
      <c r="U253" s="116" t="str">
        <f>'01-Mapa de riesgo-UO'!AW254</f>
        <v>ASUMIR</v>
      </c>
      <c r="V253" s="116">
        <f>'01-Mapa de riesgo-UO'!AX254</f>
        <v>0</v>
      </c>
      <c r="W253" s="117" t="str">
        <f>'01-Mapa de riesgo-UO'!K254</f>
        <v>Pérdida de la imparcialidad (4.1.3)</v>
      </c>
      <c r="X253" s="121"/>
      <c r="Y253" s="122"/>
      <c r="Z253" s="123"/>
      <c r="AA253" s="123"/>
      <c r="AB253" s="403"/>
      <c r="AC253" s="126"/>
    </row>
    <row r="254" spans="1:29" ht="12.75" customHeight="1" x14ac:dyDescent="0.2">
      <c r="A254" s="407"/>
      <c r="B254" s="407"/>
      <c r="C254" s="407"/>
      <c r="D254" s="407"/>
      <c r="E254" s="407"/>
      <c r="F254" s="407"/>
      <c r="G254" s="112">
        <f>'01-Mapa de riesgo-UO'!I255</f>
        <v>0</v>
      </c>
      <c r="H254" s="407"/>
      <c r="I254" s="407"/>
      <c r="J254" s="407"/>
      <c r="K254" s="412"/>
      <c r="L254" s="412"/>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407"/>
      <c r="S254" s="409"/>
      <c r="T254" s="410"/>
      <c r="U254" s="116">
        <f>'01-Mapa de riesgo-UO'!AW255</f>
        <v>0</v>
      </c>
      <c r="V254" s="116">
        <f>'01-Mapa de riesgo-UO'!AX255</f>
        <v>0</v>
      </c>
      <c r="W254" s="117">
        <f>'01-Mapa de riesgo-UO'!K255</f>
        <v>0</v>
      </c>
      <c r="X254" s="121"/>
      <c r="Y254" s="122"/>
      <c r="Z254" s="123"/>
      <c r="AA254" s="123"/>
      <c r="AB254" s="404"/>
      <c r="AC254" s="126"/>
    </row>
    <row r="255" spans="1:29" ht="12.75" customHeight="1" x14ac:dyDescent="0.2">
      <c r="A255" s="408"/>
      <c r="B255" s="408"/>
      <c r="C255" s="408"/>
      <c r="D255" s="408"/>
      <c r="E255" s="408"/>
      <c r="F255" s="408"/>
      <c r="G255" s="112">
        <f>'01-Mapa de riesgo-UO'!I256</f>
        <v>0</v>
      </c>
      <c r="H255" s="408"/>
      <c r="I255" s="408"/>
      <c r="J255" s="408"/>
      <c r="K255" s="413"/>
      <c r="L255" s="413"/>
      <c r="M255" s="113">
        <f>'01-Mapa de riesgo-UO'!W256</f>
        <v>0</v>
      </c>
      <c r="N255" s="114">
        <f>'01-Mapa de riesgo-UO'!AB256</f>
        <v>0</v>
      </c>
      <c r="O255" s="114">
        <f>'01-Mapa de riesgo-UO'!AF256</f>
        <v>0</v>
      </c>
      <c r="P255" s="115">
        <f>'01-Mapa de riesgo-UO'!AK256</f>
        <v>0</v>
      </c>
      <c r="Q255" s="115">
        <f>'01-Mapa de riesgo-UO'!AP256</f>
        <v>0</v>
      </c>
      <c r="R255" s="408"/>
      <c r="S255" s="409"/>
      <c r="T255" s="410"/>
      <c r="U255" s="116">
        <f>'01-Mapa de riesgo-UO'!AW256</f>
        <v>0</v>
      </c>
      <c r="V255" s="116">
        <f>'01-Mapa de riesgo-UO'!AX256</f>
        <v>0</v>
      </c>
      <c r="W255" s="117">
        <f>'01-Mapa de riesgo-UO'!K256</f>
        <v>0</v>
      </c>
      <c r="X255" s="121"/>
      <c r="Y255" s="122"/>
      <c r="Z255" s="123"/>
      <c r="AA255" s="123"/>
      <c r="AB255" s="405"/>
      <c r="AC255" s="126"/>
    </row>
    <row r="256" spans="1:29" ht="12.75" customHeight="1" x14ac:dyDescent="0.2">
      <c r="A256" s="416">
        <v>83</v>
      </c>
      <c r="B256" s="416" t="str">
        <f>'01-Mapa de riesgo-UO'!D257</f>
        <v>EXTENSIÓN_PROYECCIÓN_SOCIAL</v>
      </c>
      <c r="C256" s="415" t="str">
        <f>+'01-Mapa de riesgo-UO'!F257</f>
        <v>NO</v>
      </c>
      <c r="D256" s="415" t="str">
        <f>'01-Mapa de riesgo-UO'!J257</f>
        <v>Imagen</v>
      </c>
      <c r="E256" s="415" t="str">
        <f>'01-Mapa de riesgo-UO'!K257</f>
        <v>Pérdida de la imparcialidad (4.1.3)</v>
      </c>
      <c r="F256" s="415"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415" t="str">
        <f>'01-Mapa de riesgo-UO'!M257</f>
        <v>Pérdida de  credibilidad en el laboratorio</v>
      </c>
      <c r="I256" s="406" t="str">
        <f>'01-Mapa de riesgo-UO'!AT257</f>
        <v>LEVE</v>
      </c>
      <c r="J256" s="415" t="str">
        <f>'01-Mapa de riesgo-UO'!AU257</f>
        <v>Número de informes con pérdida de la imparcialidad / Número de informes expedidos por el laboratorio</v>
      </c>
      <c r="K256" s="411"/>
      <c r="L256" s="414"/>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406" t="str">
        <f>'01-Mapa de riesgo-UO'!AR257</f>
        <v>ACEPTABLE</v>
      </c>
      <c r="S256" s="409"/>
      <c r="T256" s="410"/>
      <c r="U256" s="116" t="str">
        <f>'01-Mapa de riesgo-UO'!AW257</f>
        <v>ASUMIR</v>
      </c>
      <c r="V256" s="116">
        <f>'01-Mapa de riesgo-UO'!AX257</f>
        <v>0</v>
      </c>
      <c r="W256" s="117" t="str">
        <f>'01-Mapa de riesgo-UO'!K257</f>
        <v>Pérdida de la imparcialidad (4.1.3)</v>
      </c>
      <c r="X256" s="121"/>
      <c r="Y256" s="122"/>
      <c r="Z256" s="123"/>
      <c r="AA256" s="123"/>
      <c r="AB256" s="403"/>
      <c r="AC256" s="126"/>
    </row>
    <row r="257" spans="1:29" ht="12.75" customHeight="1" x14ac:dyDescent="0.2">
      <c r="A257" s="407"/>
      <c r="B257" s="407"/>
      <c r="C257" s="407"/>
      <c r="D257" s="407"/>
      <c r="E257" s="407"/>
      <c r="F257" s="407"/>
      <c r="G257" s="112">
        <f>'01-Mapa de riesgo-UO'!I258</f>
        <v>0</v>
      </c>
      <c r="H257" s="407"/>
      <c r="I257" s="407"/>
      <c r="J257" s="407"/>
      <c r="K257" s="412"/>
      <c r="L257" s="412"/>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407"/>
      <c r="S257" s="409"/>
      <c r="T257" s="410"/>
      <c r="U257" s="116">
        <f>'01-Mapa de riesgo-UO'!AW258</f>
        <v>0</v>
      </c>
      <c r="V257" s="116">
        <f>'01-Mapa de riesgo-UO'!AX258</f>
        <v>0</v>
      </c>
      <c r="W257" s="117">
        <f>'01-Mapa de riesgo-UO'!K258</f>
        <v>0</v>
      </c>
      <c r="X257" s="121"/>
      <c r="Y257" s="122"/>
      <c r="Z257" s="123"/>
      <c r="AA257" s="123"/>
      <c r="AB257" s="404"/>
      <c r="AC257" s="126"/>
    </row>
    <row r="258" spans="1:29" ht="12.75" customHeight="1" x14ac:dyDescent="0.2">
      <c r="A258" s="408"/>
      <c r="B258" s="408"/>
      <c r="C258" s="408"/>
      <c r="D258" s="408"/>
      <c r="E258" s="408"/>
      <c r="F258" s="408"/>
      <c r="G258" s="112">
        <f>'01-Mapa de riesgo-UO'!I259</f>
        <v>0</v>
      </c>
      <c r="H258" s="408"/>
      <c r="I258" s="408"/>
      <c r="J258" s="408"/>
      <c r="K258" s="413"/>
      <c r="L258" s="413"/>
      <c r="M258" s="113">
        <f>'01-Mapa de riesgo-UO'!W259</f>
        <v>0</v>
      </c>
      <c r="N258" s="114">
        <f>'01-Mapa de riesgo-UO'!AB259</f>
        <v>0</v>
      </c>
      <c r="O258" s="114">
        <f>'01-Mapa de riesgo-UO'!AF259</f>
        <v>0</v>
      </c>
      <c r="P258" s="115">
        <f>'01-Mapa de riesgo-UO'!AK259</f>
        <v>0</v>
      </c>
      <c r="Q258" s="115">
        <f>'01-Mapa de riesgo-UO'!AP259</f>
        <v>0</v>
      </c>
      <c r="R258" s="408"/>
      <c r="S258" s="409"/>
      <c r="T258" s="410"/>
      <c r="U258" s="116">
        <f>'01-Mapa de riesgo-UO'!AW259</f>
        <v>0</v>
      </c>
      <c r="V258" s="116">
        <f>'01-Mapa de riesgo-UO'!AX259</f>
        <v>0</v>
      </c>
      <c r="W258" s="117">
        <f>'01-Mapa de riesgo-UO'!K259</f>
        <v>0</v>
      </c>
      <c r="X258" s="121"/>
      <c r="Y258" s="122"/>
      <c r="Z258" s="123"/>
      <c r="AA258" s="123"/>
      <c r="AB258" s="405"/>
      <c r="AC258" s="126"/>
    </row>
    <row r="259" spans="1:29" ht="12.75" customHeight="1" x14ac:dyDescent="0.2">
      <c r="A259" s="416">
        <v>84</v>
      </c>
      <c r="B259" s="416" t="str">
        <f>'01-Mapa de riesgo-UO'!D260</f>
        <v>EXTENSIÓN_PROYECCIÓN_SOCIAL</v>
      </c>
      <c r="C259" s="415" t="str">
        <f>+'01-Mapa de riesgo-UO'!F260</f>
        <v>NO</v>
      </c>
      <c r="D259" s="415" t="str">
        <f>'01-Mapa de riesgo-UO'!J260</f>
        <v>Corrupción</v>
      </c>
      <c r="E259" s="415" t="str">
        <f>'01-Mapa de riesgo-UO'!K260</f>
        <v>Pérdida de la imparcialidad
(4.1.3)</v>
      </c>
      <c r="F259" s="415"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415" t="str">
        <f>'01-Mapa de riesgo-UO'!M260</f>
        <v>Pérdida de  credibilidad en el laboratorio.
Pérdida de la confianza en el funcionario.
Iniciación de un proceso disciplinario</v>
      </c>
      <c r="I259" s="406" t="str">
        <f>'01-Mapa de riesgo-UO'!AT260</f>
        <v>LEVE</v>
      </c>
      <c r="J259" s="415" t="str">
        <f>'01-Mapa de riesgo-UO'!AU260</f>
        <v># de informes con pérdida de la imparcialidad/ # de informes expedidos por el laboratorio</v>
      </c>
      <c r="K259" s="411"/>
      <c r="L259" s="414"/>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406" t="str">
        <f>'01-Mapa de riesgo-UO'!AR260</f>
        <v>ACEPTABLE</v>
      </c>
      <c r="S259" s="409"/>
      <c r="T259" s="410"/>
      <c r="U259" s="116" t="str">
        <f>'01-Mapa de riesgo-UO'!AW260</f>
        <v>ASUMIR</v>
      </c>
      <c r="V259" s="116">
        <f>'01-Mapa de riesgo-UO'!AX260</f>
        <v>0</v>
      </c>
      <c r="W259" s="117" t="str">
        <f>'01-Mapa de riesgo-UO'!K260</f>
        <v>Pérdida de la imparcialidad
(4.1.3)</v>
      </c>
      <c r="X259" s="121"/>
      <c r="Y259" s="122"/>
      <c r="Z259" s="123"/>
      <c r="AA259" s="123"/>
      <c r="AB259" s="403"/>
      <c r="AC259" s="126"/>
    </row>
    <row r="260" spans="1:29" ht="12.75" customHeight="1" x14ac:dyDescent="0.2">
      <c r="A260" s="407"/>
      <c r="B260" s="407"/>
      <c r="C260" s="407"/>
      <c r="D260" s="407"/>
      <c r="E260" s="407"/>
      <c r="F260" s="407"/>
      <c r="G260" s="112" t="str">
        <f>'01-Mapa de riesgo-UO'!I261</f>
        <v xml:space="preserve">Orden de un superior sobre el resultado del ensayo </v>
      </c>
      <c r="H260" s="407"/>
      <c r="I260" s="407"/>
      <c r="J260" s="407"/>
      <c r="K260" s="412"/>
      <c r="L260" s="412"/>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407"/>
      <c r="S260" s="409"/>
      <c r="T260" s="410"/>
      <c r="U260" s="116" t="str">
        <f>'01-Mapa de riesgo-UO'!AW261</f>
        <v>ASUMIR</v>
      </c>
      <c r="V260" s="116">
        <f>'01-Mapa de riesgo-UO'!AX261</f>
        <v>0</v>
      </c>
      <c r="W260" s="117">
        <f>'01-Mapa de riesgo-UO'!K261</f>
        <v>0</v>
      </c>
      <c r="X260" s="121"/>
      <c r="Y260" s="122"/>
      <c r="Z260" s="123"/>
      <c r="AA260" s="123"/>
      <c r="AB260" s="404"/>
      <c r="AC260" s="126"/>
    </row>
    <row r="261" spans="1:29" ht="12.75" customHeight="1" x14ac:dyDescent="0.2">
      <c r="A261" s="408"/>
      <c r="B261" s="408"/>
      <c r="C261" s="408"/>
      <c r="D261" s="408"/>
      <c r="E261" s="408"/>
      <c r="F261" s="408"/>
      <c r="G261" s="112" t="str">
        <f>'01-Mapa de riesgo-UO'!I262</f>
        <v>Conflicto de intereses, al prestar servicios de ensayo y calibración entre los que hacen parte  del  centro de laboratorios</v>
      </c>
      <c r="H261" s="408"/>
      <c r="I261" s="408"/>
      <c r="J261" s="408"/>
      <c r="K261" s="413"/>
      <c r="L261" s="413"/>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408"/>
      <c r="S261" s="409"/>
      <c r="T261" s="410"/>
      <c r="U261" s="116" t="str">
        <f>'01-Mapa de riesgo-UO'!AW262</f>
        <v>ASUMIR</v>
      </c>
      <c r="V261" s="116">
        <f>'01-Mapa de riesgo-UO'!AX262</f>
        <v>0</v>
      </c>
      <c r="W261" s="117">
        <f>'01-Mapa de riesgo-UO'!K262</f>
        <v>0</v>
      </c>
      <c r="X261" s="121"/>
      <c r="Y261" s="122"/>
      <c r="Z261" s="123"/>
      <c r="AA261" s="123"/>
      <c r="AB261" s="405"/>
      <c r="AC261" s="126"/>
    </row>
    <row r="262" spans="1:29" ht="12.75" customHeight="1" x14ac:dyDescent="0.2">
      <c r="A262" s="416">
        <v>85</v>
      </c>
      <c r="B262" s="416" t="str">
        <f>'01-Mapa de riesgo-UO'!D263</f>
        <v>EXTENSIÓN_PROYECCIÓN_SOCIAL</v>
      </c>
      <c r="C262" s="415" t="str">
        <f>+'01-Mapa de riesgo-UO'!F263</f>
        <v>NO</v>
      </c>
      <c r="D262" s="415" t="str">
        <f>'01-Mapa de riesgo-UO'!J263</f>
        <v>Operacional</v>
      </c>
      <c r="E262" s="415" t="str">
        <f>'01-Mapa de riesgo-UO'!K263</f>
        <v>Pérdida de la validez de los resultados del laboratorio
(6,3)</v>
      </c>
      <c r="F262" s="415"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415" t="str">
        <f>'01-Mapa de riesgo-UO'!M263</f>
        <v>Pérdida de  credibilidad en el laboratorio.
Pérdida de la confianza en el laboratorio.
Desviaciones significativas según la información declarada por el cliente.</v>
      </c>
      <c r="I262" s="406" t="str">
        <f>'01-Mapa de riesgo-UO'!AT263</f>
        <v>LEVE</v>
      </c>
      <c r="J262" s="415" t="str">
        <f>'01-Mapa de riesgo-UO'!AU263</f>
        <v>Número de veces en que las condiciones ambientales o modo de operación se salieron de los límites</v>
      </c>
      <c r="K262" s="411"/>
      <c r="L262" s="414"/>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406" t="str">
        <f>'01-Mapa de riesgo-UO'!AR263</f>
        <v>ACEPTABLE</v>
      </c>
      <c r="S262" s="409"/>
      <c r="T262" s="410"/>
      <c r="U262" s="116" t="str">
        <f>'01-Mapa de riesgo-UO'!AW263</f>
        <v>ASUMIR</v>
      </c>
      <c r="V262" s="116">
        <f>'01-Mapa de riesgo-UO'!AX263</f>
        <v>0</v>
      </c>
      <c r="W262" s="117" t="str">
        <f>'01-Mapa de riesgo-UO'!K263</f>
        <v>Pérdida de la validez de los resultados del laboratorio
(6,3)</v>
      </c>
      <c r="X262" s="121"/>
      <c r="Y262" s="122"/>
      <c r="Z262" s="123"/>
      <c r="AA262" s="123"/>
      <c r="AB262" s="403"/>
      <c r="AC262" s="126"/>
    </row>
    <row r="263" spans="1:29" ht="12.75" customHeight="1" x14ac:dyDescent="0.2">
      <c r="A263" s="407"/>
      <c r="B263" s="407"/>
      <c r="C263" s="407"/>
      <c r="D263" s="407"/>
      <c r="E263" s="407"/>
      <c r="F263" s="407"/>
      <c r="G263" s="112">
        <f>'01-Mapa de riesgo-UO'!I264</f>
        <v>0</v>
      </c>
      <c r="H263" s="407"/>
      <c r="I263" s="407"/>
      <c r="J263" s="407"/>
      <c r="K263" s="412"/>
      <c r="L263" s="412"/>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407"/>
      <c r="S263" s="409"/>
      <c r="T263" s="410"/>
      <c r="U263" s="116" t="str">
        <f>'01-Mapa de riesgo-UO'!AW264</f>
        <v>ASUMIR</v>
      </c>
      <c r="V263" s="116">
        <f>'01-Mapa de riesgo-UO'!AX264</f>
        <v>0</v>
      </c>
      <c r="W263" s="117">
        <f>'01-Mapa de riesgo-UO'!K264</f>
        <v>0</v>
      </c>
      <c r="X263" s="121"/>
      <c r="Y263" s="122"/>
      <c r="Z263" s="123"/>
      <c r="AA263" s="123"/>
      <c r="AB263" s="404"/>
      <c r="AC263" s="126"/>
    </row>
    <row r="264" spans="1:29" ht="12.75" customHeight="1" x14ac:dyDescent="0.2">
      <c r="A264" s="408"/>
      <c r="B264" s="408"/>
      <c r="C264" s="408"/>
      <c r="D264" s="408"/>
      <c r="E264" s="408"/>
      <c r="F264" s="408"/>
      <c r="G264" s="112">
        <f>'01-Mapa de riesgo-UO'!I265</f>
        <v>0</v>
      </c>
      <c r="H264" s="408"/>
      <c r="I264" s="408"/>
      <c r="J264" s="408"/>
      <c r="K264" s="413"/>
      <c r="L264" s="413"/>
      <c r="M264" s="113">
        <f>'01-Mapa de riesgo-UO'!W265</f>
        <v>0</v>
      </c>
      <c r="N264" s="114">
        <f>'01-Mapa de riesgo-UO'!AB265</f>
        <v>0</v>
      </c>
      <c r="O264" s="114">
        <f>'01-Mapa de riesgo-UO'!AF265</f>
        <v>0</v>
      </c>
      <c r="P264" s="115">
        <f>'01-Mapa de riesgo-UO'!AK265</f>
        <v>0</v>
      </c>
      <c r="Q264" s="115">
        <f>'01-Mapa de riesgo-UO'!AP265</f>
        <v>0</v>
      </c>
      <c r="R264" s="408"/>
      <c r="S264" s="409"/>
      <c r="T264" s="410"/>
      <c r="U264" s="116">
        <f>'01-Mapa de riesgo-UO'!AW265</f>
        <v>0</v>
      </c>
      <c r="V264" s="116">
        <f>'01-Mapa de riesgo-UO'!AX265</f>
        <v>0</v>
      </c>
      <c r="W264" s="117">
        <f>'01-Mapa de riesgo-UO'!K265</f>
        <v>0</v>
      </c>
      <c r="X264" s="121"/>
      <c r="Y264" s="122"/>
      <c r="Z264" s="123"/>
      <c r="AA264" s="123"/>
      <c r="AB264" s="405"/>
      <c r="AC264" s="126"/>
    </row>
    <row r="265" spans="1:29" ht="12.75" customHeight="1" x14ac:dyDescent="0.2">
      <c r="A265" s="416">
        <v>86</v>
      </c>
      <c r="B265" s="416" t="str">
        <f>'01-Mapa de riesgo-UO'!D266</f>
        <v>EXTENSIÓN_PROYECCIÓN_SOCIAL</v>
      </c>
      <c r="C265" s="415" t="str">
        <f>+'01-Mapa de riesgo-UO'!F266</f>
        <v>NO</v>
      </c>
      <c r="D265" s="415" t="str">
        <f>'01-Mapa de riesgo-UO'!J266</f>
        <v>Operacional</v>
      </c>
      <c r="E265" s="415" t="str">
        <f>'01-Mapa de riesgo-UO'!K266</f>
        <v>Pérdida de la validez de los resultados del laboratorio
(6,4.6)</v>
      </c>
      <c r="F265" s="415"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415" t="str">
        <f>'01-Mapa de riesgo-UO'!M266</f>
        <v xml:space="preserve">Pérdida de  credibilidad en el laboratorio
Pérdida de la confianza en el laboratorio
</v>
      </c>
      <c r="I265" s="406" t="str">
        <f>'01-Mapa de riesgo-UO'!AT266</f>
        <v>LEVE</v>
      </c>
      <c r="J265" s="415" t="str">
        <f>'01-Mapa de riesgo-UO'!AU266</f>
        <v>% de cumplimiento del plan de calibración, verificación y mantenimiento</v>
      </c>
      <c r="K265" s="411"/>
      <c r="L265" s="414"/>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406" t="str">
        <f>'01-Mapa de riesgo-UO'!AR266</f>
        <v>ACEPTABLE</v>
      </c>
      <c r="S265" s="409"/>
      <c r="T265" s="410"/>
      <c r="U265" s="116" t="str">
        <f>'01-Mapa de riesgo-UO'!AW266</f>
        <v>ASUMIR</v>
      </c>
      <c r="V265" s="116">
        <f>'01-Mapa de riesgo-UO'!AX266</f>
        <v>0</v>
      </c>
      <c r="W265" s="117" t="str">
        <f>'01-Mapa de riesgo-UO'!K266</f>
        <v>Pérdida de la validez de los resultados del laboratorio
(6,4.6)</v>
      </c>
      <c r="X265" s="121"/>
      <c r="Y265" s="122"/>
      <c r="Z265" s="123"/>
      <c r="AA265" s="123"/>
      <c r="AB265" s="403"/>
      <c r="AC265" s="126"/>
    </row>
    <row r="266" spans="1:29" ht="12.75" customHeight="1" x14ac:dyDescent="0.2">
      <c r="A266" s="407"/>
      <c r="B266" s="407"/>
      <c r="C266" s="407"/>
      <c r="D266" s="407"/>
      <c r="E266" s="407"/>
      <c r="F266" s="407"/>
      <c r="G266" s="112">
        <f>'01-Mapa de riesgo-UO'!I267</f>
        <v>0</v>
      </c>
      <c r="H266" s="407"/>
      <c r="I266" s="407"/>
      <c r="J266" s="407"/>
      <c r="K266" s="412"/>
      <c r="L266" s="412"/>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407"/>
      <c r="S266" s="409"/>
      <c r="T266" s="410"/>
      <c r="U266" s="116" t="str">
        <f>'01-Mapa de riesgo-UO'!AW267</f>
        <v>ASUMIR</v>
      </c>
      <c r="V266" s="116">
        <f>'01-Mapa de riesgo-UO'!AX267</f>
        <v>0</v>
      </c>
      <c r="W266" s="117">
        <f>'01-Mapa de riesgo-UO'!K267</f>
        <v>0</v>
      </c>
      <c r="X266" s="121"/>
      <c r="Y266" s="122"/>
      <c r="Z266" s="123"/>
      <c r="AA266" s="123"/>
      <c r="AB266" s="404"/>
      <c r="AC266" s="126"/>
    </row>
    <row r="267" spans="1:29" ht="12.75" customHeight="1" x14ac:dyDescent="0.2">
      <c r="A267" s="408"/>
      <c r="B267" s="408"/>
      <c r="C267" s="408"/>
      <c r="D267" s="408"/>
      <c r="E267" s="408"/>
      <c r="F267" s="408"/>
      <c r="G267" s="112">
        <f>'01-Mapa de riesgo-UO'!I268</f>
        <v>0</v>
      </c>
      <c r="H267" s="408"/>
      <c r="I267" s="408"/>
      <c r="J267" s="408"/>
      <c r="K267" s="413"/>
      <c r="L267" s="413"/>
      <c r="M267" s="113">
        <f>'01-Mapa de riesgo-UO'!W268</f>
        <v>0</v>
      </c>
      <c r="N267" s="114">
        <f>'01-Mapa de riesgo-UO'!AB268</f>
        <v>0</v>
      </c>
      <c r="O267" s="114">
        <f>'01-Mapa de riesgo-UO'!AF268</f>
        <v>0</v>
      </c>
      <c r="P267" s="115">
        <f>'01-Mapa de riesgo-UO'!AK268</f>
        <v>0</v>
      </c>
      <c r="Q267" s="115">
        <f>'01-Mapa de riesgo-UO'!AP268</f>
        <v>0</v>
      </c>
      <c r="R267" s="408"/>
      <c r="S267" s="409"/>
      <c r="T267" s="410"/>
      <c r="U267" s="116">
        <f>'01-Mapa de riesgo-UO'!AW268</f>
        <v>0</v>
      </c>
      <c r="V267" s="116">
        <f>'01-Mapa de riesgo-UO'!AX268</f>
        <v>0</v>
      </c>
      <c r="W267" s="117">
        <f>'01-Mapa de riesgo-UO'!K268</f>
        <v>0</v>
      </c>
      <c r="X267" s="121"/>
      <c r="Y267" s="122"/>
      <c r="Z267" s="123"/>
      <c r="AA267" s="123"/>
      <c r="AB267" s="405"/>
      <c r="AC267" s="126"/>
    </row>
    <row r="268" spans="1:29" ht="12.75" customHeight="1" x14ac:dyDescent="0.2">
      <c r="A268" s="416">
        <v>87</v>
      </c>
      <c r="B268" s="416" t="str">
        <f>'01-Mapa de riesgo-UO'!D269</f>
        <v>EXTENSIÓN_PROYECCIÓN_SOCIAL</v>
      </c>
      <c r="C268" s="415" t="str">
        <f>+'01-Mapa de riesgo-UO'!F269</f>
        <v>NO</v>
      </c>
      <c r="D268" s="415" t="str">
        <f>'01-Mapa de riesgo-UO'!J269</f>
        <v>Operacional</v>
      </c>
      <c r="E268" s="415" t="str">
        <f>'01-Mapa de riesgo-UO'!K269</f>
        <v>Pérdida de la validez de los resultados del laboratorio
(6,4.9)</v>
      </c>
      <c r="F268" s="415"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415" t="str">
        <f>'01-Mapa de riesgo-UO'!M269</f>
        <v>Pérdida de  credibilidad en el laboratorio.
Pérdida de la confianza en el laboratorio.
Desviaciiones significativas en los resultados de ensayos.</v>
      </c>
      <c r="I268" s="406" t="str">
        <f>'01-Mapa de riesgo-UO'!AT269</f>
        <v>LEVE</v>
      </c>
      <c r="J268" s="415" t="str">
        <f>'01-Mapa de riesgo-UO'!AU269</f>
        <v>#  de equipos defectuoss detectados en el laboratorio / Total de equipos.
# De desviaciones superiores al 5% del software validado / total de datos maestros</v>
      </c>
      <c r="K268" s="411"/>
      <c r="L268" s="414"/>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406" t="str">
        <f>'01-Mapa de riesgo-UO'!AR269</f>
        <v>FUERTE</v>
      </c>
      <c r="S268" s="409"/>
      <c r="T268" s="410"/>
      <c r="U268" s="116" t="str">
        <f>'01-Mapa de riesgo-UO'!AW269</f>
        <v>ASUMIR</v>
      </c>
      <c r="V268" s="116">
        <f>'01-Mapa de riesgo-UO'!AX269</f>
        <v>0</v>
      </c>
      <c r="W268" s="117" t="str">
        <f>'01-Mapa de riesgo-UO'!K269</f>
        <v>Pérdida de la validez de los resultados del laboratorio
(6,4.9)</v>
      </c>
      <c r="X268" s="121"/>
      <c r="Y268" s="122"/>
      <c r="Z268" s="123"/>
      <c r="AA268" s="123"/>
      <c r="AB268" s="403"/>
      <c r="AC268" s="126"/>
    </row>
    <row r="269" spans="1:29" ht="12.75" customHeight="1" x14ac:dyDescent="0.2">
      <c r="A269" s="407"/>
      <c r="B269" s="407"/>
      <c r="C269" s="407"/>
      <c r="D269" s="407"/>
      <c r="E269" s="407"/>
      <c r="F269" s="407"/>
      <c r="G269" s="112" t="str">
        <f>'01-Mapa de riesgo-UO'!I270</f>
        <v>Procesamiento de datos con un software  no validado</v>
      </c>
      <c r="H269" s="407"/>
      <c r="I269" s="407"/>
      <c r="J269" s="407"/>
      <c r="K269" s="412"/>
      <c r="L269" s="412"/>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407"/>
      <c r="S269" s="409"/>
      <c r="T269" s="410"/>
      <c r="U269" s="116" t="str">
        <f>'01-Mapa de riesgo-UO'!AW270</f>
        <v>ASUMIR</v>
      </c>
      <c r="V269" s="116">
        <f>'01-Mapa de riesgo-UO'!AX270</f>
        <v>0</v>
      </c>
      <c r="W269" s="117">
        <f>'01-Mapa de riesgo-UO'!K270</f>
        <v>0</v>
      </c>
      <c r="X269" s="121"/>
      <c r="Y269" s="122"/>
      <c r="Z269" s="123"/>
      <c r="AA269" s="123"/>
      <c r="AB269" s="404"/>
      <c r="AC269" s="126"/>
    </row>
    <row r="270" spans="1:29" ht="12.75" customHeight="1" x14ac:dyDescent="0.2">
      <c r="A270" s="408"/>
      <c r="B270" s="408"/>
      <c r="C270" s="408"/>
      <c r="D270" s="408"/>
      <c r="E270" s="408"/>
      <c r="F270" s="408"/>
      <c r="G270" s="112">
        <f>'01-Mapa de riesgo-UO'!I271</f>
        <v>0</v>
      </c>
      <c r="H270" s="408"/>
      <c r="I270" s="408"/>
      <c r="J270" s="408"/>
      <c r="K270" s="413"/>
      <c r="L270" s="413"/>
      <c r="M270" s="113">
        <f>'01-Mapa de riesgo-UO'!W271</f>
        <v>0</v>
      </c>
      <c r="N270" s="114">
        <f>'01-Mapa de riesgo-UO'!AB271</f>
        <v>0</v>
      </c>
      <c r="O270" s="114">
        <f>'01-Mapa de riesgo-UO'!AF271</f>
        <v>0</v>
      </c>
      <c r="P270" s="115">
        <f>'01-Mapa de riesgo-UO'!AK271</f>
        <v>0</v>
      </c>
      <c r="Q270" s="115">
        <f>'01-Mapa de riesgo-UO'!AP271</f>
        <v>0</v>
      </c>
      <c r="R270" s="408"/>
      <c r="S270" s="409"/>
      <c r="T270" s="410"/>
      <c r="U270" s="116">
        <f>'01-Mapa de riesgo-UO'!AW271</f>
        <v>0</v>
      </c>
      <c r="V270" s="116">
        <f>'01-Mapa de riesgo-UO'!AX271</f>
        <v>0</v>
      </c>
      <c r="W270" s="117">
        <f>'01-Mapa de riesgo-UO'!K271</f>
        <v>0</v>
      </c>
      <c r="X270" s="121"/>
      <c r="Y270" s="122"/>
      <c r="Z270" s="123"/>
      <c r="AA270" s="123"/>
      <c r="AB270" s="405"/>
      <c r="AC270" s="126"/>
    </row>
    <row r="271" spans="1:29" ht="12.75" customHeight="1" x14ac:dyDescent="0.2">
      <c r="A271" s="416">
        <v>88</v>
      </c>
      <c r="B271" s="416" t="str">
        <f>'01-Mapa de riesgo-UO'!D272</f>
        <v>EXTENSIÓN_PROYECCIÓN_SOCIAL</v>
      </c>
      <c r="C271" s="415" t="str">
        <f>+'01-Mapa de riesgo-UO'!F272</f>
        <v>NO</v>
      </c>
      <c r="D271" s="415" t="str">
        <f>'01-Mapa de riesgo-UO'!J272</f>
        <v>Operacional</v>
      </c>
      <c r="E271" s="415" t="str">
        <f>'01-Mapa de riesgo-UO'!K272</f>
        <v>Emisión de una Declaración de Conformidad errada
(7,8,6)</v>
      </c>
      <c r="F271" s="415"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415" t="str">
        <f>'01-Mapa de riesgo-UO'!M272</f>
        <v>Pérdida de  credibilidad en el laboratorio.
Pérdida de la confianza en el laboratorio</v>
      </c>
      <c r="I271" s="406" t="str">
        <f>'01-Mapa de riesgo-UO'!AT272</f>
        <v>LEVE</v>
      </c>
      <c r="J271" s="415" t="str">
        <f>'01-Mapa de riesgo-UO'!AU272</f>
        <v>No de informes con declaración de conformidad equivocada / No de informes con declaración de conformidad</v>
      </c>
      <c r="K271" s="411"/>
      <c r="L271" s="414"/>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406" t="str">
        <f>'01-Mapa de riesgo-UO'!AR272</f>
        <v>ACEPTABLE</v>
      </c>
      <c r="S271" s="409"/>
      <c r="T271" s="410"/>
      <c r="U271" s="116" t="str">
        <f>'01-Mapa de riesgo-UO'!AW272</f>
        <v>ASUMIR</v>
      </c>
      <c r="V271" s="116">
        <f>'01-Mapa de riesgo-UO'!AX272</f>
        <v>0</v>
      </c>
      <c r="W271" s="117" t="str">
        <f>'01-Mapa de riesgo-UO'!K272</f>
        <v>Emisión de una Declaración de Conformidad errada
(7,8,6)</v>
      </c>
      <c r="X271" s="121"/>
      <c r="Y271" s="122"/>
      <c r="Z271" s="123"/>
      <c r="AA271" s="123"/>
      <c r="AB271" s="403"/>
      <c r="AC271" s="126"/>
    </row>
    <row r="272" spans="1:29" ht="12.75" customHeight="1" x14ac:dyDescent="0.2">
      <c r="A272" s="407"/>
      <c r="B272" s="407"/>
      <c r="C272" s="407"/>
      <c r="D272" s="407"/>
      <c r="E272" s="407"/>
      <c r="F272" s="407"/>
      <c r="G272" s="112">
        <f>'01-Mapa de riesgo-UO'!I273</f>
        <v>0</v>
      </c>
      <c r="H272" s="407"/>
      <c r="I272" s="407"/>
      <c r="J272" s="407"/>
      <c r="K272" s="412"/>
      <c r="L272" s="412"/>
      <c r="M272" s="113">
        <f>'01-Mapa de riesgo-UO'!W273</f>
        <v>0</v>
      </c>
      <c r="N272" s="114">
        <f>'01-Mapa de riesgo-UO'!AB273</f>
        <v>0</v>
      </c>
      <c r="O272" s="114">
        <f>'01-Mapa de riesgo-UO'!AF273</f>
        <v>0</v>
      </c>
      <c r="P272" s="115">
        <f>'01-Mapa de riesgo-UO'!AK273</f>
        <v>0</v>
      </c>
      <c r="Q272" s="115">
        <f>'01-Mapa de riesgo-UO'!AP273</f>
        <v>0</v>
      </c>
      <c r="R272" s="407"/>
      <c r="S272" s="409"/>
      <c r="T272" s="410"/>
      <c r="U272" s="116">
        <f>'01-Mapa de riesgo-UO'!AW273</f>
        <v>0</v>
      </c>
      <c r="V272" s="116">
        <f>'01-Mapa de riesgo-UO'!AX273</f>
        <v>0</v>
      </c>
      <c r="W272" s="117">
        <f>'01-Mapa de riesgo-UO'!K273</f>
        <v>0</v>
      </c>
      <c r="X272" s="121"/>
      <c r="Y272" s="122"/>
      <c r="Z272" s="123"/>
      <c r="AA272" s="123"/>
      <c r="AB272" s="404"/>
      <c r="AC272" s="126"/>
    </row>
    <row r="273" spans="1:29" ht="12.75" customHeight="1" x14ac:dyDescent="0.2">
      <c r="A273" s="408"/>
      <c r="B273" s="408"/>
      <c r="C273" s="408"/>
      <c r="D273" s="408"/>
      <c r="E273" s="408"/>
      <c r="F273" s="408"/>
      <c r="G273" s="112">
        <f>'01-Mapa de riesgo-UO'!I274</f>
        <v>0</v>
      </c>
      <c r="H273" s="408"/>
      <c r="I273" s="408"/>
      <c r="J273" s="408"/>
      <c r="K273" s="413"/>
      <c r="L273" s="413"/>
      <c r="M273" s="113">
        <f>'01-Mapa de riesgo-UO'!W274</f>
        <v>0</v>
      </c>
      <c r="N273" s="114">
        <f>'01-Mapa de riesgo-UO'!AB274</f>
        <v>0</v>
      </c>
      <c r="O273" s="114">
        <f>'01-Mapa de riesgo-UO'!AF274</f>
        <v>0</v>
      </c>
      <c r="P273" s="115">
        <f>'01-Mapa de riesgo-UO'!AK274</f>
        <v>0</v>
      </c>
      <c r="Q273" s="115">
        <f>'01-Mapa de riesgo-UO'!AP274</f>
        <v>0</v>
      </c>
      <c r="R273" s="408"/>
      <c r="S273" s="409"/>
      <c r="T273" s="410"/>
      <c r="U273" s="116">
        <f>'01-Mapa de riesgo-UO'!AW274</f>
        <v>0</v>
      </c>
      <c r="V273" s="116">
        <f>'01-Mapa de riesgo-UO'!AX274</f>
        <v>0</v>
      </c>
      <c r="W273" s="117">
        <f>'01-Mapa de riesgo-UO'!K274</f>
        <v>0</v>
      </c>
      <c r="X273" s="121"/>
      <c r="Y273" s="122"/>
      <c r="Z273" s="123"/>
      <c r="AA273" s="123"/>
      <c r="AB273" s="405"/>
      <c r="AC273" s="126"/>
    </row>
    <row r="274" spans="1:29" ht="12.75" customHeight="1" x14ac:dyDescent="0.2">
      <c r="A274" s="416">
        <v>89</v>
      </c>
      <c r="B274" s="416" t="str">
        <f>'01-Mapa de riesgo-UO'!D275</f>
        <v>EXTENSIÓN_PROYECCIÓN_SOCIAL</v>
      </c>
      <c r="C274" s="415" t="str">
        <f>+'01-Mapa de riesgo-UO'!F275</f>
        <v>NO</v>
      </c>
      <c r="D274" s="415" t="str">
        <f>'01-Mapa de riesgo-UO'!J275</f>
        <v>Operacional</v>
      </c>
      <c r="E274" s="415" t="str">
        <f>'01-Mapa de riesgo-UO'!K275</f>
        <v>Pérdida de la validez de los resultados
(7.6)</v>
      </c>
      <c r="F274" s="415"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415" t="str">
        <f>'01-Mapa de riesgo-UO'!M275</f>
        <v xml:space="preserve">Pérdida de  credibilidad en el laboratorio
Pérdida de la confianza en el laboratorio
No conformidades en audiorías internas y externas
</v>
      </c>
      <c r="I274" s="406" t="str">
        <f>'01-Mapa de riesgo-UO'!AT275</f>
        <v>LEVE</v>
      </c>
      <c r="J274" s="415" t="str">
        <f>'01-Mapa de riesgo-UO'!AU275</f>
        <v>Incertidumbre expandida mayor al 5% de la capacidad total del enfriamiento</v>
      </c>
      <c r="K274" s="411"/>
      <c r="L274" s="414"/>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406" t="str">
        <f>'01-Mapa de riesgo-UO'!AR275</f>
        <v>ACEPTABLE</v>
      </c>
      <c r="S274" s="409"/>
      <c r="T274" s="410"/>
      <c r="U274" s="116" t="str">
        <f>'01-Mapa de riesgo-UO'!AW275</f>
        <v>ASUMIR</v>
      </c>
      <c r="V274" s="116">
        <f>'01-Mapa de riesgo-UO'!AX275</f>
        <v>0</v>
      </c>
      <c r="W274" s="117" t="str">
        <f>'01-Mapa de riesgo-UO'!K275</f>
        <v>Pérdida de la validez de los resultados
(7.6)</v>
      </c>
      <c r="X274" s="121"/>
      <c r="Y274" s="122"/>
      <c r="Z274" s="123"/>
      <c r="AA274" s="123"/>
      <c r="AB274" s="403"/>
      <c r="AC274" s="126"/>
    </row>
    <row r="275" spans="1:29" ht="12.75" customHeight="1" x14ac:dyDescent="0.2">
      <c r="A275" s="407"/>
      <c r="B275" s="407"/>
      <c r="C275" s="407"/>
      <c r="D275" s="407"/>
      <c r="E275" s="407"/>
      <c r="F275" s="407"/>
      <c r="G275" s="112">
        <f>'01-Mapa de riesgo-UO'!I276</f>
        <v>0</v>
      </c>
      <c r="H275" s="407"/>
      <c r="I275" s="407"/>
      <c r="J275" s="407"/>
      <c r="K275" s="412"/>
      <c r="L275" s="412"/>
      <c r="M275" s="113">
        <f>'01-Mapa de riesgo-UO'!W276</f>
        <v>0</v>
      </c>
      <c r="N275" s="114">
        <f>'01-Mapa de riesgo-UO'!AB276</f>
        <v>0</v>
      </c>
      <c r="O275" s="114">
        <f>'01-Mapa de riesgo-UO'!AF276</f>
        <v>0</v>
      </c>
      <c r="P275" s="115">
        <f>'01-Mapa de riesgo-UO'!AK276</f>
        <v>0</v>
      </c>
      <c r="Q275" s="115">
        <f>'01-Mapa de riesgo-UO'!AP276</f>
        <v>0</v>
      </c>
      <c r="R275" s="407"/>
      <c r="S275" s="409"/>
      <c r="T275" s="410"/>
      <c r="U275" s="116">
        <f>'01-Mapa de riesgo-UO'!AW276</f>
        <v>0</v>
      </c>
      <c r="V275" s="116">
        <f>'01-Mapa de riesgo-UO'!AX276</f>
        <v>0</v>
      </c>
      <c r="W275" s="117">
        <f>'01-Mapa de riesgo-UO'!K276</f>
        <v>0</v>
      </c>
      <c r="X275" s="121"/>
      <c r="Y275" s="122"/>
      <c r="Z275" s="123"/>
      <c r="AA275" s="123"/>
      <c r="AB275" s="404"/>
      <c r="AC275" s="126"/>
    </row>
    <row r="276" spans="1:29" ht="12.75" customHeight="1" x14ac:dyDescent="0.2">
      <c r="A276" s="408"/>
      <c r="B276" s="408"/>
      <c r="C276" s="408"/>
      <c r="D276" s="408"/>
      <c r="E276" s="408"/>
      <c r="F276" s="408"/>
      <c r="G276" s="112">
        <f>'01-Mapa de riesgo-UO'!I277</f>
        <v>0</v>
      </c>
      <c r="H276" s="408"/>
      <c r="I276" s="408"/>
      <c r="J276" s="408"/>
      <c r="K276" s="413"/>
      <c r="L276" s="413"/>
      <c r="M276" s="113">
        <f>'01-Mapa de riesgo-UO'!W277</f>
        <v>0</v>
      </c>
      <c r="N276" s="114">
        <f>'01-Mapa de riesgo-UO'!AB277</f>
        <v>0</v>
      </c>
      <c r="O276" s="114">
        <f>'01-Mapa de riesgo-UO'!AF277</f>
        <v>0</v>
      </c>
      <c r="P276" s="115">
        <f>'01-Mapa de riesgo-UO'!AK277</f>
        <v>0</v>
      </c>
      <c r="Q276" s="115">
        <f>'01-Mapa de riesgo-UO'!AP277</f>
        <v>0</v>
      </c>
      <c r="R276" s="408"/>
      <c r="S276" s="409"/>
      <c r="T276" s="410"/>
      <c r="U276" s="116">
        <f>'01-Mapa de riesgo-UO'!AW277</f>
        <v>0</v>
      </c>
      <c r="V276" s="116">
        <f>'01-Mapa de riesgo-UO'!AX277</f>
        <v>0</v>
      </c>
      <c r="W276" s="117">
        <f>'01-Mapa de riesgo-UO'!K277</f>
        <v>0</v>
      </c>
      <c r="X276" s="121"/>
      <c r="Y276" s="122"/>
      <c r="Z276" s="123"/>
      <c r="AA276" s="123"/>
      <c r="AB276" s="405"/>
      <c r="AC276" s="126"/>
    </row>
    <row r="277" spans="1:29" ht="12.75" customHeight="1" x14ac:dyDescent="0.2">
      <c r="A277" s="416">
        <v>90</v>
      </c>
      <c r="B277" s="416" t="str">
        <f>'01-Mapa de riesgo-UO'!D278</f>
        <v>DOCENCIA</v>
      </c>
      <c r="C277" s="415" t="str">
        <f>+'01-Mapa de riesgo-UO'!F278</f>
        <v>NO</v>
      </c>
      <c r="D277" s="415" t="str">
        <f>'01-Mapa de riesgo-UO'!J278</f>
        <v>Información</v>
      </c>
      <c r="E277" s="415" t="str">
        <f>'01-Mapa de riesgo-UO'!K278</f>
        <v>Historias Académicas físicas y digitalizadas perdidas o incompletas</v>
      </c>
      <c r="F277" s="415"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415" t="str">
        <f>'01-Mapa de riesgo-UO'!M278</f>
        <v>Insatisfacción del estudiante y padres de familia, reflejado en el aumento de PQRS
Pérdida de la memoria histórica de los estudiantes
Implicaciones de carácter legal</v>
      </c>
      <c r="I277" s="406" t="str">
        <f>'01-Mapa de riesgo-UO'!AT278</f>
        <v>LEVE</v>
      </c>
      <c r="J277" s="415"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411"/>
      <c r="L277" s="414"/>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406" t="str">
        <f>'01-Mapa de riesgo-UO'!AR278</f>
        <v>ACEPTABLE</v>
      </c>
      <c r="S277" s="409"/>
      <c r="T277" s="410"/>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403"/>
      <c r="AC277" s="126"/>
    </row>
    <row r="278" spans="1:29" ht="12.75" customHeight="1" x14ac:dyDescent="0.2">
      <c r="A278" s="407"/>
      <c r="B278" s="407"/>
      <c r="C278" s="407"/>
      <c r="D278" s="407"/>
      <c r="E278" s="407"/>
      <c r="F278" s="407"/>
      <c r="G278" s="112" t="str">
        <f>'01-Mapa de riesgo-UO'!I279</f>
        <v>Falta de verificación de la información física y digitalizada</v>
      </c>
      <c r="H278" s="407"/>
      <c r="I278" s="407"/>
      <c r="J278" s="407"/>
      <c r="K278" s="412"/>
      <c r="L278" s="412"/>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407"/>
      <c r="S278" s="409"/>
      <c r="T278" s="410"/>
      <c r="U278" s="116" t="str">
        <f>'01-Mapa de riesgo-UO'!AW279</f>
        <v>ASUMIR</v>
      </c>
      <c r="V278" s="116">
        <f>'01-Mapa de riesgo-UO'!AX279</f>
        <v>0</v>
      </c>
      <c r="W278" s="117">
        <f>'01-Mapa de riesgo-UO'!K279</f>
        <v>0</v>
      </c>
      <c r="X278" s="121"/>
      <c r="Y278" s="122"/>
      <c r="Z278" s="123"/>
      <c r="AA278" s="123"/>
      <c r="AB278" s="404"/>
      <c r="AC278" s="126"/>
    </row>
    <row r="279" spans="1:29" ht="12.75" customHeight="1" x14ac:dyDescent="0.2">
      <c r="A279" s="408"/>
      <c r="B279" s="408"/>
      <c r="C279" s="408"/>
      <c r="D279" s="408"/>
      <c r="E279" s="408"/>
      <c r="F279" s="408"/>
      <c r="G279" s="112" t="str">
        <f>'01-Mapa de riesgo-UO'!I280</f>
        <v>Fallas en el sistema de información</v>
      </c>
      <c r="H279" s="408"/>
      <c r="I279" s="408"/>
      <c r="J279" s="408"/>
      <c r="K279" s="413"/>
      <c r="L279" s="413"/>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408"/>
      <c r="S279" s="409"/>
      <c r="T279" s="410"/>
      <c r="U279" s="116" t="str">
        <f>'01-Mapa de riesgo-UO'!AW280</f>
        <v>ASUMIR</v>
      </c>
      <c r="V279" s="116">
        <f>'01-Mapa de riesgo-UO'!AX280</f>
        <v>0</v>
      </c>
      <c r="W279" s="117">
        <f>'01-Mapa de riesgo-UO'!K280</f>
        <v>0</v>
      </c>
      <c r="X279" s="121"/>
      <c r="Y279" s="122"/>
      <c r="Z279" s="123"/>
      <c r="AA279" s="123"/>
      <c r="AB279" s="405"/>
      <c r="AC279" s="126"/>
    </row>
    <row r="280" spans="1:29" ht="12.75" customHeight="1" x14ac:dyDescent="0.2">
      <c r="A280" s="416">
        <v>91</v>
      </c>
      <c r="B280" s="416" t="str">
        <f>'01-Mapa de riesgo-UO'!D281</f>
        <v>DOCENCIA</v>
      </c>
      <c r="C280" s="415" t="str">
        <f>+'01-Mapa de riesgo-UO'!F281</f>
        <v>NO</v>
      </c>
      <c r="D280" s="415" t="str">
        <f>'01-Mapa de riesgo-UO'!J281</f>
        <v>Cumplimiento</v>
      </c>
      <c r="E280" s="415" t="str">
        <f>'01-Mapa de riesgo-UO'!K281</f>
        <v>Alteración del Calendario Académico</v>
      </c>
      <c r="F280" s="415" t="str">
        <f>'01-Mapa de riesgo-UO'!L281</f>
        <v>Modificación de la programación de las actividades definidas en el calendario académico</v>
      </c>
      <c r="G280" s="112" t="str">
        <f>'01-Mapa de riesgo-UO'!I281</f>
        <v>Decisiones del consejo académico</v>
      </c>
      <c r="H280" s="415" t="str">
        <f>'01-Mapa de riesgo-UO'!M281</f>
        <v>Cruce de procedimientos académicos y administrativos
Extensión de contratos de trabajo
Insatisfacción de estudiantes y padres de familia, reflejado en el aumento de PQRS</v>
      </c>
      <c r="I280" s="406" t="str">
        <f>'01-Mapa de riesgo-UO'!AT281</f>
        <v>MODERADO</v>
      </c>
      <c r="J280" s="415" t="str">
        <f>'01-Mapa de riesgo-UO'!AU281</f>
        <v>No. De veces que se modifica la fecha de una actividad en el calendario académico en el semestre/Total actividades aprobadas en los calendarios académicos
(que las actividades aprobadas en el calendairo académico se cumplan en un 80%)</v>
      </c>
      <c r="K280" s="411"/>
      <c r="L280" s="414"/>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406" t="str">
        <f>'01-Mapa de riesgo-UO'!AR281</f>
        <v>FUERTE</v>
      </c>
      <c r="S280" s="409"/>
      <c r="T280" s="410"/>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403"/>
      <c r="AC280" s="126"/>
    </row>
    <row r="281" spans="1:29" ht="12.75" customHeight="1" x14ac:dyDescent="0.2">
      <c r="A281" s="407"/>
      <c r="B281" s="407"/>
      <c r="C281" s="407"/>
      <c r="D281" s="407"/>
      <c r="E281" s="407"/>
      <c r="F281" s="407"/>
      <c r="G281" s="112" t="str">
        <f>'01-Mapa de riesgo-UO'!I282</f>
        <v>Solicitudes de entidades gubernamentales</v>
      </c>
      <c r="H281" s="407"/>
      <c r="I281" s="407"/>
      <c r="J281" s="407"/>
      <c r="K281" s="412"/>
      <c r="L281" s="412"/>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407"/>
      <c r="S281" s="409"/>
      <c r="T281" s="410"/>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404"/>
      <c r="AC281" s="126"/>
    </row>
    <row r="282" spans="1:29" ht="12.75" customHeight="1" x14ac:dyDescent="0.2">
      <c r="A282" s="408"/>
      <c r="B282" s="408"/>
      <c r="C282" s="408"/>
      <c r="D282" s="408"/>
      <c r="E282" s="408"/>
      <c r="F282" s="408"/>
      <c r="G282" s="112">
        <f>'01-Mapa de riesgo-UO'!I283</f>
        <v>0</v>
      </c>
      <c r="H282" s="408"/>
      <c r="I282" s="408"/>
      <c r="J282" s="408"/>
      <c r="K282" s="413"/>
      <c r="L282" s="413"/>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408"/>
      <c r="S282" s="409"/>
      <c r="T282" s="410"/>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405"/>
      <c r="AC282" s="126"/>
    </row>
    <row r="283" spans="1:29" ht="12.75" customHeight="1" x14ac:dyDescent="0.2">
      <c r="A283" s="416">
        <v>92</v>
      </c>
      <c r="B283" s="416" t="str">
        <f>'01-Mapa de riesgo-UO'!D284</f>
        <v>DOCENCIA</v>
      </c>
      <c r="C283" s="415" t="str">
        <f>+'01-Mapa de riesgo-UO'!F284</f>
        <v>SI</v>
      </c>
      <c r="D283" s="415" t="str">
        <f>'01-Mapa de riesgo-UO'!J284</f>
        <v>Corrupción</v>
      </c>
      <c r="E283" s="415" t="str">
        <f>'01-Mapa de riesgo-UO'!K284</f>
        <v>Error en la expedición de certificados de estudios que solicitan los estudiantes con información especial</v>
      </c>
      <c r="F283" s="415" t="str">
        <f>'01-Mapa de riesgo-UO'!L284</f>
        <v>Omisión, inexactitud o adulteración  de información en los certificados de estudios con información especial expedidos por la Universidad</v>
      </c>
      <c r="G283" s="112" t="str">
        <f>'01-Mapa de riesgo-UO'!I284</f>
        <v>Fallas en el sistema de información</v>
      </c>
      <c r="H283" s="415"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06" t="str">
        <f>'01-Mapa de riesgo-UO'!AT284</f>
        <v>LEVE</v>
      </c>
      <c r="J283" s="415" t="str">
        <f>'01-Mapa de riesgo-UO'!AU284</f>
        <v>No. De hallazgos en la revisión</v>
      </c>
      <c r="K283" s="411"/>
      <c r="L283" s="414"/>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406" t="str">
        <f>'01-Mapa de riesgo-UO'!AR284</f>
        <v>FUERTE</v>
      </c>
      <c r="S283" s="409"/>
      <c r="T283" s="410"/>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403"/>
      <c r="AC283" s="126"/>
    </row>
    <row r="284" spans="1:29" ht="12.75" customHeight="1" x14ac:dyDescent="0.2">
      <c r="A284" s="407"/>
      <c r="B284" s="407"/>
      <c r="C284" s="407"/>
      <c r="D284" s="407"/>
      <c r="E284" s="407"/>
      <c r="F284" s="407"/>
      <c r="G284" s="112" t="str">
        <f>'01-Mapa de riesgo-UO'!I285</f>
        <v>Generación de certificados manuales</v>
      </c>
      <c r="H284" s="407"/>
      <c r="I284" s="407"/>
      <c r="J284" s="407"/>
      <c r="K284" s="412"/>
      <c r="L284" s="412"/>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407"/>
      <c r="S284" s="409"/>
      <c r="T284" s="410"/>
      <c r="U284" s="116" t="str">
        <f>'01-Mapa de riesgo-UO'!AW285</f>
        <v>ASUMIR</v>
      </c>
      <c r="V284" s="116">
        <f>'01-Mapa de riesgo-UO'!AX285</f>
        <v>0</v>
      </c>
      <c r="W284" s="117">
        <f>'01-Mapa de riesgo-UO'!K285</f>
        <v>0</v>
      </c>
      <c r="X284" s="121"/>
      <c r="Y284" s="122"/>
      <c r="Z284" s="123"/>
      <c r="AA284" s="123"/>
      <c r="AB284" s="404"/>
      <c r="AC284" s="126"/>
    </row>
    <row r="285" spans="1:29" ht="12.75" customHeight="1" x14ac:dyDescent="0.2">
      <c r="A285" s="408"/>
      <c r="B285" s="408"/>
      <c r="C285" s="408"/>
      <c r="D285" s="408"/>
      <c r="E285" s="408"/>
      <c r="F285" s="408"/>
      <c r="G285" s="112">
        <f>'01-Mapa de riesgo-UO'!I286</f>
        <v>0</v>
      </c>
      <c r="H285" s="408"/>
      <c r="I285" s="408"/>
      <c r="J285" s="408"/>
      <c r="K285" s="413"/>
      <c r="L285" s="413"/>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408"/>
      <c r="S285" s="409"/>
      <c r="T285" s="410"/>
      <c r="U285" s="116" t="str">
        <f>'01-Mapa de riesgo-UO'!AW286</f>
        <v>ASUMIR</v>
      </c>
      <c r="V285" s="116">
        <f>'01-Mapa de riesgo-UO'!AX286</f>
        <v>0</v>
      </c>
      <c r="W285" s="117">
        <f>'01-Mapa de riesgo-UO'!K286</f>
        <v>0</v>
      </c>
      <c r="X285" s="121"/>
      <c r="Y285" s="122"/>
      <c r="Z285" s="123"/>
      <c r="AA285" s="123"/>
      <c r="AB285" s="405"/>
      <c r="AC285" s="126"/>
    </row>
    <row r="286" spans="1:29" ht="12.75" customHeight="1" x14ac:dyDescent="0.2">
      <c r="A286" s="416">
        <v>93</v>
      </c>
      <c r="B286" s="416" t="str">
        <f>'01-Mapa de riesgo-UO'!D287</f>
        <v>DOCENCIA</v>
      </c>
      <c r="C286" s="415" t="str">
        <f>+'01-Mapa de riesgo-UO'!F287</f>
        <v>SI</v>
      </c>
      <c r="D286" s="415" t="str">
        <f>'01-Mapa de riesgo-UO'!J287</f>
        <v>Información</v>
      </c>
      <c r="E286" s="415" t="str">
        <f>'01-Mapa de riesgo-UO'!K287</f>
        <v>Pérdida del material bibliográfico</v>
      </c>
      <c r="F286" s="415"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415" t="str">
        <f>'01-Mapa de riesgo-UO'!M287</f>
        <v>Disminución del acervo bibliográfico físico</v>
      </c>
      <c r="I286" s="406" t="str">
        <f>'01-Mapa de riesgo-UO'!AT287</f>
        <v>LEVE</v>
      </c>
      <c r="J286" s="415" t="str">
        <f>'01-Mapa de riesgo-UO'!AU287</f>
        <v>Número de libros retornados / Número de libros prestados</v>
      </c>
      <c r="K286" s="411"/>
      <c r="L286" s="414"/>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406" t="str">
        <f>'01-Mapa de riesgo-UO'!AR287</f>
        <v>FUERTE</v>
      </c>
      <c r="S286" s="409"/>
      <c r="T286" s="410"/>
      <c r="U286" s="116" t="str">
        <f>'01-Mapa de riesgo-UO'!AW287</f>
        <v>ASUMIR</v>
      </c>
      <c r="V286" s="116">
        <f>'01-Mapa de riesgo-UO'!AX287</f>
        <v>0</v>
      </c>
      <c r="W286" s="117" t="str">
        <f>'01-Mapa de riesgo-UO'!K287</f>
        <v>Pérdida del material bibliográfico</v>
      </c>
      <c r="X286" s="121"/>
      <c r="Y286" s="122"/>
      <c r="Z286" s="123"/>
      <c r="AA286" s="123"/>
      <c r="AB286" s="403"/>
      <c r="AC286" s="126"/>
    </row>
    <row r="287" spans="1:29" ht="12.75" customHeight="1" x14ac:dyDescent="0.2">
      <c r="A287" s="407"/>
      <c r="B287" s="407"/>
      <c r="C287" s="407"/>
      <c r="D287" s="407"/>
      <c r="E287" s="407"/>
      <c r="F287" s="407"/>
      <c r="G287" s="112">
        <f>'01-Mapa de riesgo-UO'!I288</f>
        <v>0</v>
      </c>
      <c r="H287" s="407"/>
      <c r="I287" s="407"/>
      <c r="J287" s="407"/>
      <c r="K287" s="412"/>
      <c r="L287" s="412"/>
      <c r="M287" s="113">
        <f>'01-Mapa de riesgo-UO'!W288</f>
        <v>0</v>
      </c>
      <c r="N287" s="114">
        <f>'01-Mapa de riesgo-UO'!AB288</f>
        <v>0</v>
      </c>
      <c r="O287" s="114">
        <f>'01-Mapa de riesgo-UO'!AF288</f>
        <v>0</v>
      </c>
      <c r="P287" s="115">
        <f>'01-Mapa de riesgo-UO'!AK288</f>
        <v>0</v>
      </c>
      <c r="Q287" s="115">
        <f>'01-Mapa de riesgo-UO'!AP288</f>
        <v>0</v>
      </c>
      <c r="R287" s="407"/>
      <c r="S287" s="409"/>
      <c r="T287" s="410"/>
      <c r="U287" s="116">
        <f>'01-Mapa de riesgo-UO'!AW288</f>
        <v>0</v>
      </c>
      <c r="V287" s="116">
        <f>'01-Mapa de riesgo-UO'!AX288</f>
        <v>0</v>
      </c>
      <c r="W287" s="117">
        <f>'01-Mapa de riesgo-UO'!K288</f>
        <v>0</v>
      </c>
      <c r="X287" s="121"/>
      <c r="Y287" s="122"/>
      <c r="Z287" s="123"/>
      <c r="AA287" s="123"/>
      <c r="AB287" s="404"/>
      <c r="AC287" s="126"/>
    </row>
    <row r="288" spans="1:29" ht="12.75" customHeight="1" x14ac:dyDescent="0.2">
      <c r="A288" s="408"/>
      <c r="B288" s="408"/>
      <c r="C288" s="408"/>
      <c r="D288" s="408"/>
      <c r="E288" s="408"/>
      <c r="F288" s="408"/>
      <c r="G288" s="112">
        <f>'01-Mapa de riesgo-UO'!I289</f>
        <v>0</v>
      </c>
      <c r="H288" s="408"/>
      <c r="I288" s="408"/>
      <c r="J288" s="408"/>
      <c r="K288" s="413"/>
      <c r="L288" s="413"/>
      <c r="M288" s="113">
        <f>'01-Mapa de riesgo-UO'!W289</f>
        <v>0</v>
      </c>
      <c r="N288" s="114">
        <f>'01-Mapa de riesgo-UO'!AB289</f>
        <v>0</v>
      </c>
      <c r="O288" s="114">
        <f>'01-Mapa de riesgo-UO'!AF289</f>
        <v>0</v>
      </c>
      <c r="P288" s="115">
        <f>'01-Mapa de riesgo-UO'!AK289</f>
        <v>0</v>
      </c>
      <c r="Q288" s="115">
        <f>'01-Mapa de riesgo-UO'!AP289</f>
        <v>0</v>
      </c>
      <c r="R288" s="408"/>
      <c r="S288" s="409"/>
      <c r="T288" s="410"/>
      <c r="U288" s="116">
        <f>'01-Mapa de riesgo-UO'!AW289</f>
        <v>0</v>
      </c>
      <c r="V288" s="116">
        <f>'01-Mapa de riesgo-UO'!AX289</f>
        <v>0</v>
      </c>
      <c r="W288" s="117">
        <f>'01-Mapa de riesgo-UO'!K289</f>
        <v>0</v>
      </c>
      <c r="X288" s="121"/>
      <c r="Y288" s="122"/>
      <c r="Z288" s="123"/>
      <c r="AA288" s="123"/>
      <c r="AB288" s="405"/>
      <c r="AC288" s="126"/>
    </row>
    <row r="289" spans="1:29" ht="12.75" customHeight="1" x14ac:dyDescent="0.2">
      <c r="A289" s="416">
        <v>94</v>
      </c>
      <c r="B289" s="416" t="str">
        <f>'01-Mapa de riesgo-UO'!D290</f>
        <v>ADMINISTRACIÓN_INSTITUCIONAL</v>
      </c>
      <c r="C289" s="415" t="str">
        <f>+'01-Mapa de riesgo-UO'!F290</f>
        <v>NO</v>
      </c>
      <c r="D289" s="415" t="str">
        <f>'01-Mapa de riesgo-UO'!J290</f>
        <v>Cumplimiento</v>
      </c>
      <c r="E289" s="415" t="str">
        <f>'01-Mapa de riesgo-UO'!K290</f>
        <v xml:space="preserve">Incuplimiento de las normas de publicación para radio, campus informa y redes sociales. </v>
      </c>
      <c r="F289" s="415"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415" t="str">
        <f>'01-Mapa de riesgo-UO'!M290</f>
        <v xml:space="preserve">Pérdida vitalicia de la Licencia de Radio Difusión ante el MINITIC
Cierre definitivo de la emisora
Sanciones legales y económicas para la Universidad. </v>
      </c>
      <c r="I289" s="406" t="str">
        <f>'01-Mapa de riesgo-UO'!AT290</f>
        <v>MODERADO</v>
      </c>
      <c r="J289" s="415">
        <f>'01-Mapa de riesgo-UO'!AU290</f>
        <v>0</v>
      </c>
      <c r="K289" s="411"/>
      <c r="L289" s="414"/>
      <c r="M289" s="113">
        <f>'01-Mapa de riesgo-UO'!W290</f>
        <v>0</v>
      </c>
      <c r="N289" s="114">
        <f>'01-Mapa de riesgo-UO'!AB290</f>
        <v>0</v>
      </c>
      <c r="O289" s="114">
        <f>'01-Mapa de riesgo-UO'!AF290</f>
        <v>0</v>
      </c>
      <c r="P289" s="115">
        <f>'01-Mapa de riesgo-UO'!AK290</f>
        <v>0</v>
      </c>
      <c r="Q289" s="115">
        <f>'01-Mapa de riesgo-UO'!AP290</f>
        <v>0</v>
      </c>
      <c r="R289" s="406" t="str">
        <f>'01-Mapa de riesgo-UO'!AR290</f>
        <v>INEXISTENTE</v>
      </c>
      <c r="S289" s="409"/>
      <c r="T289" s="410"/>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403"/>
      <c r="AC289" s="126"/>
    </row>
    <row r="290" spans="1:29" ht="12.75" customHeight="1" x14ac:dyDescent="0.2">
      <c r="A290" s="407"/>
      <c r="B290" s="407"/>
      <c r="C290" s="407"/>
      <c r="D290" s="407"/>
      <c r="E290" s="407"/>
      <c r="F290" s="407"/>
      <c r="G290" s="112" t="str">
        <f>'01-Mapa de riesgo-UO'!I291</f>
        <v>Falta de directrices, en cuanto a la centralización de las comunicaciones a través de un unico canal</v>
      </c>
      <c r="H290" s="407"/>
      <c r="I290" s="407"/>
      <c r="J290" s="407"/>
      <c r="K290" s="412"/>
      <c r="L290" s="412"/>
      <c r="M290" s="113">
        <f>'01-Mapa de riesgo-UO'!W291</f>
        <v>0</v>
      </c>
      <c r="N290" s="114">
        <f>'01-Mapa de riesgo-UO'!AB291</f>
        <v>0</v>
      </c>
      <c r="O290" s="114">
        <f>'01-Mapa de riesgo-UO'!AF291</f>
        <v>0</v>
      </c>
      <c r="P290" s="115">
        <f>'01-Mapa de riesgo-UO'!AK291</f>
        <v>0</v>
      </c>
      <c r="Q290" s="115">
        <f>'01-Mapa de riesgo-UO'!AP291</f>
        <v>0</v>
      </c>
      <c r="R290" s="407"/>
      <c r="S290" s="409"/>
      <c r="T290" s="410"/>
      <c r="U290" s="116">
        <f>'01-Mapa de riesgo-UO'!AW291</f>
        <v>0</v>
      </c>
      <c r="V290" s="116">
        <f>'01-Mapa de riesgo-UO'!AX291</f>
        <v>0</v>
      </c>
      <c r="W290" s="117">
        <f>'01-Mapa de riesgo-UO'!K291</f>
        <v>0</v>
      </c>
      <c r="X290" s="121"/>
      <c r="Y290" s="122"/>
      <c r="Z290" s="123"/>
      <c r="AA290" s="123"/>
      <c r="AB290" s="404"/>
      <c r="AC290" s="126"/>
    </row>
    <row r="291" spans="1:29" ht="12.75" customHeight="1" x14ac:dyDescent="0.2">
      <c r="A291" s="408"/>
      <c r="B291" s="408"/>
      <c r="C291" s="408"/>
      <c r="D291" s="408"/>
      <c r="E291" s="408"/>
      <c r="F291" s="408"/>
      <c r="G291" s="112" t="str">
        <f>'01-Mapa de riesgo-UO'!I292</f>
        <v>Comunicaciones externas desviadas de la realidad, por actores externos y sus motivaciones personales</v>
      </c>
      <c r="H291" s="408"/>
      <c r="I291" s="408"/>
      <c r="J291" s="408"/>
      <c r="K291" s="413"/>
      <c r="L291" s="413"/>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408"/>
      <c r="S291" s="409"/>
      <c r="T291" s="410"/>
      <c r="U291" s="116">
        <f>'01-Mapa de riesgo-UO'!AW292</f>
        <v>0</v>
      </c>
      <c r="V291" s="116">
        <f>'01-Mapa de riesgo-UO'!AX292</f>
        <v>0</v>
      </c>
      <c r="W291" s="117">
        <f>'01-Mapa de riesgo-UO'!K292</f>
        <v>0</v>
      </c>
      <c r="X291" s="121"/>
      <c r="Y291" s="122"/>
      <c r="Z291" s="123"/>
      <c r="AA291" s="123"/>
      <c r="AB291" s="405"/>
      <c r="AC291" s="126"/>
    </row>
    <row r="292" spans="1:29" ht="12.75" customHeight="1" x14ac:dyDescent="0.2">
      <c r="A292" s="416">
        <v>95</v>
      </c>
      <c r="B292" s="416" t="str">
        <f>'01-Mapa de riesgo-UO'!D293</f>
        <v>ADMINISTRACIÓN_INSTITUCIONAL</v>
      </c>
      <c r="C292" s="415" t="str">
        <f>+'01-Mapa de riesgo-UO'!F293</f>
        <v>NO</v>
      </c>
      <c r="D292" s="415" t="str">
        <f>'01-Mapa de riesgo-UO'!J293</f>
        <v>Corrupción</v>
      </c>
      <c r="E292" s="415" t="str">
        <f>'01-Mapa de riesgo-UO'!K293</f>
        <v>Divulgación de información errada o perjudicial para la institución</v>
      </c>
      <c r="F292" s="415" t="str">
        <f>'01-Mapa de riesgo-UO'!L293</f>
        <v>Uso indebido de los medios de comunicaciòn con el fin de favorecer a terceros o intereses particulares</v>
      </c>
      <c r="G292" s="112" t="str">
        <f>'01-Mapa de riesgo-UO'!I293</f>
        <v>Presiones por actores externos a la Universidad</v>
      </c>
      <c r="H292" s="415" t="str">
        <f>'01-Mapa de riesgo-UO'!M293</f>
        <v>Crisis reputacional de la Universidad
Sanciones legales para la Universidad</v>
      </c>
      <c r="I292" s="406" t="str">
        <f>'01-Mapa de riesgo-UO'!AT293</f>
        <v>MODERADO</v>
      </c>
      <c r="J292" s="415">
        <f>'01-Mapa de riesgo-UO'!AU293</f>
        <v>0</v>
      </c>
      <c r="K292" s="411"/>
      <c r="L292" s="414"/>
      <c r="M292" s="113">
        <f>'01-Mapa de riesgo-UO'!W293</f>
        <v>0</v>
      </c>
      <c r="N292" s="114">
        <f>'01-Mapa de riesgo-UO'!AB293</f>
        <v>0</v>
      </c>
      <c r="O292" s="114">
        <f>'01-Mapa de riesgo-UO'!AF293</f>
        <v>0</v>
      </c>
      <c r="P292" s="115">
        <f>'01-Mapa de riesgo-UO'!AK293</f>
        <v>0</v>
      </c>
      <c r="Q292" s="115">
        <f>'01-Mapa de riesgo-UO'!AP293</f>
        <v>0</v>
      </c>
      <c r="R292" s="406" t="str">
        <f>'01-Mapa de riesgo-UO'!AR293</f>
        <v>INEXISTENTE</v>
      </c>
      <c r="S292" s="409"/>
      <c r="T292" s="410"/>
      <c r="U292" s="116">
        <f>'01-Mapa de riesgo-UO'!AW293</f>
        <v>0</v>
      </c>
      <c r="V292" s="116">
        <f>'01-Mapa de riesgo-UO'!AX293</f>
        <v>0</v>
      </c>
      <c r="W292" s="117" t="str">
        <f>'01-Mapa de riesgo-UO'!K293</f>
        <v>Divulgación de información errada o perjudicial para la institución</v>
      </c>
      <c r="X292" s="121"/>
      <c r="Y292" s="122"/>
      <c r="Z292" s="123"/>
      <c r="AA292" s="123"/>
      <c r="AB292" s="403"/>
      <c r="AC292" s="126"/>
    </row>
    <row r="293" spans="1:29" ht="12.75" customHeight="1" x14ac:dyDescent="0.2">
      <c r="A293" s="407"/>
      <c r="B293" s="407"/>
      <c r="C293" s="407"/>
      <c r="D293" s="407"/>
      <c r="E293" s="407"/>
      <c r="F293" s="407"/>
      <c r="G293" s="112" t="str">
        <f>'01-Mapa de riesgo-UO'!I294</f>
        <v>Falta de ética al interior de la Universidad</v>
      </c>
      <c r="H293" s="407"/>
      <c r="I293" s="407"/>
      <c r="J293" s="407"/>
      <c r="K293" s="412"/>
      <c r="L293" s="412"/>
      <c r="M293" s="113">
        <f>'01-Mapa de riesgo-UO'!W294</f>
        <v>0</v>
      </c>
      <c r="N293" s="114">
        <f>'01-Mapa de riesgo-UO'!AB294</f>
        <v>0</v>
      </c>
      <c r="O293" s="114">
        <f>'01-Mapa de riesgo-UO'!AF294</f>
        <v>0</v>
      </c>
      <c r="P293" s="115">
        <f>'01-Mapa de riesgo-UO'!AK294</f>
        <v>0</v>
      </c>
      <c r="Q293" s="115">
        <f>'01-Mapa de riesgo-UO'!AP294</f>
        <v>0</v>
      </c>
      <c r="R293" s="407"/>
      <c r="S293" s="409"/>
      <c r="T293" s="410"/>
      <c r="U293" s="116">
        <f>'01-Mapa de riesgo-UO'!AW294</f>
        <v>0</v>
      </c>
      <c r="V293" s="116">
        <f>'01-Mapa de riesgo-UO'!AX294</f>
        <v>0</v>
      </c>
      <c r="W293" s="117">
        <f>'01-Mapa de riesgo-UO'!K294</f>
        <v>0</v>
      </c>
      <c r="X293" s="121"/>
      <c r="Y293" s="122"/>
      <c r="Z293" s="123"/>
      <c r="AA293" s="123"/>
      <c r="AB293" s="404"/>
      <c r="AC293" s="126"/>
    </row>
    <row r="294" spans="1:29" ht="12.75" customHeight="1" x14ac:dyDescent="0.2">
      <c r="A294" s="408"/>
      <c r="B294" s="408"/>
      <c r="C294" s="408"/>
      <c r="D294" s="408"/>
      <c r="E294" s="408"/>
      <c r="F294" s="408"/>
      <c r="G294" s="112" t="str">
        <f>'01-Mapa de riesgo-UO'!I295</f>
        <v>Falta de directrices, en cuanto a la centralización de las comunicaciones a través de un único canal</v>
      </c>
      <c r="H294" s="408"/>
      <c r="I294" s="408"/>
      <c r="J294" s="408"/>
      <c r="K294" s="413"/>
      <c r="L294" s="413"/>
      <c r="M294" s="113">
        <f>'01-Mapa de riesgo-UO'!W295</f>
        <v>0</v>
      </c>
      <c r="N294" s="114">
        <f>'01-Mapa de riesgo-UO'!AB295</f>
        <v>0</v>
      </c>
      <c r="O294" s="114">
        <f>'01-Mapa de riesgo-UO'!AF295</f>
        <v>0</v>
      </c>
      <c r="P294" s="115">
        <f>'01-Mapa de riesgo-UO'!AK295</f>
        <v>0</v>
      </c>
      <c r="Q294" s="115">
        <f>'01-Mapa de riesgo-UO'!AP295</f>
        <v>0</v>
      </c>
      <c r="R294" s="408"/>
      <c r="S294" s="409"/>
      <c r="T294" s="410"/>
      <c r="U294" s="116">
        <f>'01-Mapa de riesgo-UO'!AW295</f>
        <v>0</v>
      </c>
      <c r="V294" s="116">
        <f>'01-Mapa de riesgo-UO'!AX295</f>
        <v>0</v>
      </c>
      <c r="W294" s="117">
        <f>'01-Mapa de riesgo-UO'!K295</f>
        <v>0</v>
      </c>
      <c r="X294" s="121"/>
      <c r="Y294" s="122"/>
      <c r="Z294" s="123"/>
      <c r="AA294" s="123"/>
      <c r="AB294" s="405"/>
      <c r="AC294" s="126"/>
    </row>
    <row r="295" spans="1:29" ht="12.75" customHeight="1" x14ac:dyDescent="0.2">
      <c r="A295" s="416">
        <v>96</v>
      </c>
      <c r="B295" s="416" t="str">
        <f>'01-Mapa de riesgo-UO'!D296</f>
        <v>ADMINISTRACIÓN_INSTITUCIONAL</v>
      </c>
      <c r="C295" s="415" t="str">
        <f>+'01-Mapa de riesgo-UO'!F296</f>
        <v>NO</v>
      </c>
      <c r="D295" s="415" t="str">
        <f>'01-Mapa de riesgo-UO'!J296</f>
        <v>Corrupción</v>
      </c>
      <c r="E295" s="415" t="str">
        <f>'01-Mapa de riesgo-UO'!K296</f>
        <v>Manipulacion de los medios de comunicación de la Universidad</v>
      </c>
      <c r="F295" s="415" t="str">
        <f>'01-Mapa de riesgo-UO'!L296</f>
        <v>Uso indebido de los medios de comunicaciòn con el fin de favorecer a terceros o intereses particulares</v>
      </c>
      <c r="G295" s="112" t="str">
        <f>'01-Mapa de riesgo-UO'!I296</f>
        <v>Presiones por actores externos a la Universidad</v>
      </c>
      <c r="H295" s="415" t="str">
        <f>'01-Mapa de riesgo-UO'!M296</f>
        <v>Crisis reputacional de la Universidad
Sanciones legales para la Universidad</v>
      </c>
      <c r="I295" s="406" t="str">
        <f>'01-Mapa de riesgo-UO'!AT296</f>
        <v>MODERADO</v>
      </c>
      <c r="J295" s="415">
        <f>'01-Mapa de riesgo-UO'!AU296</f>
        <v>0</v>
      </c>
      <c r="K295" s="411"/>
      <c r="L295" s="414"/>
      <c r="M295" s="113">
        <f>'01-Mapa de riesgo-UO'!W296</f>
        <v>0</v>
      </c>
      <c r="N295" s="114">
        <f>'01-Mapa de riesgo-UO'!AB296</f>
        <v>0</v>
      </c>
      <c r="O295" s="114">
        <f>'01-Mapa de riesgo-UO'!AF296</f>
        <v>0</v>
      </c>
      <c r="P295" s="115">
        <f>'01-Mapa de riesgo-UO'!AK296</f>
        <v>0</v>
      </c>
      <c r="Q295" s="115">
        <f>'01-Mapa de riesgo-UO'!AP296</f>
        <v>0</v>
      </c>
      <c r="R295" s="406" t="str">
        <f>'01-Mapa de riesgo-UO'!AR296</f>
        <v>INEXISTENTE</v>
      </c>
      <c r="S295" s="409"/>
      <c r="T295" s="410"/>
      <c r="U295" s="116">
        <f>'01-Mapa de riesgo-UO'!AW296</f>
        <v>0</v>
      </c>
      <c r="V295" s="116">
        <f>'01-Mapa de riesgo-UO'!AX296</f>
        <v>0</v>
      </c>
      <c r="W295" s="117" t="str">
        <f>'01-Mapa de riesgo-UO'!K296</f>
        <v>Manipulacion de los medios de comunicación de la Universidad</v>
      </c>
      <c r="X295" s="121"/>
      <c r="Y295" s="122"/>
      <c r="Z295" s="123"/>
      <c r="AA295" s="123"/>
      <c r="AB295" s="403"/>
      <c r="AC295" s="126"/>
    </row>
    <row r="296" spans="1:29" ht="12.75" customHeight="1" x14ac:dyDescent="0.2">
      <c r="A296" s="407"/>
      <c r="B296" s="407"/>
      <c r="C296" s="407"/>
      <c r="D296" s="407"/>
      <c r="E296" s="407"/>
      <c r="F296" s="407"/>
      <c r="G296" s="112" t="str">
        <f>'01-Mapa de riesgo-UO'!I297</f>
        <v>Falta de ética al interior de la Universidad</v>
      </c>
      <c r="H296" s="407"/>
      <c r="I296" s="407"/>
      <c r="J296" s="407"/>
      <c r="K296" s="412"/>
      <c r="L296" s="412"/>
      <c r="M296" s="113">
        <f>'01-Mapa de riesgo-UO'!W297</f>
        <v>0</v>
      </c>
      <c r="N296" s="114">
        <f>'01-Mapa de riesgo-UO'!AB297</f>
        <v>0</v>
      </c>
      <c r="O296" s="114">
        <f>'01-Mapa de riesgo-UO'!AF297</f>
        <v>0</v>
      </c>
      <c r="P296" s="115">
        <f>'01-Mapa de riesgo-UO'!AK297</f>
        <v>0</v>
      </c>
      <c r="Q296" s="115">
        <f>'01-Mapa de riesgo-UO'!AP297</f>
        <v>0</v>
      </c>
      <c r="R296" s="407"/>
      <c r="S296" s="409"/>
      <c r="T296" s="410"/>
      <c r="U296" s="116">
        <f>'01-Mapa de riesgo-UO'!AW297</f>
        <v>0</v>
      </c>
      <c r="V296" s="116">
        <f>'01-Mapa de riesgo-UO'!AX297</f>
        <v>0</v>
      </c>
      <c r="W296" s="117">
        <f>'01-Mapa de riesgo-UO'!K297</f>
        <v>0</v>
      </c>
      <c r="X296" s="121"/>
      <c r="Y296" s="122"/>
      <c r="Z296" s="123"/>
      <c r="AA296" s="123"/>
      <c r="AB296" s="404"/>
      <c r="AC296" s="126"/>
    </row>
    <row r="297" spans="1:29" ht="12.75" customHeight="1" x14ac:dyDescent="0.2">
      <c r="A297" s="408"/>
      <c r="B297" s="408"/>
      <c r="C297" s="408"/>
      <c r="D297" s="408"/>
      <c r="E297" s="408"/>
      <c r="F297" s="408"/>
      <c r="G297" s="112" t="str">
        <f>'01-Mapa de riesgo-UO'!I298</f>
        <v>Falta de directrices, en cuanto a la centralización de las comunicaciones a través de un único canal</v>
      </c>
      <c r="H297" s="408"/>
      <c r="I297" s="408"/>
      <c r="J297" s="408"/>
      <c r="K297" s="413"/>
      <c r="L297" s="413"/>
      <c r="M297" s="113">
        <f>'01-Mapa de riesgo-UO'!W298</f>
        <v>0</v>
      </c>
      <c r="N297" s="114">
        <f>'01-Mapa de riesgo-UO'!AB298</f>
        <v>0</v>
      </c>
      <c r="O297" s="114">
        <f>'01-Mapa de riesgo-UO'!AF298</f>
        <v>0</v>
      </c>
      <c r="P297" s="115">
        <f>'01-Mapa de riesgo-UO'!AK298</f>
        <v>0</v>
      </c>
      <c r="Q297" s="115">
        <f>'01-Mapa de riesgo-UO'!AP298</f>
        <v>0</v>
      </c>
      <c r="R297" s="408"/>
      <c r="S297" s="409"/>
      <c r="T297" s="410"/>
      <c r="U297" s="116">
        <f>'01-Mapa de riesgo-UO'!AW298</f>
        <v>0</v>
      </c>
      <c r="V297" s="116">
        <f>'01-Mapa de riesgo-UO'!AX298</f>
        <v>0</v>
      </c>
      <c r="W297" s="117">
        <f>'01-Mapa de riesgo-UO'!K298</f>
        <v>0</v>
      </c>
      <c r="X297" s="121"/>
      <c r="Y297" s="122"/>
      <c r="Z297" s="123"/>
      <c r="AA297" s="123"/>
      <c r="AB297" s="405"/>
      <c r="AC297" s="126"/>
    </row>
    <row r="298" spans="1:29" ht="12.75" customHeight="1" x14ac:dyDescent="0.2">
      <c r="A298" s="416">
        <v>97</v>
      </c>
      <c r="B298" s="416" t="str">
        <f>'01-Mapa de riesgo-UO'!D299</f>
        <v>ADMINISTRACIÓN_INSTITUCIONAL</v>
      </c>
      <c r="C298" s="415" t="str">
        <f>+'01-Mapa de riesgo-UO'!F299</f>
        <v>NO</v>
      </c>
      <c r="D298" s="415" t="str">
        <f>'01-Mapa de riesgo-UO'!J299</f>
        <v>Imagen</v>
      </c>
      <c r="E298" s="415" t="str">
        <f>'01-Mapa de riesgo-UO'!K299</f>
        <v>Demandas por derechos de autor y por uso de imagen</v>
      </c>
      <c r="F298" s="415" t="str">
        <f>'01-Mapa de riesgo-UO'!L299</f>
        <v>Demandas de autoría por el uso de material audiovisual, y por el uso de imagen sin previo consentimiento</v>
      </c>
      <c r="G298" s="112" t="str">
        <f>'01-Mapa de riesgo-UO'!I299</f>
        <v>Inexistencia de un formato para la cesión de derechos de autor</v>
      </c>
      <c r="H298" s="415" t="str">
        <f>'01-Mapa de riesgo-UO'!M299</f>
        <v>Pérdida económica por demandas
Sanciones legales para la Universidad</v>
      </c>
      <c r="I298" s="406" t="str">
        <f>'01-Mapa de riesgo-UO'!AT299</f>
        <v>MODERADO</v>
      </c>
      <c r="J298" s="415">
        <f>'01-Mapa de riesgo-UO'!AU299</f>
        <v>0</v>
      </c>
      <c r="K298" s="411"/>
      <c r="L298" s="414"/>
      <c r="M298" s="113">
        <f>'01-Mapa de riesgo-UO'!W299</f>
        <v>0</v>
      </c>
      <c r="N298" s="114">
        <f>'01-Mapa de riesgo-UO'!AB299</f>
        <v>0</v>
      </c>
      <c r="O298" s="114">
        <f>'01-Mapa de riesgo-UO'!AF299</f>
        <v>0</v>
      </c>
      <c r="P298" s="115">
        <f>'01-Mapa de riesgo-UO'!AK299</f>
        <v>0</v>
      </c>
      <c r="Q298" s="115">
        <f>'01-Mapa de riesgo-UO'!AP299</f>
        <v>0</v>
      </c>
      <c r="R298" s="406" t="str">
        <f>'01-Mapa de riesgo-UO'!AR299</f>
        <v>INEXISTENTE</v>
      </c>
      <c r="S298" s="409"/>
      <c r="T298" s="410"/>
      <c r="U298" s="116">
        <f>'01-Mapa de riesgo-UO'!AW299</f>
        <v>0</v>
      </c>
      <c r="V298" s="116">
        <f>'01-Mapa de riesgo-UO'!AX299</f>
        <v>0</v>
      </c>
      <c r="W298" s="117" t="str">
        <f>'01-Mapa de riesgo-UO'!K299</f>
        <v>Demandas por derechos de autor y por uso de imagen</v>
      </c>
      <c r="X298" s="121"/>
      <c r="Y298" s="122"/>
      <c r="Z298" s="123"/>
      <c r="AA298" s="123"/>
      <c r="AB298" s="403"/>
      <c r="AC298" s="126"/>
    </row>
    <row r="299" spans="1:29" ht="12.75" customHeight="1" x14ac:dyDescent="0.2">
      <c r="A299" s="407"/>
      <c r="B299" s="407"/>
      <c r="C299" s="407"/>
      <c r="D299" s="407"/>
      <c r="E299" s="407"/>
      <c r="F299" s="407"/>
      <c r="G299" s="112" t="str">
        <f>'01-Mapa de riesgo-UO'!I300</f>
        <v>Inexistencia de un formato para el consentimiento de uso de imagen</v>
      </c>
      <c r="H299" s="407"/>
      <c r="I299" s="407"/>
      <c r="J299" s="407"/>
      <c r="K299" s="412"/>
      <c r="L299" s="412"/>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407"/>
      <c r="S299" s="409"/>
      <c r="T299" s="410"/>
      <c r="U299" s="116">
        <f>'01-Mapa de riesgo-UO'!AW300</f>
        <v>0</v>
      </c>
      <c r="V299" s="116">
        <f>'01-Mapa de riesgo-UO'!AX300</f>
        <v>0</v>
      </c>
      <c r="W299" s="117">
        <f>'01-Mapa de riesgo-UO'!K300</f>
        <v>0</v>
      </c>
      <c r="X299" s="121"/>
      <c r="Y299" s="122"/>
      <c r="Z299" s="123"/>
      <c r="AA299" s="123"/>
      <c r="AB299" s="404"/>
      <c r="AC299" s="126"/>
    </row>
    <row r="300" spans="1:29" ht="12.75" customHeight="1" x14ac:dyDescent="0.2">
      <c r="A300" s="408"/>
      <c r="B300" s="408"/>
      <c r="C300" s="408"/>
      <c r="D300" s="408"/>
      <c r="E300" s="408"/>
      <c r="F300" s="408"/>
      <c r="G300" s="112">
        <f>'01-Mapa de riesgo-UO'!I301</f>
        <v>0</v>
      </c>
      <c r="H300" s="408"/>
      <c r="I300" s="408"/>
      <c r="J300" s="408"/>
      <c r="K300" s="413"/>
      <c r="L300" s="413"/>
      <c r="M300" s="113">
        <f>'01-Mapa de riesgo-UO'!W301</f>
        <v>0</v>
      </c>
      <c r="N300" s="114">
        <f>'01-Mapa de riesgo-UO'!AB301</f>
        <v>0</v>
      </c>
      <c r="O300" s="114">
        <f>'01-Mapa de riesgo-UO'!AF301</f>
        <v>0</v>
      </c>
      <c r="P300" s="115">
        <f>'01-Mapa de riesgo-UO'!AK301</f>
        <v>0</v>
      </c>
      <c r="Q300" s="115">
        <f>'01-Mapa de riesgo-UO'!AP301</f>
        <v>0</v>
      </c>
      <c r="R300" s="408"/>
      <c r="S300" s="409"/>
      <c r="T300" s="410"/>
      <c r="U300" s="116">
        <f>'01-Mapa de riesgo-UO'!AW301</f>
        <v>0</v>
      </c>
      <c r="V300" s="116">
        <f>'01-Mapa de riesgo-UO'!AX301</f>
        <v>0</v>
      </c>
      <c r="W300" s="117">
        <f>'01-Mapa de riesgo-UO'!K301</f>
        <v>0</v>
      </c>
      <c r="X300" s="121"/>
      <c r="Y300" s="122"/>
      <c r="Z300" s="123"/>
      <c r="AA300" s="123"/>
      <c r="AB300" s="405"/>
      <c r="AC300" s="126"/>
    </row>
    <row r="301" spans="1:29" ht="12.75" customHeight="1" x14ac:dyDescent="0.2">
      <c r="A301" s="416">
        <v>98</v>
      </c>
      <c r="B301" s="416" t="str">
        <f>'01-Mapa de riesgo-UO'!D302</f>
        <v>CONTROL_SEGUIMIENTO</v>
      </c>
      <c r="C301" s="415" t="str">
        <f>+'01-Mapa de riesgo-UO'!F302</f>
        <v>NO</v>
      </c>
      <c r="D301" s="415" t="str">
        <f>'01-Mapa de riesgo-UO'!J302</f>
        <v>Tecnología</v>
      </c>
      <c r="E301" s="415" t="str">
        <f>'01-Mapa de riesgo-UO'!K302</f>
        <v>Ausencia de notificación personal y oportuna de los autos de apertura de actuación disciplinaria</v>
      </c>
      <c r="F301" s="415"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415"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06" t="str">
        <f>'01-Mapa de riesgo-UO'!AT302</f>
        <v>LEVE</v>
      </c>
      <c r="J301" s="415" t="str">
        <f>'01-Mapa de riesgo-UO'!AU302</f>
        <v>(# notificación personal y oportuna gestionadas/# notificación personal y oportuna requeridas en el expediente procesal)*100</v>
      </c>
      <c r="K301" s="411"/>
      <c r="L301" s="414"/>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406" t="str">
        <f>'01-Mapa de riesgo-UO'!AR302</f>
        <v>ACEPTABLE</v>
      </c>
      <c r="S301" s="409"/>
      <c r="T301" s="410"/>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403"/>
      <c r="AC301" s="126"/>
    </row>
    <row r="302" spans="1:29" ht="12.75" customHeight="1" x14ac:dyDescent="0.2">
      <c r="A302" s="407"/>
      <c r="B302" s="407"/>
      <c r="C302" s="407"/>
      <c r="D302" s="407"/>
      <c r="E302" s="407"/>
      <c r="F302" s="407"/>
      <c r="G302" s="112">
        <f>'01-Mapa de riesgo-UO'!I303</f>
        <v>0</v>
      </c>
      <c r="H302" s="407"/>
      <c r="I302" s="407"/>
      <c r="J302" s="407"/>
      <c r="K302" s="412"/>
      <c r="L302" s="412"/>
      <c r="M302" s="113">
        <f>'01-Mapa de riesgo-UO'!W303</f>
        <v>0</v>
      </c>
      <c r="N302" s="114">
        <f>'01-Mapa de riesgo-UO'!AB303</f>
        <v>0</v>
      </c>
      <c r="O302" s="114">
        <f>'01-Mapa de riesgo-UO'!AF303</f>
        <v>0</v>
      </c>
      <c r="P302" s="115">
        <f>'01-Mapa de riesgo-UO'!AK303</f>
        <v>0</v>
      </c>
      <c r="Q302" s="115">
        <f>'01-Mapa de riesgo-UO'!AP303</f>
        <v>0</v>
      </c>
      <c r="R302" s="407"/>
      <c r="S302" s="409"/>
      <c r="T302" s="410"/>
      <c r="U302" s="116" t="str">
        <f>'01-Mapa de riesgo-UO'!AW303</f>
        <v>ASUMIR</v>
      </c>
      <c r="V302" s="116">
        <f>'01-Mapa de riesgo-UO'!AX303</f>
        <v>0</v>
      </c>
      <c r="W302" s="117">
        <f>'01-Mapa de riesgo-UO'!K303</f>
        <v>0</v>
      </c>
      <c r="X302" s="121"/>
      <c r="Y302" s="122"/>
      <c r="Z302" s="123"/>
      <c r="AA302" s="123"/>
      <c r="AB302" s="404"/>
      <c r="AC302" s="126"/>
    </row>
    <row r="303" spans="1:29" ht="12.75" customHeight="1" x14ac:dyDescent="0.2">
      <c r="A303" s="408"/>
      <c r="B303" s="408"/>
      <c r="C303" s="408"/>
      <c r="D303" s="408"/>
      <c r="E303" s="408"/>
      <c r="F303" s="408"/>
      <c r="G303" s="112">
        <f>'01-Mapa de riesgo-UO'!I304</f>
        <v>0</v>
      </c>
      <c r="H303" s="408"/>
      <c r="I303" s="408"/>
      <c r="J303" s="408"/>
      <c r="K303" s="413"/>
      <c r="L303" s="413"/>
      <c r="M303" s="113">
        <f>'01-Mapa de riesgo-UO'!W304</f>
        <v>0</v>
      </c>
      <c r="N303" s="114">
        <f>'01-Mapa de riesgo-UO'!AB304</f>
        <v>0</v>
      </c>
      <c r="O303" s="114">
        <f>'01-Mapa de riesgo-UO'!AF304</f>
        <v>0</v>
      </c>
      <c r="P303" s="115">
        <f>'01-Mapa de riesgo-UO'!AK304</f>
        <v>0</v>
      </c>
      <c r="Q303" s="115">
        <f>'01-Mapa de riesgo-UO'!AP304</f>
        <v>0</v>
      </c>
      <c r="R303" s="408"/>
      <c r="S303" s="409"/>
      <c r="T303" s="410"/>
      <c r="U303" s="116">
        <f>'01-Mapa de riesgo-UO'!AW304</f>
        <v>0</v>
      </c>
      <c r="V303" s="116">
        <f>'01-Mapa de riesgo-UO'!AX304</f>
        <v>0</v>
      </c>
      <c r="W303" s="117">
        <f>'01-Mapa de riesgo-UO'!K304</f>
        <v>0</v>
      </c>
      <c r="X303" s="121"/>
      <c r="Y303" s="122"/>
      <c r="Z303" s="123"/>
      <c r="AA303" s="123"/>
      <c r="AB303" s="405"/>
      <c r="AC303" s="126"/>
    </row>
    <row r="304" spans="1:29" ht="12.75" customHeight="1" x14ac:dyDescent="0.2">
      <c r="A304" s="416">
        <v>99</v>
      </c>
      <c r="B304" s="416" t="str">
        <f>'01-Mapa de riesgo-UO'!D305</f>
        <v>CONTROL_SEGUIMIENTO</v>
      </c>
      <c r="C304" s="415" t="str">
        <f>+'01-Mapa de riesgo-UO'!F305</f>
        <v>NO</v>
      </c>
      <c r="D304" s="415" t="str">
        <f>'01-Mapa de riesgo-UO'!J305</f>
        <v>Operacional</v>
      </c>
      <c r="E304" s="415" t="str">
        <f>'01-Mapa de riesgo-UO'!K305</f>
        <v xml:space="preserve">Que por no tener establecida la competencia interna para investigar a los colaboradores que no son servidores publicos de planta  de la UTP, se deje de investigar conductas reprochables. </v>
      </c>
      <c r="F304" s="415"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415" t="str">
        <f>'01-Mapa de riesgo-UO'!M305</f>
        <v>Que se dejen de investigar conductas de colaboradores que no son servidores publicos de planta de la UTP</v>
      </c>
      <c r="I304" s="406" t="str">
        <f>'01-Mapa de riesgo-UO'!AT305</f>
        <v>GRAVE</v>
      </c>
      <c r="J304" s="415" t="str">
        <f>'01-Mapa de riesgo-UO'!AU305</f>
        <v xml:space="preserve">(#Procesos en contra de transitorios /# falta de competencia)*0 </v>
      </c>
      <c r="K304" s="411"/>
      <c r="L304" s="414"/>
      <c r="M304" s="113">
        <f>'01-Mapa de riesgo-UO'!W305</f>
        <v>0</v>
      </c>
      <c r="N304" s="114">
        <f>'01-Mapa de riesgo-UO'!AB305</f>
        <v>0</v>
      </c>
      <c r="O304" s="114">
        <f>'01-Mapa de riesgo-UO'!AF305</f>
        <v>0</v>
      </c>
      <c r="P304" s="115">
        <f>'01-Mapa de riesgo-UO'!AK305</f>
        <v>0</v>
      </c>
      <c r="Q304" s="115">
        <f>'01-Mapa de riesgo-UO'!AP305</f>
        <v>0</v>
      </c>
      <c r="R304" s="406" t="str">
        <f>'01-Mapa de riesgo-UO'!AR305</f>
        <v>INEXISTENTE</v>
      </c>
      <c r="S304" s="409"/>
      <c r="T304" s="410"/>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403"/>
      <c r="AC304" s="126"/>
    </row>
    <row r="305" spans="1:29" ht="12.75" customHeight="1" x14ac:dyDescent="0.2">
      <c r="A305" s="407"/>
      <c r="B305" s="407"/>
      <c r="C305" s="407"/>
      <c r="D305" s="407"/>
      <c r="E305" s="407"/>
      <c r="F305" s="407"/>
      <c r="G305" s="112" t="str">
        <f>'01-Mapa de riesgo-UO'!I306</f>
        <v>Desconocimiento u omisión de una ley, norma, politica.</v>
      </c>
      <c r="H305" s="407"/>
      <c r="I305" s="407"/>
      <c r="J305" s="407"/>
      <c r="K305" s="412"/>
      <c r="L305" s="412"/>
      <c r="M305" s="113">
        <f>'01-Mapa de riesgo-UO'!W306</f>
        <v>0</v>
      </c>
      <c r="N305" s="114">
        <f>'01-Mapa de riesgo-UO'!AB306</f>
        <v>0</v>
      </c>
      <c r="O305" s="114">
        <f>'01-Mapa de riesgo-UO'!AF306</f>
        <v>0</v>
      </c>
      <c r="P305" s="115">
        <f>'01-Mapa de riesgo-UO'!AK306</f>
        <v>0</v>
      </c>
      <c r="Q305" s="115">
        <f>'01-Mapa de riesgo-UO'!AP306</f>
        <v>0</v>
      </c>
      <c r="R305" s="407"/>
      <c r="S305" s="409"/>
      <c r="T305" s="410"/>
      <c r="U305" s="116">
        <f>'01-Mapa de riesgo-UO'!AW306</f>
        <v>0</v>
      </c>
      <c r="V305" s="116">
        <f>'01-Mapa de riesgo-UO'!AX306</f>
        <v>0</v>
      </c>
      <c r="W305" s="117">
        <f>'01-Mapa de riesgo-UO'!K306</f>
        <v>0</v>
      </c>
      <c r="X305" s="121"/>
      <c r="Y305" s="122"/>
      <c r="Z305" s="123"/>
      <c r="AA305" s="123"/>
      <c r="AB305" s="404"/>
      <c r="AC305" s="126"/>
    </row>
    <row r="306" spans="1:29" ht="12.75" customHeight="1" x14ac:dyDescent="0.2">
      <c r="A306" s="408"/>
      <c r="B306" s="408"/>
      <c r="C306" s="408"/>
      <c r="D306" s="408"/>
      <c r="E306" s="408"/>
      <c r="F306" s="408"/>
      <c r="G306" s="112" t="str">
        <f>'01-Mapa de riesgo-UO'!I307</f>
        <v xml:space="preserve">Desactualización de procedimientos </v>
      </c>
      <c r="H306" s="408"/>
      <c r="I306" s="408"/>
      <c r="J306" s="408"/>
      <c r="K306" s="413"/>
      <c r="L306" s="413"/>
      <c r="M306" s="113">
        <f>'01-Mapa de riesgo-UO'!W307</f>
        <v>0</v>
      </c>
      <c r="N306" s="114">
        <f>'01-Mapa de riesgo-UO'!AB307</f>
        <v>0</v>
      </c>
      <c r="O306" s="114">
        <f>'01-Mapa de riesgo-UO'!AF307</f>
        <v>0</v>
      </c>
      <c r="P306" s="115">
        <f>'01-Mapa de riesgo-UO'!AK307</f>
        <v>0</v>
      </c>
      <c r="Q306" s="115">
        <f>'01-Mapa de riesgo-UO'!AP307</f>
        <v>0</v>
      </c>
      <c r="R306" s="408"/>
      <c r="S306" s="409"/>
      <c r="T306" s="410"/>
      <c r="U306" s="116" t="str">
        <f>'01-Mapa de riesgo-UO'!AW307</f>
        <v>EVITAR</v>
      </c>
      <c r="V306" s="116">
        <f>'01-Mapa de riesgo-UO'!AX307</f>
        <v>0</v>
      </c>
      <c r="W306" s="117">
        <f>'01-Mapa de riesgo-UO'!K307</f>
        <v>0</v>
      </c>
      <c r="X306" s="121"/>
      <c r="Y306" s="122"/>
      <c r="Z306" s="123"/>
      <c r="AA306" s="123"/>
      <c r="AB306" s="405"/>
      <c r="AC306" s="126"/>
    </row>
    <row r="307" spans="1:29" ht="12.75" customHeight="1" x14ac:dyDescent="0.2">
      <c r="A307" s="416">
        <v>100</v>
      </c>
      <c r="B307" s="416" t="str">
        <f>'01-Mapa de riesgo-UO'!D308</f>
        <v>CONTROL_SEGUIMIENTO</v>
      </c>
      <c r="C307" s="415" t="str">
        <f>+'01-Mapa de riesgo-UO'!F308</f>
        <v>NO</v>
      </c>
      <c r="D307" s="415" t="str">
        <f>'01-Mapa de riesgo-UO'!J308</f>
        <v>Cumplimiento</v>
      </c>
      <c r="E307" s="415" t="str">
        <f>'01-Mapa de riesgo-UO'!K308</f>
        <v>Incumplimiento de la norma externa que rige la rendición de la cuenta e informes (RCA) a la Contraloría General de la República</v>
      </c>
      <c r="F307" s="415"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415" t="str">
        <f>'01-Mapa de riesgo-UO'!M308</f>
        <v>Sanciones  impuestas  a los funcionarios responsables de la  RCA</v>
      </c>
      <c r="I307" s="406" t="str">
        <f>'01-Mapa de riesgo-UO'!AT308</f>
        <v>LEVE</v>
      </c>
      <c r="J307" s="415"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411"/>
      <c r="L307" s="414"/>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406" t="str">
        <f>'01-Mapa de riesgo-UO'!AR308</f>
        <v>ACEPTABLE</v>
      </c>
      <c r="S307" s="409"/>
      <c r="T307" s="410"/>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403"/>
      <c r="AC307" s="126"/>
    </row>
    <row r="308" spans="1:29" ht="12.75" customHeight="1" x14ac:dyDescent="0.2">
      <c r="A308" s="407"/>
      <c r="B308" s="407"/>
      <c r="C308" s="407"/>
      <c r="D308" s="407"/>
      <c r="E308" s="407"/>
      <c r="F308" s="407"/>
      <c r="G308" s="112" t="str">
        <f>'01-Mapa de riesgo-UO'!I309</f>
        <v>La información  requerida  en la RCA no se encuentra sistematizada y su  consulta, elaboración y verificación es  manual.</v>
      </c>
      <c r="H308" s="407"/>
      <c r="I308" s="407"/>
      <c r="J308" s="407"/>
      <c r="K308" s="412"/>
      <c r="L308" s="412"/>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407"/>
      <c r="S308" s="409"/>
      <c r="T308" s="410"/>
      <c r="U308" s="116" t="str">
        <f>'01-Mapa de riesgo-UO'!AW309</f>
        <v>ASUMIR</v>
      </c>
      <c r="V308" s="116">
        <f>'01-Mapa de riesgo-UO'!AX309</f>
        <v>0</v>
      </c>
      <c r="W308" s="117">
        <f>'01-Mapa de riesgo-UO'!K309</f>
        <v>0</v>
      </c>
      <c r="X308" s="121"/>
      <c r="Y308" s="122"/>
      <c r="Z308" s="123"/>
      <c r="AA308" s="123"/>
      <c r="AB308" s="404"/>
      <c r="AC308" s="126"/>
    </row>
    <row r="309" spans="1:29" ht="12.75" customHeight="1" x14ac:dyDescent="0.2">
      <c r="A309" s="408"/>
      <c r="B309" s="408"/>
      <c r="C309" s="408"/>
      <c r="D309" s="408"/>
      <c r="E309" s="408"/>
      <c r="F309" s="408"/>
      <c r="G309" s="112">
        <f>'01-Mapa de riesgo-UO'!I310</f>
        <v>0</v>
      </c>
      <c r="H309" s="408"/>
      <c r="I309" s="408"/>
      <c r="J309" s="408"/>
      <c r="K309" s="413"/>
      <c r="L309" s="413"/>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408"/>
      <c r="S309" s="409"/>
      <c r="T309" s="410"/>
      <c r="U309" s="116" t="str">
        <f>'01-Mapa de riesgo-UO'!AW310</f>
        <v>ASUMIR</v>
      </c>
      <c r="V309" s="116">
        <f>'01-Mapa de riesgo-UO'!AX310</f>
        <v>0</v>
      </c>
      <c r="W309" s="117">
        <f>'01-Mapa de riesgo-UO'!K310</f>
        <v>0</v>
      </c>
      <c r="X309" s="121"/>
      <c r="Y309" s="122"/>
      <c r="Z309" s="123"/>
      <c r="AA309" s="123"/>
      <c r="AB309" s="405"/>
      <c r="AC309" s="126"/>
    </row>
    <row r="310" spans="1:29" ht="12.75" customHeight="1" x14ac:dyDescent="0.2">
      <c r="A310" s="416">
        <v>101</v>
      </c>
      <c r="B310" s="416" t="str">
        <f>'01-Mapa de riesgo-UO'!D311</f>
        <v>CONTROL_SEGUIMIENTO</v>
      </c>
      <c r="C310" s="415" t="str">
        <f>+'01-Mapa de riesgo-UO'!F311</f>
        <v>NO</v>
      </c>
      <c r="D310" s="415" t="str">
        <f>'01-Mapa de riesgo-UO'!J311</f>
        <v>Operacional</v>
      </c>
      <c r="E310" s="415" t="str">
        <f>'01-Mapa de riesgo-UO'!K311</f>
        <v>Baja cobertura del programa anual de auditorías de Control Interno</v>
      </c>
      <c r="F310" s="415"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415" t="str">
        <f>'01-Mapa de riesgo-UO'!M311</f>
        <v>Información insuficiente para la alta dirección que permita tomar decisiones para la mejora
Hallazgos de auditoria de CGR</v>
      </c>
      <c r="I310" s="406" t="str">
        <f>'01-Mapa de riesgo-UO'!AT311</f>
        <v>LEVE</v>
      </c>
      <c r="J310" s="415"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411"/>
      <c r="L310" s="414"/>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406" t="str">
        <f>'01-Mapa de riesgo-UO'!AR311</f>
        <v>FUERTE</v>
      </c>
      <c r="S310" s="409"/>
      <c r="T310" s="410"/>
      <c r="U310" s="116" t="str">
        <f>'01-Mapa de riesgo-UO'!AW311</f>
        <v>ASUMIR</v>
      </c>
      <c r="V310" s="116">
        <f>'01-Mapa de riesgo-UO'!AX311</f>
        <v>0</v>
      </c>
      <c r="W310" s="117" t="str">
        <f>'01-Mapa de riesgo-UO'!K311</f>
        <v>Baja cobertura del programa anual de auditorías de Control Interno</v>
      </c>
      <c r="X310" s="121"/>
      <c r="Y310" s="122"/>
      <c r="Z310" s="123"/>
      <c r="AA310" s="123"/>
      <c r="AB310" s="403"/>
      <c r="AC310" s="126"/>
    </row>
    <row r="311" spans="1:29" ht="12.75" customHeight="1" x14ac:dyDescent="0.2">
      <c r="A311" s="407"/>
      <c r="B311" s="407"/>
      <c r="C311" s="407"/>
      <c r="D311" s="407"/>
      <c r="E311" s="407"/>
      <c r="F311" s="407"/>
      <c r="G311" s="112" t="str">
        <f>'01-Mapa de riesgo-UO'!I312</f>
        <v>Solicitudes adicionales de auditorias  por  parte del CICI o de otras dependencias que no están priorizadas en el programa de auditoria</v>
      </c>
      <c r="H311" s="407"/>
      <c r="I311" s="407"/>
      <c r="J311" s="407"/>
      <c r="K311" s="412"/>
      <c r="L311" s="412"/>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407"/>
      <c r="S311" s="409"/>
      <c r="T311" s="410"/>
      <c r="U311" s="116" t="str">
        <f>'01-Mapa de riesgo-UO'!AW312</f>
        <v>ASUMIR</v>
      </c>
      <c r="V311" s="116">
        <f>'01-Mapa de riesgo-UO'!AX312</f>
        <v>0</v>
      </c>
      <c r="W311" s="117">
        <f>'01-Mapa de riesgo-UO'!K312</f>
        <v>0</v>
      </c>
      <c r="X311" s="121"/>
      <c r="Y311" s="122"/>
      <c r="Z311" s="123"/>
      <c r="AA311" s="123"/>
      <c r="AB311" s="404"/>
      <c r="AC311" s="126"/>
    </row>
    <row r="312" spans="1:29" ht="12.75" customHeight="1" x14ac:dyDescent="0.2">
      <c r="A312" s="408"/>
      <c r="B312" s="408"/>
      <c r="C312" s="408"/>
      <c r="D312" s="408"/>
      <c r="E312" s="408"/>
      <c r="F312" s="408"/>
      <c r="G312" s="112" t="str">
        <f>'01-Mapa de riesgo-UO'!I313</f>
        <v>Personal insuficiente para la ejecución de auditorias que involucren todos los procesos institucionales</v>
      </c>
      <c r="H312" s="408"/>
      <c r="I312" s="408"/>
      <c r="J312" s="408"/>
      <c r="K312" s="413"/>
      <c r="L312" s="413"/>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408"/>
      <c r="S312" s="409"/>
      <c r="T312" s="410"/>
      <c r="U312" s="116" t="str">
        <f>'01-Mapa de riesgo-UO'!AW313</f>
        <v>ASUMIR</v>
      </c>
      <c r="V312" s="116">
        <f>'01-Mapa de riesgo-UO'!AX313</f>
        <v>0</v>
      </c>
      <c r="W312" s="117">
        <f>'01-Mapa de riesgo-UO'!K313</f>
        <v>0</v>
      </c>
      <c r="X312" s="121"/>
      <c r="Y312" s="122"/>
      <c r="Z312" s="123"/>
      <c r="AA312" s="123"/>
      <c r="AB312" s="405"/>
      <c r="AC312" s="126"/>
    </row>
    <row r="313" spans="1:29" ht="12.75" customHeight="1" x14ac:dyDescent="0.2">
      <c r="A313" s="416">
        <v>102</v>
      </c>
      <c r="B313" s="416" t="str">
        <f>'01-Mapa de riesgo-UO'!D314</f>
        <v>CONTROL_SEGUIMIENTO</v>
      </c>
      <c r="C313" s="415" t="str">
        <f>+'01-Mapa de riesgo-UO'!F314</f>
        <v>NO</v>
      </c>
      <c r="D313" s="415" t="str">
        <f>'01-Mapa de riesgo-UO'!J314</f>
        <v>Operacional</v>
      </c>
      <c r="E313" s="415" t="str">
        <f>'01-Mapa de riesgo-UO'!K314</f>
        <v>Incumplimiento del programa anual de auditoria de la Oficina de Control Interno</v>
      </c>
      <c r="F313" s="415" t="str">
        <f>'01-Mapa de riesgo-UO'!L314</f>
        <v>Baja ejecucion del programa anual  de auditoria de la Oficina de Control Interno</v>
      </c>
      <c r="G313" s="112" t="str">
        <f>'01-Mapa de riesgo-UO'!I314</f>
        <v>Incumplimiento de los planes de auditoria establecidos</v>
      </c>
      <c r="H313" s="415" t="str">
        <f>'01-Mapa de riesgo-UO'!M314</f>
        <v>Información inoportuna para la alta dirección que permita tomar decisiones para la mejora
No generación de planes de mejoramiento
Pérdida de credibilidad de la Oficina de Control Interno</v>
      </c>
      <c r="I313" s="406" t="str">
        <f>'01-Mapa de riesgo-UO'!AT314</f>
        <v>LEVE</v>
      </c>
      <c r="J313" s="415" t="str">
        <f>'01-Mapa de riesgo-UO'!AU314</f>
        <v>No.de auditorías realizadas / Total de auditorías programadas</v>
      </c>
      <c r="K313" s="411"/>
      <c r="L313" s="414"/>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406" t="str">
        <f>'01-Mapa de riesgo-UO'!AR314</f>
        <v>ACEPTABLE</v>
      </c>
      <c r="S313" s="409"/>
      <c r="T313" s="410"/>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403"/>
      <c r="AC313" s="126"/>
    </row>
    <row r="314" spans="1:29" ht="12.75" customHeight="1" x14ac:dyDescent="0.2">
      <c r="A314" s="407"/>
      <c r="B314" s="407"/>
      <c r="C314" s="407"/>
      <c r="D314" s="407"/>
      <c r="E314" s="407"/>
      <c r="F314" s="407"/>
      <c r="G314" s="112" t="str">
        <f>'01-Mapa de riesgo-UO'!I315</f>
        <v>El Programa de auditoria tiene un alcance mayor a la capacidad operativa de Control Interno</v>
      </c>
      <c r="H314" s="407"/>
      <c r="I314" s="407"/>
      <c r="J314" s="407"/>
      <c r="K314" s="412"/>
      <c r="L314" s="412"/>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407"/>
      <c r="S314" s="409"/>
      <c r="T314" s="410"/>
      <c r="U314" s="116" t="str">
        <f>'01-Mapa de riesgo-UO'!AW315</f>
        <v>ASUMIR</v>
      </c>
      <c r="V314" s="116">
        <f>'01-Mapa de riesgo-UO'!AX315</f>
        <v>0</v>
      </c>
      <c r="W314" s="117">
        <f>'01-Mapa de riesgo-UO'!K315</f>
        <v>0</v>
      </c>
      <c r="X314" s="121"/>
      <c r="Y314" s="122"/>
      <c r="Z314" s="123"/>
      <c r="AA314" s="123"/>
      <c r="AB314" s="404"/>
      <c r="AC314" s="126"/>
    </row>
    <row r="315" spans="1:29" ht="12.75" customHeight="1" x14ac:dyDescent="0.2">
      <c r="A315" s="408"/>
      <c r="B315" s="408"/>
      <c r="C315" s="408"/>
      <c r="D315" s="408"/>
      <c r="E315" s="408"/>
      <c r="F315" s="408"/>
      <c r="G315" s="112" t="str">
        <f>'01-Mapa de riesgo-UO'!I316</f>
        <v>Atencion de nuevos requerimientos legales y de entes de control que no habian sido contemplados en el programa anual de auditoria</v>
      </c>
      <c r="H315" s="408"/>
      <c r="I315" s="408"/>
      <c r="J315" s="408"/>
      <c r="K315" s="413"/>
      <c r="L315" s="413"/>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408"/>
      <c r="S315" s="409"/>
      <c r="T315" s="410"/>
      <c r="U315" s="116" t="str">
        <f>'01-Mapa de riesgo-UO'!AW316</f>
        <v>ASUMIR</v>
      </c>
      <c r="V315" s="116">
        <f>'01-Mapa de riesgo-UO'!AX316</f>
        <v>0</v>
      </c>
      <c r="W315" s="117">
        <f>'01-Mapa de riesgo-UO'!K316</f>
        <v>0</v>
      </c>
      <c r="X315" s="121"/>
      <c r="Y315" s="122"/>
      <c r="Z315" s="123"/>
      <c r="AA315" s="123"/>
      <c r="AB315" s="405"/>
      <c r="AC315" s="126"/>
    </row>
    <row r="316" spans="1:29" ht="12.75" customHeight="1" x14ac:dyDescent="0.2">
      <c r="A316" s="416">
        <v>103</v>
      </c>
      <c r="B316" s="416" t="str">
        <f>'01-Mapa de riesgo-UO'!D317</f>
        <v>CONTROL_SEGUIMIENTO</v>
      </c>
      <c r="C316" s="415" t="str">
        <f>+'01-Mapa de riesgo-UO'!F317</f>
        <v>SI</v>
      </c>
      <c r="D316" s="415" t="str">
        <f>'01-Mapa de riesgo-UO'!J317</f>
        <v>Corrupción</v>
      </c>
      <c r="E316" s="415" t="str">
        <f>'01-Mapa de riesgo-UO'!K317</f>
        <v>Favorecimiento en informes de auditoria o evaluación por intereses personales</v>
      </c>
      <c r="F316" s="415"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415" t="str">
        <f>'01-Mapa de riesgo-UO'!M317</f>
        <v>Afectación del buen nombre y reconocimiento de la Universidad
Faltas disciplinarias para el personal de la Oficina de Control Interno
Pérdida de credibilidad de la Oficina de Control Interno</v>
      </c>
      <c r="I316" s="406" t="str">
        <f>'01-Mapa de riesgo-UO'!AT317</f>
        <v>LEVE</v>
      </c>
      <c r="J316" s="415" t="str">
        <f>'01-Mapa de riesgo-UO'!AU317</f>
        <v>No. De  investigaciones al personal de control interno derivadas de hechos de corrupción</v>
      </c>
      <c r="K316" s="411"/>
      <c r="L316" s="414"/>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406" t="str">
        <f>'01-Mapa de riesgo-UO'!AR317</f>
        <v>ACEPTABLE</v>
      </c>
      <c r="S316" s="409"/>
      <c r="T316" s="410"/>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403"/>
      <c r="AC316" s="126"/>
    </row>
    <row r="317" spans="1:29" ht="12.75" customHeight="1" x14ac:dyDescent="0.2">
      <c r="A317" s="407"/>
      <c r="B317" s="407"/>
      <c r="C317" s="407"/>
      <c r="D317" s="407"/>
      <c r="E317" s="407"/>
      <c r="F317" s="407"/>
      <c r="G317" s="112" t="str">
        <f>'01-Mapa de riesgo-UO'!I318</f>
        <v>Presión externa  al personal de control interno para favorecer a terceros</v>
      </c>
      <c r="H317" s="407"/>
      <c r="I317" s="407"/>
      <c r="J317" s="407"/>
      <c r="K317" s="412"/>
      <c r="L317" s="412"/>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407"/>
      <c r="S317" s="409"/>
      <c r="T317" s="410"/>
      <c r="U317" s="116" t="str">
        <f>'01-Mapa de riesgo-UO'!AW318</f>
        <v>ASUMIR</v>
      </c>
      <c r="V317" s="116">
        <f>'01-Mapa de riesgo-UO'!AX318</f>
        <v>0</v>
      </c>
      <c r="W317" s="117">
        <f>'01-Mapa de riesgo-UO'!K318</f>
        <v>0</v>
      </c>
      <c r="X317" s="121"/>
      <c r="Y317" s="122"/>
      <c r="Z317" s="123"/>
      <c r="AA317" s="123"/>
      <c r="AB317" s="404"/>
      <c r="AC317" s="126"/>
    </row>
    <row r="318" spans="1:29" ht="12.75" customHeight="1" x14ac:dyDescent="0.2">
      <c r="A318" s="408"/>
      <c r="B318" s="408"/>
      <c r="C318" s="408"/>
      <c r="D318" s="408"/>
      <c r="E318" s="408"/>
      <c r="F318" s="408"/>
      <c r="G318" s="112" t="str">
        <f>'01-Mapa de riesgo-UO'!I319</f>
        <v>Personal no competente en el ejercicio de auditoria</v>
      </c>
      <c r="H318" s="408"/>
      <c r="I318" s="408"/>
      <c r="J318" s="408"/>
      <c r="K318" s="413"/>
      <c r="L318" s="413"/>
      <c r="M318" s="113">
        <f>'01-Mapa de riesgo-UO'!W319</f>
        <v>0</v>
      </c>
      <c r="N318" s="114">
        <f>'01-Mapa de riesgo-UO'!AB319</f>
        <v>0</v>
      </c>
      <c r="O318" s="114">
        <f>'01-Mapa de riesgo-UO'!AF319</f>
        <v>0</v>
      </c>
      <c r="P318" s="115">
        <f>'01-Mapa de riesgo-UO'!AK319</f>
        <v>0</v>
      </c>
      <c r="Q318" s="115">
        <f>'01-Mapa de riesgo-UO'!AP319</f>
        <v>0</v>
      </c>
      <c r="R318" s="408"/>
      <c r="S318" s="409"/>
      <c r="T318" s="410"/>
      <c r="U318" s="116" t="str">
        <f>'01-Mapa de riesgo-UO'!AW319</f>
        <v>ASUMIR</v>
      </c>
      <c r="V318" s="116">
        <f>'01-Mapa de riesgo-UO'!AX319</f>
        <v>0</v>
      </c>
      <c r="W318" s="117">
        <f>'01-Mapa de riesgo-UO'!K319</f>
        <v>0</v>
      </c>
      <c r="X318" s="121"/>
      <c r="Y318" s="122"/>
      <c r="Z318" s="123"/>
      <c r="AA318" s="123"/>
      <c r="AB318" s="405"/>
      <c r="AC318" s="126"/>
    </row>
    <row r="319" spans="1:29" ht="12.75" customHeight="1" x14ac:dyDescent="0.2">
      <c r="A319" s="416">
        <v>104</v>
      </c>
      <c r="B319" s="416" t="str">
        <f>'01-Mapa de riesgo-UO'!D320</f>
        <v>ADMINISTRACIÓN_INSTITUCIONAL</v>
      </c>
      <c r="C319" s="415" t="str">
        <f>+'01-Mapa de riesgo-UO'!F320</f>
        <v>SI</v>
      </c>
      <c r="D319" s="415" t="str">
        <f>'01-Mapa de riesgo-UO'!J320</f>
        <v>Tecnología</v>
      </c>
      <c r="E319" s="415" t="str">
        <f>'01-Mapa de riesgo-UO'!K320</f>
        <v>Falla en equipos tecnologicos debido a la obsolecencia y demora en su reposicion</v>
      </c>
      <c r="F319" s="415">
        <f>'01-Mapa de riesgo-UO'!L320</f>
        <v>0</v>
      </c>
      <c r="G319" s="112" t="str">
        <f>'01-Mapa de riesgo-UO'!I320</f>
        <v xml:space="preserve">Falla de equipos por obsolecencia tecnologica </v>
      </c>
      <c r="H319" s="415" t="str">
        <f>'01-Mapa de riesgo-UO'!M320</f>
        <v>Falla en el accceso a los sevicios de informacion financieros, academico y administravos de la univesidad</v>
      </c>
      <c r="I319" s="406" t="str">
        <f>'01-Mapa de riesgo-UO'!AT320</f>
        <v>GRAVE</v>
      </c>
      <c r="J319" s="415" t="str">
        <f>'01-Mapa de riesgo-UO'!AU320</f>
        <v>dias de falla/dias del año</v>
      </c>
      <c r="K319" s="411"/>
      <c r="L319" s="414"/>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406" t="str">
        <f>'01-Mapa de riesgo-UO'!AR320</f>
        <v>ACEPTABLE</v>
      </c>
      <c r="S319" s="409"/>
      <c r="T319" s="410"/>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403"/>
      <c r="AC319" s="126"/>
    </row>
    <row r="320" spans="1:29" ht="12.75" customHeight="1" x14ac:dyDescent="0.2">
      <c r="A320" s="407"/>
      <c r="B320" s="407"/>
      <c r="C320" s="407"/>
      <c r="D320" s="407"/>
      <c r="E320" s="407"/>
      <c r="F320" s="407"/>
      <c r="G320" s="112">
        <f>'01-Mapa de riesgo-UO'!I321</f>
        <v>0</v>
      </c>
      <c r="H320" s="407"/>
      <c r="I320" s="407"/>
      <c r="J320" s="407"/>
      <c r="K320" s="412"/>
      <c r="L320" s="412"/>
      <c r="M320" s="113">
        <f>'01-Mapa de riesgo-UO'!W321</f>
        <v>0</v>
      </c>
      <c r="N320" s="114">
        <f>'01-Mapa de riesgo-UO'!AB321</f>
        <v>0</v>
      </c>
      <c r="O320" s="114">
        <f>'01-Mapa de riesgo-UO'!AF321</f>
        <v>0</v>
      </c>
      <c r="P320" s="115">
        <f>'01-Mapa de riesgo-UO'!AK321</f>
        <v>0</v>
      </c>
      <c r="Q320" s="115">
        <f>'01-Mapa de riesgo-UO'!AP321</f>
        <v>0</v>
      </c>
      <c r="R320" s="407"/>
      <c r="S320" s="409"/>
      <c r="T320" s="410"/>
      <c r="U320" s="116">
        <f>'01-Mapa de riesgo-UO'!AW321</f>
        <v>0</v>
      </c>
      <c r="V320" s="116">
        <f>'01-Mapa de riesgo-UO'!AX321</f>
        <v>0</v>
      </c>
      <c r="W320" s="117">
        <f>'01-Mapa de riesgo-UO'!K321</f>
        <v>0</v>
      </c>
      <c r="X320" s="121"/>
      <c r="Y320" s="122"/>
      <c r="Z320" s="123"/>
      <c r="AA320" s="123"/>
      <c r="AB320" s="404"/>
      <c r="AC320" s="126"/>
    </row>
    <row r="321" spans="1:29" ht="12.75" customHeight="1" x14ac:dyDescent="0.2">
      <c r="A321" s="408"/>
      <c r="B321" s="408"/>
      <c r="C321" s="408"/>
      <c r="D321" s="408"/>
      <c r="E321" s="408"/>
      <c r="F321" s="408"/>
      <c r="G321" s="112">
        <f>'01-Mapa de riesgo-UO'!I322</f>
        <v>0</v>
      </c>
      <c r="H321" s="408"/>
      <c r="I321" s="408"/>
      <c r="J321" s="408"/>
      <c r="K321" s="413"/>
      <c r="L321" s="413"/>
      <c r="M321" s="113">
        <f>'01-Mapa de riesgo-UO'!W322</f>
        <v>0</v>
      </c>
      <c r="N321" s="114">
        <f>'01-Mapa de riesgo-UO'!AB322</f>
        <v>0</v>
      </c>
      <c r="O321" s="114">
        <f>'01-Mapa de riesgo-UO'!AF322</f>
        <v>0</v>
      </c>
      <c r="P321" s="115">
        <f>'01-Mapa de riesgo-UO'!AK322</f>
        <v>0</v>
      </c>
      <c r="Q321" s="115">
        <f>'01-Mapa de riesgo-UO'!AP322</f>
        <v>0</v>
      </c>
      <c r="R321" s="408"/>
      <c r="S321" s="409"/>
      <c r="T321" s="410"/>
      <c r="U321" s="116">
        <f>'01-Mapa de riesgo-UO'!AW322</f>
        <v>0</v>
      </c>
      <c r="V321" s="116">
        <f>'01-Mapa de riesgo-UO'!AX322</f>
        <v>0</v>
      </c>
      <c r="W321" s="117">
        <f>'01-Mapa de riesgo-UO'!K322</f>
        <v>0</v>
      </c>
      <c r="X321" s="121"/>
      <c r="Y321" s="122"/>
      <c r="Z321" s="123"/>
      <c r="AA321" s="123"/>
      <c r="AB321" s="405"/>
      <c r="AC321" s="126"/>
    </row>
    <row r="322" spans="1:29" ht="12.75" customHeight="1" x14ac:dyDescent="0.2">
      <c r="A322" s="416">
        <v>105</v>
      </c>
      <c r="B322" s="416" t="str">
        <f>'01-Mapa de riesgo-UO'!D323</f>
        <v>ADMINISTRACIÓN_INSTITUCIONAL</v>
      </c>
      <c r="C322" s="415" t="str">
        <f>+'01-Mapa de riesgo-UO'!F323</f>
        <v>NO</v>
      </c>
      <c r="D322" s="415" t="str">
        <f>'01-Mapa de riesgo-UO'!J323</f>
        <v>Cumplimiento</v>
      </c>
      <c r="E322" s="415" t="str">
        <f>'01-Mapa de riesgo-UO'!K323</f>
        <v xml:space="preserve">Incumplimiento a la normatividad, lineamientos, procesos y procedimientos tanto de carácter interno y externo vigente </v>
      </c>
      <c r="F322" s="415"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415"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06" t="str">
        <f>'01-Mapa de riesgo-UO'!AT323</f>
        <v>MODERADO</v>
      </c>
      <c r="J322" s="415" t="str">
        <f>'01-Mapa de riesgo-UO'!AU323</f>
        <v xml:space="preserve">Nro de situaciones presentadas por incumplimiento de la normatividad </v>
      </c>
      <c r="K322" s="411"/>
      <c r="L322" s="414"/>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406" t="str">
        <f>'01-Mapa de riesgo-UO'!AR323</f>
        <v>ACEPTABLE</v>
      </c>
      <c r="S322" s="409"/>
      <c r="T322" s="410"/>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403"/>
      <c r="AC322" s="126"/>
    </row>
    <row r="323" spans="1:29" ht="12.75" customHeight="1" x14ac:dyDescent="0.2">
      <c r="A323" s="407"/>
      <c r="B323" s="407"/>
      <c r="C323" s="407"/>
      <c r="D323" s="407"/>
      <c r="E323" s="407"/>
      <c r="F323" s="407"/>
      <c r="G323" s="112" t="str">
        <f>'01-Mapa de riesgo-UO'!I324</f>
        <v>Falta de supervisión efectiva de la implementación de la normatividad, lineamiento, proceso o procedimiento</v>
      </c>
      <c r="H323" s="407"/>
      <c r="I323" s="407"/>
      <c r="J323" s="407"/>
      <c r="K323" s="412"/>
      <c r="L323" s="412"/>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407"/>
      <c r="S323" s="409"/>
      <c r="T323" s="410"/>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404"/>
      <c r="AC323" s="126"/>
    </row>
    <row r="324" spans="1:29" ht="12.75" customHeight="1" x14ac:dyDescent="0.2">
      <c r="A324" s="408"/>
      <c r="B324" s="408"/>
      <c r="C324" s="408"/>
      <c r="D324" s="408"/>
      <c r="E324" s="408"/>
      <c r="F324" s="408"/>
      <c r="G324" s="112">
        <f>'01-Mapa de riesgo-UO'!I325</f>
        <v>0</v>
      </c>
      <c r="H324" s="408"/>
      <c r="I324" s="408"/>
      <c r="J324" s="408"/>
      <c r="K324" s="413"/>
      <c r="L324" s="413"/>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408"/>
      <c r="S324" s="409"/>
      <c r="T324" s="410"/>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405"/>
      <c r="AC324" s="126"/>
    </row>
    <row r="325" spans="1:29" ht="12.75" customHeight="1" x14ac:dyDescent="0.2">
      <c r="A325" s="416">
        <v>106</v>
      </c>
      <c r="B325" s="416" t="str">
        <f>'01-Mapa de riesgo-UO'!D326</f>
        <v>ADMINISTRACIÓN_INSTITUCIONAL</v>
      </c>
      <c r="C325" s="415" t="str">
        <f>+'01-Mapa de riesgo-UO'!F326</f>
        <v>NO</v>
      </c>
      <c r="D325" s="415" t="str">
        <f>'01-Mapa de riesgo-UO'!J326</f>
        <v>Información</v>
      </c>
      <c r="E325" s="415" t="str">
        <f>'01-Mapa de riesgo-UO'!K326</f>
        <v xml:space="preserve">Fuga del conocimiento clave adquirido durante la permanencia en la Institución del colaborador </v>
      </c>
      <c r="F325" s="415"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415"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06" t="str">
        <f>'01-Mapa de riesgo-UO'!AT326</f>
        <v>MODERADO</v>
      </c>
      <c r="J325" s="415" t="str">
        <f>'01-Mapa de riesgo-UO'!AU326</f>
        <v xml:space="preserve">Prueba piloto implementación fuga del conocimiento </v>
      </c>
      <c r="K325" s="411"/>
      <c r="L325" s="414"/>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406" t="str">
        <f>'01-Mapa de riesgo-UO'!AR326</f>
        <v>ACEPTABLE</v>
      </c>
      <c r="S325" s="409"/>
      <c r="T325" s="410"/>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403"/>
      <c r="AC325" s="126"/>
    </row>
    <row r="326" spans="1:29" ht="12.75" customHeight="1" x14ac:dyDescent="0.2">
      <c r="A326" s="407"/>
      <c r="B326" s="407"/>
      <c r="C326" s="407"/>
      <c r="D326" s="407"/>
      <c r="E326" s="407"/>
      <c r="F326" s="407"/>
      <c r="G326" s="112" t="str">
        <f>'01-Mapa de riesgo-UO'!I327</f>
        <v>*Falta de aplicación de mecanismos 
para transferir y capitalizar el
conocimiento.</v>
      </c>
      <c r="H326" s="407"/>
      <c r="I326" s="407"/>
      <c r="J326" s="407"/>
      <c r="K326" s="412"/>
      <c r="L326" s="412"/>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407"/>
      <c r="S326" s="409"/>
      <c r="T326" s="410"/>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404"/>
      <c r="AC326" s="126"/>
    </row>
    <row r="327" spans="1:29" ht="12.75" customHeight="1" x14ac:dyDescent="0.2">
      <c r="A327" s="408"/>
      <c r="B327" s="408"/>
      <c r="C327" s="408"/>
      <c r="D327" s="408"/>
      <c r="E327" s="408"/>
      <c r="F327" s="408"/>
      <c r="G327" s="112" t="str">
        <f>'01-Mapa de riesgo-UO'!I328</f>
        <v xml:space="preserve">* Retiro de personas con
conocimiento clave en
la Institución </v>
      </c>
      <c r="H327" s="408"/>
      <c r="I327" s="408"/>
      <c r="J327" s="408"/>
      <c r="K327" s="413"/>
      <c r="L327" s="413"/>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408"/>
      <c r="S327" s="409"/>
      <c r="T327" s="410"/>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405"/>
      <c r="AC327" s="126"/>
    </row>
    <row r="328" spans="1:29" ht="12.75" customHeight="1" x14ac:dyDescent="0.2">
      <c r="A328" s="416">
        <v>107</v>
      </c>
      <c r="B328" s="416" t="str">
        <f>'01-Mapa de riesgo-UO'!D329</f>
        <v>ADMINISTRACIÓN_INSTITUCIONAL</v>
      </c>
      <c r="C328" s="415" t="str">
        <f>+'01-Mapa de riesgo-UO'!F329</f>
        <v>SI</v>
      </c>
      <c r="D328" s="415" t="str">
        <f>'01-Mapa de riesgo-UO'!J329</f>
        <v>Operacional</v>
      </c>
      <c r="E328" s="415" t="str">
        <f>'01-Mapa de riesgo-UO'!K329</f>
        <v>Operacional</v>
      </c>
      <c r="F328" s="415"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415" t="str">
        <f>'01-Mapa de riesgo-UO'!M329</f>
        <v xml:space="preserve">
- Servicio no disponible
- Perdida de la confianza de los usuarios</v>
      </c>
      <c r="I328" s="406" t="str">
        <f>'01-Mapa de riesgo-UO'!AT329</f>
        <v>MODERADO</v>
      </c>
      <c r="J328" s="415" t="str">
        <f>'01-Mapa de riesgo-UO'!AU329</f>
        <v>Nro de Errores graves en aplicativos / Total de Errores en aplicativos reportados por semestre</v>
      </c>
      <c r="K328" s="411"/>
      <c r="L328" s="414"/>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406" t="str">
        <f>'01-Mapa de riesgo-UO'!AR329</f>
        <v>ACEPTABLE</v>
      </c>
      <c r="S328" s="409"/>
      <c r="T328" s="410"/>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403"/>
      <c r="AC328" s="126"/>
    </row>
    <row r="329" spans="1:29" ht="12.75" customHeight="1" x14ac:dyDescent="0.2">
      <c r="A329" s="407"/>
      <c r="B329" s="407"/>
      <c r="C329" s="407"/>
      <c r="D329" s="407"/>
      <c r="E329" s="407"/>
      <c r="F329" s="407"/>
      <c r="G329" s="112">
        <f>'01-Mapa de riesgo-UO'!I330</f>
        <v>0</v>
      </c>
      <c r="H329" s="407"/>
      <c r="I329" s="407"/>
      <c r="J329" s="407"/>
      <c r="K329" s="412"/>
      <c r="L329" s="412"/>
      <c r="M329" s="113">
        <f>'01-Mapa de riesgo-UO'!W330</f>
        <v>0</v>
      </c>
      <c r="N329" s="114">
        <f>'01-Mapa de riesgo-UO'!AB330</f>
        <v>0</v>
      </c>
      <c r="O329" s="114">
        <f>'01-Mapa de riesgo-UO'!AF330</f>
        <v>0</v>
      </c>
      <c r="P329" s="115">
        <f>'01-Mapa de riesgo-UO'!AK330</f>
        <v>0</v>
      </c>
      <c r="Q329" s="115">
        <f>'01-Mapa de riesgo-UO'!AP330</f>
        <v>0</v>
      </c>
      <c r="R329" s="407"/>
      <c r="S329" s="409"/>
      <c r="T329" s="410"/>
      <c r="U329" s="116">
        <f>'01-Mapa de riesgo-UO'!AW330</f>
        <v>0</v>
      </c>
      <c r="V329" s="116">
        <f>'01-Mapa de riesgo-UO'!AX330</f>
        <v>0</v>
      </c>
      <c r="W329" s="117">
        <f>'01-Mapa de riesgo-UO'!K330</f>
        <v>0</v>
      </c>
      <c r="X329" s="121"/>
      <c r="Y329" s="122"/>
      <c r="Z329" s="123"/>
      <c r="AA329" s="123"/>
      <c r="AB329" s="404"/>
      <c r="AC329" s="126"/>
    </row>
    <row r="330" spans="1:29" ht="12.75" customHeight="1" x14ac:dyDescent="0.2">
      <c r="A330" s="408"/>
      <c r="B330" s="408"/>
      <c r="C330" s="408"/>
      <c r="D330" s="408"/>
      <c r="E330" s="408"/>
      <c r="F330" s="408"/>
      <c r="G330" s="112">
        <f>'01-Mapa de riesgo-UO'!I331</f>
        <v>0</v>
      </c>
      <c r="H330" s="408"/>
      <c r="I330" s="408"/>
      <c r="J330" s="408"/>
      <c r="K330" s="413"/>
      <c r="L330" s="413"/>
      <c r="M330" s="113">
        <f>'01-Mapa de riesgo-UO'!W331</f>
        <v>0</v>
      </c>
      <c r="N330" s="114">
        <f>'01-Mapa de riesgo-UO'!AB331</f>
        <v>0</v>
      </c>
      <c r="O330" s="114">
        <f>'01-Mapa de riesgo-UO'!AF331</f>
        <v>0</v>
      </c>
      <c r="P330" s="115">
        <f>'01-Mapa de riesgo-UO'!AK331</f>
        <v>0</v>
      </c>
      <c r="Q330" s="115">
        <f>'01-Mapa de riesgo-UO'!AP331</f>
        <v>0</v>
      </c>
      <c r="R330" s="408"/>
      <c r="S330" s="409"/>
      <c r="T330" s="410"/>
      <c r="U330" s="116">
        <f>'01-Mapa de riesgo-UO'!AW331</f>
        <v>0</v>
      </c>
      <c r="V330" s="116">
        <f>'01-Mapa de riesgo-UO'!AX331</f>
        <v>0</v>
      </c>
      <c r="W330" s="117">
        <f>'01-Mapa de riesgo-UO'!K331</f>
        <v>0</v>
      </c>
      <c r="X330" s="121"/>
      <c r="Y330" s="122"/>
      <c r="Z330" s="123"/>
      <c r="AA330" s="123"/>
      <c r="AB330" s="405"/>
      <c r="AC330" s="126"/>
    </row>
    <row r="331" spans="1:29" ht="12.75" customHeight="1" x14ac:dyDescent="0.2">
      <c r="A331" s="416">
        <v>108</v>
      </c>
      <c r="B331" s="416" t="str">
        <f>'01-Mapa de riesgo-UO'!D332</f>
        <v>ADMINISTRACIÓN_INSTITUCIONAL</v>
      </c>
      <c r="C331" s="415" t="str">
        <f>+'01-Mapa de riesgo-UO'!F332</f>
        <v>SI</v>
      </c>
      <c r="D331" s="415" t="str">
        <f>'01-Mapa de riesgo-UO'!J332</f>
        <v>Tecnología</v>
      </c>
      <c r="E331" s="415" t="str">
        <f>'01-Mapa de riesgo-UO'!K332</f>
        <v>Tecnológico</v>
      </c>
      <c r="F331" s="415"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415" t="str">
        <f>'01-Mapa de riesgo-UO'!M332</f>
        <v>- Retrasos en las actividades propias de las dependencias. 
- Servicio no disponible.
- Perdida de la confianza de los usuarios.</v>
      </c>
      <c r="I331" s="406" t="str">
        <f>'01-Mapa de riesgo-UO'!AT332</f>
        <v>LEVE</v>
      </c>
      <c r="J331" s="415" t="str">
        <f>'01-Mapa de riesgo-UO'!AU332</f>
        <v xml:space="preserve">No. de minutos que los dispositivos físicos o virtuales estan disponibles/((365x24x60)/2)
</v>
      </c>
      <c r="K331" s="411"/>
      <c r="L331" s="414"/>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406" t="str">
        <f>'01-Mapa de riesgo-UO'!AR332</f>
        <v>ACEPTABLE</v>
      </c>
      <c r="S331" s="409"/>
      <c r="T331" s="410"/>
      <c r="U331" s="116" t="str">
        <f>'01-Mapa de riesgo-UO'!AW332</f>
        <v>ASUMIR</v>
      </c>
      <c r="V331" s="116">
        <f>'01-Mapa de riesgo-UO'!AX332</f>
        <v>0</v>
      </c>
      <c r="W331" s="117" t="str">
        <f>'01-Mapa de riesgo-UO'!K332</f>
        <v>Tecnológico</v>
      </c>
      <c r="X331" s="121"/>
      <c r="Y331" s="122"/>
      <c r="Z331" s="123"/>
      <c r="AA331" s="123"/>
      <c r="AB331" s="403"/>
      <c r="AC331" s="126"/>
    </row>
    <row r="332" spans="1:29" ht="12.75" customHeight="1" x14ac:dyDescent="0.2">
      <c r="A332" s="407"/>
      <c r="B332" s="407"/>
      <c r="C332" s="407"/>
      <c r="D332" s="407"/>
      <c r="E332" s="407"/>
      <c r="F332" s="407"/>
      <c r="G332" s="112">
        <f>'01-Mapa de riesgo-UO'!I333</f>
        <v>0</v>
      </c>
      <c r="H332" s="407"/>
      <c r="I332" s="407"/>
      <c r="J332" s="407"/>
      <c r="K332" s="412"/>
      <c r="L332" s="412"/>
      <c r="M332" s="113">
        <f>'01-Mapa de riesgo-UO'!W333</f>
        <v>0</v>
      </c>
      <c r="N332" s="114">
        <f>'01-Mapa de riesgo-UO'!AB333</f>
        <v>0</v>
      </c>
      <c r="O332" s="114">
        <f>'01-Mapa de riesgo-UO'!AF333</f>
        <v>0</v>
      </c>
      <c r="P332" s="115">
        <f>'01-Mapa de riesgo-UO'!AK333</f>
        <v>0</v>
      </c>
      <c r="Q332" s="115">
        <f>'01-Mapa de riesgo-UO'!AP333</f>
        <v>0</v>
      </c>
      <c r="R332" s="407"/>
      <c r="S332" s="409"/>
      <c r="T332" s="410"/>
      <c r="U332" s="116">
        <f>'01-Mapa de riesgo-UO'!AW333</f>
        <v>0</v>
      </c>
      <c r="V332" s="116">
        <f>'01-Mapa de riesgo-UO'!AX333</f>
        <v>0</v>
      </c>
      <c r="W332" s="117">
        <f>'01-Mapa de riesgo-UO'!K333</f>
        <v>0</v>
      </c>
      <c r="X332" s="121"/>
      <c r="Y332" s="122"/>
      <c r="Z332" s="123"/>
      <c r="AA332" s="123"/>
      <c r="AB332" s="404"/>
      <c r="AC332" s="126"/>
    </row>
    <row r="333" spans="1:29" ht="12.75" customHeight="1" x14ac:dyDescent="0.2">
      <c r="A333" s="408"/>
      <c r="B333" s="408"/>
      <c r="C333" s="408"/>
      <c r="D333" s="408"/>
      <c r="E333" s="408"/>
      <c r="F333" s="408"/>
      <c r="G333" s="112">
        <f>'01-Mapa de riesgo-UO'!I334</f>
        <v>0</v>
      </c>
      <c r="H333" s="408"/>
      <c r="I333" s="408"/>
      <c r="J333" s="408"/>
      <c r="K333" s="413"/>
      <c r="L333" s="413"/>
      <c r="M333" s="113">
        <f>'01-Mapa de riesgo-UO'!W334</f>
        <v>0</v>
      </c>
      <c r="N333" s="114">
        <f>'01-Mapa de riesgo-UO'!AB334</f>
        <v>0</v>
      </c>
      <c r="O333" s="114">
        <f>'01-Mapa de riesgo-UO'!AF334</f>
        <v>0</v>
      </c>
      <c r="P333" s="115">
        <f>'01-Mapa de riesgo-UO'!AK334</f>
        <v>0</v>
      </c>
      <c r="Q333" s="115">
        <f>'01-Mapa de riesgo-UO'!AP334</f>
        <v>0</v>
      </c>
      <c r="R333" s="408"/>
      <c r="S333" s="409"/>
      <c r="T333" s="410"/>
      <c r="U333" s="116">
        <f>'01-Mapa de riesgo-UO'!AW334</f>
        <v>0</v>
      </c>
      <c r="V333" s="116">
        <f>'01-Mapa de riesgo-UO'!AX334</f>
        <v>0</v>
      </c>
      <c r="W333" s="117">
        <f>'01-Mapa de riesgo-UO'!K334</f>
        <v>0</v>
      </c>
      <c r="X333" s="121"/>
      <c r="Y333" s="122"/>
      <c r="Z333" s="123"/>
      <c r="AA333" s="123"/>
      <c r="AB333" s="405"/>
      <c r="AC333" s="126"/>
    </row>
    <row r="334" spans="1:29" ht="12.75" customHeight="1" x14ac:dyDescent="0.2">
      <c r="A334" s="416">
        <v>109</v>
      </c>
      <c r="B334" s="416" t="str">
        <f>'01-Mapa de riesgo-UO'!D335</f>
        <v>ADMINISTRACIÓN_INSTITUCIONAL</v>
      </c>
      <c r="C334" s="415" t="str">
        <f>+'01-Mapa de riesgo-UO'!F335</f>
        <v>NO</v>
      </c>
      <c r="D334" s="415" t="str">
        <f>'01-Mapa de riesgo-UO'!J335</f>
        <v>Cumplimiento</v>
      </c>
      <c r="E334" s="415" t="str">
        <f>'01-Mapa de riesgo-UO'!K335</f>
        <v>Protección de Datos</v>
      </c>
      <c r="F334" s="415"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415" t="str">
        <f>'01-Mapa de riesgo-UO'!M335</f>
        <v>- Fuga de Información.
- Incumplimiento de la norma.
- Posibles sanciones de la Superintendencia de Industria Y Comercio (SIC).
- Entrega de información confidencial.</v>
      </c>
      <c r="I334" s="406" t="str">
        <f>'01-Mapa de riesgo-UO'!AT335</f>
        <v>MODERADO</v>
      </c>
      <c r="J334" s="415" t="str">
        <f>'01-Mapa de riesgo-UO'!AU335</f>
        <v xml:space="preserve">(No de capacitaciones atendidas/ No. De capacitaciones programadas)*100
</v>
      </c>
      <c r="K334" s="411"/>
      <c r="L334" s="414"/>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406" t="str">
        <f>'01-Mapa de riesgo-UO'!AR335</f>
        <v>ACEPTABLE</v>
      </c>
      <c r="S334" s="409"/>
      <c r="T334" s="410"/>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403"/>
      <c r="AC334" s="126"/>
    </row>
    <row r="335" spans="1:29" ht="12.75" customHeight="1" x14ac:dyDescent="0.2">
      <c r="A335" s="407"/>
      <c r="B335" s="407"/>
      <c r="C335" s="407"/>
      <c r="D335" s="407"/>
      <c r="E335" s="407"/>
      <c r="F335" s="407"/>
      <c r="G335" s="112">
        <f>'01-Mapa de riesgo-UO'!I336</f>
        <v>0</v>
      </c>
      <c r="H335" s="407"/>
      <c r="I335" s="407"/>
      <c r="J335" s="407"/>
      <c r="K335" s="412"/>
      <c r="L335" s="412"/>
      <c r="M335" s="113">
        <f>'01-Mapa de riesgo-UO'!W336</f>
        <v>0</v>
      </c>
      <c r="N335" s="114">
        <f>'01-Mapa de riesgo-UO'!AB336</f>
        <v>0</v>
      </c>
      <c r="O335" s="114">
        <f>'01-Mapa de riesgo-UO'!AF336</f>
        <v>0</v>
      </c>
      <c r="P335" s="115">
        <f>'01-Mapa de riesgo-UO'!AK336</f>
        <v>0</v>
      </c>
      <c r="Q335" s="115">
        <f>'01-Mapa de riesgo-UO'!AP336</f>
        <v>0</v>
      </c>
      <c r="R335" s="407"/>
      <c r="S335" s="409"/>
      <c r="T335" s="410"/>
      <c r="U335" s="116">
        <f>'01-Mapa de riesgo-UO'!AW336</f>
        <v>0</v>
      </c>
      <c r="V335" s="116">
        <f>'01-Mapa de riesgo-UO'!AX336</f>
        <v>0</v>
      </c>
      <c r="W335" s="117">
        <f>'01-Mapa de riesgo-UO'!K336</f>
        <v>0</v>
      </c>
      <c r="X335" s="121"/>
      <c r="Y335" s="122"/>
      <c r="Z335" s="123"/>
      <c r="AA335" s="123"/>
      <c r="AB335" s="404"/>
      <c r="AC335" s="126"/>
    </row>
    <row r="336" spans="1:29" ht="12.75" customHeight="1" x14ac:dyDescent="0.2">
      <c r="A336" s="408"/>
      <c r="B336" s="408"/>
      <c r="C336" s="408"/>
      <c r="D336" s="408"/>
      <c r="E336" s="408"/>
      <c r="F336" s="408"/>
      <c r="G336" s="112">
        <f>'01-Mapa de riesgo-UO'!I337</f>
        <v>0</v>
      </c>
      <c r="H336" s="408"/>
      <c r="I336" s="408"/>
      <c r="J336" s="408"/>
      <c r="K336" s="413"/>
      <c r="L336" s="413"/>
      <c r="M336" s="113">
        <f>'01-Mapa de riesgo-UO'!W337</f>
        <v>0</v>
      </c>
      <c r="N336" s="114">
        <f>'01-Mapa de riesgo-UO'!AB337</f>
        <v>0</v>
      </c>
      <c r="O336" s="114">
        <f>'01-Mapa de riesgo-UO'!AF337</f>
        <v>0</v>
      </c>
      <c r="P336" s="115">
        <f>'01-Mapa de riesgo-UO'!AK337</f>
        <v>0</v>
      </c>
      <c r="Q336" s="115">
        <f>'01-Mapa de riesgo-UO'!AP337</f>
        <v>0</v>
      </c>
      <c r="R336" s="408"/>
      <c r="S336" s="409"/>
      <c r="T336" s="410"/>
      <c r="U336" s="116">
        <f>'01-Mapa de riesgo-UO'!AW337</f>
        <v>0</v>
      </c>
      <c r="V336" s="116">
        <f>'01-Mapa de riesgo-UO'!AX337</f>
        <v>0</v>
      </c>
      <c r="W336" s="117">
        <f>'01-Mapa de riesgo-UO'!K337</f>
        <v>0</v>
      </c>
      <c r="X336" s="121"/>
      <c r="Y336" s="122"/>
      <c r="Z336" s="123"/>
      <c r="AA336" s="123"/>
      <c r="AB336" s="405"/>
      <c r="AC336" s="126"/>
    </row>
    <row r="337" spans="1:29" ht="12.75" customHeight="1" x14ac:dyDescent="0.2">
      <c r="A337" s="416">
        <v>110</v>
      </c>
      <c r="B337" s="416" t="str">
        <f>'01-Mapa de riesgo-UO'!D338</f>
        <v>ADMINISTRACIÓN_INSTITUCIONAL</v>
      </c>
      <c r="C337" s="415" t="str">
        <f>+'01-Mapa de riesgo-UO'!F338</f>
        <v>NO</v>
      </c>
      <c r="D337" s="415" t="str">
        <f>'01-Mapa de riesgo-UO'!J338</f>
        <v>Cumplimiento</v>
      </c>
      <c r="E337" s="415" t="str">
        <f>'01-Mapa de riesgo-UO'!K338</f>
        <v>Vencimiento de los terminos establecidos por la ley</v>
      </c>
      <c r="F337" s="415"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415" t="str">
        <f>'01-Mapa de riesgo-UO'!M338</f>
        <v>Aperura de procesos diciplinarios, investigaciones adminisgtrativas, investigaciones fiscales, investigaciones penales</v>
      </c>
      <c r="I337" s="406" t="str">
        <f>'01-Mapa de riesgo-UO'!AT338</f>
        <v>LEVE</v>
      </c>
      <c r="J337" s="415" t="str">
        <f>'01-Mapa de riesgo-UO'!AU338</f>
        <v>No. De procesos con términos vencidos / total de procesos</v>
      </c>
      <c r="K337" s="411"/>
      <c r="L337" s="414"/>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406" t="str">
        <f>'01-Mapa de riesgo-UO'!AR338</f>
        <v>ACEPTABLE</v>
      </c>
      <c r="S337" s="409"/>
      <c r="T337" s="410"/>
      <c r="U337" s="116" t="str">
        <f>'01-Mapa de riesgo-UO'!AW338</f>
        <v>ASUMIR</v>
      </c>
      <c r="V337" s="116">
        <f>'01-Mapa de riesgo-UO'!AX338</f>
        <v>0</v>
      </c>
      <c r="W337" s="117" t="str">
        <f>'01-Mapa de riesgo-UO'!K338</f>
        <v>Vencimiento de los terminos establecidos por la ley</v>
      </c>
      <c r="X337" s="121"/>
      <c r="Y337" s="122"/>
      <c r="Z337" s="123"/>
      <c r="AA337" s="123"/>
      <c r="AB337" s="403"/>
      <c r="AC337" s="126"/>
    </row>
    <row r="338" spans="1:29" ht="12.75" customHeight="1" x14ac:dyDescent="0.2">
      <c r="A338" s="407"/>
      <c r="B338" s="407"/>
      <c r="C338" s="407"/>
      <c r="D338" s="407"/>
      <c r="E338" s="407"/>
      <c r="F338" s="407"/>
      <c r="G338" s="112">
        <f>'01-Mapa de riesgo-UO'!I339</f>
        <v>0</v>
      </c>
      <c r="H338" s="407"/>
      <c r="I338" s="407"/>
      <c r="J338" s="407"/>
      <c r="K338" s="412"/>
      <c r="L338" s="412"/>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407"/>
      <c r="S338" s="409"/>
      <c r="T338" s="410"/>
      <c r="U338" s="116" t="str">
        <f>'01-Mapa de riesgo-UO'!AW339</f>
        <v>ASUMIR</v>
      </c>
      <c r="V338" s="116">
        <f>'01-Mapa de riesgo-UO'!AX339</f>
        <v>0</v>
      </c>
      <c r="W338" s="117">
        <f>'01-Mapa de riesgo-UO'!K339</f>
        <v>0</v>
      </c>
      <c r="X338" s="121"/>
      <c r="Y338" s="122"/>
      <c r="Z338" s="123"/>
      <c r="AA338" s="123"/>
      <c r="AB338" s="404"/>
      <c r="AC338" s="126"/>
    </row>
    <row r="339" spans="1:29" ht="12.75" customHeight="1" x14ac:dyDescent="0.2">
      <c r="A339" s="408"/>
      <c r="B339" s="408"/>
      <c r="C339" s="408"/>
      <c r="D339" s="408"/>
      <c r="E339" s="408"/>
      <c r="F339" s="408"/>
      <c r="G339" s="112">
        <f>'01-Mapa de riesgo-UO'!I340</f>
        <v>0</v>
      </c>
      <c r="H339" s="408"/>
      <c r="I339" s="408"/>
      <c r="J339" s="408"/>
      <c r="K339" s="413"/>
      <c r="L339" s="413"/>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408"/>
      <c r="S339" s="409"/>
      <c r="T339" s="410"/>
      <c r="U339" s="116" t="str">
        <f>'01-Mapa de riesgo-UO'!AW340</f>
        <v>ASUMIR</v>
      </c>
      <c r="V339" s="116">
        <f>'01-Mapa de riesgo-UO'!AX340</f>
        <v>0</v>
      </c>
      <c r="W339" s="117">
        <f>'01-Mapa de riesgo-UO'!K340</f>
        <v>0</v>
      </c>
      <c r="X339" s="121"/>
      <c r="Y339" s="122"/>
      <c r="Z339" s="123"/>
      <c r="AA339" s="123"/>
      <c r="AB339" s="405"/>
      <c r="AC339" s="126"/>
    </row>
    <row r="340" spans="1:29" ht="12.75" customHeight="1" x14ac:dyDescent="0.2">
      <c r="A340" s="416">
        <v>111</v>
      </c>
      <c r="B340" s="416" t="str">
        <f>'01-Mapa de riesgo-UO'!D341</f>
        <v>ADMINISTRACIÓN_INSTITUCIONAL</v>
      </c>
      <c r="C340" s="415" t="str">
        <f>+'01-Mapa de riesgo-UO'!F341</f>
        <v>NO</v>
      </c>
      <c r="D340" s="415" t="str">
        <f>'01-Mapa de riesgo-UO'!J341</f>
        <v>Operacional</v>
      </c>
      <c r="E340" s="415" t="str">
        <f>'01-Mapa de riesgo-UO'!K341</f>
        <v>INCUMPLIMIENTO A LA PROMESA DE SERVICIOS DE 8 DIAS HABILES, PARA GESTIONAR LAS NECESIDADES DE TIPO CONTRACTUAL DE LAS DEPENDENCIAS</v>
      </c>
      <c r="F340" s="415"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415" t="str">
        <f>'01-Mapa de riesgo-UO'!M341</f>
        <v>RETRASO EN LA EJECUCION CONTRACTUAL DE LAS NECESIDADES DE LAS DEPENDENCIAS UNIVERSITARIAS</v>
      </c>
      <c r="I340" s="406" t="str">
        <f>'01-Mapa de riesgo-UO'!AT341</f>
        <v>MODERADO</v>
      </c>
      <c r="J340" s="415" t="str">
        <f>'01-Mapa de riesgo-UO'!AU341</f>
        <v>NUMERORO DE SOLIICTUDES DE CONTRATCION TRAMITADAS EN MAS DE 8 DIAS HABILES</v>
      </c>
      <c r="K340" s="411"/>
      <c r="L340" s="414"/>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406" t="str">
        <f>'01-Mapa de riesgo-UO'!AR341</f>
        <v>ACEPTABLE</v>
      </c>
      <c r="S340" s="409"/>
      <c r="T340" s="410"/>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403"/>
      <c r="AC340" s="126"/>
    </row>
    <row r="341" spans="1:29" ht="12.75" customHeight="1" x14ac:dyDescent="0.2">
      <c r="A341" s="407"/>
      <c r="B341" s="407"/>
      <c r="C341" s="407"/>
      <c r="D341" s="407"/>
      <c r="E341" s="407"/>
      <c r="F341" s="407"/>
      <c r="G341" s="112">
        <f>'01-Mapa de riesgo-UO'!I342</f>
        <v>0</v>
      </c>
      <c r="H341" s="407"/>
      <c r="I341" s="407"/>
      <c r="J341" s="407"/>
      <c r="K341" s="412"/>
      <c r="L341" s="412"/>
      <c r="M341" s="113">
        <f>'01-Mapa de riesgo-UO'!W342</f>
        <v>0</v>
      </c>
      <c r="N341" s="114">
        <f>'01-Mapa de riesgo-UO'!AB342</f>
        <v>0</v>
      </c>
      <c r="O341" s="114">
        <f>'01-Mapa de riesgo-UO'!AF342</f>
        <v>0</v>
      </c>
      <c r="P341" s="115">
        <f>'01-Mapa de riesgo-UO'!AK342</f>
        <v>0</v>
      </c>
      <c r="Q341" s="115">
        <f>'01-Mapa de riesgo-UO'!AP342</f>
        <v>0</v>
      </c>
      <c r="R341" s="407"/>
      <c r="S341" s="409"/>
      <c r="T341" s="410"/>
      <c r="U341" s="116">
        <f>'01-Mapa de riesgo-UO'!AW342</f>
        <v>0</v>
      </c>
      <c r="V341" s="116">
        <f>'01-Mapa de riesgo-UO'!AX342</f>
        <v>0</v>
      </c>
      <c r="W341" s="117">
        <f>'01-Mapa de riesgo-UO'!K342</f>
        <v>0</v>
      </c>
      <c r="X341" s="121"/>
      <c r="Y341" s="122"/>
      <c r="Z341" s="123"/>
      <c r="AA341" s="123"/>
      <c r="AB341" s="404"/>
      <c r="AC341" s="126"/>
    </row>
    <row r="342" spans="1:29" ht="12.75" customHeight="1" x14ac:dyDescent="0.2">
      <c r="A342" s="408"/>
      <c r="B342" s="408"/>
      <c r="C342" s="408"/>
      <c r="D342" s="408"/>
      <c r="E342" s="408"/>
      <c r="F342" s="408"/>
      <c r="G342" s="112">
        <f>'01-Mapa de riesgo-UO'!I343</f>
        <v>0</v>
      </c>
      <c r="H342" s="408"/>
      <c r="I342" s="408"/>
      <c r="J342" s="408"/>
      <c r="K342" s="413"/>
      <c r="L342" s="413"/>
      <c r="M342" s="113">
        <f>'01-Mapa de riesgo-UO'!W343</f>
        <v>0</v>
      </c>
      <c r="N342" s="114">
        <f>'01-Mapa de riesgo-UO'!AB343</f>
        <v>0</v>
      </c>
      <c r="O342" s="114">
        <f>'01-Mapa de riesgo-UO'!AF343</f>
        <v>0</v>
      </c>
      <c r="P342" s="115">
        <f>'01-Mapa de riesgo-UO'!AK343</f>
        <v>0</v>
      </c>
      <c r="Q342" s="115">
        <f>'01-Mapa de riesgo-UO'!AP343</f>
        <v>0</v>
      </c>
      <c r="R342" s="408"/>
      <c r="S342" s="409"/>
      <c r="T342" s="410"/>
      <c r="U342" s="116">
        <f>'01-Mapa de riesgo-UO'!AW343</f>
        <v>0</v>
      </c>
      <c r="V342" s="116">
        <f>'01-Mapa de riesgo-UO'!AX343</f>
        <v>0</v>
      </c>
      <c r="W342" s="117">
        <f>'01-Mapa de riesgo-UO'!K343</f>
        <v>0</v>
      </c>
      <c r="X342" s="121"/>
      <c r="Y342" s="122"/>
      <c r="Z342" s="123"/>
      <c r="AA342" s="123"/>
      <c r="AB342" s="405"/>
      <c r="AC342" s="126"/>
    </row>
    <row r="343" spans="1:29" ht="12.75" customHeight="1" x14ac:dyDescent="0.2">
      <c r="A343" s="416">
        <v>112</v>
      </c>
      <c r="B343" s="416" t="str">
        <f>'01-Mapa de riesgo-UO'!D344</f>
        <v>ADMINISTRACIÓN_INSTITUCIONAL</v>
      </c>
      <c r="C343" s="415" t="str">
        <f>+'01-Mapa de riesgo-UO'!F344</f>
        <v>NO</v>
      </c>
      <c r="D343" s="415" t="str">
        <f>'01-Mapa de riesgo-UO'!J344</f>
        <v>Operacional</v>
      </c>
      <c r="E343" s="415" t="str">
        <f>'01-Mapa de riesgo-UO'!K344</f>
        <v>INCUMPLIMIENTO DE LOS PLAZOS DISPUESTOS POR COLOMBIA COMPRA EFICIENTE PARA PUBLICRA LA ACTIVIDAD CONTRACTUAL EN EL MODULO PUBLICITARIO EN LA PALTAFORMA SECOP II</v>
      </c>
      <c r="F343" s="415" t="str">
        <f>'01-Mapa de riesgo-UO'!L344</f>
        <v>DEMORA DE MAS DE TRES DIAS HABILES PARA PUBLICAR LA DOCUMENTACION CONTRACTUAL EN LA PLATAFORMA SECOP II</v>
      </c>
      <c r="G343" s="112" t="str">
        <f>'01-Mapa de riesgo-UO'!I344</f>
        <v>Falta de seguimiento a los procesos de contratación.</v>
      </c>
      <c r="H343" s="415" t="str">
        <f>'01-Mapa de riesgo-UO'!M344</f>
        <v>PROCESOS DICIPLINARIOS POR LA NO PUBLICACION EN LA PLATAFORMA SECOP II EN LOS TERMINOS LEGALES ESTABLECIDOS DESDE COLOMBIA COMPRA EFICIENTE</v>
      </c>
      <c r="I343" s="406" t="str">
        <f>'01-Mapa de riesgo-UO'!AT344</f>
        <v>MODERADO</v>
      </c>
      <c r="J343" s="415" t="str">
        <f>'01-Mapa de riesgo-UO'!AU344</f>
        <v>NUMERO DE PUBLICACIONES EN LAPLATAFORMA SECOP II EXTEMPORANEAS</v>
      </c>
      <c r="K343" s="411"/>
      <c r="L343" s="414"/>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406" t="str">
        <f>'01-Mapa de riesgo-UO'!AR344</f>
        <v>FUERTE</v>
      </c>
      <c r="S343" s="409"/>
      <c r="T343" s="410"/>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403"/>
      <c r="AC343" s="126"/>
    </row>
    <row r="344" spans="1:29" ht="12.75" customHeight="1" x14ac:dyDescent="0.2">
      <c r="A344" s="407"/>
      <c r="B344" s="407"/>
      <c r="C344" s="407"/>
      <c r="D344" s="407"/>
      <c r="E344" s="407"/>
      <c r="F344" s="407"/>
      <c r="G344" s="112">
        <f>'01-Mapa de riesgo-UO'!I345</f>
        <v>0</v>
      </c>
      <c r="H344" s="407"/>
      <c r="I344" s="407"/>
      <c r="J344" s="407"/>
      <c r="K344" s="412"/>
      <c r="L344" s="412"/>
      <c r="M344" s="113">
        <f>'01-Mapa de riesgo-UO'!W345</f>
        <v>0</v>
      </c>
      <c r="N344" s="114">
        <f>'01-Mapa de riesgo-UO'!AB345</f>
        <v>0</v>
      </c>
      <c r="O344" s="114">
        <f>'01-Mapa de riesgo-UO'!AF345</f>
        <v>0</v>
      </c>
      <c r="P344" s="115">
        <f>'01-Mapa de riesgo-UO'!AK345</f>
        <v>0</v>
      </c>
      <c r="Q344" s="115">
        <f>'01-Mapa de riesgo-UO'!AP345</f>
        <v>0</v>
      </c>
      <c r="R344" s="407"/>
      <c r="S344" s="409"/>
      <c r="T344" s="410"/>
      <c r="U344" s="116">
        <f>'01-Mapa de riesgo-UO'!AW345</f>
        <v>0</v>
      </c>
      <c r="V344" s="116">
        <f>'01-Mapa de riesgo-UO'!AX345</f>
        <v>0</v>
      </c>
      <c r="W344" s="117">
        <f>'01-Mapa de riesgo-UO'!K345</f>
        <v>0</v>
      </c>
      <c r="X344" s="121"/>
      <c r="Y344" s="122"/>
      <c r="Z344" s="123"/>
      <c r="AA344" s="123"/>
      <c r="AB344" s="404"/>
      <c r="AC344" s="126"/>
    </row>
    <row r="345" spans="1:29" ht="12.75" customHeight="1" x14ac:dyDescent="0.2">
      <c r="A345" s="408"/>
      <c r="B345" s="408"/>
      <c r="C345" s="408"/>
      <c r="D345" s="408"/>
      <c r="E345" s="408"/>
      <c r="F345" s="408"/>
      <c r="G345" s="112">
        <f>'01-Mapa de riesgo-UO'!I346</f>
        <v>0</v>
      </c>
      <c r="H345" s="408"/>
      <c r="I345" s="408"/>
      <c r="J345" s="408"/>
      <c r="K345" s="413"/>
      <c r="L345" s="413"/>
      <c r="M345" s="113">
        <f>'01-Mapa de riesgo-UO'!W346</f>
        <v>0</v>
      </c>
      <c r="N345" s="114">
        <f>'01-Mapa de riesgo-UO'!AB346</f>
        <v>0</v>
      </c>
      <c r="O345" s="114">
        <f>'01-Mapa de riesgo-UO'!AF346</f>
        <v>0</v>
      </c>
      <c r="P345" s="115">
        <f>'01-Mapa de riesgo-UO'!AK346</f>
        <v>0</v>
      </c>
      <c r="Q345" s="115">
        <f>'01-Mapa de riesgo-UO'!AP346</f>
        <v>0</v>
      </c>
      <c r="R345" s="408"/>
      <c r="S345" s="409"/>
      <c r="T345" s="410"/>
      <c r="U345" s="116">
        <f>'01-Mapa de riesgo-UO'!AW346</f>
        <v>0</v>
      </c>
      <c r="V345" s="116">
        <f>'01-Mapa de riesgo-UO'!AX346</f>
        <v>0</v>
      </c>
      <c r="W345" s="117">
        <f>'01-Mapa de riesgo-UO'!K346</f>
        <v>0</v>
      </c>
      <c r="X345" s="121"/>
      <c r="Y345" s="122"/>
      <c r="Z345" s="123"/>
      <c r="AA345" s="123"/>
      <c r="AB345" s="405"/>
      <c r="AC345" s="126"/>
    </row>
    <row r="346" spans="1:29" ht="12.75" customHeight="1" x14ac:dyDescent="0.2">
      <c r="A346" s="416">
        <v>113</v>
      </c>
      <c r="B346" s="416" t="str">
        <f>'01-Mapa de riesgo-UO'!D347</f>
        <v>ADMINISTRACIÓN_INSTITUCIONAL</v>
      </c>
      <c r="C346" s="415" t="str">
        <f>+'01-Mapa de riesgo-UO'!F347</f>
        <v>NO</v>
      </c>
      <c r="D346" s="415" t="str">
        <f>'01-Mapa de riesgo-UO'!J347</f>
        <v>Financiero</v>
      </c>
      <c r="E346" s="415" t="str">
        <f>'01-Mapa de riesgo-UO'!K347</f>
        <v>Incremento en el pago de condenas en litigios que pueden ser solucionados antes de que se dé trámite a la acción judicial.</v>
      </c>
      <c r="F346" s="415"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415" t="str">
        <f>'01-Mapa de riesgo-UO'!M347</f>
        <v>Aumento en el volumen de demandas y condenas a la entidad
Carga laboral adicional. 
Afectaciones financieras adicionales.</v>
      </c>
      <c r="I346" s="406" t="str">
        <f>'01-Mapa de riesgo-UO'!AT347</f>
        <v>LEVE</v>
      </c>
      <c r="J346" s="415" t="str">
        <f>'01-Mapa de riesgo-UO'!AU347</f>
        <v>(# Numero de condenas)/(# procesos) *100</v>
      </c>
      <c r="K346" s="411"/>
      <c r="L346" s="414"/>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406" t="str">
        <f>'01-Mapa de riesgo-UO'!AR347</f>
        <v>ACEPTABLE</v>
      </c>
      <c r="S346" s="409"/>
      <c r="T346" s="410"/>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403"/>
      <c r="AC346" s="126"/>
    </row>
    <row r="347" spans="1:29" ht="12.75" customHeight="1" x14ac:dyDescent="0.2">
      <c r="A347" s="407"/>
      <c r="B347" s="407"/>
      <c r="C347" s="407"/>
      <c r="D347" s="407"/>
      <c r="E347" s="407"/>
      <c r="F347" s="407"/>
      <c r="G347" s="112" t="str">
        <f>'01-Mapa de riesgo-UO'!I348</f>
        <v>Falta de unificación de criterios de las autoridades judiciales.</v>
      </c>
      <c r="H347" s="407"/>
      <c r="I347" s="407"/>
      <c r="J347" s="407"/>
      <c r="K347" s="412"/>
      <c r="L347" s="412"/>
      <c r="M347" s="113">
        <f>'01-Mapa de riesgo-UO'!W348</f>
        <v>0</v>
      </c>
      <c r="N347" s="114">
        <f>'01-Mapa de riesgo-UO'!AB348</f>
        <v>0</v>
      </c>
      <c r="O347" s="114">
        <f>'01-Mapa de riesgo-UO'!AF348</f>
        <v>0</v>
      </c>
      <c r="P347" s="115">
        <f>'01-Mapa de riesgo-UO'!AK348</f>
        <v>0</v>
      </c>
      <c r="Q347" s="115">
        <f>'01-Mapa de riesgo-UO'!AP348</f>
        <v>0</v>
      </c>
      <c r="R347" s="407"/>
      <c r="S347" s="409"/>
      <c r="T347" s="410"/>
      <c r="U347" s="116" t="str">
        <f>'01-Mapa de riesgo-UO'!AW348</f>
        <v>ASUMIR</v>
      </c>
      <c r="V347" s="116">
        <f>'01-Mapa de riesgo-UO'!AX348</f>
        <v>0</v>
      </c>
      <c r="W347" s="117">
        <f>'01-Mapa de riesgo-UO'!K348</f>
        <v>0</v>
      </c>
      <c r="X347" s="121"/>
      <c r="Y347" s="122"/>
      <c r="Z347" s="123"/>
      <c r="AA347" s="123"/>
      <c r="AB347" s="404"/>
      <c r="AC347" s="126"/>
    </row>
    <row r="348" spans="1:29" ht="12.75" customHeight="1" x14ac:dyDescent="0.2">
      <c r="A348" s="408"/>
      <c r="B348" s="408"/>
      <c r="C348" s="408"/>
      <c r="D348" s="408"/>
      <c r="E348" s="408"/>
      <c r="F348" s="408"/>
      <c r="G348" s="112">
        <f>'01-Mapa de riesgo-UO'!I349</f>
        <v>0</v>
      </c>
      <c r="H348" s="408"/>
      <c r="I348" s="408"/>
      <c r="J348" s="408"/>
      <c r="K348" s="413"/>
      <c r="L348" s="413"/>
      <c r="M348" s="113">
        <f>'01-Mapa de riesgo-UO'!W349</f>
        <v>0</v>
      </c>
      <c r="N348" s="114">
        <f>'01-Mapa de riesgo-UO'!AB349</f>
        <v>0</v>
      </c>
      <c r="O348" s="114">
        <f>'01-Mapa de riesgo-UO'!AF349</f>
        <v>0</v>
      </c>
      <c r="P348" s="115">
        <f>'01-Mapa de riesgo-UO'!AK349</f>
        <v>0</v>
      </c>
      <c r="Q348" s="115">
        <f>'01-Mapa de riesgo-UO'!AP349</f>
        <v>0</v>
      </c>
      <c r="R348" s="408"/>
      <c r="S348" s="409"/>
      <c r="T348" s="410"/>
      <c r="U348" s="116">
        <f>'01-Mapa de riesgo-UO'!AW349</f>
        <v>0</v>
      </c>
      <c r="V348" s="116">
        <f>'01-Mapa de riesgo-UO'!AX349</f>
        <v>0</v>
      </c>
      <c r="W348" s="117">
        <f>'01-Mapa de riesgo-UO'!K349</f>
        <v>0</v>
      </c>
      <c r="X348" s="121"/>
      <c r="Y348" s="122"/>
      <c r="Z348" s="123"/>
      <c r="AA348" s="123"/>
      <c r="AB348" s="405"/>
      <c r="AC348" s="126"/>
    </row>
    <row r="349" spans="1:29" ht="12.75" customHeight="1" x14ac:dyDescent="0.2">
      <c r="A349" s="416">
        <v>114</v>
      </c>
      <c r="B349" s="416" t="str">
        <f>'01-Mapa de riesgo-UO'!D350</f>
        <v>ADMINISTRACIÓN_INSTITUCIONAL</v>
      </c>
      <c r="C349" s="415" t="str">
        <f>+'01-Mapa de riesgo-UO'!F350</f>
        <v>NO</v>
      </c>
      <c r="D349" s="415" t="str">
        <f>'01-Mapa de riesgo-UO'!J350</f>
        <v>Financiero</v>
      </c>
      <c r="E349" s="415" t="str">
        <f>'01-Mapa de riesgo-UO'!K350</f>
        <v>Aumento del número de demandas de la causa con politica de prevención del daño antijuridico (PPDA) con respecto a la vigencia anterior.</v>
      </c>
      <c r="F349" s="415"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415" t="str">
        <f>'01-Mapa de riesgo-UO'!M350</f>
        <v>Aumento en el volumen de demandas y condenas a la entidad
Carga laboral adicional. 
Afectaciones financieras adicionales.</v>
      </c>
      <c r="I349" s="406" t="str">
        <f>'01-Mapa de riesgo-UO'!AT350</f>
        <v>LEVE</v>
      </c>
      <c r="J349" s="415" t="str">
        <f>'01-Mapa de riesgo-UO'!AU350</f>
        <v>Variación del número de demandas de la causa con PPDA del año en curso con respecto al año anterior.</v>
      </c>
      <c r="K349" s="411"/>
      <c r="L349" s="414"/>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406" t="str">
        <f>'01-Mapa de riesgo-UO'!AR350</f>
        <v>ACEPTABLE</v>
      </c>
      <c r="S349" s="409"/>
      <c r="T349" s="410"/>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403"/>
      <c r="AC349" s="126"/>
    </row>
    <row r="350" spans="1:29" ht="12.75" customHeight="1" x14ac:dyDescent="0.2">
      <c r="A350" s="407"/>
      <c r="B350" s="407"/>
      <c r="C350" s="407"/>
      <c r="D350" s="407"/>
      <c r="E350" s="407"/>
      <c r="F350" s="407"/>
      <c r="G350" s="112" t="str">
        <f>'01-Mapa de riesgo-UO'!I351</f>
        <v>Falta de unificación de criterios de las autoridades judiciales.</v>
      </c>
      <c r="H350" s="407"/>
      <c r="I350" s="407"/>
      <c r="J350" s="407"/>
      <c r="K350" s="412"/>
      <c r="L350" s="412"/>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407"/>
      <c r="S350" s="409"/>
      <c r="T350" s="410"/>
      <c r="U350" s="116" t="str">
        <f>'01-Mapa de riesgo-UO'!AW351</f>
        <v>ASUMIR</v>
      </c>
      <c r="V350" s="116">
        <f>'01-Mapa de riesgo-UO'!AX351</f>
        <v>0</v>
      </c>
      <c r="W350" s="117">
        <f>'01-Mapa de riesgo-UO'!K351</f>
        <v>0</v>
      </c>
      <c r="X350" s="121"/>
      <c r="Y350" s="122"/>
      <c r="Z350" s="123"/>
      <c r="AA350" s="123"/>
      <c r="AB350" s="404"/>
      <c r="AC350" s="126"/>
    </row>
    <row r="351" spans="1:29" ht="12.75" customHeight="1" x14ac:dyDescent="0.2">
      <c r="A351" s="408"/>
      <c r="B351" s="408"/>
      <c r="C351" s="408"/>
      <c r="D351" s="408"/>
      <c r="E351" s="408"/>
      <c r="F351" s="408"/>
      <c r="G351" s="112">
        <f>'01-Mapa de riesgo-UO'!I352</f>
        <v>0</v>
      </c>
      <c r="H351" s="408"/>
      <c r="I351" s="408"/>
      <c r="J351" s="408"/>
      <c r="K351" s="413"/>
      <c r="L351" s="413"/>
      <c r="M351" s="113">
        <f>'01-Mapa de riesgo-UO'!W352</f>
        <v>0</v>
      </c>
      <c r="N351" s="114">
        <f>'01-Mapa de riesgo-UO'!AB352</f>
        <v>0</v>
      </c>
      <c r="O351" s="114">
        <f>'01-Mapa de riesgo-UO'!AF352</f>
        <v>0</v>
      </c>
      <c r="P351" s="115">
        <f>'01-Mapa de riesgo-UO'!AK352</f>
        <v>0</v>
      </c>
      <c r="Q351" s="115">
        <f>'01-Mapa de riesgo-UO'!AP352</f>
        <v>0</v>
      </c>
      <c r="R351" s="408"/>
      <c r="S351" s="409"/>
      <c r="T351" s="410"/>
      <c r="U351" s="116">
        <f>'01-Mapa de riesgo-UO'!AW352</f>
        <v>0</v>
      </c>
      <c r="V351" s="116">
        <f>'01-Mapa de riesgo-UO'!AX352</f>
        <v>0</v>
      </c>
      <c r="W351" s="117">
        <f>'01-Mapa de riesgo-UO'!K352</f>
        <v>0</v>
      </c>
      <c r="X351" s="121"/>
      <c r="Y351" s="122"/>
      <c r="Z351" s="123"/>
      <c r="AA351" s="123"/>
      <c r="AB351" s="405"/>
      <c r="AC351" s="126"/>
    </row>
    <row r="352" spans="1:29" ht="12.75" customHeight="1" x14ac:dyDescent="0.2">
      <c r="A352" s="416">
        <v>115</v>
      </c>
      <c r="B352" s="416" t="str">
        <f>'01-Mapa de riesgo-UO'!D353</f>
        <v>DIRECCIONAMIENTO_INSTITUCIONAL</v>
      </c>
      <c r="C352" s="415" t="str">
        <f>+'01-Mapa de riesgo-UO'!F353</f>
        <v>NO</v>
      </c>
      <c r="D352" s="415" t="str">
        <f>'01-Mapa de riesgo-UO'!J353</f>
        <v>Cumplimiento</v>
      </c>
      <c r="E352" s="415" t="str">
        <f>'01-Mapa de riesgo-UO'!K353</f>
        <v>Incumplimiento de las metas en los tres niveles de gestión  del PDI 2020-2028</v>
      </c>
      <c r="F352" s="415"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415"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06" t="str">
        <f>'01-Mapa de riesgo-UO'!AT353</f>
        <v>LEVE</v>
      </c>
      <c r="J352" s="415" t="str">
        <f>'01-Mapa de riesgo-UO'!AU353</f>
        <v>Nivel cumplimiento del PDI en sus tres niveles de gestión</v>
      </c>
      <c r="K352" s="411"/>
      <c r="L352" s="414"/>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406" t="str">
        <f>'01-Mapa de riesgo-UO'!AR353</f>
        <v>FUERTE</v>
      </c>
      <c r="S352" s="409"/>
      <c r="T352" s="410"/>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403"/>
      <c r="AC352" s="126"/>
    </row>
    <row r="353" spans="1:29" ht="12.75" customHeight="1" x14ac:dyDescent="0.2">
      <c r="A353" s="407"/>
      <c r="B353" s="407"/>
      <c r="C353" s="407"/>
      <c r="D353" s="407"/>
      <c r="E353" s="407"/>
      <c r="F353" s="407"/>
      <c r="G353" s="112" t="str">
        <f>'01-Mapa de riesgo-UO'!I354</f>
        <v xml:space="preserve">Reporte inadecuado o incompleto por parte de las redes de trabajo </v>
      </c>
      <c r="H353" s="407"/>
      <c r="I353" s="407"/>
      <c r="J353" s="407"/>
      <c r="K353" s="412"/>
      <c r="L353" s="412"/>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407"/>
      <c r="S353" s="409"/>
      <c r="T353" s="410"/>
      <c r="U353" s="116" t="str">
        <f>'01-Mapa de riesgo-UO'!AW354</f>
        <v>ASUMIR</v>
      </c>
      <c r="V353" s="116">
        <f>'01-Mapa de riesgo-UO'!AX354</f>
        <v>0</v>
      </c>
      <c r="W353" s="117">
        <f>'01-Mapa de riesgo-UO'!K354</f>
        <v>0</v>
      </c>
      <c r="X353" s="121"/>
      <c r="Y353" s="122"/>
      <c r="Z353" s="123"/>
      <c r="AA353" s="123"/>
      <c r="AB353" s="404"/>
      <c r="AC353" s="126"/>
    </row>
    <row r="354" spans="1:29" ht="12.75" customHeight="1" x14ac:dyDescent="0.2">
      <c r="A354" s="408"/>
      <c r="B354" s="408"/>
      <c r="C354" s="408"/>
      <c r="D354" s="408"/>
      <c r="E354" s="408"/>
      <c r="F354" s="408"/>
      <c r="G354" s="112" t="str">
        <f>'01-Mapa de riesgo-UO'!I355</f>
        <v xml:space="preserve">Baja calidad del reporte en los tres niveles de gestión del PDI </v>
      </c>
      <c r="H354" s="408"/>
      <c r="I354" s="408"/>
      <c r="J354" s="408"/>
      <c r="K354" s="413"/>
      <c r="L354" s="413"/>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408"/>
      <c r="S354" s="409"/>
      <c r="T354" s="410"/>
      <c r="U354" s="116" t="str">
        <f>'01-Mapa de riesgo-UO'!AW355</f>
        <v>ASUMIR</v>
      </c>
      <c r="V354" s="116">
        <f>'01-Mapa de riesgo-UO'!AX355</f>
        <v>0</v>
      </c>
      <c r="W354" s="117">
        <f>'01-Mapa de riesgo-UO'!K355</f>
        <v>0</v>
      </c>
      <c r="X354" s="121"/>
      <c r="Y354" s="122"/>
      <c r="Z354" s="123"/>
      <c r="AA354" s="123"/>
      <c r="AB354" s="405"/>
      <c r="AC354" s="126"/>
    </row>
    <row r="355" spans="1:29" ht="12.75" customHeight="1" x14ac:dyDescent="0.2">
      <c r="A355" s="416">
        <v>116</v>
      </c>
      <c r="B355" s="416" t="str">
        <f>'01-Mapa de riesgo-UO'!D356</f>
        <v>DIRECCIONAMIENTO_INSTITUCIONAL</v>
      </c>
      <c r="C355" s="415" t="str">
        <f>+'01-Mapa de riesgo-UO'!F356</f>
        <v>SI</v>
      </c>
      <c r="D355" s="415" t="str">
        <f>'01-Mapa de riesgo-UO'!J356</f>
        <v>Corrupción</v>
      </c>
      <c r="E355" s="415" t="str">
        <f>'01-Mapa de riesgo-UO'!K356</f>
        <v>Ejecución inadecuada de proyectos de la Oficina de Planeación (contratos, Ordenes contractuales,  resoluciones,  proyectos de operación comercial).</v>
      </c>
      <c r="F355" s="415"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415" t="str">
        <f>'01-Mapa de riesgo-UO'!M356</f>
        <v xml:space="preserve">Hallazgos por parte de entes de control
Detrimento patrimonial
Incumplimiento de resultados
Afectación de la imagen institucional </v>
      </c>
      <c r="I355" s="406" t="str">
        <f>'01-Mapa de riesgo-UO'!AT356</f>
        <v>MODERADO</v>
      </c>
      <c r="J355" s="415" t="str">
        <f>'01-Mapa de riesgo-UO'!AU356</f>
        <v>Contratos y/o proyectos ejecutados inadecuadamente /Total proyectos y/o contratos ejecutados</v>
      </c>
      <c r="K355" s="411"/>
      <c r="L355" s="414"/>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406" t="str">
        <f>'01-Mapa de riesgo-UO'!AR356</f>
        <v>FUERTE</v>
      </c>
      <c r="S355" s="409"/>
      <c r="T355" s="410"/>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403"/>
      <c r="AC355" s="126"/>
    </row>
    <row r="356" spans="1:29" ht="12.75" customHeight="1" x14ac:dyDescent="0.2">
      <c r="A356" s="407"/>
      <c r="B356" s="407"/>
      <c r="C356" s="407"/>
      <c r="D356" s="407"/>
      <c r="E356" s="407"/>
      <c r="F356" s="407"/>
      <c r="G356" s="112" t="str">
        <f>'01-Mapa de riesgo-UO'!I357</f>
        <v>Beneficiar a terceros sin el cumplimiento de requisitos contractuales</v>
      </c>
      <c r="H356" s="407"/>
      <c r="I356" s="407"/>
      <c r="J356" s="407"/>
      <c r="K356" s="412"/>
      <c r="L356" s="412"/>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407"/>
      <c r="S356" s="409"/>
      <c r="T356" s="410"/>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404"/>
      <c r="AC356" s="126"/>
    </row>
    <row r="357" spans="1:29" ht="12.75" customHeight="1" x14ac:dyDescent="0.2">
      <c r="A357" s="408"/>
      <c r="B357" s="408"/>
      <c r="C357" s="408"/>
      <c r="D357" s="408"/>
      <c r="E357" s="408"/>
      <c r="F357" s="408"/>
      <c r="G357" s="112" t="str">
        <f>'01-Mapa de riesgo-UO'!I358</f>
        <v xml:space="preserve">Desarticulación de los procedimientos institucionales para el desarrollo y ejecución en cada una de sus etapas </v>
      </c>
      <c r="H357" s="408"/>
      <c r="I357" s="408"/>
      <c r="J357" s="408"/>
      <c r="K357" s="413"/>
      <c r="L357" s="413"/>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408"/>
      <c r="S357" s="409"/>
      <c r="T357" s="410"/>
      <c r="U357" s="116">
        <f>'01-Mapa de riesgo-UO'!AW358</f>
        <v>0</v>
      </c>
      <c r="V357" s="116">
        <f>'01-Mapa de riesgo-UO'!AX358</f>
        <v>0</v>
      </c>
      <c r="W357" s="117">
        <f>'01-Mapa de riesgo-UO'!K358</f>
        <v>0</v>
      </c>
      <c r="X357" s="121"/>
      <c r="Y357" s="122"/>
      <c r="Z357" s="123"/>
      <c r="AA357" s="123"/>
      <c r="AB357" s="405"/>
      <c r="AC357" s="126"/>
    </row>
    <row r="358" spans="1:29" ht="12.75" customHeight="1" x14ac:dyDescent="0.2">
      <c r="A358" s="416">
        <v>117</v>
      </c>
      <c r="B358" s="416" t="str">
        <f>'01-Mapa de riesgo-UO'!D359</f>
        <v>ADMINISTRACIÓN_INSTITUCIONAL</v>
      </c>
      <c r="C358" s="415" t="str">
        <f>+'01-Mapa de riesgo-UO'!F359</f>
        <v>NO</v>
      </c>
      <c r="D358" s="415" t="str">
        <f>'01-Mapa de riesgo-UO'!J359</f>
        <v>Información</v>
      </c>
      <c r="E358" s="415" t="str">
        <f>'01-Mapa de riesgo-UO'!K359</f>
        <v>Probabilidad de tener inconsistencias en la información estadística e institucional reportada debido a las diversas fuentes de información internas y las reglas de negocio asociadas a su extracción.</v>
      </c>
      <c r="F358" s="415"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415" t="str">
        <f>'01-Mapa de riesgo-UO'!M359</f>
        <v>Hallazgos, multas o sanciones por los entes de control
Pérdida de credibilidad por diferencias en los reportes de información</v>
      </c>
      <c r="I358" s="406" t="str">
        <f>'01-Mapa de riesgo-UO'!AT359</f>
        <v>MODERADO</v>
      </c>
      <c r="J358" s="415" t="str">
        <f>'01-Mapa de riesgo-UO'!AU359</f>
        <v>Nivel de actualización de la información a nivel estratégico y táctico</v>
      </c>
      <c r="K358" s="411"/>
      <c r="L358" s="414"/>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406" t="str">
        <f>'01-Mapa de riesgo-UO'!AR359</f>
        <v>ACEPTABLE</v>
      </c>
      <c r="S358" s="409"/>
      <c r="T358" s="410"/>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403"/>
      <c r="AC358" s="126"/>
    </row>
    <row r="359" spans="1:29" ht="12.75" customHeight="1" x14ac:dyDescent="0.2">
      <c r="A359" s="407"/>
      <c r="B359" s="407"/>
      <c r="C359" s="407"/>
      <c r="D359" s="407"/>
      <c r="E359" s="407"/>
      <c r="F359" s="407"/>
      <c r="G359" s="112">
        <f>'01-Mapa de riesgo-UO'!I360</f>
        <v>0</v>
      </c>
      <c r="H359" s="407"/>
      <c r="I359" s="407"/>
      <c r="J359" s="407"/>
      <c r="K359" s="412"/>
      <c r="L359" s="412"/>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407"/>
      <c r="S359" s="409"/>
      <c r="T359" s="410"/>
      <c r="U359" s="116">
        <f>'01-Mapa de riesgo-UO'!AW360</f>
        <v>0</v>
      </c>
      <c r="V359" s="116">
        <f>'01-Mapa de riesgo-UO'!AX360</f>
        <v>0</v>
      </c>
      <c r="W359" s="117">
        <f>'01-Mapa de riesgo-UO'!K360</f>
        <v>0</v>
      </c>
      <c r="X359" s="121"/>
      <c r="Y359" s="122"/>
      <c r="Z359" s="123"/>
      <c r="AA359" s="123"/>
      <c r="AB359" s="404"/>
      <c r="AC359" s="126"/>
    </row>
    <row r="360" spans="1:29" ht="12.75" customHeight="1" x14ac:dyDescent="0.2">
      <c r="A360" s="408"/>
      <c r="B360" s="408"/>
      <c r="C360" s="408"/>
      <c r="D360" s="408"/>
      <c r="E360" s="408"/>
      <c r="F360" s="408"/>
      <c r="G360" s="112">
        <f>'01-Mapa de riesgo-UO'!I361</f>
        <v>0</v>
      </c>
      <c r="H360" s="408"/>
      <c r="I360" s="408"/>
      <c r="J360" s="408"/>
      <c r="K360" s="413"/>
      <c r="L360" s="413"/>
      <c r="M360" s="113">
        <f>'01-Mapa de riesgo-UO'!W361</f>
        <v>0</v>
      </c>
      <c r="N360" s="114">
        <f>'01-Mapa de riesgo-UO'!AB361</f>
        <v>0</v>
      </c>
      <c r="O360" s="114">
        <f>'01-Mapa de riesgo-UO'!AF361</f>
        <v>0</v>
      </c>
      <c r="P360" s="115">
        <f>'01-Mapa de riesgo-UO'!AK361</f>
        <v>0</v>
      </c>
      <c r="Q360" s="115">
        <f>'01-Mapa de riesgo-UO'!AP361</f>
        <v>0</v>
      </c>
      <c r="R360" s="408"/>
      <c r="S360" s="409"/>
      <c r="T360" s="410"/>
      <c r="U360" s="116">
        <f>'01-Mapa de riesgo-UO'!AW361</f>
        <v>0</v>
      </c>
      <c r="V360" s="116">
        <f>'01-Mapa de riesgo-UO'!AX361</f>
        <v>0</v>
      </c>
      <c r="W360" s="117">
        <f>'01-Mapa de riesgo-UO'!K361</f>
        <v>0</v>
      </c>
      <c r="X360" s="121"/>
      <c r="Y360" s="122"/>
      <c r="Z360" s="123"/>
      <c r="AA360" s="123"/>
      <c r="AB360" s="405"/>
      <c r="AC360" s="126"/>
    </row>
    <row r="361" spans="1:29" ht="12.75" customHeight="1" x14ac:dyDescent="0.2">
      <c r="A361" s="416">
        <v>118</v>
      </c>
      <c r="B361" s="416" t="str">
        <f>'01-Mapa de riesgo-UO'!D362</f>
        <v>ADMINISTRACIÓN_INSTITUCIONAL</v>
      </c>
      <c r="C361" s="415" t="str">
        <f>+'01-Mapa de riesgo-UO'!F362</f>
        <v>NO</v>
      </c>
      <c r="D361" s="415" t="str">
        <f>'01-Mapa de riesgo-UO'!J362</f>
        <v>Información</v>
      </c>
      <c r="E361" s="415" t="str">
        <f>'01-Mapa de riesgo-UO'!K362</f>
        <v>Probabilidad de pérdida de información física y magnética debido a la falta de una política de respaldo en la Universidad, lo que podría ocasionar reprocesos al momento de necesitar su disponibilidad</v>
      </c>
      <c r="F361" s="415"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415" t="str">
        <f>'01-Mapa de riesgo-UO'!M362</f>
        <v>Multas o sanciones por los entes de control por las demoras en reportes de información
Pérdida de estudios o trabajos ya realizados.</v>
      </c>
      <c r="I361" s="406" t="str">
        <f>'01-Mapa de riesgo-UO'!AT362</f>
        <v>MODERADO</v>
      </c>
      <c r="J361" s="415" t="str">
        <f>'01-Mapa de riesgo-UO'!AU362</f>
        <v>Cumplimiento de la actividad Respaldo de activos de Información del Plan de acción de AIE</v>
      </c>
      <c r="K361" s="411"/>
      <c r="L361" s="414"/>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406" t="str">
        <f>'01-Mapa de riesgo-UO'!AR362</f>
        <v>ACEPTABLE</v>
      </c>
      <c r="S361" s="409"/>
      <c r="T361" s="410"/>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403"/>
      <c r="AC361" s="126"/>
    </row>
    <row r="362" spans="1:29" ht="12.75" customHeight="1" x14ac:dyDescent="0.2">
      <c r="A362" s="407"/>
      <c r="B362" s="407"/>
      <c r="C362" s="407"/>
      <c r="D362" s="407"/>
      <c r="E362" s="407"/>
      <c r="F362" s="407"/>
      <c r="G362" s="112" t="str">
        <f>'01-Mapa de riesgo-UO'!I363</f>
        <v>Pérdida de información por rotación de personal</v>
      </c>
      <c r="H362" s="407"/>
      <c r="I362" s="407"/>
      <c r="J362" s="407"/>
      <c r="K362" s="412"/>
      <c r="L362" s="412"/>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407"/>
      <c r="S362" s="409"/>
      <c r="T362" s="410"/>
      <c r="U362" s="116">
        <f>'01-Mapa de riesgo-UO'!AW363</f>
        <v>0</v>
      </c>
      <c r="V362" s="116">
        <f>'01-Mapa de riesgo-UO'!AX363</f>
        <v>0</v>
      </c>
      <c r="W362" s="117">
        <f>'01-Mapa de riesgo-UO'!K363</f>
        <v>0</v>
      </c>
      <c r="X362" s="121"/>
      <c r="Y362" s="122"/>
      <c r="Z362" s="123"/>
      <c r="AA362" s="123"/>
      <c r="AB362" s="404"/>
      <c r="AC362" s="126"/>
    </row>
    <row r="363" spans="1:29" ht="12.75" customHeight="1" x14ac:dyDescent="0.2">
      <c r="A363" s="408"/>
      <c r="B363" s="408"/>
      <c r="C363" s="408"/>
      <c r="D363" s="408"/>
      <c r="E363" s="408"/>
      <c r="F363" s="408"/>
      <c r="G363" s="112">
        <f>'01-Mapa de riesgo-UO'!I364</f>
        <v>0</v>
      </c>
      <c r="H363" s="408"/>
      <c r="I363" s="408"/>
      <c r="J363" s="408"/>
      <c r="K363" s="413"/>
      <c r="L363" s="413"/>
      <c r="M363" s="113">
        <f>'01-Mapa de riesgo-UO'!W364</f>
        <v>0</v>
      </c>
      <c r="N363" s="114">
        <f>'01-Mapa de riesgo-UO'!AB364</f>
        <v>0</v>
      </c>
      <c r="O363" s="114">
        <f>'01-Mapa de riesgo-UO'!AF364</f>
        <v>0</v>
      </c>
      <c r="P363" s="115">
        <f>'01-Mapa de riesgo-UO'!AK364</f>
        <v>0</v>
      </c>
      <c r="Q363" s="115">
        <f>'01-Mapa de riesgo-UO'!AP364</f>
        <v>0</v>
      </c>
      <c r="R363" s="408"/>
      <c r="S363" s="409"/>
      <c r="T363" s="410"/>
      <c r="U363" s="116">
        <f>'01-Mapa de riesgo-UO'!AW364</f>
        <v>0</v>
      </c>
      <c r="V363" s="116">
        <f>'01-Mapa de riesgo-UO'!AX364</f>
        <v>0</v>
      </c>
      <c r="W363" s="117">
        <f>'01-Mapa de riesgo-UO'!K364</f>
        <v>0</v>
      </c>
      <c r="X363" s="121"/>
      <c r="Y363" s="122"/>
      <c r="Z363" s="123"/>
      <c r="AA363" s="123"/>
      <c r="AB363" s="405"/>
      <c r="AC363" s="126"/>
    </row>
    <row r="364" spans="1:29" ht="12.75" customHeight="1" x14ac:dyDescent="0.2">
      <c r="A364" s="416">
        <v>119</v>
      </c>
      <c r="B364" s="416" t="str">
        <f>'01-Mapa de riesgo-UO'!D365</f>
        <v>ASEGURAMIENTO_DE_LA_CALIDAD_INSTITUCIONAL</v>
      </c>
      <c r="C364" s="415" t="str">
        <f>+'01-Mapa de riesgo-UO'!F365</f>
        <v>SI</v>
      </c>
      <c r="D364" s="415" t="str">
        <f>'01-Mapa de riesgo-UO'!J365</f>
        <v>Estratégico</v>
      </c>
      <c r="E364" s="415" t="str">
        <f>'01-Mapa de riesgo-UO'!K365</f>
        <v>Perdida de la acreditación por parte de las entidades certificadoras.</v>
      </c>
      <c r="F364" s="415"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415" t="str">
        <f>'01-Mapa de riesgo-UO'!M365</f>
        <v>Afectación del reconocimiento y la visibilidad de la institución a nivel nacional e internacional
Pérdida de oportunidades en el contexto a nivel departamental, regional, nacional e internacional
Pérdida de la imagen institucional</v>
      </c>
      <c r="I364" s="406" t="str">
        <f>'01-Mapa de riesgo-UO'!AT365</f>
        <v>LEVE</v>
      </c>
      <c r="J364" s="415" t="str">
        <f>'01-Mapa de riesgo-UO'!AU365</f>
        <v>Nivel cumplimiento del Plan de Mejoramiento Institucional</v>
      </c>
      <c r="K364" s="411"/>
      <c r="L364" s="414"/>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406" t="str">
        <f>'01-Mapa de riesgo-UO'!AR365</f>
        <v>FUERTE</v>
      </c>
      <c r="S364" s="409"/>
      <c r="T364" s="410"/>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403"/>
      <c r="AC364" s="126"/>
    </row>
    <row r="365" spans="1:29" ht="12.75" customHeight="1" x14ac:dyDescent="0.2">
      <c r="A365" s="407"/>
      <c r="B365" s="407"/>
      <c r="C365" s="407"/>
      <c r="D365" s="407"/>
      <c r="E365" s="407"/>
      <c r="F365" s="407"/>
      <c r="G365" s="112">
        <f>'01-Mapa de riesgo-UO'!I366</f>
        <v>0</v>
      </c>
      <c r="H365" s="407"/>
      <c r="I365" s="407"/>
      <c r="J365" s="407"/>
      <c r="K365" s="412"/>
      <c r="L365" s="412"/>
      <c r="M365" s="113">
        <f>'01-Mapa de riesgo-UO'!W366</f>
        <v>0</v>
      </c>
      <c r="N365" s="114">
        <f>'01-Mapa de riesgo-UO'!AB366</f>
        <v>0</v>
      </c>
      <c r="O365" s="114">
        <f>'01-Mapa de riesgo-UO'!AF366</f>
        <v>0</v>
      </c>
      <c r="P365" s="115">
        <f>'01-Mapa de riesgo-UO'!AK366</f>
        <v>0</v>
      </c>
      <c r="Q365" s="115">
        <f>'01-Mapa de riesgo-UO'!AP366</f>
        <v>0</v>
      </c>
      <c r="R365" s="407"/>
      <c r="S365" s="409"/>
      <c r="T365" s="410"/>
      <c r="U365" s="116">
        <f>'01-Mapa de riesgo-UO'!AW366</f>
        <v>0</v>
      </c>
      <c r="V365" s="116">
        <f>'01-Mapa de riesgo-UO'!AX366</f>
        <v>0</v>
      </c>
      <c r="W365" s="117">
        <f>'01-Mapa de riesgo-UO'!K366</f>
        <v>0</v>
      </c>
      <c r="X365" s="121"/>
      <c r="Y365" s="122"/>
      <c r="Z365" s="123"/>
      <c r="AA365" s="123"/>
      <c r="AB365" s="404"/>
      <c r="AC365" s="126"/>
    </row>
    <row r="366" spans="1:29" ht="12.75" customHeight="1" x14ac:dyDescent="0.2">
      <c r="A366" s="408"/>
      <c r="B366" s="408"/>
      <c r="C366" s="408"/>
      <c r="D366" s="408"/>
      <c r="E366" s="408"/>
      <c r="F366" s="408"/>
      <c r="G366" s="112">
        <f>'01-Mapa de riesgo-UO'!I367</f>
        <v>0</v>
      </c>
      <c r="H366" s="408"/>
      <c r="I366" s="408"/>
      <c r="J366" s="408"/>
      <c r="K366" s="413"/>
      <c r="L366" s="413"/>
      <c r="M366" s="113">
        <f>'01-Mapa de riesgo-UO'!W367</f>
        <v>0</v>
      </c>
      <c r="N366" s="114">
        <f>'01-Mapa de riesgo-UO'!AB367</f>
        <v>0</v>
      </c>
      <c r="O366" s="114">
        <f>'01-Mapa de riesgo-UO'!AF367</f>
        <v>0</v>
      </c>
      <c r="P366" s="115">
        <f>'01-Mapa de riesgo-UO'!AK367</f>
        <v>0</v>
      </c>
      <c r="Q366" s="115">
        <f>'01-Mapa de riesgo-UO'!AP367</f>
        <v>0</v>
      </c>
      <c r="R366" s="408"/>
      <c r="S366" s="409"/>
      <c r="T366" s="410"/>
      <c r="U366" s="116">
        <f>'01-Mapa de riesgo-UO'!AW367</f>
        <v>0</v>
      </c>
      <c r="V366" s="116">
        <f>'01-Mapa de riesgo-UO'!AX367</f>
        <v>0</v>
      </c>
      <c r="W366" s="117">
        <f>'01-Mapa de riesgo-UO'!K367</f>
        <v>0</v>
      </c>
      <c r="X366" s="121"/>
      <c r="Y366" s="122"/>
      <c r="Z366" s="123"/>
      <c r="AA366" s="123"/>
      <c r="AB366" s="405"/>
      <c r="AC366" s="126"/>
    </row>
    <row r="367" spans="1:29" ht="12.75" customHeight="1" x14ac:dyDescent="0.2">
      <c r="A367" s="416">
        <v>120</v>
      </c>
      <c r="B367" s="416" t="str">
        <f>'01-Mapa de riesgo-UO'!D368</f>
        <v>ADMINISTRACIÓN_INSTITUCIONAL</v>
      </c>
      <c r="C367" s="415" t="str">
        <f>+'01-Mapa de riesgo-UO'!F368</f>
        <v>NO</v>
      </c>
      <c r="D367" s="415" t="str">
        <f>'01-Mapa de riesgo-UO'!J368</f>
        <v>Estratégico</v>
      </c>
      <c r="E367" s="415" t="str">
        <f>'01-Mapa de riesgo-UO'!K368</f>
        <v xml:space="preserve">Desarticulación 
de los lineamientos del Plan Maestro de la Planta Físca con las apuestas del Plan de Desarrollo Institucional  </v>
      </c>
      <c r="F367" s="415"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415" t="str">
        <f>'01-Mapa de riesgo-UO'!M368</f>
        <v>Priorización inadcuada los proyectos acordes a la necesidades de la institución
Hallazgos por parte de los entes de control</v>
      </c>
      <c r="I367" s="406" t="str">
        <f>'01-Mapa de riesgo-UO'!AT368</f>
        <v>MODERADO</v>
      </c>
      <c r="J367" s="415" t="str">
        <f>'01-Mapa de riesgo-UO'!AU368</f>
        <v xml:space="preserve"> Número de proyectos incluidos en el  Plan de acción del proceso, alineados con el Plan Maestro y/o  PDI 
/
 Número de proyectos ejecutados y finalizados en la vigencia </v>
      </c>
      <c r="K367" s="411"/>
      <c r="L367" s="414"/>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406" t="str">
        <f>'01-Mapa de riesgo-UO'!AR368</f>
        <v>FUERTE</v>
      </c>
      <c r="S367" s="409"/>
      <c r="T367" s="410"/>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403"/>
      <c r="AC367" s="126"/>
    </row>
    <row r="368" spans="1:29" ht="12.75" customHeight="1" x14ac:dyDescent="0.2">
      <c r="A368" s="407"/>
      <c r="B368" s="407"/>
      <c r="C368" s="407"/>
      <c r="D368" s="407"/>
      <c r="E368" s="407"/>
      <c r="F368" s="407"/>
      <c r="G368" s="112" t="str">
        <f>'01-Mapa de riesgo-UO'!I369</f>
        <v>Desconocimiento de los colaboradores por proyecto del plan maestro de campus y el PDI</v>
      </c>
      <c r="H368" s="407"/>
      <c r="I368" s="407"/>
      <c r="J368" s="407"/>
      <c r="K368" s="412"/>
      <c r="L368" s="412"/>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407"/>
      <c r="S368" s="409"/>
      <c r="T368" s="410"/>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404"/>
      <c r="AC368" s="126"/>
    </row>
    <row r="369" spans="1:29" ht="12.75" customHeight="1" x14ac:dyDescent="0.2">
      <c r="A369" s="408"/>
      <c r="B369" s="408"/>
      <c r="C369" s="408"/>
      <c r="D369" s="408"/>
      <c r="E369" s="408"/>
      <c r="F369" s="408"/>
      <c r="G369" s="112">
        <f>'01-Mapa de riesgo-UO'!I370</f>
        <v>0</v>
      </c>
      <c r="H369" s="408"/>
      <c r="I369" s="408"/>
      <c r="J369" s="408"/>
      <c r="K369" s="413"/>
      <c r="L369" s="413"/>
      <c r="M369" s="113">
        <f>'01-Mapa de riesgo-UO'!W370</f>
        <v>0</v>
      </c>
      <c r="N369" s="114">
        <f>'01-Mapa de riesgo-UO'!AB370</f>
        <v>0</v>
      </c>
      <c r="O369" s="114">
        <f>'01-Mapa de riesgo-UO'!AF370</f>
        <v>0</v>
      </c>
      <c r="P369" s="115">
        <f>'01-Mapa de riesgo-UO'!AK370</f>
        <v>0</v>
      </c>
      <c r="Q369" s="115">
        <f>'01-Mapa de riesgo-UO'!AP370</f>
        <v>0</v>
      </c>
      <c r="R369" s="408"/>
      <c r="S369" s="409"/>
      <c r="T369" s="410"/>
      <c r="U369" s="116">
        <f>'01-Mapa de riesgo-UO'!AW370</f>
        <v>0</v>
      </c>
      <c r="V369" s="116">
        <f>'01-Mapa de riesgo-UO'!AX370</f>
        <v>0</v>
      </c>
      <c r="W369" s="117">
        <f>'01-Mapa de riesgo-UO'!K370</f>
        <v>0</v>
      </c>
      <c r="X369" s="121"/>
      <c r="Y369" s="122"/>
      <c r="Z369" s="123"/>
      <c r="AA369" s="123"/>
      <c r="AB369" s="405"/>
      <c r="AC369" s="126"/>
    </row>
    <row r="370" spans="1:29" ht="12.75" customHeight="1" x14ac:dyDescent="0.2">
      <c r="A370" s="416">
        <v>121</v>
      </c>
      <c r="B370" s="416" t="str">
        <f>'01-Mapa de riesgo-UO'!D371</f>
        <v>ADMINISTRACIÓN_INSTITUCIONAL</v>
      </c>
      <c r="C370" s="415" t="str">
        <f>+'01-Mapa de riesgo-UO'!F371</f>
        <v>NO</v>
      </c>
      <c r="D370" s="415" t="str">
        <f>'01-Mapa de riesgo-UO'!J371</f>
        <v>Cumplimiento</v>
      </c>
      <c r="E370" s="415" t="str">
        <f>'01-Mapa de riesgo-UO'!K371</f>
        <v>Inadecuada planeación de la infraestructura física</v>
      </c>
      <c r="F370" s="415"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415" t="str">
        <f>'01-Mapa de riesgo-UO'!M371</f>
        <v>*insatisfaccion del usuario. 
*Imposibilidad de prestacion del servicio. 
*Incremento de costos de construcción. 
*Riesgo juridico con contratistas.  
*Mayores costos de mantenimiento.</v>
      </c>
      <c r="I370" s="406" t="str">
        <f>'01-Mapa de riesgo-UO'!AT371</f>
        <v>LEVE</v>
      </c>
      <c r="J370" s="415" t="str">
        <f>'01-Mapa de riesgo-UO'!AU371</f>
        <v xml:space="preserve">Intervenciones a la planta fisica del plan de accion de la vigencia/ Intervenciones recibidos a satisfacción por el usuario. </v>
      </c>
      <c r="K370" s="411"/>
      <c r="L370" s="414"/>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406" t="str">
        <f>'01-Mapa de riesgo-UO'!AR371</f>
        <v>FUERTE</v>
      </c>
      <c r="S370" s="409"/>
      <c r="T370" s="410"/>
      <c r="U370" s="116" t="str">
        <f>'01-Mapa de riesgo-UO'!AW371</f>
        <v>ASUMIR</v>
      </c>
      <c r="V370" s="116">
        <f>'01-Mapa de riesgo-UO'!AX371</f>
        <v>0</v>
      </c>
      <c r="W370" s="117" t="str">
        <f>'01-Mapa de riesgo-UO'!K371</f>
        <v>Inadecuada planeación de la infraestructura física</v>
      </c>
      <c r="X370" s="121"/>
      <c r="Y370" s="122"/>
      <c r="Z370" s="123"/>
      <c r="AA370" s="123"/>
      <c r="AB370" s="403"/>
      <c r="AC370" s="126"/>
    </row>
    <row r="371" spans="1:29" ht="12.75" customHeight="1" x14ac:dyDescent="0.2">
      <c r="A371" s="407"/>
      <c r="B371" s="407"/>
      <c r="C371" s="407"/>
      <c r="D371" s="407"/>
      <c r="E371" s="407"/>
      <c r="F371" s="407"/>
      <c r="G371" s="112" t="str">
        <f>'01-Mapa de riesgo-UO'!I372</f>
        <v xml:space="preserve">Falta de planeacion del proyecto </v>
      </c>
      <c r="H371" s="407"/>
      <c r="I371" s="407"/>
      <c r="J371" s="407"/>
      <c r="K371" s="412"/>
      <c r="L371" s="412"/>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407"/>
      <c r="S371" s="409"/>
      <c r="T371" s="410"/>
      <c r="U371" s="116">
        <f>'01-Mapa de riesgo-UO'!AW372</f>
        <v>0</v>
      </c>
      <c r="V371" s="116">
        <f>'01-Mapa de riesgo-UO'!AX372</f>
        <v>0</v>
      </c>
      <c r="W371" s="117">
        <f>'01-Mapa de riesgo-UO'!K372</f>
        <v>0</v>
      </c>
      <c r="X371" s="121"/>
      <c r="Y371" s="122"/>
      <c r="Z371" s="123"/>
      <c r="AA371" s="123"/>
      <c r="AB371" s="404"/>
      <c r="AC371" s="126"/>
    </row>
    <row r="372" spans="1:29" ht="12.75" customHeight="1" x14ac:dyDescent="0.2">
      <c r="A372" s="408"/>
      <c r="B372" s="408"/>
      <c r="C372" s="408"/>
      <c r="D372" s="408"/>
      <c r="E372" s="408"/>
      <c r="F372" s="408"/>
      <c r="G372" s="112" t="str">
        <f>'01-Mapa de riesgo-UO'!I373</f>
        <v>Cambio y actualizacion de normativas de construccion.</v>
      </c>
      <c r="H372" s="408"/>
      <c r="I372" s="408"/>
      <c r="J372" s="408"/>
      <c r="K372" s="413"/>
      <c r="L372" s="413"/>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408"/>
      <c r="S372" s="409"/>
      <c r="T372" s="410"/>
      <c r="U372" s="116">
        <f>'01-Mapa de riesgo-UO'!AW373</f>
        <v>0</v>
      </c>
      <c r="V372" s="116">
        <f>'01-Mapa de riesgo-UO'!AX373</f>
        <v>0</v>
      </c>
      <c r="W372" s="117">
        <f>'01-Mapa de riesgo-UO'!K373</f>
        <v>0</v>
      </c>
      <c r="X372" s="121"/>
      <c r="Y372" s="122"/>
      <c r="Z372" s="123"/>
      <c r="AA372" s="123"/>
      <c r="AB372" s="405"/>
      <c r="AC372" s="126"/>
    </row>
    <row r="373" spans="1:29" ht="12.75" customHeight="1" x14ac:dyDescent="0.2">
      <c r="A373" s="416">
        <v>122</v>
      </c>
      <c r="B373" s="416" t="str">
        <f>'01-Mapa de riesgo-UO'!D374</f>
        <v>GESTIÓN_DEL_CONTEXTO_Y_VISIBILIDAD_NACIONAL_E_INTERNACIONAL</v>
      </c>
      <c r="C373" s="415" t="str">
        <f>+'01-Mapa de riesgo-UO'!F374</f>
        <v>SI</v>
      </c>
      <c r="D373" s="415" t="str">
        <f>'01-Mapa de riesgo-UO'!J374</f>
        <v>Estratégico</v>
      </c>
      <c r="E373" s="415" t="str">
        <f>'01-Mapa de riesgo-UO'!K374</f>
        <v>La posibilidad de perder credibilidad institucional por  la poca contribución de la universidad al análisis y la búsqueda de soluciones a los problemas de la sociedad</v>
      </c>
      <c r="F373" s="415" t="str">
        <f>'01-Mapa de riesgo-UO'!L374</f>
        <v>Desarrollo de la universidad descontextualizada de la realidad regional, nacional e internacional.</v>
      </c>
      <c r="G373" s="112" t="str">
        <f>'01-Mapa de riesgo-UO'!I374</f>
        <v>Bajo nivel de articulación entre los diferentes actores institucionales.</v>
      </c>
      <c r="H373" s="415"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06" t="str">
        <f>'01-Mapa de riesgo-UO'!AT374</f>
        <v>MODERADO</v>
      </c>
      <c r="J373" s="415" t="str">
        <f>'01-Mapa de riesgo-UO'!AU374</f>
        <v>Cumplimiento de los proyectos de "Gestión de contexto y visibilidad nacional e internacional"</v>
      </c>
      <c r="K373" s="411"/>
      <c r="L373" s="414"/>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406" t="str">
        <f>'01-Mapa de riesgo-UO'!AR374</f>
        <v>ACEPTABLE</v>
      </c>
      <c r="S373" s="409"/>
      <c r="T373" s="410"/>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403"/>
      <c r="AC373" s="126"/>
    </row>
    <row r="374" spans="1:29" ht="12.75" customHeight="1" x14ac:dyDescent="0.2">
      <c r="A374" s="407"/>
      <c r="B374" s="407"/>
      <c r="C374" s="407"/>
      <c r="D374" s="407"/>
      <c r="E374" s="407"/>
      <c r="F374" s="407"/>
      <c r="G374" s="112" t="str">
        <f>'01-Mapa de riesgo-UO'!I375</f>
        <v>Ausencia de liderazgo transformacional y de conocimiento frente a la dinámica institucional, regional, nacional e internacional.</v>
      </c>
      <c r="H374" s="407"/>
      <c r="I374" s="407"/>
      <c r="J374" s="407"/>
      <c r="K374" s="412"/>
      <c r="L374" s="412"/>
      <c r="M374" s="113">
        <f>'01-Mapa de riesgo-UO'!W375</f>
        <v>0</v>
      </c>
      <c r="N374" s="114">
        <f>'01-Mapa de riesgo-UO'!AB375</f>
        <v>0</v>
      </c>
      <c r="O374" s="114">
        <f>'01-Mapa de riesgo-UO'!AF375</f>
        <v>0</v>
      </c>
      <c r="P374" s="115">
        <f>'01-Mapa de riesgo-UO'!AK375</f>
        <v>0</v>
      </c>
      <c r="Q374" s="115">
        <f>'01-Mapa de riesgo-UO'!AP375</f>
        <v>0</v>
      </c>
      <c r="R374" s="407"/>
      <c r="S374" s="409"/>
      <c r="T374" s="410"/>
      <c r="U374" s="116">
        <f>'01-Mapa de riesgo-UO'!AW375</f>
        <v>0</v>
      </c>
      <c r="V374" s="116">
        <f>'01-Mapa de riesgo-UO'!AX375</f>
        <v>0</v>
      </c>
      <c r="W374" s="117">
        <f>'01-Mapa de riesgo-UO'!K375</f>
        <v>0</v>
      </c>
      <c r="X374" s="121"/>
      <c r="Y374" s="122"/>
      <c r="Z374" s="123"/>
      <c r="AA374" s="123"/>
      <c r="AB374" s="404"/>
      <c r="AC374" s="126"/>
    </row>
    <row r="375" spans="1:29" ht="12.75" customHeight="1" x14ac:dyDescent="0.2">
      <c r="A375" s="408"/>
      <c r="B375" s="408"/>
      <c r="C375" s="408"/>
      <c r="D375" s="408"/>
      <c r="E375" s="408"/>
      <c r="F375" s="408"/>
      <c r="G375" s="112" t="str">
        <f>'01-Mapa de riesgo-UO'!I376</f>
        <v>Escasa retroalimentación efectiva entre la universidad y el medio.</v>
      </c>
      <c r="H375" s="408"/>
      <c r="I375" s="408"/>
      <c r="J375" s="408"/>
      <c r="K375" s="413"/>
      <c r="L375" s="413"/>
      <c r="M375" s="113">
        <f>'01-Mapa de riesgo-UO'!W376</f>
        <v>0</v>
      </c>
      <c r="N375" s="114">
        <f>'01-Mapa de riesgo-UO'!AB376</f>
        <v>0</v>
      </c>
      <c r="O375" s="114">
        <f>'01-Mapa de riesgo-UO'!AF376</f>
        <v>0</v>
      </c>
      <c r="P375" s="115">
        <f>'01-Mapa de riesgo-UO'!AK376</f>
        <v>0</v>
      </c>
      <c r="Q375" s="115">
        <f>'01-Mapa de riesgo-UO'!AP376</f>
        <v>0</v>
      </c>
      <c r="R375" s="408"/>
      <c r="S375" s="409"/>
      <c r="T375" s="410"/>
      <c r="U375" s="116">
        <f>'01-Mapa de riesgo-UO'!AW376</f>
        <v>0</v>
      </c>
      <c r="V375" s="116">
        <f>'01-Mapa de riesgo-UO'!AX376</f>
        <v>0</v>
      </c>
      <c r="W375" s="117">
        <f>'01-Mapa de riesgo-UO'!K376</f>
        <v>0</v>
      </c>
      <c r="X375" s="121"/>
      <c r="Y375" s="122"/>
      <c r="Z375" s="123"/>
      <c r="AA375" s="123"/>
      <c r="AB375" s="405"/>
      <c r="AC375" s="126"/>
    </row>
    <row r="376" spans="1:29" ht="12.75" customHeight="1" x14ac:dyDescent="0.2">
      <c r="A376" s="416">
        <v>123</v>
      </c>
      <c r="B376" s="416" t="str">
        <f>'01-Mapa de riesgo-UO'!D377</f>
        <v>ADMINISTRACIÓN_INSTITUCIONAL</v>
      </c>
      <c r="C376" s="415" t="str">
        <f>+'01-Mapa de riesgo-UO'!F377</f>
        <v>SI</v>
      </c>
      <c r="D376" s="415" t="str">
        <f>'01-Mapa de riesgo-UO'!J377</f>
        <v>Operacional</v>
      </c>
      <c r="E376" s="415" t="str">
        <f>'01-Mapa de riesgo-UO'!K377</f>
        <v xml:space="preserve">Ilegitimidad en resultados electorales 
</v>
      </c>
      <c r="F376" s="415"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415" t="str">
        <f>'01-Mapa de riesgo-UO'!M377</f>
        <v>Impugnación de resultado electorales.                                                                                                                                                                                                                                                                                        Perdida de credibilidad en el sistema electoral de la Universidad</v>
      </c>
      <c r="I376" s="406" t="str">
        <f>'01-Mapa de riesgo-UO'!AT377</f>
        <v>LEVE</v>
      </c>
      <c r="J376" s="415" t="str">
        <f>'01-Mapa de riesgo-UO'!AU377</f>
        <v>Nùmero de impugnaciones electorales</v>
      </c>
      <c r="K376" s="411"/>
      <c r="L376" s="414"/>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406" t="str">
        <f>'01-Mapa de riesgo-UO'!AR377</f>
        <v>FUERTE</v>
      </c>
      <c r="S376" s="409"/>
      <c r="T376" s="410"/>
      <c r="U376" s="116" t="str">
        <f>'01-Mapa de riesgo-UO'!AW377</f>
        <v>ASUMIR</v>
      </c>
      <c r="V376" s="116">
        <f>'01-Mapa de riesgo-UO'!AX377</f>
        <v>0</v>
      </c>
      <c r="W376" s="117" t="str">
        <f>'01-Mapa de riesgo-UO'!K377</f>
        <v xml:space="preserve">Ilegitimidad en resultados electorales 
</v>
      </c>
      <c r="X376" s="121"/>
      <c r="Y376" s="122"/>
      <c r="Z376" s="123"/>
      <c r="AA376" s="123"/>
      <c r="AB376" s="403"/>
      <c r="AC376" s="126"/>
    </row>
    <row r="377" spans="1:29" ht="12.75" customHeight="1" x14ac:dyDescent="0.2">
      <c r="A377" s="407"/>
      <c r="B377" s="407"/>
      <c r="C377" s="407"/>
      <c r="D377" s="407"/>
      <c r="E377" s="407"/>
      <c r="F377" s="407"/>
      <c r="G377" s="112" t="str">
        <f>'01-Mapa de riesgo-UO'!I378</f>
        <v>Errónea configuración de las votaciones, debido a que software requiera demasiadas configuraciones o permisos lo que podría generar fallas en las votaciones</v>
      </c>
      <c r="H377" s="407"/>
      <c r="I377" s="407"/>
      <c r="J377" s="407"/>
      <c r="K377" s="412"/>
      <c r="L377" s="412"/>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407"/>
      <c r="S377" s="409"/>
      <c r="T377" s="410"/>
      <c r="U377" s="116" t="str">
        <f>'01-Mapa de riesgo-UO'!AW378</f>
        <v>ASUMIR</v>
      </c>
      <c r="V377" s="116">
        <f>'01-Mapa de riesgo-UO'!AX378</f>
        <v>0</v>
      </c>
      <c r="W377" s="117">
        <f>'01-Mapa de riesgo-UO'!K378</f>
        <v>0</v>
      </c>
      <c r="X377" s="121"/>
      <c r="Y377" s="122"/>
      <c r="Z377" s="123"/>
      <c r="AA377" s="123"/>
      <c r="AB377" s="404"/>
      <c r="AC377" s="126"/>
    </row>
    <row r="378" spans="1:29" ht="12.75" customHeight="1" x14ac:dyDescent="0.2">
      <c r="A378" s="408"/>
      <c r="B378" s="408"/>
      <c r="C378" s="408"/>
      <c r="D378" s="408"/>
      <c r="E378" s="408"/>
      <c r="F378" s="408"/>
      <c r="G378" s="112" t="str">
        <f>'01-Mapa de riesgo-UO'!I379</f>
        <v>Fallas técnicas del servidor, o por problemas de energía eléctrica o conexión a Internet</v>
      </c>
      <c r="H378" s="408"/>
      <c r="I378" s="408"/>
      <c r="J378" s="408"/>
      <c r="K378" s="413"/>
      <c r="L378" s="413"/>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408"/>
      <c r="S378" s="409"/>
      <c r="T378" s="410"/>
      <c r="U378" s="116" t="str">
        <f>'01-Mapa de riesgo-UO'!AW379</f>
        <v>ASUMIR</v>
      </c>
      <c r="V378" s="116">
        <f>'01-Mapa de riesgo-UO'!AX379</f>
        <v>0</v>
      </c>
      <c r="W378" s="117">
        <f>'01-Mapa de riesgo-UO'!K379</f>
        <v>0</v>
      </c>
      <c r="X378" s="121"/>
      <c r="Y378" s="122"/>
      <c r="Z378" s="123"/>
      <c r="AA378" s="123"/>
      <c r="AB378" s="405"/>
      <c r="AC378" s="126"/>
    </row>
    <row r="379" spans="1:29" ht="12.75" customHeight="1" x14ac:dyDescent="0.2">
      <c r="A379" s="416">
        <v>124</v>
      </c>
      <c r="B379" s="416" t="str">
        <f>'01-Mapa de riesgo-UO'!D380</f>
        <v>ADMINISTRACIÓN_INSTITUCIONAL</v>
      </c>
      <c r="C379" s="415" t="str">
        <f>+'01-Mapa de riesgo-UO'!F380</f>
        <v>SI</v>
      </c>
      <c r="D379" s="415" t="str">
        <f>'01-Mapa de riesgo-UO'!J380</f>
        <v>Cumplimiento</v>
      </c>
      <c r="E379" s="415" t="str">
        <f>'01-Mapa de riesgo-UO'!K380</f>
        <v>Vencimiento de términos para la atención de Derechos de Petición que lleguen a la Secretaria General</v>
      </c>
      <c r="F379" s="415" t="str">
        <f>'01-Mapa de riesgo-UO'!L380</f>
        <v>No dar respuesta a un Derecho de Petición dentro de los términos establecidos por la ley</v>
      </c>
      <c r="G379" s="112" t="str">
        <f>'01-Mapa de riesgo-UO'!I380</f>
        <v>Omisión o retraso de respuesta por parte del funcionario encargado en la Secretaria General</v>
      </c>
      <c r="H379" s="415" t="str">
        <f>'01-Mapa de riesgo-UO'!M380</f>
        <v>Interposición de una Acción de Tutela.                                                                                                                                                                                                                                                                           Acciones legales en contra de la Universidad</v>
      </c>
      <c r="I379" s="406" t="str">
        <f>'01-Mapa de riesgo-UO'!AT380</f>
        <v>LEVE</v>
      </c>
      <c r="J379" s="415" t="str">
        <f>'01-Mapa de riesgo-UO'!AU380</f>
        <v>Nùmero de Acciones de Tutela o Demandas por la no atención de Derechos de Petición</v>
      </c>
      <c r="K379" s="411"/>
      <c r="L379" s="414"/>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406" t="str">
        <f>'01-Mapa de riesgo-UO'!AR380</f>
        <v>FUERTE</v>
      </c>
      <c r="S379" s="409"/>
      <c r="T379" s="410"/>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403"/>
      <c r="AC379" s="126"/>
    </row>
    <row r="380" spans="1:29" ht="12.75" customHeight="1" x14ac:dyDescent="0.2">
      <c r="A380" s="407"/>
      <c r="B380" s="407"/>
      <c r="C380" s="407"/>
      <c r="D380" s="407"/>
      <c r="E380" s="407"/>
      <c r="F380" s="407"/>
      <c r="G380" s="112" t="str">
        <f>'01-Mapa de riesgo-UO'!I381</f>
        <v>Entidades externas que no suministran soportes o información requerida para dar respuesta</v>
      </c>
      <c r="H380" s="407"/>
      <c r="I380" s="407"/>
      <c r="J380" s="407"/>
      <c r="K380" s="412"/>
      <c r="L380" s="412"/>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407"/>
      <c r="S380" s="409"/>
      <c r="T380" s="410"/>
      <c r="U380" s="116" t="str">
        <f>'01-Mapa de riesgo-UO'!AW381</f>
        <v>ASUMIR</v>
      </c>
      <c r="V380" s="116">
        <f>'01-Mapa de riesgo-UO'!AX381</f>
        <v>0</v>
      </c>
      <c r="W380" s="117">
        <f>'01-Mapa de riesgo-UO'!K381</f>
        <v>0</v>
      </c>
      <c r="X380" s="121"/>
      <c r="Y380" s="122"/>
      <c r="Z380" s="123"/>
      <c r="AA380" s="123"/>
      <c r="AB380" s="404"/>
      <c r="AC380" s="126"/>
    </row>
    <row r="381" spans="1:29" ht="12.75" customHeight="1" x14ac:dyDescent="0.2">
      <c r="A381" s="408"/>
      <c r="B381" s="408"/>
      <c r="C381" s="408"/>
      <c r="D381" s="408"/>
      <c r="E381" s="408"/>
      <c r="F381" s="408"/>
      <c r="G381" s="112">
        <f>'01-Mapa de riesgo-UO'!I382</f>
        <v>0</v>
      </c>
      <c r="H381" s="408"/>
      <c r="I381" s="408"/>
      <c r="J381" s="408"/>
      <c r="K381" s="413"/>
      <c r="L381" s="413"/>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408"/>
      <c r="S381" s="409"/>
      <c r="T381" s="410"/>
      <c r="U381" s="116" t="str">
        <f>'01-Mapa de riesgo-UO'!AW382</f>
        <v>ASUMIR</v>
      </c>
      <c r="V381" s="116">
        <f>'01-Mapa de riesgo-UO'!AX382</f>
        <v>0</v>
      </c>
      <c r="W381" s="117">
        <f>'01-Mapa de riesgo-UO'!K382</f>
        <v>0</v>
      </c>
      <c r="X381" s="121"/>
      <c r="Y381" s="122"/>
      <c r="Z381" s="123"/>
      <c r="AA381" s="123"/>
      <c r="AB381" s="405"/>
      <c r="AC381" s="126"/>
    </row>
    <row r="382" spans="1:29" ht="12.75" customHeight="1" x14ac:dyDescent="0.2">
      <c r="A382" s="416">
        <v>125</v>
      </c>
      <c r="B382" s="416" t="str">
        <f>'01-Mapa de riesgo-UO'!D383</f>
        <v>ADMINISTRACIÓN_INSTITUCIONAL</v>
      </c>
      <c r="C382" s="415" t="str">
        <f>+'01-Mapa de riesgo-UO'!F383</f>
        <v>NO</v>
      </c>
      <c r="D382" s="415" t="str">
        <f>'01-Mapa de riesgo-UO'!J383</f>
        <v>Cumplimiento</v>
      </c>
      <c r="E382" s="415" t="str">
        <f>'01-Mapa de riesgo-UO'!K383</f>
        <v>Incumplimiento de la normatividad vigente y aplicable a la Universidad</v>
      </c>
      <c r="F382" s="415"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415" t="str">
        <f>'01-Mapa de riesgo-UO'!M383</f>
        <v>Contradicción conceptual con otras dependencias.                                                                                                                                                                                                                                              Otorgamiento o negación de un derecho. Toma de decisiones por fuera del alcance normativo de la Universidad</v>
      </c>
      <c r="I382" s="406" t="str">
        <f>'01-Mapa de riesgo-UO'!AT383</f>
        <v>LEVE</v>
      </c>
      <c r="J382" s="415" t="str">
        <f>'01-Mapa de riesgo-UO'!AU383</f>
        <v>Nùmero de procesos judiciales por incumplimiento de normas</v>
      </c>
      <c r="K382" s="411"/>
      <c r="L382" s="414"/>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406" t="str">
        <f>'01-Mapa de riesgo-UO'!AR383</f>
        <v>ACEPTABLE</v>
      </c>
      <c r="S382" s="409"/>
      <c r="T382" s="410"/>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403"/>
      <c r="AC382" s="126"/>
    </row>
    <row r="383" spans="1:29" ht="12.75" customHeight="1" x14ac:dyDescent="0.2">
      <c r="A383" s="407"/>
      <c r="B383" s="407"/>
      <c r="C383" s="407"/>
      <c r="D383" s="407"/>
      <c r="E383" s="407"/>
      <c r="F383" s="407"/>
      <c r="G383" s="112" t="str">
        <f>'01-Mapa de riesgo-UO'!I384</f>
        <v>Cambios de normas expedidas por órganos o entidades extremas a la Universidad</v>
      </c>
      <c r="H383" s="407"/>
      <c r="I383" s="407"/>
      <c r="J383" s="407"/>
      <c r="K383" s="412"/>
      <c r="L383" s="412"/>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407"/>
      <c r="S383" s="409"/>
      <c r="T383" s="410"/>
      <c r="U383" s="116" t="str">
        <f>'01-Mapa de riesgo-UO'!AW384</f>
        <v>ASUMIR</v>
      </c>
      <c r="V383" s="116">
        <f>'01-Mapa de riesgo-UO'!AX384</f>
        <v>0</v>
      </c>
      <c r="W383" s="117">
        <f>'01-Mapa de riesgo-UO'!K384</f>
        <v>0</v>
      </c>
      <c r="X383" s="121"/>
      <c r="Y383" s="122"/>
      <c r="Z383" s="123"/>
      <c r="AA383" s="123"/>
      <c r="AB383" s="404"/>
      <c r="AC383" s="126"/>
    </row>
    <row r="384" spans="1:29" ht="12.75" customHeight="1" x14ac:dyDescent="0.2">
      <c r="A384" s="408"/>
      <c r="B384" s="408"/>
      <c r="C384" s="408"/>
      <c r="D384" s="408"/>
      <c r="E384" s="408"/>
      <c r="F384" s="408"/>
      <c r="G384" s="112">
        <f>'01-Mapa de riesgo-UO'!I385</f>
        <v>0</v>
      </c>
      <c r="H384" s="408"/>
      <c r="I384" s="408"/>
      <c r="J384" s="408"/>
      <c r="K384" s="413"/>
      <c r="L384" s="413"/>
      <c r="M384" s="113">
        <f>'01-Mapa de riesgo-UO'!W385</f>
        <v>0</v>
      </c>
      <c r="N384" s="114">
        <f>'01-Mapa de riesgo-UO'!AB385</f>
        <v>0</v>
      </c>
      <c r="O384" s="114">
        <f>'01-Mapa de riesgo-UO'!AF385</f>
        <v>0</v>
      </c>
      <c r="P384" s="115">
        <f>'01-Mapa de riesgo-UO'!AK385</f>
        <v>0</v>
      </c>
      <c r="Q384" s="115">
        <f>'01-Mapa de riesgo-UO'!AP385</f>
        <v>0</v>
      </c>
      <c r="R384" s="408"/>
      <c r="S384" s="409"/>
      <c r="T384" s="410"/>
      <c r="U384" s="116" t="str">
        <f>'01-Mapa de riesgo-UO'!AW385</f>
        <v>ASUMIR</v>
      </c>
      <c r="V384" s="116">
        <f>'01-Mapa de riesgo-UO'!AX385</f>
        <v>0</v>
      </c>
      <c r="W384" s="117">
        <f>'01-Mapa de riesgo-UO'!K385</f>
        <v>0</v>
      </c>
      <c r="X384" s="121"/>
      <c r="Y384" s="122"/>
      <c r="Z384" s="123"/>
      <c r="AA384" s="123"/>
      <c r="AB384" s="405"/>
      <c r="AC384" s="126"/>
    </row>
    <row r="385" spans="1:29" ht="12.75" customHeight="1" x14ac:dyDescent="0.2">
      <c r="A385" s="416">
        <v>126</v>
      </c>
      <c r="B385" s="416" t="str">
        <f>'01-Mapa de riesgo-UO'!D386</f>
        <v>ADMINISTRACIÓN_INSTITUCIONAL</v>
      </c>
      <c r="C385" s="415" t="str">
        <f>+'01-Mapa de riesgo-UO'!F386</f>
        <v>NO</v>
      </c>
      <c r="D385" s="415" t="str">
        <f>'01-Mapa de riesgo-UO'!J386</f>
        <v>Estratégico</v>
      </c>
      <c r="E385" s="415" t="str">
        <f>'01-Mapa de riesgo-UO'!K386</f>
        <v xml:space="preserve">Pérdida de la información de las series documentales conservadas físicamente </v>
      </c>
      <c r="F385" s="415"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415" t="str">
        <f>'01-Mapa de riesgo-UO'!M386</f>
        <v>Perdida de la memoria institucional
Demandas por perjuicios a los usuarios
Ausencia de apoyo a la misión institucional</v>
      </c>
      <c r="I385" s="406" t="str">
        <f>'01-Mapa de riesgo-UO'!AT386</f>
        <v>LEVE</v>
      </c>
      <c r="J385" s="415" t="str">
        <f>'01-Mapa de riesgo-UO'!AU386</f>
        <v>Metros lineales de archivos histórico y central conservados únicamente en soporte papel</v>
      </c>
      <c r="K385" s="411"/>
      <c r="L385" s="414"/>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406" t="str">
        <f>'01-Mapa de riesgo-UO'!AR386</f>
        <v>ACEPTABLE</v>
      </c>
      <c r="S385" s="409"/>
      <c r="T385" s="410"/>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403"/>
      <c r="AC385" s="126"/>
    </row>
    <row r="386" spans="1:29" ht="12.75" customHeight="1" x14ac:dyDescent="0.2">
      <c r="A386" s="407"/>
      <c r="B386" s="407"/>
      <c r="C386" s="407"/>
      <c r="D386" s="407"/>
      <c r="E386" s="407"/>
      <c r="F386" s="407"/>
      <c r="G386" s="112" t="str">
        <f>'01-Mapa de riesgo-UO'!I387</f>
        <v>Controles de acceso deficientes</v>
      </c>
      <c r="H386" s="407"/>
      <c r="I386" s="407"/>
      <c r="J386" s="407"/>
      <c r="K386" s="412"/>
      <c r="L386" s="412"/>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407"/>
      <c r="S386" s="409"/>
      <c r="T386" s="410"/>
      <c r="U386" s="116" t="str">
        <f>'01-Mapa de riesgo-UO'!AW387</f>
        <v>ASUMIR</v>
      </c>
      <c r="V386" s="116">
        <f>'01-Mapa de riesgo-UO'!AX387</f>
        <v>0</v>
      </c>
      <c r="W386" s="117">
        <f>'01-Mapa de riesgo-UO'!K387</f>
        <v>0</v>
      </c>
      <c r="X386" s="121"/>
      <c r="Y386" s="122"/>
      <c r="Z386" s="123"/>
      <c r="AA386" s="123"/>
      <c r="AB386" s="404"/>
      <c r="AC386" s="126"/>
    </row>
    <row r="387" spans="1:29" ht="12.75" customHeight="1" x14ac:dyDescent="0.2">
      <c r="A387" s="408"/>
      <c r="B387" s="408"/>
      <c r="C387" s="408"/>
      <c r="D387" s="408"/>
      <c r="E387" s="408"/>
      <c r="F387" s="408"/>
      <c r="G387" s="112">
        <f>'01-Mapa de riesgo-UO'!I388</f>
        <v>0</v>
      </c>
      <c r="H387" s="408"/>
      <c r="I387" s="408"/>
      <c r="J387" s="408"/>
      <c r="K387" s="413"/>
      <c r="L387" s="413"/>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408"/>
      <c r="S387" s="409"/>
      <c r="T387" s="410"/>
      <c r="U387" s="116" t="str">
        <f>'01-Mapa de riesgo-UO'!AW388</f>
        <v>ASUMIR</v>
      </c>
      <c r="V387" s="116">
        <f>'01-Mapa de riesgo-UO'!AX388</f>
        <v>0</v>
      </c>
      <c r="W387" s="117">
        <f>'01-Mapa de riesgo-UO'!K388</f>
        <v>0</v>
      </c>
      <c r="X387" s="121"/>
      <c r="Y387" s="122"/>
      <c r="Z387" s="123"/>
      <c r="AA387" s="123"/>
      <c r="AB387" s="405"/>
      <c r="AC387" s="126"/>
    </row>
    <row r="388" spans="1:29" ht="12.75" customHeight="1" x14ac:dyDescent="0.2">
      <c r="A388" s="416">
        <v>127</v>
      </c>
      <c r="B388" s="416" t="str">
        <f>'01-Mapa de riesgo-UO'!D389</f>
        <v>ADMINISTRACIÓN_INSTITUCIONAL</v>
      </c>
      <c r="C388" s="415" t="str">
        <f>+'01-Mapa de riesgo-UO'!F389</f>
        <v>NO</v>
      </c>
      <c r="D388" s="415" t="str">
        <f>'01-Mapa de riesgo-UO'!J389</f>
        <v>Cumplimiento</v>
      </c>
      <c r="E388" s="415" t="str">
        <f>'01-Mapa de riesgo-UO'!K389</f>
        <v xml:space="preserve">Incumplimiento en Normatividad Archivistica conforme a la actualización de los Instrumentos Archivisticos (TRD, CCD, PGD,  FUID) </v>
      </c>
      <c r="F388" s="415" t="str">
        <f>'01-Mapa de riesgo-UO'!L389</f>
        <v xml:space="preserve">Instrumentos archivisticos desactualizados y no alineados con los cambios institucionales </v>
      </c>
      <c r="G388" s="112" t="str">
        <f>'01-Mapa de riesgo-UO'!I389</f>
        <v>Cambios constantes en la Normativa Archivistica Nacional</v>
      </c>
      <c r="H388" s="415"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06" t="str">
        <f>'01-Mapa de riesgo-UO'!AT389</f>
        <v>LEVE</v>
      </c>
      <c r="J388" s="415" t="str">
        <f>'01-Mapa de riesgo-UO'!AU389</f>
        <v xml:space="preserve">Instrumentos Archivisticos actualizados  (PGD y FUID)  y Convalidados (TRD Y CCD) </v>
      </c>
      <c r="K388" s="411"/>
      <c r="L388" s="414"/>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406" t="str">
        <f>'01-Mapa de riesgo-UO'!AR389</f>
        <v>ACEPTABLE</v>
      </c>
      <c r="S388" s="409"/>
      <c r="T388" s="410"/>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403"/>
      <c r="AC388" s="126"/>
    </row>
    <row r="389" spans="1:29" ht="12.75" customHeight="1" x14ac:dyDescent="0.2">
      <c r="A389" s="407"/>
      <c r="B389" s="407"/>
      <c r="C389" s="407"/>
      <c r="D389" s="407"/>
      <c r="E389" s="407"/>
      <c r="F389" s="407"/>
      <c r="G389" s="112" t="str">
        <f>'01-Mapa de riesgo-UO'!I390</f>
        <v>Modificaciones en la Estructura Organizacional y que tienen relación directa con los instrumentos archivisticos</v>
      </c>
      <c r="H389" s="407"/>
      <c r="I389" s="407"/>
      <c r="J389" s="407"/>
      <c r="K389" s="412"/>
      <c r="L389" s="412"/>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407"/>
      <c r="S389" s="409"/>
      <c r="T389" s="410"/>
      <c r="U389" s="116" t="str">
        <f>'01-Mapa de riesgo-UO'!AW390</f>
        <v>ASUMIR</v>
      </c>
      <c r="V389" s="116">
        <f>'01-Mapa de riesgo-UO'!AX390</f>
        <v>0</v>
      </c>
      <c r="W389" s="117">
        <f>'01-Mapa de riesgo-UO'!K390</f>
        <v>0</v>
      </c>
      <c r="X389" s="121"/>
      <c r="Y389" s="122"/>
      <c r="Z389" s="123"/>
      <c r="AA389" s="123"/>
      <c r="AB389" s="404"/>
      <c r="AC389" s="126"/>
    </row>
    <row r="390" spans="1:29" ht="12.75" customHeight="1" x14ac:dyDescent="0.2">
      <c r="A390" s="408"/>
      <c r="B390" s="408"/>
      <c r="C390" s="408"/>
      <c r="D390" s="408"/>
      <c r="E390" s="408"/>
      <c r="F390" s="408"/>
      <c r="G390" s="112">
        <f>'01-Mapa de riesgo-UO'!I391</f>
        <v>0</v>
      </c>
      <c r="H390" s="408"/>
      <c r="I390" s="408"/>
      <c r="J390" s="408"/>
      <c r="K390" s="413"/>
      <c r="L390" s="413"/>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408"/>
      <c r="S390" s="409"/>
      <c r="T390" s="410"/>
      <c r="U390" s="116" t="str">
        <f>'01-Mapa de riesgo-UO'!AW391</f>
        <v>ASUMIR</v>
      </c>
      <c r="V390" s="116">
        <f>'01-Mapa de riesgo-UO'!AX391</f>
        <v>0</v>
      </c>
      <c r="W390" s="117">
        <f>'01-Mapa de riesgo-UO'!K391</f>
        <v>0</v>
      </c>
      <c r="X390" s="121"/>
      <c r="Y390" s="122"/>
      <c r="Z390" s="123"/>
      <c r="AA390" s="123"/>
      <c r="AB390" s="405"/>
      <c r="AC390" s="126"/>
    </row>
    <row r="391" spans="1:29" ht="12.75" customHeight="1" x14ac:dyDescent="0.2">
      <c r="A391" s="416">
        <v>128</v>
      </c>
      <c r="B391" s="416" t="str">
        <f>'01-Mapa de riesgo-UO'!D392</f>
        <v>CONTROL_SEGUIMIENTO</v>
      </c>
      <c r="C391" s="415" t="str">
        <f>+'01-Mapa de riesgo-UO'!F392</f>
        <v>NO</v>
      </c>
      <c r="D391" s="415" t="str">
        <f>'01-Mapa de riesgo-UO'!J392</f>
        <v>Cumplimiento</v>
      </c>
      <c r="E391" s="415" t="str">
        <f>'01-Mapa de riesgo-UO'!K392</f>
        <v>Incumplimiento de los tiempos establecidos en la Ley para dar respuesta oportuna de PQRS  interpuestas por la Ciudadanía a través de los diferentes canales establecidos por la universidad.</v>
      </c>
      <c r="F391" s="415"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415" t="str">
        <f>'01-Mapa de riesgo-UO'!M392</f>
        <v>Falta disciplinaria.
Insatisfacción por parte del   ciudadano
Sanción o hallazgo por parte de entes de control
Pérdida de imagen de la institución.</v>
      </c>
      <c r="I391" s="406" t="str">
        <f>'01-Mapa de riesgo-UO'!AT392</f>
        <v>LEVE</v>
      </c>
      <c r="J391" s="415" t="str">
        <f>'01-Mapa de riesgo-UO'!AU392</f>
        <v xml:space="preserve">(No. PQRS sin responder en los tiempos establecidos durante el año / total de PQRS  recibidas durante el año)*100  </v>
      </c>
      <c r="K391" s="411"/>
      <c r="L391" s="414"/>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406" t="str">
        <f>'01-Mapa de riesgo-UO'!AR392</f>
        <v>FUERTE</v>
      </c>
      <c r="S391" s="409"/>
      <c r="T391" s="410"/>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403"/>
      <c r="AC391" s="126"/>
    </row>
    <row r="392" spans="1:29" ht="12.75" customHeight="1" x14ac:dyDescent="0.2">
      <c r="A392" s="407"/>
      <c r="B392" s="407"/>
      <c r="C392" s="407"/>
      <c r="D392" s="407"/>
      <c r="E392" s="407"/>
      <c r="F392" s="407"/>
      <c r="G392" s="112" t="str">
        <f>'01-Mapa de riesgo-UO'!I393</f>
        <v xml:space="preserve">Limitaciones en los accesos a los medios tecnológicos para dar respuesta oportuna. </v>
      </c>
      <c r="H392" s="407"/>
      <c r="I392" s="407"/>
      <c r="J392" s="407"/>
      <c r="K392" s="412"/>
      <c r="L392" s="412"/>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407"/>
      <c r="S392" s="409"/>
      <c r="T392" s="410"/>
      <c r="U392" s="116" t="str">
        <f>'01-Mapa de riesgo-UO'!AW393</f>
        <v>ASUMIR</v>
      </c>
      <c r="V392" s="116">
        <f>'01-Mapa de riesgo-UO'!AX393</f>
        <v>0</v>
      </c>
      <c r="W392" s="117">
        <f>'01-Mapa de riesgo-UO'!K393</f>
        <v>0</v>
      </c>
      <c r="X392" s="121"/>
      <c r="Y392" s="122"/>
      <c r="Z392" s="123"/>
      <c r="AA392" s="123"/>
      <c r="AB392" s="404"/>
      <c r="AC392" s="126"/>
    </row>
    <row r="393" spans="1:29" ht="12.75" customHeight="1" x14ac:dyDescent="0.2">
      <c r="A393" s="408"/>
      <c r="B393" s="408"/>
      <c r="C393" s="408"/>
      <c r="D393" s="408"/>
      <c r="E393" s="408"/>
      <c r="F393" s="408"/>
      <c r="G393" s="112">
        <f>'01-Mapa de riesgo-UO'!I394</f>
        <v>0</v>
      </c>
      <c r="H393" s="408"/>
      <c r="I393" s="408"/>
      <c r="J393" s="408"/>
      <c r="K393" s="413"/>
      <c r="L393" s="413"/>
      <c r="M393" s="113">
        <f>'01-Mapa de riesgo-UO'!W394</f>
        <v>0</v>
      </c>
      <c r="N393" s="114">
        <f>'01-Mapa de riesgo-UO'!AB394</f>
        <v>0</v>
      </c>
      <c r="O393" s="114">
        <f>'01-Mapa de riesgo-UO'!AF394</f>
        <v>0</v>
      </c>
      <c r="P393" s="115">
        <f>'01-Mapa de riesgo-UO'!AK394</f>
        <v>0</v>
      </c>
      <c r="Q393" s="115">
        <f>'01-Mapa de riesgo-UO'!AP394</f>
        <v>0</v>
      </c>
      <c r="R393" s="408"/>
      <c r="S393" s="409"/>
      <c r="T393" s="410"/>
      <c r="U393" s="116">
        <f>'01-Mapa de riesgo-UO'!AW394</f>
        <v>0</v>
      </c>
      <c r="V393" s="116">
        <f>'01-Mapa de riesgo-UO'!AX394</f>
        <v>0</v>
      </c>
      <c r="W393" s="117">
        <f>'01-Mapa de riesgo-UO'!K394</f>
        <v>0</v>
      </c>
      <c r="X393" s="121"/>
      <c r="Y393" s="122"/>
      <c r="Z393" s="123"/>
      <c r="AA393" s="123"/>
      <c r="AB393" s="405"/>
      <c r="AC393" s="126"/>
    </row>
    <row r="394" spans="1:29" ht="12.75" customHeight="1" x14ac:dyDescent="0.2">
      <c r="A394" s="416">
        <v>129</v>
      </c>
      <c r="B394" s="416" t="str">
        <f>'01-Mapa de riesgo-UO'!D395</f>
        <v>DIRECCIONAMIENTO_INSTITUCIONAL</v>
      </c>
      <c r="C394" s="415" t="str">
        <f>+'01-Mapa de riesgo-UO'!F395</f>
        <v>NO</v>
      </c>
      <c r="D394" s="415" t="str">
        <f>'01-Mapa de riesgo-UO'!J395</f>
        <v>Financiero</v>
      </c>
      <c r="E394" s="415" t="str">
        <f>'01-Mapa de riesgo-UO'!K395</f>
        <v>Ajustes en el presupuesto Institucional no previstos o aplazamientos de gastos priorizados para la vigencia.</v>
      </c>
      <c r="F394" s="415"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415"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06" t="str">
        <f>'01-Mapa de riesgo-UO'!AT395</f>
        <v>MODERADO</v>
      </c>
      <c r="J394" s="415" t="str">
        <f>'01-Mapa de riesgo-UO'!AU395</f>
        <v>(Gastos adicionales no contemplados en la vigencia / Total presupuesto Institucional de la vigencia) * 100</v>
      </c>
      <c r="K394" s="411"/>
      <c r="L394" s="414"/>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406" t="str">
        <f>'01-Mapa de riesgo-UO'!AR395</f>
        <v>ACEPTABLE</v>
      </c>
      <c r="S394" s="409"/>
      <c r="T394" s="410"/>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403"/>
      <c r="AC394" s="126"/>
    </row>
    <row r="395" spans="1:29" ht="12.75" customHeight="1" x14ac:dyDescent="0.2">
      <c r="A395" s="407"/>
      <c r="B395" s="407"/>
      <c r="C395" s="407"/>
      <c r="D395" s="407"/>
      <c r="E395" s="407"/>
      <c r="F395" s="407"/>
      <c r="G395" s="112" t="str">
        <f>'01-Mapa de riesgo-UO'!I396</f>
        <v>Omisión de información en la planeación e identificación de necesidades presupuestales desde las dependencias académicas y administrativas</v>
      </c>
      <c r="H395" s="407"/>
      <c r="I395" s="407"/>
      <c r="J395" s="407"/>
      <c r="K395" s="412"/>
      <c r="L395" s="412"/>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407"/>
      <c r="S395" s="409"/>
      <c r="T395" s="410"/>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404"/>
      <c r="AC395" s="126"/>
    </row>
    <row r="396" spans="1:29" ht="12.75" customHeight="1" x14ac:dyDescent="0.2">
      <c r="A396" s="408"/>
      <c r="B396" s="408"/>
      <c r="C396" s="408"/>
      <c r="D396" s="408"/>
      <c r="E396" s="408"/>
      <c r="F396" s="408"/>
      <c r="G396" s="112" t="str">
        <f>'01-Mapa de riesgo-UO'!I397</f>
        <v>Aprobación por parte de los órganos colegiados, de propuestas  que no contaron con el análisis financiero respectivo de manera previa.</v>
      </c>
      <c r="H396" s="408"/>
      <c r="I396" s="408"/>
      <c r="J396" s="408"/>
      <c r="K396" s="413"/>
      <c r="L396" s="413"/>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408"/>
      <c r="S396" s="409"/>
      <c r="T396" s="410"/>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405"/>
      <c r="AC396" s="126"/>
    </row>
    <row r="397" spans="1:29" ht="12.75" customHeight="1" x14ac:dyDescent="0.2">
      <c r="A397" s="416">
        <v>130</v>
      </c>
      <c r="B397" s="416" t="str">
        <f>'01-Mapa de riesgo-UO'!D398</f>
        <v>EXTENSIÓN_PROYECCIÓN_SOCIAL</v>
      </c>
      <c r="C397" s="415" t="str">
        <f>+'01-Mapa de riesgo-UO'!F398</f>
        <v>NO</v>
      </c>
      <c r="D397" s="415" t="str">
        <f>'01-Mapa de riesgo-UO'!J398</f>
        <v>Operacional</v>
      </c>
      <c r="E397" s="415" t="str">
        <f>'01-Mapa de riesgo-UO'!K398</f>
        <v>Probabilidad de que se presenten contratos o convenios entre la universidad y entes externos que no cumplan con los lineamientos institucionales y no cuentan con respaldo financiero.</v>
      </c>
      <c r="F397" s="415"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415"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06" t="str">
        <f>'01-Mapa de riesgo-UO'!AT398</f>
        <v>LEVE</v>
      </c>
      <c r="J397" s="415" t="str">
        <f>'01-Mapa de riesgo-UO'!AU398</f>
        <v>(No. de convenios y contratatos  revisados por la VAF / Total convenios y contratos suscritos en la univesidad ) * 100</v>
      </c>
      <c r="K397" s="411"/>
      <c r="L397" s="414"/>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406" t="str">
        <f>'01-Mapa de riesgo-UO'!AR398</f>
        <v>ACEPTABLE</v>
      </c>
      <c r="S397" s="409"/>
      <c r="T397" s="410"/>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403"/>
      <c r="AC397" s="126"/>
    </row>
    <row r="398" spans="1:29" ht="12.75" customHeight="1" x14ac:dyDescent="0.2">
      <c r="A398" s="407"/>
      <c r="B398" s="407"/>
      <c r="C398" s="407"/>
      <c r="D398" s="407"/>
      <c r="E398" s="407"/>
      <c r="F398" s="407"/>
      <c r="G398" s="112" t="str">
        <f>'01-Mapa de riesgo-UO'!I399</f>
        <v>Entrega inoportuna de la información por parte del proponente.</v>
      </c>
      <c r="H398" s="407"/>
      <c r="I398" s="407"/>
      <c r="J398" s="407"/>
      <c r="K398" s="412"/>
      <c r="L398" s="412"/>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407"/>
      <c r="S398" s="409"/>
      <c r="T398" s="410"/>
      <c r="U398" s="116" t="str">
        <f>'01-Mapa de riesgo-UO'!AW399</f>
        <v>ASUMIR</v>
      </c>
      <c r="V398" s="116">
        <f>'01-Mapa de riesgo-UO'!AX399</f>
        <v>0</v>
      </c>
      <c r="W398" s="117">
        <f>'01-Mapa de riesgo-UO'!K399</f>
        <v>0</v>
      </c>
      <c r="X398" s="121"/>
      <c r="Y398" s="122"/>
      <c r="Z398" s="123"/>
      <c r="AA398" s="123"/>
      <c r="AB398" s="404"/>
      <c r="AC398" s="126"/>
    </row>
    <row r="399" spans="1:29" ht="12.75" customHeight="1" x14ac:dyDescent="0.2">
      <c r="A399" s="408"/>
      <c r="B399" s="408"/>
      <c r="C399" s="408"/>
      <c r="D399" s="408"/>
      <c r="E399" s="408"/>
      <c r="F399" s="408"/>
      <c r="G399" s="112" t="str">
        <f>'01-Mapa de riesgo-UO'!I400</f>
        <v>Presiones de agentes externos para el cumplimiento de tiempos para la presentación de propuestas.</v>
      </c>
      <c r="H399" s="408"/>
      <c r="I399" s="408"/>
      <c r="J399" s="408"/>
      <c r="K399" s="413"/>
      <c r="L399" s="413"/>
      <c r="M399" s="113">
        <f>'01-Mapa de riesgo-UO'!W400</f>
        <v>0</v>
      </c>
      <c r="N399" s="114">
        <f>'01-Mapa de riesgo-UO'!AB400</f>
        <v>0</v>
      </c>
      <c r="O399" s="114">
        <f>'01-Mapa de riesgo-UO'!AF400</f>
        <v>0</v>
      </c>
      <c r="P399" s="115">
        <f>'01-Mapa de riesgo-UO'!AK400</f>
        <v>0</v>
      </c>
      <c r="Q399" s="115">
        <f>'01-Mapa de riesgo-UO'!AP400</f>
        <v>0</v>
      </c>
      <c r="R399" s="408"/>
      <c r="S399" s="409"/>
      <c r="T399" s="410"/>
      <c r="U399" s="116">
        <f>'01-Mapa de riesgo-UO'!AW400</f>
        <v>0</v>
      </c>
      <c r="V399" s="116">
        <f>'01-Mapa de riesgo-UO'!AX400</f>
        <v>0</v>
      </c>
      <c r="W399" s="117">
        <f>'01-Mapa de riesgo-UO'!K400</f>
        <v>0</v>
      </c>
      <c r="X399" s="121"/>
      <c r="Y399" s="122"/>
      <c r="Z399" s="123"/>
      <c r="AA399" s="123"/>
      <c r="AB399" s="405"/>
      <c r="AC399" s="126"/>
    </row>
    <row r="400" spans="1:29" ht="12.75" customHeight="1" x14ac:dyDescent="0.2">
      <c r="A400" s="416">
        <v>131</v>
      </c>
      <c r="B400" s="416" t="str">
        <f>'01-Mapa de riesgo-UO'!D401</f>
        <v>ASEGURAMIENTO_DE_LA_CALIDAD_INSTITUCIONAL</v>
      </c>
      <c r="C400" s="415" t="str">
        <f>+'01-Mapa de riesgo-UO'!F401</f>
        <v>SI</v>
      </c>
      <c r="D400" s="415" t="str">
        <f>'01-Mapa de riesgo-UO'!J401</f>
        <v>Corrupción</v>
      </c>
      <c r="E400" s="415"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15" t="str">
        <f>'01-Mapa de riesgo-UO'!L401</f>
        <v>Permitir el uso de información sensible para la institución como contraseñas, instructivos, procedimientos o bases de datos a personas no autorizadas</v>
      </c>
      <c r="G400" s="112" t="str">
        <f>'01-Mapa de riesgo-UO'!I401</f>
        <v>Falta de ética profesional.</v>
      </c>
      <c r="H400" s="415" t="str">
        <f>'01-Mapa de riesgo-UO'!M401</f>
        <v>Pérdida de la confidencialidad de la información.
Pérdida de la vinculación laboral por incumplimiento de la claúsula de confidencialidad del contrato.
Afectación a la imagen de la Universidad</v>
      </c>
      <c r="I400" s="406" t="str">
        <f>'01-Mapa de riesgo-UO'!AT401</f>
        <v>LEVE</v>
      </c>
      <c r="J400" s="415" t="str">
        <f>'01-Mapa de riesgo-UO'!AU401</f>
        <v># de veces que se detecte y se denuncie</v>
      </c>
      <c r="K400" s="411"/>
      <c r="L400" s="414"/>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406" t="str">
        <f>'01-Mapa de riesgo-UO'!AR401</f>
        <v>ACEPTABLE</v>
      </c>
      <c r="S400" s="409"/>
      <c r="T400" s="410"/>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403"/>
      <c r="AC400" s="126"/>
    </row>
    <row r="401" spans="1:29" ht="12.75" customHeight="1" x14ac:dyDescent="0.2">
      <c r="A401" s="407"/>
      <c r="B401" s="407"/>
      <c r="C401" s="407"/>
      <c r="D401" s="407"/>
      <c r="E401" s="407"/>
      <c r="F401" s="407"/>
      <c r="G401" s="112">
        <f>'01-Mapa de riesgo-UO'!I402</f>
        <v>0</v>
      </c>
      <c r="H401" s="407"/>
      <c r="I401" s="407"/>
      <c r="J401" s="407"/>
      <c r="K401" s="412"/>
      <c r="L401" s="412"/>
      <c r="M401" s="113">
        <f>'01-Mapa de riesgo-UO'!W402</f>
        <v>0</v>
      </c>
      <c r="N401" s="114">
        <f>'01-Mapa de riesgo-UO'!AB402</f>
        <v>0</v>
      </c>
      <c r="O401" s="114">
        <f>'01-Mapa de riesgo-UO'!AF402</f>
        <v>0</v>
      </c>
      <c r="P401" s="115">
        <f>'01-Mapa de riesgo-UO'!AK402</f>
        <v>0</v>
      </c>
      <c r="Q401" s="115">
        <f>'01-Mapa de riesgo-UO'!AP402</f>
        <v>0</v>
      </c>
      <c r="R401" s="407"/>
      <c r="S401" s="409"/>
      <c r="T401" s="410"/>
      <c r="U401" s="116">
        <f>'01-Mapa de riesgo-UO'!AW402</f>
        <v>0</v>
      </c>
      <c r="V401" s="116">
        <f>'01-Mapa de riesgo-UO'!AX402</f>
        <v>0</v>
      </c>
      <c r="W401" s="117">
        <f>'01-Mapa de riesgo-UO'!K402</f>
        <v>0</v>
      </c>
      <c r="X401" s="121"/>
      <c r="Y401" s="122"/>
      <c r="Z401" s="123"/>
      <c r="AA401" s="123"/>
      <c r="AB401" s="404"/>
      <c r="AC401" s="126"/>
    </row>
    <row r="402" spans="1:29" ht="12.75" customHeight="1" x14ac:dyDescent="0.2">
      <c r="A402" s="408"/>
      <c r="B402" s="408"/>
      <c r="C402" s="408"/>
      <c r="D402" s="408"/>
      <c r="E402" s="408"/>
      <c r="F402" s="408"/>
      <c r="G402" s="112">
        <f>'01-Mapa de riesgo-UO'!I403</f>
        <v>0</v>
      </c>
      <c r="H402" s="408"/>
      <c r="I402" s="408"/>
      <c r="J402" s="408"/>
      <c r="K402" s="413"/>
      <c r="L402" s="413"/>
      <c r="M402" s="113">
        <f>'01-Mapa de riesgo-UO'!W403</f>
        <v>0</v>
      </c>
      <c r="N402" s="114">
        <f>'01-Mapa de riesgo-UO'!AB403</f>
        <v>0</v>
      </c>
      <c r="O402" s="114">
        <f>'01-Mapa de riesgo-UO'!AF403</f>
        <v>0</v>
      </c>
      <c r="P402" s="115">
        <f>'01-Mapa de riesgo-UO'!AK403</f>
        <v>0</v>
      </c>
      <c r="Q402" s="115">
        <f>'01-Mapa de riesgo-UO'!AP403</f>
        <v>0</v>
      </c>
      <c r="R402" s="408"/>
      <c r="S402" s="409"/>
      <c r="T402" s="410"/>
      <c r="U402" s="116">
        <f>'01-Mapa de riesgo-UO'!AW403</f>
        <v>0</v>
      </c>
      <c r="V402" s="116">
        <f>'01-Mapa de riesgo-UO'!AX403</f>
        <v>0</v>
      </c>
      <c r="W402" s="117">
        <f>'01-Mapa de riesgo-UO'!K403</f>
        <v>0</v>
      </c>
      <c r="X402" s="121"/>
      <c r="Y402" s="122"/>
      <c r="Z402" s="123"/>
      <c r="AA402" s="123"/>
      <c r="AB402" s="405"/>
      <c r="AC402" s="126"/>
    </row>
    <row r="403" spans="1:29" ht="12.75" customHeight="1" x14ac:dyDescent="0.2">
      <c r="A403" s="416">
        <v>132</v>
      </c>
      <c r="B403" s="416" t="str">
        <f>'01-Mapa de riesgo-UO'!D404</f>
        <v>ASEGURAMIENTO_DE_LA_CALIDAD_INSTITUCIONAL</v>
      </c>
      <c r="C403" s="415" t="str">
        <f>+'01-Mapa de riesgo-UO'!F404</f>
        <v>NO</v>
      </c>
      <c r="D403" s="415" t="str">
        <f>'01-Mapa de riesgo-UO'!J404</f>
        <v>Información</v>
      </c>
      <c r="E403" s="415" t="str">
        <f>'01-Mapa de riesgo-UO'!K404</f>
        <v>Pérdida de la información Institucional, que reposa en el Sistema Integral de Gestión</v>
      </c>
      <c r="F403" s="415" t="str">
        <f>'01-Mapa de riesgo-UO'!L404</f>
        <v>Modificación y  eliminación parcial  de la documentación del Sistema Integral de Gestión de la Universidad</v>
      </c>
      <c r="G403" s="112" t="str">
        <f>'01-Mapa de riesgo-UO'!I404</f>
        <v>Fallas en el software  y  no realización del backup.</v>
      </c>
      <c r="H403" s="415" t="str">
        <f>'01-Mapa de riesgo-UO'!M404</f>
        <v>Pérdida del conocimiento institucional</v>
      </c>
      <c r="I403" s="406" t="str">
        <f>'01-Mapa de riesgo-UO'!AT404</f>
        <v>LEVE</v>
      </c>
      <c r="J403" s="415" t="str">
        <f>'01-Mapa de riesgo-UO'!AU404</f>
        <v># de pérdidas parciales de la información</v>
      </c>
      <c r="K403" s="411"/>
      <c r="L403" s="414"/>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406" t="str">
        <f>'01-Mapa de riesgo-UO'!AR404</f>
        <v>FUERTE</v>
      </c>
      <c r="S403" s="409"/>
      <c r="T403" s="410"/>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403"/>
      <c r="AC403" s="126"/>
    </row>
    <row r="404" spans="1:29" ht="12.75" customHeight="1" x14ac:dyDescent="0.2">
      <c r="A404" s="407"/>
      <c r="B404" s="407"/>
      <c r="C404" s="407"/>
      <c r="D404" s="407"/>
      <c r="E404" s="407"/>
      <c r="F404" s="407"/>
      <c r="G404" s="112" t="str">
        <f>'01-Mapa de riesgo-UO'!I405</f>
        <v>Hackers que modifiquen o borren documentación.
Pérdida de la informacion por trabajo virtual debido a la pandemia.</v>
      </c>
      <c r="H404" s="407"/>
      <c r="I404" s="407"/>
      <c r="J404" s="407"/>
      <c r="K404" s="412"/>
      <c r="L404" s="412"/>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407"/>
      <c r="S404" s="409"/>
      <c r="T404" s="410"/>
      <c r="U404" s="116" t="str">
        <f>'01-Mapa de riesgo-UO'!AW405</f>
        <v>ASUMIR</v>
      </c>
      <c r="V404" s="116">
        <f>'01-Mapa de riesgo-UO'!AX405</f>
        <v>0</v>
      </c>
      <c r="W404" s="117">
        <f>'01-Mapa de riesgo-UO'!K405</f>
        <v>0</v>
      </c>
      <c r="X404" s="121"/>
      <c r="Y404" s="122"/>
      <c r="Z404" s="123"/>
      <c r="AA404" s="123"/>
      <c r="AB404" s="404"/>
      <c r="AC404" s="126"/>
    </row>
    <row r="405" spans="1:29" ht="12.75" customHeight="1" x14ac:dyDescent="0.2">
      <c r="A405" s="408"/>
      <c r="B405" s="408"/>
      <c r="C405" s="408"/>
      <c r="D405" s="408"/>
      <c r="E405" s="408"/>
      <c r="F405" s="408"/>
      <c r="G405" s="112" t="str">
        <f>'01-Mapa de riesgo-UO'!I406</f>
        <v>Daño de los equipos y documentación por riesgos biológicos.</v>
      </c>
      <c r="H405" s="408"/>
      <c r="I405" s="408"/>
      <c r="J405" s="408"/>
      <c r="K405" s="413"/>
      <c r="L405" s="413"/>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408"/>
      <c r="S405" s="409"/>
      <c r="T405" s="410"/>
      <c r="U405" s="116" t="str">
        <f>'01-Mapa de riesgo-UO'!AW406</f>
        <v>ASUMIR</v>
      </c>
      <c r="V405" s="116">
        <f>'01-Mapa de riesgo-UO'!AX406</f>
        <v>0</v>
      </c>
      <c r="W405" s="117">
        <f>'01-Mapa de riesgo-UO'!K406</f>
        <v>0</v>
      </c>
      <c r="X405" s="121"/>
      <c r="Y405" s="122"/>
      <c r="Z405" s="123"/>
      <c r="AA405" s="123"/>
      <c r="AB405" s="405"/>
      <c r="AC405" s="126"/>
    </row>
    <row r="406" spans="1:29" ht="12.75" customHeight="1" x14ac:dyDescent="0.2">
      <c r="A406" s="416">
        <v>133</v>
      </c>
      <c r="B406" s="416" t="str">
        <f>'01-Mapa de riesgo-UO'!D407</f>
        <v>EXTENSIÓN_PROYECCIÓN_SOCIAL</v>
      </c>
      <c r="C406" s="415" t="str">
        <f>+'01-Mapa de riesgo-UO'!F407</f>
        <v>NO</v>
      </c>
      <c r="D406" s="415" t="str">
        <f>'01-Mapa de riesgo-UO'!J407</f>
        <v>Ambiental</v>
      </c>
      <c r="E406" s="415" t="str">
        <f>'01-Mapa de riesgo-UO'!K407</f>
        <v>Afectación de las áreas boscosas de la Universidad por acciones antrópica o eventos naturales</v>
      </c>
      <c r="F406" s="415"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415" t="str">
        <f>'01-Mapa de riesgo-UO'!M407</f>
        <v>Daños a los ecosistemas
Pérdida de material vegetal de colecciones botánicas
Extracción de fauna del bosque
Disminución de los servicios ambientales del Campus Universitario
Afectación legal 
Perdida de imagen Institucional</v>
      </c>
      <c r="I406" s="406" t="str">
        <f>'01-Mapa de riesgo-UO'!AT407</f>
        <v>LEVE</v>
      </c>
      <c r="J406" s="415" t="str">
        <f>'01-Mapa de riesgo-UO'!AU407</f>
        <v>No. De eventos antrópicos o naturales que causaron afectación al área boscosa en la vigencia</v>
      </c>
      <c r="K406" s="411"/>
      <c r="L406" s="414"/>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406" t="str">
        <f>'01-Mapa de riesgo-UO'!AR407</f>
        <v>ACEPTABLE</v>
      </c>
      <c r="S406" s="409"/>
      <c r="T406" s="410"/>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403"/>
      <c r="AC406" s="126"/>
    </row>
    <row r="407" spans="1:29" ht="12.75" customHeight="1" x14ac:dyDescent="0.2">
      <c r="A407" s="407"/>
      <c r="B407" s="407"/>
      <c r="C407" s="407"/>
      <c r="D407" s="407"/>
      <c r="E407" s="407"/>
      <c r="F407" s="407"/>
      <c r="G407" s="112" t="str">
        <f>'01-Mapa de riesgo-UO'!I408</f>
        <v>Falta de cultura ciudadana para el cuidado ambiental</v>
      </c>
      <c r="H407" s="407"/>
      <c r="I407" s="407"/>
      <c r="J407" s="407"/>
      <c r="K407" s="412"/>
      <c r="L407" s="412"/>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407"/>
      <c r="S407" s="409"/>
      <c r="T407" s="410"/>
      <c r="U407" s="116" t="str">
        <f>'01-Mapa de riesgo-UO'!AW408</f>
        <v>ASUMIR</v>
      </c>
      <c r="V407" s="116">
        <f>'01-Mapa de riesgo-UO'!AX408</f>
        <v>0</v>
      </c>
      <c r="W407" s="117">
        <f>'01-Mapa de riesgo-UO'!K408</f>
        <v>0</v>
      </c>
      <c r="X407" s="121"/>
      <c r="Y407" s="122"/>
      <c r="Z407" s="123"/>
      <c r="AA407" s="123"/>
      <c r="AB407" s="404"/>
      <c r="AC407" s="126"/>
    </row>
    <row r="408" spans="1:29" ht="12.75" customHeight="1" x14ac:dyDescent="0.2">
      <c r="A408" s="408"/>
      <c r="B408" s="408"/>
      <c r="C408" s="408"/>
      <c r="D408" s="408"/>
      <c r="E408" s="408"/>
      <c r="F408" s="408"/>
      <c r="G408" s="112" t="str">
        <f>'01-Mapa de riesgo-UO'!I409</f>
        <v>Vulnerabilidad a eventos naturales</v>
      </c>
      <c r="H408" s="408"/>
      <c r="I408" s="408"/>
      <c r="J408" s="408"/>
      <c r="K408" s="413"/>
      <c r="L408" s="413"/>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408"/>
      <c r="S408" s="409"/>
      <c r="T408" s="410"/>
      <c r="U408" s="116" t="str">
        <f>'01-Mapa de riesgo-UO'!AW409</f>
        <v>ASUMIR</v>
      </c>
      <c r="V408" s="116">
        <f>'01-Mapa de riesgo-UO'!AX409</f>
        <v>0</v>
      </c>
      <c r="W408" s="117">
        <f>'01-Mapa de riesgo-UO'!K409</f>
        <v>0</v>
      </c>
      <c r="X408" s="121"/>
      <c r="Y408" s="122"/>
      <c r="Z408" s="123"/>
      <c r="AA408" s="123"/>
      <c r="AB408" s="405"/>
      <c r="AC408" s="126"/>
    </row>
    <row r="409" spans="1:29" ht="12.75" customHeight="1" x14ac:dyDescent="0.2">
      <c r="A409" s="416">
        <v>134</v>
      </c>
      <c r="B409" s="416" t="str">
        <f>'01-Mapa de riesgo-UO'!D410</f>
        <v>GESTIÓN_Y_SOSTENIBILIDAD_INSTITUCIONAL</v>
      </c>
      <c r="C409" s="415" t="str">
        <f>+'01-Mapa de riesgo-UO'!F410</f>
        <v>SI</v>
      </c>
      <c r="D409" s="415" t="str">
        <f>'01-Mapa de riesgo-UO'!J410</f>
        <v>Estratégico</v>
      </c>
      <c r="E409" s="415" t="str">
        <f>'01-Mapa de riesgo-UO'!K410</f>
        <v xml:space="preserve">Desfinanciación del presupuesto de la Universidad </v>
      </c>
      <c r="F409" s="415"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415"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06" t="str">
        <f>'01-Mapa de riesgo-UO'!AT410</f>
        <v>LEVE</v>
      </c>
      <c r="J409" s="415" t="str">
        <f>'01-Mapa de riesgo-UO'!AU410</f>
        <v xml:space="preserve">Equilibrio Financiero = Ingresos totales / Gastos Totales </v>
      </c>
      <c r="K409" s="411"/>
      <c r="L409" s="414"/>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406" t="str">
        <f>'01-Mapa de riesgo-UO'!AR410</f>
        <v>ACEPTABLE</v>
      </c>
      <c r="S409" s="409"/>
      <c r="T409" s="410"/>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403"/>
      <c r="AC409" s="126"/>
    </row>
    <row r="410" spans="1:29" ht="12.75" customHeight="1" x14ac:dyDescent="0.2">
      <c r="A410" s="407"/>
      <c r="B410" s="407"/>
      <c r="C410" s="407"/>
      <c r="D410" s="407"/>
      <c r="E410" s="407"/>
      <c r="F410" s="407"/>
      <c r="G410" s="112" t="str">
        <f>'01-Mapa de riesgo-UO'!I411</f>
        <v>Aprobación de normas y leyes gubernamentales que le generan mayor obligación a la institución o cambios en el funcionamiento.</v>
      </c>
      <c r="H410" s="407"/>
      <c r="I410" s="407"/>
      <c r="J410" s="407"/>
      <c r="K410" s="412"/>
      <c r="L410" s="412"/>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407"/>
      <c r="S410" s="409"/>
      <c r="T410" s="410"/>
      <c r="U410" s="116" t="str">
        <f>'01-Mapa de riesgo-UO'!AW411</f>
        <v>ASUMIR</v>
      </c>
      <c r="V410" s="116">
        <f>'01-Mapa de riesgo-UO'!AX411</f>
        <v>0</v>
      </c>
      <c r="W410" s="117">
        <f>'01-Mapa de riesgo-UO'!K411</f>
        <v>0</v>
      </c>
      <c r="X410" s="121"/>
      <c r="Y410" s="122"/>
      <c r="Z410" s="123"/>
      <c r="AA410" s="123"/>
      <c r="AB410" s="404"/>
      <c r="AC410" s="126"/>
    </row>
    <row r="411" spans="1:29" ht="12.75" customHeight="1" x14ac:dyDescent="0.2">
      <c r="A411" s="408"/>
      <c r="B411" s="408"/>
      <c r="C411" s="408"/>
      <c r="D411" s="408"/>
      <c r="E411" s="408"/>
      <c r="F411" s="408"/>
      <c r="G411" s="112" t="str">
        <f>'01-Mapa de riesgo-UO'!I412</f>
        <v>Disminución en el recaudo de los recursos apropiados en el presupuesto de la Universidad aprobado por el Consejo Superior.</v>
      </c>
      <c r="H411" s="408"/>
      <c r="I411" s="408"/>
      <c r="J411" s="408"/>
      <c r="K411" s="413"/>
      <c r="L411" s="413"/>
      <c r="M411" s="113">
        <f>'01-Mapa de riesgo-UO'!W412</f>
        <v>0</v>
      </c>
      <c r="N411" s="114">
        <f>'01-Mapa de riesgo-UO'!AB412</f>
        <v>0</v>
      </c>
      <c r="O411" s="114">
        <f>'01-Mapa de riesgo-UO'!AF412</f>
        <v>0</v>
      </c>
      <c r="P411" s="115">
        <f>'01-Mapa de riesgo-UO'!AK412</f>
        <v>0</v>
      </c>
      <c r="Q411" s="115">
        <f>'01-Mapa de riesgo-UO'!AP412</f>
        <v>0</v>
      </c>
      <c r="R411" s="408"/>
      <c r="S411" s="409"/>
      <c r="T411" s="410"/>
      <c r="U411" s="116">
        <f>'01-Mapa de riesgo-UO'!AW412</f>
        <v>0</v>
      </c>
      <c r="V411" s="116">
        <f>'01-Mapa de riesgo-UO'!AX412</f>
        <v>0</v>
      </c>
      <c r="W411" s="117">
        <f>'01-Mapa de riesgo-UO'!K412</f>
        <v>0</v>
      </c>
      <c r="X411" s="121"/>
      <c r="Y411" s="122"/>
      <c r="Z411" s="123"/>
      <c r="AA411" s="123"/>
      <c r="AB411" s="405"/>
      <c r="AC411" s="126"/>
    </row>
    <row r="412" spans="1:29" ht="12.75" customHeight="1" x14ac:dyDescent="0.2">
      <c r="A412" s="416">
        <v>135</v>
      </c>
      <c r="B412" s="416" t="str">
        <f>'01-Mapa de riesgo-UO'!D413</f>
        <v>DOCENCIA</v>
      </c>
      <c r="C412" s="415" t="str">
        <f>+'01-Mapa de riesgo-UO'!F413</f>
        <v>NO</v>
      </c>
      <c r="D412" s="415" t="str">
        <f>'01-Mapa de riesgo-UO'!J413</f>
        <v>Operacional</v>
      </c>
      <c r="E412" s="415" t="str">
        <f>'01-Mapa de riesgo-UO'!K413</f>
        <v>Asignación de puntos y/o unidades salariales sin cumplimiento de requisitos</v>
      </c>
      <c r="F412" s="415"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415" t="str">
        <f>'01-Mapa de riesgo-UO'!M413</f>
        <v>Incorrecta asignación salarial
Devolución de dinero
Recovatorias, Demandas y reclamaciones por parte de los docentes</v>
      </c>
      <c r="I412" s="406" t="str">
        <f>'01-Mapa de riesgo-UO'!AT413</f>
        <v>LEVE</v>
      </c>
      <c r="J412" s="415" t="str">
        <f>'01-Mapa de riesgo-UO'!AU413</f>
        <v># de Puntos Asignados incorrectos / Total de Puntos Asignados</v>
      </c>
      <c r="K412" s="411"/>
      <c r="L412" s="414"/>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406" t="str">
        <f>'01-Mapa de riesgo-UO'!AR413</f>
        <v>FUERTE</v>
      </c>
      <c r="S412" s="409"/>
      <c r="T412" s="410"/>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403"/>
      <c r="AC412" s="126"/>
    </row>
    <row r="413" spans="1:29" ht="12.75" customHeight="1" x14ac:dyDescent="0.2">
      <c r="A413" s="407"/>
      <c r="B413" s="407"/>
      <c r="C413" s="407"/>
      <c r="D413" s="407"/>
      <c r="E413" s="407"/>
      <c r="F413" s="407"/>
      <c r="G413" s="112" t="str">
        <f>'01-Mapa de riesgo-UO'!I414</f>
        <v>Falta de automatización del proceso</v>
      </c>
      <c r="H413" s="407"/>
      <c r="I413" s="407"/>
      <c r="J413" s="407"/>
      <c r="K413" s="412"/>
      <c r="L413" s="412"/>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407"/>
      <c r="S413" s="409"/>
      <c r="T413" s="410"/>
      <c r="U413" s="116" t="str">
        <f>'01-Mapa de riesgo-UO'!AW414</f>
        <v>ASUMIR</v>
      </c>
      <c r="V413" s="116">
        <f>'01-Mapa de riesgo-UO'!AX414</f>
        <v>0</v>
      </c>
      <c r="W413" s="117">
        <f>'01-Mapa de riesgo-UO'!K414</f>
        <v>0</v>
      </c>
      <c r="X413" s="121"/>
      <c r="Y413" s="122"/>
      <c r="Z413" s="123"/>
      <c r="AA413" s="123"/>
      <c r="AB413" s="404"/>
      <c r="AC413" s="126"/>
    </row>
    <row r="414" spans="1:29" ht="12.75" customHeight="1" x14ac:dyDescent="0.2">
      <c r="A414" s="408"/>
      <c r="B414" s="408"/>
      <c r="C414" s="408"/>
      <c r="D414" s="408"/>
      <c r="E414" s="408"/>
      <c r="F414" s="408"/>
      <c r="G414" s="112" t="str">
        <f>'01-Mapa de riesgo-UO'!I415</f>
        <v>Fallas del sistema de información desde la solicitud hasta el pago y falta de integralidad entre los sistemas.</v>
      </c>
      <c r="H414" s="408"/>
      <c r="I414" s="408"/>
      <c r="J414" s="408"/>
      <c r="K414" s="413"/>
      <c r="L414" s="413"/>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408"/>
      <c r="S414" s="409"/>
      <c r="T414" s="410"/>
      <c r="U414" s="116" t="str">
        <f>'01-Mapa de riesgo-UO'!AW415</f>
        <v>ASUMIR</v>
      </c>
      <c r="V414" s="116">
        <f>'01-Mapa de riesgo-UO'!AX415</f>
        <v>0</v>
      </c>
      <c r="W414" s="117">
        <f>'01-Mapa de riesgo-UO'!K415</f>
        <v>0</v>
      </c>
      <c r="X414" s="121"/>
      <c r="Y414" s="122"/>
      <c r="Z414" s="123"/>
      <c r="AA414" s="123"/>
      <c r="AB414" s="405"/>
      <c r="AC414" s="126"/>
    </row>
    <row r="415" spans="1:29" ht="12.75" customHeight="1" x14ac:dyDescent="0.2">
      <c r="A415" s="416">
        <v>136</v>
      </c>
      <c r="B415" s="416" t="str">
        <f>'01-Mapa de riesgo-UO'!D416</f>
        <v>EGRESADOS</v>
      </c>
      <c r="C415" s="415" t="str">
        <f>+'01-Mapa de riesgo-UO'!F416</f>
        <v>NO</v>
      </c>
      <c r="D415" s="415" t="str">
        <f>'01-Mapa de riesgo-UO'!J416</f>
        <v>Estratégico</v>
      </c>
      <c r="E415" s="415" t="str">
        <f>'01-Mapa de riesgo-UO'!K416</f>
        <v>Insatisfacción del EGRESADO con la UTP</v>
      </c>
      <c r="F415" s="415"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415" t="str">
        <f>'01-Mapa de riesgo-UO'!M416</f>
        <v>Baja participación de los egresados en las actividades
Desactualización de datos de los egresados y empleadores</v>
      </c>
      <c r="I415" s="406" t="str">
        <f>'01-Mapa de riesgo-UO'!AT416</f>
        <v>MODERADO</v>
      </c>
      <c r="J415" s="415" t="str">
        <f>'01-Mapa de riesgo-UO'!AU416</f>
        <v>Número de asistentes a eventos de pasa la antorcha 
Número de reuniones con empleadores</v>
      </c>
      <c r="K415" s="411"/>
      <c r="L415" s="414"/>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406" t="str">
        <f>'01-Mapa de riesgo-UO'!AR416</f>
        <v>ACEPTABLE</v>
      </c>
      <c r="S415" s="409"/>
      <c r="T415" s="410"/>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403"/>
      <c r="AC415" s="126"/>
    </row>
    <row r="416" spans="1:29" ht="12.75" customHeight="1" x14ac:dyDescent="0.2">
      <c r="A416" s="407"/>
      <c r="B416" s="407"/>
      <c r="C416" s="407"/>
      <c r="D416" s="407"/>
      <c r="E416" s="407"/>
      <c r="F416" s="407"/>
      <c r="G416" s="112" t="str">
        <f>'01-Mapa de riesgo-UO'!I417</f>
        <v xml:space="preserve">Deficiente comunicación entre la oficina de egresados, con egresados y empresarios </v>
      </c>
      <c r="H416" s="407"/>
      <c r="I416" s="407"/>
      <c r="J416" s="407"/>
      <c r="K416" s="412"/>
      <c r="L416" s="412"/>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407"/>
      <c r="S416" s="409"/>
      <c r="T416" s="410"/>
      <c r="U416" s="116" t="str">
        <f>'01-Mapa de riesgo-UO'!AW417</f>
        <v>REDUCIR</v>
      </c>
      <c r="V416" s="116" t="str">
        <f>'01-Mapa de riesgo-UO'!AX417</f>
        <v>Nuevas estrategias para la constante comunicación</v>
      </c>
      <c r="W416" s="117">
        <f>'01-Mapa de riesgo-UO'!K417</f>
        <v>0</v>
      </c>
      <c r="X416" s="121"/>
      <c r="Y416" s="122"/>
      <c r="Z416" s="123"/>
      <c r="AA416" s="123"/>
      <c r="AB416" s="404"/>
      <c r="AC416" s="126"/>
    </row>
    <row r="417" spans="1:29" ht="12.75" customHeight="1" x14ac:dyDescent="0.2">
      <c r="A417" s="408"/>
      <c r="B417" s="408"/>
      <c r="C417" s="408"/>
      <c r="D417" s="408"/>
      <c r="E417" s="408"/>
      <c r="F417" s="408"/>
      <c r="G417" s="112" t="str">
        <f>'01-Mapa de riesgo-UO'!I418</f>
        <v>Deficiencia en la identificación de estrategias y temas de interés, que incentiven la participación</v>
      </c>
      <c r="H417" s="408"/>
      <c r="I417" s="408"/>
      <c r="J417" s="408"/>
      <c r="K417" s="413"/>
      <c r="L417" s="413"/>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408"/>
      <c r="S417" s="409"/>
      <c r="T417" s="410"/>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405"/>
      <c r="AC417" s="126"/>
    </row>
    <row r="418" spans="1:29" ht="12.75" customHeight="1" x14ac:dyDescent="0.2">
      <c r="A418" s="416">
        <v>137</v>
      </c>
      <c r="B418" s="416" t="str">
        <f>'01-Mapa de riesgo-UO'!D419</f>
        <v>EGRESADOS</v>
      </c>
      <c r="C418" s="415" t="str">
        <f>+'01-Mapa de riesgo-UO'!F419</f>
        <v>NO</v>
      </c>
      <c r="D418" s="415" t="str">
        <f>'01-Mapa de riesgo-UO'!J419</f>
        <v>Imagen</v>
      </c>
      <c r="E418" s="415" t="str">
        <f>'01-Mapa de riesgo-UO'!K419</f>
        <v>Desconocimiento del rol del egresado en el medio</v>
      </c>
      <c r="F418" s="415"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415" t="str">
        <f>'01-Mapa de riesgo-UO'!M419</f>
        <v>Afectación en los procesos de renovaciones curriculares
Perdida de la imagen institucional
Dificultad en la empleabilidad del egresado UTP</v>
      </c>
      <c r="I418" s="406" t="str">
        <f>'01-Mapa de riesgo-UO'!AT419</f>
        <v>MODERADO</v>
      </c>
      <c r="J418" s="415"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411"/>
      <c r="L418" s="414"/>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406" t="str">
        <f>'01-Mapa de riesgo-UO'!AR419</f>
        <v>ACEPTABLE</v>
      </c>
      <c r="S418" s="409"/>
      <c r="T418" s="410"/>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403"/>
      <c r="AC418" s="126"/>
    </row>
    <row r="419" spans="1:29" ht="12.75" customHeight="1" x14ac:dyDescent="0.2">
      <c r="A419" s="407"/>
      <c r="B419" s="407"/>
      <c r="C419" s="407"/>
      <c r="D419" s="407"/>
      <c r="E419" s="407"/>
      <c r="F419" s="407"/>
      <c r="G419" s="112" t="str">
        <f>'01-Mapa de riesgo-UO'!I420</f>
        <v>Desconocimiento del perfil del egresado en el medio</v>
      </c>
      <c r="H419" s="407"/>
      <c r="I419" s="407"/>
      <c r="J419" s="407"/>
      <c r="K419" s="412"/>
      <c r="L419" s="412"/>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407"/>
      <c r="S419" s="409"/>
      <c r="T419" s="410"/>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404"/>
      <c r="AC419" s="126"/>
    </row>
    <row r="420" spans="1:29" ht="12.75" customHeight="1" x14ac:dyDescent="0.2">
      <c r="A420" s="408"/>
      <c r="B420" s="408"/>
      <c r="C420" s="408"/>
      <c r="D420" s="408"/>
      <c r="E420" s="408"/>
      <c r="F420" s="408"/>
      <c r="G420" s="112">
        <f>'01-Mapa de riesgo-UO'!I421</f>
        <v>0</v>
      </c>
      <c r="H420" s="408"/>
      <c r="I420" s="408"/>
      <c r="J420" s="408"/>
      <c r="K420" s="413"/>
      <c r="L420" s="413"/>
      <c r="M420" s="113">
        <f>'01-Mapa de riesgo-UO'!W421</f>
        <v>0</v>
      </c>
      <c r="N420" s="114">
        <f>'01-Mapa de riesgo-UO'!AB421</f>
        <v>0</v>
      </c>
      <c r="O420" s="114">
        <f>'01-Mapa de riesgo-UO'!AF421</f>
        <v>0</v>
      </c>
      <c r="P420" s="115">
        <f>'01-Mapa de riesgo-UO'!AK421</f>
        <v>0</v>
      </c>
      <c r="Q420" s="115">
        <f>'01-Mapa de riesgo-UO'!AP421</f>
        <v>0</v>
      </c>
      <c r="R420" s="408"/>
      <c r="S420" s="409"/>
      <c r="T420" s="410"/>
      <c r="U420" s="116">
        <f>'01-Mapa de riesgo-UO'!AW421</f>
        <v>0</v>
      </c>
      <c r="V420" s="116">
        <f>'01-Mapa de riesgo-UO'!AX421</f>
        <v>0</v>
      </c>
      <c r="W420" s="117">
        <f>'01-Mapa de riesgo-UO'!K421</f>
        <v>0</v>
      </c>
      <c r="X420" s="121"/>
      <c r="Y420" s="122"/>
      <c r="Z420" s="123"/>
      <c r="AA420" s="123"/>
      <c r="AB420" s="405"/>
      <c r="AC420" s="126"/>
    </row>
    <row r="421" spans="1:29" ht="12.75" customHeight="1" x14ac:dyDescent="0.2">
      <c r="A421" s="416">
        <v>138</v>
      </c>
      <c r="B421" s="416" t="str">
        <f>'01-Mapa de riesgo-UO'!D422</f>
        <v>DIRECCIONAMIENTO_INSTITUCIONAL</v>
      </c>
      <c r="C421" s="415" t="str">
        <f>+'01-Mapa de riesgo-UO'!F422</f>
        <v>SI</v>
      </c>
      <c r="D421" s="415" t="str">
        <f>'01-Mapa de riesgo-UO'!J422</f>
        <v>Estratégico</v>
      </c>
      <c r="E421" s="415" t="str">
        <f>'01-Mapa de riesgo-UO'!K422</f>
        <v>No cumplimiento del Proyecto Educativo Institucional y las orientaciones institucionales para la renovación curricular.</v>
      </c>
      <c r="F421" s="415"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415" t="str">
        <f>'01-Mapa de riesgo-UO'!M422</f>
        <v xml:space="preserve">Currículos desactualizados que no responden a los lineamientos institucionales
No apropiación de la identidad institucional  "Formación profesional integral", por parte de la comunidad académica
</v>
      </c>
      <c r="I421" s="406" t="str">
        <f>'01-Mapa de riesgo-UO'!AT422</f>
        <v>MODERADO</v>
      </c>
      <c r="J421" s="415" t="str">
        <f>'01-Mapa de riesgo-UO'!AU422</f>
        <v># de programas renovados/ # de programas activos</v>
      </c>
      <c r="K421" s="411"/>
      <c r="L421" s="414"/>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406" t="str">
        <f>'01-Mapa de riesgo-UO'!AR422</f>
        <v>ACEPTABLE</v>
      </c>
      <c r="S421" s="409"/>
      <c r="T421" s="410"/>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403"/>
      <c r="AC421" s="126"/>
    </row>
    <row r="422" spans="1:29" ht="12.75" customHeight="1" x14ac:dyDescent="0.2">
      <c r="A422" s="407"/>
      <c r="B422" s="407"/>
      <c r="C422" s="407"/>
      <c r="D422" s="407"/>
      <c r="E422" s="407"/>
      <c r="F422" s="407"/>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07"/>
      <c r="I422" s="407"/>
      <c r="J422" s="407"/>
      <c r="K422" s="412"/>
      <c r="L422" s="412"/>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407"/>
      <c r="S422" s="409"/>
      <c r="T422" s="410"/>
      <c r="U422" s="116" t="str">
        <f>'01-Mapa de riesgo-UO'!AW423</f>
        <v>COMPARTIR</v>
      </c>
      <c r="V422" s="116" t="str">
        <f>'01-Mapa de riesgo-UO'!AX423</f>
        <v>Renovación curricular</v>
      </c>
      <c r="W422" s="117">
        <f>'01-Mapa de riesgo-UO'!K423</f>
        <v>0</v>
      </c>
      <c r="X422" s="121"/>
      <c r="Y422" s="122"/>
      <c r="Z422" s="123"/>
      <c r="AA422" s="123"/>
      <c r="AB422" s="404"/>
      <c r="AC422" s="126"/>
    </row>
    <row r="423" spans="1:29" ht="12.75" customHeight="1" x14ac:dyDescent="0.2">
      <c r="A423" s="408"/>
      <c r="B423" s="408"/>
      <c r="C423" s="408"/>
      <c r="D423" s="408"/>
      <c r="E423" s="408"/>
      <c r="F423" s="408"/>
      <c r="G423" s="112">
        <f>'01-Mapa de riesgo-UO'!I424</f>
        <v>0</v>
      </c>
      <c r="H423" s="408"/>
      <c r="I423" s="408"/>
      <c r="J423" s="408"/>
      <c r="K423" s="413"/>
      <c r="L423" s="413"/>
      <c r="M423" s="113">
        <f>'01-Mapa de riesgo-UO'!W424</f>
        <v>0</v>
      </c>
      <c r="N423" s="114">
        <f>'01-Mapa de riesgo-UO'!AB424</f>
        <v>0</v>
      </c>
      <c r="O423" s="114">
        <f>'01-Mapa de riesgo-UO'!AF424</f>
        <v>0</v>
      </c>
      <c r="P423" s="115">
        <f>'01-Mapa de riesgo-UO'!AK424</f>
        <v>0</v>
      </c>
      <c r="Q423" s="115">
        <f>'01-Mapa de riesgo-UO'!AP424</f>
        <v>0</v>
      </c>
      <c r="R423" s="408"/>
      <c r="S423" s="409"/>
      <c r="T423" s="410"/>
      <c r="U423" s="116">
        <f>'01-Mapa de riesgo-UO'!AW424</f>
        <v>0</v>
      </c>
      <c r="V423" s="116">
        <f>'01-Mapa de riesgo-UO'!AX424</f>
        <v>0</v>
      </c>
      <c r="W423" s="117">
        <f>'01-Mapa de riesgo-UO'!K424</f>
        <v>0</v>
      </c>
      <c r="X423" s="121"/>
      <c r="Y423" s="122"/>
      <c r="Z423" s="123"/>
      <c r="AA423" s="123"/>
      <c r="AB423" s="405"/>
      <c r="AC423" s="126"/>
    </row>
    <row r="424" spans="1:29" ht="12.75" customHeight="1" x14ac:dyDescent="0.2">
      <c r="A424" s="416">
        <v>139</v>
      </c>
      <c r="B424" s="416" t="str">
        <f>'01-Mapa de riesgo-UO'!D425</f>
        <v>DOCENCIA</v>
      </c>
      <c r="C424" s="415" t="str">
        <f>+'01-Mapa de riesgo-UO'!F425</f>
        <v>NO</v>
      </c>
      <c r="D424" s="415" t="str">
        <f>'01-Mapa de riesgo-UO'!J425</f>
        <v>Estratégico</v>
      </c>
      <c r="E424" s="415" t="str">
        <f>'01-Mapa de riesgo-UO'!K425</f>
        <v>Pérdida del Registro Calificado de un Programa Académico</v>
      </c>
      <c r="F424" s="415"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415"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06" t="str">
        <f>'01-Mapa de riesgo-UO'!AT425</f>
        <v>LEVE</v>
      </c>
      <c r="J424" s="415" t="str">
        <f>'01-Mapa de riesgo-UO'!AU425</f>
        <v>No. de programas a los que el MEN no le otorga renovación de registro calificado / No. total de programas activos en la vigencia</v>
      </c>
      <c r="K424" s="411"/>
      <c r="L424" s="414"/>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406" t="str">
        <f>'01-Mapa de riesgo-UO'!AR425</f>
        <v>ACEPTABLE</v>
      </c>
      <c r="S424" s="409"/>
      <c r="T424" s="410"/>
      <c r="U424" s="116" t="str">
        <f>'01-Mapa de riesgo-UO'!AW425</f>
        <v>ASUMIR</v>
      </c>
      <c r="V424" s="116">
        <f>'01-Mapa de riesgo-UO'!AX425</f>
        <v>0</v>
      </c>
      <c r="W424" s="117" t="str">
        <f>'01-Mapa de riesgo-UO'!K425</f>
        <v>Pérdida del Registro Calificado de un Programa Académico</v>
      </c>
      <c r="X424" s="121"/>
      <c r="Y424" s="122"/>
      <c r="Z424" s="123"/>
      <c r="AA424" s="123"/>
      <c r="AB424" s="403"/>
      <c r="AC424" s="126"/>
    </row>
    <row r="425" spans="1:29" ht="12.75" customHeight="1" x14ac:dyDescent="0.2">
      <c r="A425" s="407"/>
      <c r="B425" s="407"/>
      <c r="C425" s="407"/>
      <c r="D425" s="407"/>
      <c r="E425" s="407"/>
      <c r="F425" s="407"/>
      <c r="G425" s="112" t="str">
        <f>'01-Mapa de riesgo-UO'!I426</f>
        <v>No cumplir con los estándares establecidos para la renovación del Registro Calificado</v>
      </c>
      <c r="H425" s="407"/>
      <c r="I425" s="407"/>
      <c r="J425" s="407"/>
      <c r="K425" s="412"/>
      <c r="L425" s="412"/>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407"/>
      <c r="S425" s="409"/>
      <c r="T425" s="410"/>
      <c r="U425" s="116" t="str">
        <f>'01-Mapa de riesgo-UO'!AW426</f>
        <v>ASUMIR</v>
      </c>
      <c r="V425" s="116">
        <f>'01-Mapa de riesgo-UO'!AX426</f>
        <v>0</v>
      </c>
      <c r="W425" s="117">
        <f>'01-Mapa de riesgo-UO'!K426</f>
        <v>0</v>
      </c>
      <c r="X425" s="121"/>
      <c r="Y425" s="122"/>
      <c r="Z425" s="123"/>
      <c r="AA425" s="123"/>
      <c r="AB425" s="404"/>
      <c r="AC425" s="126"/>
    </row>
    <row r="426" spans="1:29" ht="12.75" customHeight="1" x14ac:dyDescent="0.2">
      <c r="A426" s="408"/>
      <c r="B426" s="408"/>
      <c r="C426" s="408"/>
      <c r="D426" s="408"/>
      <c r="E426" s="408"/>
      <c r="F426" s="408"/>
      <c r="G426" s="112">
        <f>'01-Mapa de riesgo-UO'!I427</f>
        <v>0</v>
      </c>
      <c r="H426" s="408"/>
      <c r="I426" s="408"/>
      <c r="J426" s="408"/>
      <c r="K426" s="413"/>
      <c r="L426" s="413"/>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408"/>
      <c r="S426" s="409"/>
      <c r="T426" s="410"/>
      <c r="U426" s="116" t="str">
        <f>'01-Mapa de riesgo-UO'!AW427</f>
        <v>ASUMIR</v>
      </c>
      <c r="V426" s="116">
        <f>'01-Mapa de riesgo-UO'!AX427</f>
        <v>0</v>
      </c>
      <c r="W426" s="117">
        <f>'01-Mapa de riesgo-UO'!K427</f>
        <v>0</v>
      </c>
      <c r="X426" s="121"/>
      <c r="Y426" s="122"/>
      <c r="Z426" s="123"/>
      <c r="AA426" s="123"/>
      <c r="AB426" s="405"/>
      <c r="AC426" s="126"/>
    </row>
    <row r="427" spans="1:29" ht="12.75" customHeight="1" x14ac:dyDescent="0.2">
      <c r="A427" s="416">
        <v>140</v>
      </c>
      <c r="B427" s="416" t="str">
        <f>'01-Mapa de riesgo-UO'!D428</f>
        <v>DOCENCIA</v>
      </c>
      <c r="C427" s="415" t="str">
        <f>+'01-Mapa de riesgo-UO'!F428</f>
        <v>NO</v>
      </c>
      <c r="D427" s="415" t="str">
        <f>'01-Mapa de riesgo-UO'!J428</f>
        <v>Estratégico</v>
      </c>
      <c r="E427" s="415" t="str">
        <f>'01-Mapa de riesgo-UO'!K428</f>
        <v>Cierre o cancelación de asigntauras o programas virtuales</v>
      </c>
      <c r="F427" s="415"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415"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06" t="str">
        <f>'01-Mapa de riesgo-UO'!AT428</f>
        <v>MODERADO</v>
      </c>
      <c r="J427" s="415" t="str">
        <f>'01-Mapa de riesgo-UO'!AU428</f>
        <v>% de cancelación o cierre =
# de cancelaciones semestrales de programas o asignaturas/ # de programas o asignaturas semestrales</v>
      </c>
      <c r="K427" s="411"/>
      <c r="L427" s="414"/>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406" t="str">
        <f>'01-Mapa de riesgo-UO'!AR428</f>
        <v>DÉBIL</v>
      </c>
      <c r="S427" s="409"/>
      <c r="T427" s="410"/>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403"/>
      <c r="AC427" s="126"/>
    </row>
    <row r="428" spans="1:29" ht="12.75" customHeight="1" x14ac:dyDescent="0.2">
      <c r="A428" s="407"/>
      <c r="B428" s="407"/>
      <c r="C428" s="407"/>
      <c r="D428" s="407"/>
      <c r="E428" s="407"/>
      <c r="F428" s="407"/>
      <c r="G428" s="112" t="str">
        <f>'01-Mapa de riesgo-UO'!I429</f>
        <v>Falta de habilidades y competencias fundamentales para mantenerse en la modalidad.</v>
      </c>
      <c r="H428" s="407"/>
      <c r="I428" s="407"/>
      <c r="J428" s="407"/>
      <c r="K428" s="412"/>
      <c r="L428" s="412"/>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407"/>
      <c r="S428" s="409"/>
      <c r="T428" s="410"/>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404"/>
      <c r="AC428" s="126"/>
    </row>
    <row r="429" spans="1:29" ht="12.75" customHeight="1" x14ac:dyDescent="0.2">
      <c r="A429" s="408"/>
      <c r="B429" s="408"/>
      <c r="C429" s="408"/>
      <c r="D429" s="408"/>
      <c r="E429" s="408"/>
      <c r="F429" s="408"/>
      <c r="G429" s="112" t="str">
        <f>'01-Mapa de riesgo-UO'!I430</f>
        <v xml:space="preserve">Falta de procedimientos institucionales que garanticen la creación y oferta de asignaturas o programas virtuales </v>
      </c>
      <c r="H429" s="408"/>
      <c r="I429" s="408"/>
      <c r="J429" s="408"/>
      <c r="K429" s="413"/>
      <c r="L429" s="413"/>
      <c r="M429" s="113">
        <f>'01-Mapa de riesgo-UO'!W430</f>
        <v>0</v>
      </c>
      <c r="N429" s="114">
        <f>'01-Mapa de riesgo-UO'!AB430</f>
        <v>0</v>
      </c>
      <c r="O429" s="114">
        <f>'01-Mapa de riesgo-UO'!AF430</f>
        <v>0</v>
      </c>
      <c r="P429" s="115">
        <f>'01-Mapa de riesgo-UO'!AK430</f>
        <v>0</v>
      </c>
      <c r="Q429" s="115">
        <f>'01-Mapa de riesgo-UO'!AP430</f>
        <v>0</v>
      </c>
      <c r="R429" s="408"/>
      <c r="S429" s="409"/>
      <c r="T429" s="410"/>
      <c r="U429" s="116">
        <f>'01-Mapa de riesgo-UO'!AW430</f>
        <v>0</v>
      </c>
      <c r="V429" s="116">
        <f>'01-Mapa de riesgo-UO'!AX430</f>
        <v>0</v>
      </c>
      <c r="W429" s="117">
        <f>'01-Mapa de riesgo-UO'!K430</f>
        <v>0</v>
      </c>
      <c r="X429" s="121"/>
      <c r="Y429" s="122"/>
      <c r="Z429" s="123"/>
      <c r="AA429" s="123"/>
      <c r="AB429" s="405"/>
      <c r="AC429" s="126"/>
    </row>
    <row r="430" spans="1:29" ht="12.75" customHeight="1" x14ac:dyDescent="0.2">
      <c r="A430" s="416">
        <v>141</v>
      </c>
      <c r="B430" s="416" t="str">
        <f>'01-Mapa de riesgo-UO'!D431</f>
        <v>INVESTIGACIÓN_E_INNOVACIÓN</v>
      </c>
      <c r="C430" s="415" t="str">
        <f>+'01-Mapa de riesgo-UO'!F431</f>
        <v>SI</v>
      </c>
      <c r="D430" s="415" t="str">
        <f>'01-Mapa de riesgo-UO'!J431</f>
        <v>Estratégico</v>
      </c>
      <c r="E430" s="415" t="str">
        <f>'01-Mapa de riesgo-UO'!K431</f>
        <v xml:space="preserve">Reducción en la cantidad de activos de conocimiento transferidos a la sociedad </v>
      </c>
      <c r="F430" s="415"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415"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06" t="str">
        <f>'01-Mapa de riesgo-UO'!AT431</f>
        <v>LEVE</v>
      </c>
      <c r="J430" s="415" t="str">
        <f>'01-Mapa de riesgo-UO'!AU431</f>
        <v>Índice de variación de contratos  de transferencia de activos de conocimiento: No de contratos de transferencia de activos de conocimiento 2024/ No de contratos de transferencia de activos de conocimiento 2023</v>
      </c>
      <c r="K430" s="411"/>
      <c r="L430" s="414"/>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406" t="str">
        <f>'01-Mapa de riesgo-UO'!AR431</f>
        <v>ACEPTABLE</v>
      </c>
      <c r="S430" s="409"/>
      <c r="T430" s="410"/>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403"/>
      <c r="AC430" s="126"/>
    </row>
    <row r="431" spans="1:29" ht="12.75" customHeight="1" x14ac:dyDescent="0.2">
      <c r="A431" s="407"/>
      <c r="B431" s="407"/>
      <c r="C431" s="407"/>
      <c r="D431" s="407"/>
      <c r="E431" s="407"/>
      <c r="F431" s="407"/>
      <c r="G431" s="112" t="str">
        <f>'01-Mapa de riesgo-UO'!I432</f>
        <v>Cambios en la normatividad que dificulten el proceso de transferencia de los activos de conocimiento</v>
      </c>
      <c r="H431" s="407"/>
      <c r="I431" s="407"/>
      <c r="J431" s="407"/>
      <c r="K431" s="412"/>
      <c r="L431" s="412"/>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407"/>
      <c r="S431" s="409"/>
      <c r="T431" s="410"/>
      <c r="U431" s="116" t="str">
        <f>'01-Mapa de riesgo-UO'!AW432</f>
        <v>ASUMIR</v>
      </c>
      <c r="V431" s="116">
        <f>'01-Mapa de riesgo-UO'!AX432</f>
        <v>0</v>
      </c>
      <c r="W431" s="117">
        <f>'01-Mapa de riesgo-UO'!K432</f>
        <v>0</v>
      </c>
      <c r="X431" s="121"/>
      <c r="Y431" s="122"/>
      <c r="Z431" s="123"/>
      <c r="AA431" s="123"/>
      <c r="AB431" s="404"/>
      <c r="AC431" s="126"/>
    </row>
    <row r="432" spans="1:29" ht="12.75" customHeight="1" x14ac:dyDescent="0.2">
      <c r="A432" s="408"/>
      <c r="B432" s="408"/>
      <c r="C432" s="408"/>
      <c r="D432" s="408"/>
      <c r="E432" s="408"/>
      <c r="F432" s="408"/>
      <c r="G432" s="112" t="str">
        <f>'01-Mapa de riesgo-UO'!I433</f>
        <v xml:space="preserve">Incipiente presupuesto para financiar convocatorias de desarrollo tecnológico e innovación </v>
      </c>
      <c r="H432" s="408"/>
      <c r="I432" s="408"/>
      <c r="J432" s="408"/>
      <c r="K432" s="413"/>
      <c r="L432" s="413"/>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408"/>
      <c r="S432" s="409"/>
      <c r="T432" s="410"/>
      <c r="U432" s="116" t="str">
        <f>'01-Mapa de riesgo-UO'!AW433</f>
        <v>ASUMIR</v>
      </c>
      <c r="V432" s="116">
        <f>'01-Mapa de riesgo-UO'!AX433</f>
        <v>0</v>
      </c>
      <c r="W432" s="117">
        <f>'01-Mapa de riesgo-UO'!K433</f>
        <v>0</v>
      </c>
      <c r="X432" s="121"/>
      <c r="Y432" s="122"/>
      <c r="Z432" s="123"/>
      <c r="AA432" s="123"/>
      <c r="AB432" s="405"/>
      <c r="AC432" s="126"/>
    </row>
    <row r="433" spans="1:29" ht="12.75" customHeight="1" x14ac:dyDescent="0.2">
      <c r="A433" s="416">
        <v>142</v>
      </c>
      <c r="B433" s="416" t="str">
        <f>'01-Mapa de riesgo-UO'!D434</f>
        <v>EXTENSIÓN_PROYECCIÓN_SOCIAL</v>
      </c>
      <c r="C433" s="415" t="str">
        <f>+'01-Mapa de riesgo-UO'!F434</f>
        <v>NO</v>
      </c>
      <c r="D433" s="415" t="str">
        <f>'01-Mapa de riesgo-UO'!J434</f>
        <v>Financiero</v>
      </c>
      <c r="E433" s="415" t="str">
        <f>'01-Mapa de riesgo-UO'!K434</f>
        <v>Disminución de la inversión institucional en proyectos de Extensión financiados a traves de Convocatorias Internas</v>
      </c>
      <c r="F433" s="415"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415" t="str">
        <f>'01-Mapa de riesgo-UO'!M434</f>
        <v xml:space="preserve">Reducción en la ejecución y financiación de proyectos y actividades de extensión universitaria
</v>
      </c>
      <c r="I433" s="406" t="str">
        <f>'01-Mapa de riesgo-UO'!AT434</f>
        <v>LEVE</v>
      </c>
      <c r="J433" s="415" t="str">
        <f>'01-Mapa de riesgo-UO'!AU434</f>
        <v>Indice de Variación en el Numero de proyectos de Extensión Financiados internamente, respecto al año anterior: No de proyectos de extensión financiados año 2025 / No de proyectos de extensión financiados año 2024</v>
      </c>
      <c r="K433" s="411"/>
      <c r="L433" s="414"/>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406" t="str">
        <f>'01-Mapa de riesgo-UO'!AR434</f>
        <v>ACEPTABLE</v>
      </c>
      <c r="S433" s="409"/>
      <c r="T433" s="410"/>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403"/>
      <c r="AC433" s="126"/>
    </row>
    <row r="434" spans="1:29" ht="12.75" customHeight="1" x14ac:dyDescent="0.2">
      <c r="A434" s="407"/>
      <c r="B434" s="407"/>
      <c r="C434" s="407"/>
      <c r="D434" s="407"/>
      <c r="E434" s="407"/>
      <c r="F434" s="407"/>
      <c r="G434" s="112">
        <f>'01-Mapa de riesgo-UO'!I435</f>
        <v>0</v>
      </c>
      <c r="H434" s="407"/>
      <c r="I434" s="407"/>
      <c r="J434" s="407"/>
      <c r="K434" s="412"/>
      <c r="L434" s="412"/>
      <c r="M434" s="113">
        <f>'01-Mapa de riesgo-UO'!W435</f>
        <v>0</v>
      </c>
      <c r="N434" s="114">
        <f>'01-Mapa de riesgo-UO'!AB435</f>
        <v>0</v>
      </c>
      <c r="O434" s="114">
        <f>'01-Mapa de riesgo-UO'!AF435</f>
        <v>0</v>
      </c>
      <c r="P434" s="115">
        <f>'01-Mapa de riesgo-UO'!AK435</f>
        <v>0</v>
      </c>
      <c r="Q434" s="115">
        <f>'01-Mapa de riesgo-UO'!AP435</f>
        <v>0</v>
      </c>
      <c r="R434" s="407"/>
      <c r="S434" s="409"/>
      <c r="T434" s="410"/>
      <c r="U434" s="116">
        <f>'01-Mapa de riesgo-UO'!AW435</f>
        <v>0</v>
      </c>
      <c r="V434" s="116">
        <f>'01-Mapa de riesgo-UO'!AX435</f>
        <v>0</v>
      </c>
      <c r="W434" s="117">
        <f>'01-Mapa de riesgo-UO'!K435</f>
        <v>0</v>
      </c>
      <c r="X434" s="121"/>
      <c r="Y434" s="122"/>
      <c r="Z434" s="123"/>
      <c r="AA434" s="123"/>
      <c r="AB434" s="404"/>
      <c r="AC434" s="126"/>
    </row>
    <row r="435" spans="1:29" ht="12.75" customHeight="1" x14ac:dyDescent="0.2">
      <c r="A435" s="408"/>
      <c r="B435" s="408"/>
      <c r="C435" s="408"/>
      <c r="D435" s="408"/>
      <c r="E435" s="408"/>
      <c r="F435" s="408"/>
      <c r="G435" s="112">
        <f>'01-Mapa de riesgo-UO'!I436</f>
        <v>0</v>
      </c>
      <c r="H435" s="408"/>
      <c r="I435" s="408"/>
      <c r="J435" s="408"/>
      <c r="K435" s="413"/>
      <c r="L435" s="413"/>
      <c r="M435" s="113">
        <f>'01-Mapa de riesgo-UO'!W436</f>
        <v>0</v>
      </c>
      <c r="N435" s="114">
        <f>'01-Mapa de riesgo-UO'!AB436</f>
        <v>0</v>
      </c>
      <c r="O435" s="114">
        <f>'01-Mapa de riesgo-UO'!AF436</f>
        <v>0</v>
      </c>
      <c r="P435" s="115">
        <f>'01-Mapa de riesgo-UO'!AK436</f>
        <v>0</v>
      </c>
      <c r="Q435" s="115">
        <f>'01-Mapa de riesgo-UO'!AP436</f>
        <v>0</v>
      </c>
      <c r="R435" s="408"/>
      <c r="S435" s="409"/>
      <c r="T435" s="410"/>
      <c r="U435" s="116">
        <f>'01-Mapa de riesgo-UO'!AW436</f>
        <v>0</v>
      </c>
      <c r="V435" s="116">
        <f>'01-Mapa de riesgo-UO'!AX436</f>
        <v>0</v>
      </c>
      <c r="W435" s="117">
        <f>'01-Mapa de riesgo-UO'!K436</f>
        <v>0</v>
      </c>
      <c r="X435" s="121"/>
      <c r="Y435" s="122"/>
      <c r="Z435" s="123"/>
      <c r="AA435" s="123"/>
      <c r="AB435" s="405"/>
      <c r="AC435" s="126"/>
    </row>
    <row r="436" spans="1:29" ht="12.75" customHeight="1" x14ac:dyDescent="0.2">
      <c r="A436" s="416">
        <v>143</v>
      </c>
      <c r="B436" s="416" t="str">
        <f>'01-Mapa de riesgo-UO'!D437</f>
        <v>EXTENSIÓN_PROYECCIÓN_SOCIAL</v>
      </c>
      <c r="C436" s="415" t="str">
        <f>+'01-Mapa de riesgo-UO'!F437</f>
        <v>SI</v>
      </c>
      <c r="D436" s="415" t="str">
        <f>'01-Mapa de riesgo-UO'!J437</f>
        <v>Estratégico</v>
      </c>
      <c r="E436" s="415" t="str">
        <f>'01-Mapa de riesgo-UO'!K437</f>
        <v xml:space="preserve">Disminuciónen la ejecución de proyectos y servicios  de extensión en la Universidad Tecnológica de Pereira. </v>
      </c>
      <c r="F436" s="415"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415" t="str">
        <f>'01-Mapa de riesgo-UO'!M437</f>
        <v xml:space="preserve">Desfinanciación de la Institución por falta de recursos internos. 
Bajo posicionamiento de la institución a nivel local, regional, nacional e internacional. 
Incumplimiento en los indicadores. </v>
      </c>
      <c r="I436" s="406" t="str">
        <f>'01-Mapa de riesgo-UO'!AT437</f>
        <v>LEVE</v>
      </c>
      <c r="J436" s="415" t="str">
        <f>'01-Mapa de riesgo-UO'!AU437</f>
        <v>Índice de variación de actividades de extensión: No de Actividades de Extensión por modalidades año 2025 / No de Actividades de Extensión por modalidades año 2024</v>
      </c>
      <c r="K436" s="411"/>
      <c r="L436" s="414"/>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406" t="str">
        <f>'01-Mapa de riesgo-UO'!AR437</f>
        <v>ACEPTABLE</v>
      </c>
      <c r="S436" s="409"/>
      <c r="T436" s="410"/>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403"/>
      <c r="AC436" s="126"/>
    </row>
    <row r="437" spans="1:29" ht="12.75" customHeight="1" x14ac:dyDescent="0.2">
      <c r="A437" s="407"/>
      <c r="B437" s="407"/>
      <c r="C437" s="407"/>
      <c r="D437" s="407"/>
      <c r="E437" s="407"/>
      <c r="F437" s="407"/>
      <c r="G437" s="112">
        <f>'01-Mapa de riesgo-UO'!I438</f>
        <v>0</v>
      </c>
      <c r="H437" s="407"/>
      <c r="I437" s="407"/>
      <c r="J437" s="407"/>
      <c r="K437" s="412"/>
      <c r="L437" s="412"/>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407"/>
      <c r="S437" s="409"/>
      <c r="T437" s="410"/>
      <c r="U437" s="116" t="str">
        <f>'01-Mapa de riesgo-UO'!AW438</f>
        <v>ASUMIR</v>
      </c>
      <c r="V437" s="116">
        <f>'01-Mapa de riesgo-UO'!AX438</f>
        <v>0</v>
      </c>
      <c r="W437" s="117">
        <f>'01-Mapa de riesgo-UO'!K438</f>
        <v>0</v>
      </c>
      <c r="X437" s="121"/>
      <c r="Y437" s="122"/>
      <c r="Z437" s="123"/>
      <c r="AA437" s="123"/>
      <c r="AB437" s="404"/>
      <c r="AC437" s="126"/>
    </row>
    <row r="438" spans="1:29" ht="12.75" customHeight="1" x14ac:dyDescent="0.2">
      <c r="A438" s="408"/>
      <c r="B438" s="408"/>
      <c r="C438" s="408"/>
      <c r="D438" s="408"/>
      <c r="E438" s="408"/>
      <c r="F438" s="408"/>
      <c r="G438" s="112">
        <f>'01-Mapa de riesgo-UO'!I439</f>
        <v>0</v>
      </c>
      <c r="H438" s="408"/>
      <c r="I438" s="408"/>
      <c r="J438" s="408"/>
      <c r="K438" s="413"/>
      <c r="L438" s="413"/>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408"/>
      <c r="S438" s="409"/>
      <c r="T438" s="410"/>
      <c r="U438" s="116" t="str">
        <f>'01-Mapa de riesgo-UO'!AW439</f>
        <v>ASUMIR</v>
      </c>
      <c r="V438" s="116">
        <f>'01-Mapa de riesgo-UO'!AX439</f>
        <v>0</v>
      </c>
      <c r="W438" s="117">
        <f>'01-Mapa de riesgo-UO'!K439</f>
        <v>0</v>
      </c>
      <c r="X438" s="121"/>
      <c r="Y438" s="122"/>
      <c r="Z438" s="123"/>
      <c r="AA438" s="123"/>
      <c r="AB438" s="405"/>
      <c r="AC438" s="126"/>
    </row>
    <row r="439" spans="1:29" ht="12.75" customHeight="1" x14ac:dyDescent="0.2">
      <c r="A439" s="416">
        <v>144</v>
      </c>
      <c r="B439" s="416" t="str">
        <f>'01-Mapa de riesgo-UO'!D440</f>
        <v>CREACIÓN_GESTIÓN_Y_TRANSFERENCIA_DEL_CONOCIMIENTO</v>
      </c>
      <c r="C439" s="415" t="str">
        <f>+'01-Mapa de riesgo-UO'!F440</f>
        <v>SI</v>
      </c>
      <c r="D439" s="415" t="str">
        <f>'01-Mapa de riesgo-UO'!J440</f>
        <v>Estratégico</v>
      </c>
      <c r="E439" s="415" t="str">
        <f>'01-Mapa de riesgo-UO'!K440</f>
        <v xml:space="preserve">Grupos de Investigación que pierden el reconocimiento de MinCiencias o disminuyen su categoría. </v>
      </c>
      <c r="F439" s="415"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415" t="str">
        <f>'01-Mapa de riesgo-UO'!M440</f>
        <v xml:space="preserve">Pérdida de Acreditación Institucional y registros calificados. Incumplimiento de los indicadores institucionales. Disminución en la imagen y reconocimiento como universidad investigativa. </v>
      </c>
      <c r="I439" s="406" t="str">
        <f>'01-Mapa de riesgo-UO'!AT440</f>
        <v>MODERADO</v>
      </c>
      <c r="J439" s="415" t="str">
        <f>'01-Mapa de riesgo-UO'!AU440</f>
        <v xml:space="preserve">% de grupos de investigación que perdieron su reconocimiento o disminuyeron su categoría ante MinCiencias. </v>
      </c>
      <c r="K439" s="411"/>
      <c r="L439" s="414"/>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406" t="str">
        <f>'01-Mapa de riesgo-UO'!AR440</f>
        <v>ACEPTABLE</v>
      </c>
      <c r="S439" s="409"/>
      <c r="T439" s="410"/>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403"/>
      <c r="AC439" s="126"/>
    </row>
    <row r="440" spans="1:29" ht="12.75" customHeight="1" x14ac:dyDescent="0.2">
      <c r="A440" s="407"/>
      <c r="B440" s="407"/>
      <c r="C440" s="407"/>
      <c r="D440" s="407"/>
      <c r="E440" s="407"/>
      <c r="F440" s="407"/>
      <c r="G440" s="112" t="str">
        <f>'01-Mapa de riesgo-UO'!I441</f>
        <v xml:space="preserve">Falta de financiación externa o interna para el fortalecimiento de los Grupos de Investigación. </v>
      </c>
      <c r="H440" s="407"/>
      <c r="I440" s="407"/>
      <c r="J440" s="407"/>
      <c r="K440" s="412"/>
      <c r="L440" s="412"/>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407"/>
      <c r="S440" s="409"/>
      <c r="T440" s="410"/>
      <c r="U440" s="116">
        <f>'01-Mapa de riesgo-UO'!AW441</f>
        <v>0</v>
      </c>
      <c r="V440" s="116">
        <f>'01-Mapa de riesgo-UO'!AX441</f>
        <v>0</v>
      </c>
      <c r="W440" s="117">
        <f>'01-Mapa de riesgo-UO'!K441</f>
        <v>0</v>
      </c>
      <c r="X440" s="121"/>
      <c r="Y440" s="122"/>
      <c r="Z440" s="123"/>
      <c r="AA440" s="123"/>
      <c r="AB440" s="404"/>
      <c r="AC440" s="126"/>
    </row>
    <row r="441" spans="1:29" ht="12.75" customHeight="1" x14ac:dyDescent="0.2">
      <c r="A441" s="408"/>
      <c r="B441" s="408"/>
      <c r="C441" s="408"/>
      <c r="D441" s="408"/>
      <c r="E441" s="408"/>
      <c r="F441" s="408"/>
      <c r="G441" s="112" t="str">
        <f>'01-Mapa de riesgo-UO'!I442</f>
        <v xml:space="preserve">Desactualización de procedimientos y reglamentación interna relacionada a los Grupos de Investigación. </v>
      </c>
      <c r="H441" s="408"/>
      <c r="I441" s="408"/>
      <c r="J441" s="408"/>
      <c r="K441" s="413"/>
      <c r="L441" s="413"/>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408"/>
      <c r="S441" s="409"/>
      <c r="T441" s="410"/>
      <c r="U441" s="116">
        <f>'01-Mapa de riesgo-UO'!AW442</f>
        <v>0</v>
      </c>
      <c r="V441" s="116">
        <f>'01-Mapa de riesgo-UO'!AX442</f>
        <v>0</v>
      </c>
      <c r="W441" s="117">
        <f>'01-Mapa de riesgo-UO'!K442</f>
        <v>0</v>
      </c>
      <c r="X441" s="121"/>
      <c r="Y441" s="122"/>
      <c r="Z441" s="123"/>
      <c r="AA441" s="123"/>
      <c r="AB441" s="405"/>
      <c r="AC441" s="126"/>
    </row>
    <row r="442" spans="1:29" ht="12.75" customHeight="1" x14ac:dyDescent="0.2">
      <c r="A442" s="416">
        <v>145</v>
      </c>
      <c r="B442" s="416" t="str">
        <f>'01-Mapa de riesgo-UO'!D443</f>
        <v>INTERNACIONALIZACIÓN</v>
      </c>
      <c r="C442" s="415" t="str">
        <f>+'01-Mapa de riesgo-UO'!F443</f>
        <v>SI</v>
      </c>
      <c r="D442" s="415" t="str">
        <f>'01-Mapa de riesgo-UO'!J443</f>
        <v>Cumplimiento</v>
      </c>
      <c r="E442" s="415" t="str">
        <f>'01-Mapa de riesgo-UO'!K443</f>
        <v>Visitantes internacionales sin estatus migratorio regular</v>
      </c>
      <c r="F442" s="415"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15"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06" t="str">
        <f>'01-Mapa de riesgo-UO'!AT443</f>
        <v>MODERADO</v>
      </c>
      <c r="J442" s="415">
        <f>'01-Mapa de riesgo-UO'!AU443</f>
        <v>0</v>
      </c>
      <c r="K442" s="411"/>
      <c r="L442" s="414"/>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406" t="str">
        <f>'01-Mapa de riesgo-UO'!AR443</f>
        <v>DÉBIL</v>
      </c>
      <c r="S442" s="409"/>
      <c r="T442" s="410"/>
      <c r="U442" s="116">
        <f>'01-Mapa de riesgo-UO'!AW443</f>
        <v>0</v>
      </c>
      <c r="V442" s="116">
        <f>'01-Mapa de riesgo-UO'!AX443</f>
        <v>0</v>
      </c>
      <c r="W442" s="117" t="str">
        <f>'01-Mapa de riesgo-UO'!K443</f>
        <v>Visitantes internacionales sin estatus migratorio regular</v>
      </c>
      <c r="X442" s="121"/>
      <c r="Y442" s="122"/>
      <c r="Z442" s="123"/>
      <c r="AA442" s="123"/>
      <c r="AB442" s="403"/>
      <c r="AC442" s="126"/>
    </row>
    <row r="443" spans="1:29" ht="12.75" customHeight="1" x14ac:dyDescent="0.2">
      <c r="A443" s="407"/>
      <c r="B443" s="407"/>
      <c r="C443" s="407"/>
      <c r="D443" s="407"/>
      <c r="E443" s="407"/>
      <c r="F443" s="407"/>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07"/>
      <c r="I443" s="407"/>
      <c r="J443" s="407"/>
      <c r="K443" s="412"/>
      <c r="L443" s="412"/>
      <c r="M443" s="113">
        <f>'01-Mapa de riesgo-UO'!W444</f>
        <v>0</v>
      </c>
      <c r="N443" s="114">
        <f>'01-Mapa de riesgo-UO'!AB444</f>
        <v>0</v>
      </c>
      <c r="O443" s="114">
        <f>'01-Mapa de riesgo-UO'!AF444</f>
        <v>0</v>
      </c>
      <c r="P443" s="115">
        <f>'01-Mapa de riesgo-UO'!AK444</f>
        <v>0</v>
      </c>
      <c r="Q443" s="115">
        <f>'01-Mapa de riesgo-UO'!AP444</f>
        <v>0</v>
      </c>
      <c r="R443" s="407"/>
      <c r="S443" s="409"/>
      <c r="T443" s="410"/>
      <c r="U443" s="116">
        <f>'01-Mapa de riesgo-UO'!AW444</f>
        <v>0</v>
      </c>
      <c r="V443" s="116">
        <f>'01-Mapa de riesgo-UO'!AX444</f>
        <v>0</v>
      </c>
      <c r="W443" s="117">
        <f>'01-Mapa de riesgo-UO'!K444</f>
        <v>0</v>
      </c>
      <c r="X443" s="121"/>
      <c r="Y443" s="122"/>
      <c r="Z443" s="123"/>
      <c r="AA443" s="123"/>
      <c r="AB443" s="404"/>
      <c r="AC443" s="126"/>
    </row>
    <row r="444" spans="1:29" ht="12.75" customHeight="1" x14ac:dyDescent="0.2">
      <c r="A444" s="408"/>
      <c r="B444" s="408"/>
      <c r="C444" s="408"/>
      <c r="D444" s="408"/>
      <c r="E444" s="408"/>
      <c r="F444" s="408"/>
      <c r="G444" s="112">
        <f>'01-Mapa de riesgo-UO'!I445</f>
        <v>0</v>
      </c>
      <c r="H444" s="408"/>
      <c r="I444" s="408"/>
      <c r="J444" s="408"/>
      <c r="K444" s="413"/>
      <c r="L444" s="413"/>
      <c r="M444" s="113">
        <f>'01-Mapa de riesgo-UO'!W445</f>
        <v>0</v>
      </c>
      <c r="N444" s="114">
        <f>'01-Mapa de riesgo-UO'!AB445</f>
        <v>0</v>
      </c>
      <c r="O444" s="114">
        <f>'01-Mapa de riesgo-UO'!AF445</f>
        <v>0</v>
      </c>
      <c r="P444" s="115">
        <f>'01-Mapa de riesgo-UO'!AK445</f>
        <v>0</v>
      </c>
      <c r="Q444" s="115">
        <f>'01-Mapa de riesgo-UO'!AP445</f>
        <v>0</v>
      </c>
      <c r="R444" s="408"/>
      <c r="S444" s="409"/>
      <c r="T444" s="410"/>
      <c r="U444" s="116">
        <f>'01-Mapa de riesgo-UO'!AW445</f>
        <v>0</v>
      </c>
      <c r="V444" s="116">
        <f>'01-Mapa de riesgo-UO'!AX445</f>
        <v>0</v>
      </c>
      <c r="W444" s="117">
        <f>'01-Mapa de riesgo-UO'!K445</f>
        <v>0</v>
      </c>
      <c r="X444" s="121"/>
      <c r="Y444" s="122"/>
      <c r="Z444" s="123"/>
      <c r="AA444" s="123"/>
      <c r="AB444" s="405"/>
      <c r="AC444" s="126"/>
    </row>
    <row r="445" spans="1:29" ht="12.75" customHeight="1" x14ac:dyDescent="0.2">
      <c r="A445" s="416">
        <v>146</v>
      </c>
      <c r="B445" s="416" t="str">
        <f>'01-Mapa de riesgo-UO'!D446</f>
        <v>DOCENCIA</v>
      </c>
      <c r="C445" s="415" t="str">
        <f>+'01-Mapa de riesgo-UO'!F446</f>
        <v>NO</v>
      </c>
      <c r="D445" s="415" t="str">
        <f>'01-Mapa de riesgo-UO'!J446</f>
        <v>Estratégico</v>
      </c>
      <c r="E445" s="415" t="str">
        <f>'01-Mapa de riesgo-UO'!K446</f>
        <v>Actualización en normativa vigente para procesos de programas académicos</v>
      </c>
      <c r="F445" s="415" t="str">
        <f>'01-Mapa de riesgo-UO'!L446</f>
        <v>La normativa nacional presenta cambios en algunos de sus procedimientos</v>
      </c>
      <c r="G445" s="112" t="str">
        <f>'01-Mapa de riesgo-UO'!I446</f>
        <v>Pérdida de registro calificado (acreditación) de programa académico</v>
      </c>
      <c r="H445" s="415" t="str">
        <f>'01-Mapa de riesgo-UO'!M446</f>
        <v>El programa académico puede ser cerrado en caso de no cumplir con los requisitos establecidos en la normativa</v>
      </c>
      <c r="I445" s="406" t="str">
        <f>'01-Mapa de riesgo-UO'!AT446</f>
        <v>MODERADO</v>
      </c>
      <c r="J445" s="415" t="str">
        <f>'01-Mapa de riesgo-UO'!AU446</f>
        <v>Programa reacreditado</v>
      </c>
      <c r="K445" s="411"/>
      <c r="L445" s="414"/>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406" t="str">
        <f>'01-Mapa de riesgo-UO'!AR446</f>
        <v>ACEPTABLE</v>
      </c>
      <c r="S445" s="409"/>
      <c r="T445" s="410"/>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403"/>
      <c r="AC445" s="126"/>
    </row>
    <row r="446" spans="1:29" ht="12.75" customHeight="1" x14ac:dyDescent="0.2">
      <c r="A446" s="407"/>
      <c r="B446" s="407"/>
      <c r="C446" s="407"/>
      <c r="D446" s="407"/>
      <c r="E446" s="407"/>
      <c r="F446" s="407"/>
      <c r="G446" s="112">
        <f>'01-Mapa de riesgo-UO'!I447</f>
        <v>0</v>
      </c>
      <c r="H446" s="407"/>
      <c r="I446" s="407"/>
      <c r="J446" s="407"/>
      <c r="K446" s="412"/>
      <c r="L446" s="412"/>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407"/>
      <c r="S446" s="409"/>
      <c r="T446" s="410"/>
      <c r="U446" s="116">
        <f>'01-Mapa de riesgo-UO'!AW447</f>
        <v>0</v>
      </c>
      <c r="V446" s="116">
        <f>'01-Mapa de riesgo-UO'!AX447</f>
        <v>0</v>
      </c>
      <c r="W446" s="117">
        <f>'01-Mapa de riesgo-UO'!K447</f>
        <v>0</v>
      </c>
      <c r="X446" s="121"/>
      <c r="Y446" s="122"/>
      <c r="Z446" s="123"/>
      <c r="AA446" s="123"/>
      <c r="AB446" s="404"/>
      <c r="AC446" s="126"/>
    </row>
    <row r="447" spans="1:29" ht="12.75" customHeight="1" x14ac:dyDescent="0.2">
      <c r="A447" s="408"/>
      <c r="B447" s="408"/>
      <c r="C447" s="408"/>
      <c r="D447" s="408"/>
      <c r="E447" s="408"/>
      <c r="F447" s="408"/>
      <c r="G447" s="112">
        <f>'01-Mapa de riesgo-UO'!I448</f>
        <v>0</v>
      </c>
      <c r="H447" s="408"/>
      <c r="I447" s="408"/>
      <c r="J447" s="408"/>
      <c r="K447" s="413"/>
      <c r="L447" s="413"/>
      <c r="M447" s="113">
        <f>'01-Mapa de riesgo-UO'!W448</f>
        <v>0</v>
      </c>
      <c r="N447" s="114">
        <f>'01-Mapa de riesgo-UO'!AB448</f>
        <v>0</v>
      </c>
      <c r="O447" s="114">
        <f>'01-Mapa de riesgo-UO'!AF448</f>
        <v>0</v>
      </c>
      <c r="P447" s="115">
        <f>'01-Mapa de riesgo-UO'!AK448</f>
        <v>0</v>
      </c>
      <c r="Q447" s="115">
        <f>'01-Mapa de riesgo-UO'!AP448</f>
        <v>0</v>
      </c>
      <c r="R447" s="408"/>
      <c r="S447" s="409"/>
      <c r="T447" s="410"/>
      <c r="U447" s="116">
        <f>'01-Mapa de riesgo-UO'!AW448</f>
        <v>0</v>
      </c>
      <c r="V447" s="116">
        <f>'01-Mapa de riesgo-UO'!AX448</f>
        <v>0</v>
      </c>
      <c r="W447" s="117">
        <f>'01-Mapa de riesgo-UO'!K448</f>
        <v>0</v>
      </c>
      <c r="X447" s="121"/>
      <c r="Y447" s="122"/>
      <c r="Z447" s="123"/>
      <c r="AA447" s="123"/>
      <c r="AB447" s="405"/>
      <c r="AC447" s="126"/>
    </row>
    <row r="448" spans="1:29" ht="12.75" customHeight="1" x14ac:dyDescent="0.2">
      <c r="A448" s="416">
        <v>147</v>
      </c>
      <c r="B448" s="416" t="str">
        <f>'01-Mapa de riesgo-UO'!D449</f>
        <v>INVESTIGACIÓN_E_INNOVACIÓN</v>
      </c>
      <c r="C448" s="415" t="str">
        <f>+'01-Mapa de riesgo-UO'!F449</f>
        <v>NO</v>
      </c>
      <c r="D448" s="415" t="str">
        <f>'01-Mapa de riesgo-UO'!J449</f>
        <v>Estratégico</v>
      </c>
      <c r="E448" s="415" t="str">
        <f>'01-Mapa de riesgo-UO'!K449</f>
        <v>Actualización en normativa vigente para grupos de investigación</v>
      </c>
      <c r="F448" s="415"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415" t="str">
        <f>'01-Mapa de riesgo-UO'!M449</f>
        <v>Pérdida de la categoría del grupo de investigación</v>
      </c>
      <c r="I448" s="406" t="str">
        <f>'01-Mapa de riesgo-UO'!AT449</f>
        <v>MODERADO</v>
      </c>
      <c r="J448" s="415" t="str">
        <f>'01-Mapa de riesgo-UO'!AU449</f>
        <v># de grupos de investigación categorizados y registrados en MinCiencias</v>
      </c>
      <c r="K448" s="411"/>
      <c r="L448" s="414"/>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406" t="str">
        <f>'01-Mapa de riesgo-UO'!AR449</f>
        <v>ACEPTABLE</v>
      </c>
      <c r="S448" s="409"/>
      <c r="T448" s="410"/>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403"/>
      <c r="AC448" s="126"/>
    </row>
    <row r="449" spans="1:29" ht="12.75" customHeight="1" x14ac:dyDescent="0.2">
      <c r="A449" s="407"/>
      <c r="B449" s="407"/>
      <c r="C449" s="407"/>
      <c r="D449" s="407"/>
      <c r="E449" s="407"/>
      <c r="F449" s="407"/>
      <c r="G449" s="112">
        <f>'01-Mapa de riesgo-UO'!I450</f>
        <v>0</v>
      </c>
      <c r="H449" s="407"/>
      <c r="I449" s="407"/>
      <c r="J449" s="407"/>
      <c r="K449" s="412"/>
      <c r="L449" s="412"/>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407"/>
      <c r="S449" s="409"/>
      <c r="T449" s="410"/>
      <c r="U449" s="116">
        <f>'01-Mapa de riesgo-UO'!AW450</f>
        <v>0</v>
      </c>
      <c r="V449" s="116">
        <f>'01-Mapa de riesgo-UO'!AX450</f>
        <v>0</v>
      </c>
      <c r="W449" s="117">
        <f>'01-Mapa de riesgo-UO'!K450</f>
        <v>0</v>
      </c>
      <c r="X449" s="121"/>
      <c r="Y449" s="122"/>
      <c r="Z449" s="123"/>
      <c r="AA449" s="123"/>
      <c r="AB449" s="404"/>
      <c r="AC449" s="126"/>
    </row>
    <row r="450" spans="1:29" ht="12.75" customHeight="1" x14ac:dyDescent="0.2">
      <c r="A450" s="408"/>
      <c r="B450" s="408"/>
      <c r="C450" s="408"/>
      <c r="D450" s="408"/>
      <c r="E450" s="408"/>
      <c r="F450" s="408"/>
      <c r="G450" s="112">
        <f>'01-Mapa de riesgo-UO'!I451</f>
        <v>0</v>
      </c>
      <c r="H450" s="408"/>
      <c r="I450" s="408"/>
      <c r="J450" s="408"/>
      <c r="K450" s="413"/>
      <c r="L450" s="413"/>
      <c r="M450" s="113">
        <f>'01-Mapa de riesgo-UO'!W451</f>
        <v>0</v>
      </c>
      <c r="N450" s="114">
        <f>'01-Mapa de riesgo-UO'!AB451</f>
        <v>0</v>
      </c>
      <c r="O450" s="114">
        <f>'01-Mapa de riesgo-UO'!AF451</f>
        <v>0</v>
      </c>
      <c r="P450" s="115">
        <f>'01-Mapa de riesgo-UO'!AK451</f>
        <v>0</v>
      </c>
      <c r="Q450" s="115">
        <f>'01-Mapa de riesgo-UO'!AP451</f>
        <v>0</v>
      </c>
      <c r="R450" s="408"/>
      <c r="S450" s="409"/>
      <c r="T450" s="410"/>
      <c r="U450" s="116">
        <f>'01-Mapa de riesgo-UO'!AW451</f>
        <v>0</v>
      </c>
      <c r="V450" s="116">
        <f>'01-Mapa de riesgo-UO'!AX451</f>
        <v>0</v>
      </c>
      <c r="W450" s="117">
        <f>'01-Mapa de riesgo-UO'!K451</f>
        <v>0</v>
      </c>
      <c r="X450" s="121"/>
      <c r="Y450" s="122"/>
      <c r="Z450" s="123"/>
      <c r="AA450" s="123"/>
      <c r="AB450" s="405"/>
      <c r="AC450" s="126"/>
    </row>
    <row r="451" spans="1:29" ht="12.75" customHeight="1" x14ac:dyDescent="0.2">
      <c r="A451" s="416">
        <v>148</v>
      </c>
      <c r="B451" s="416" t="str">
        <f>'01-Mapa de riesgo-UO'!D452</f>
        <v>ADMINISTRACIÓN_INSTITUCIONAL</v>
      </c>
      <c r="C451" s="415" t="str">
        <f>+'01-Mapa de riesgo-UO'!F452</f>
        <v>NO</v>
      </c>
      <c r="D451" s="415" t="str">
        <f>'01-Mapa de riesgo-UO'!J452</f>
        <v>Operacional</v>
      </c>
      <c r="E451" s="415" t="str">
        <f>'01-Mapa de riesgo-UO'!K452</f>
        <v>Escasez de espacios físicos adecuados para el funcionamaiento de la Facultad de Bellas Artes y Humanidades</v>
      </c>
      <c r="F451" s="415"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415" t="str">
        <f>'01-Mapa de riesgo-UO'!M452</f>
        <v>Disminución de la calidad académica en el cumplimiento de las funciones misionales.</v>
      </c>
      <c r="I451" s="406" t="str">
        <f>'01-Mapa de riesgo-UO'!AT452</f>
        <v>MODERADO</v>
      </c>
      <c r="J451" s="415" t="str">
        <f>'01-Mapa de riesgo-UO'!AU452</f>
        <v># adecuaciones físicas solicitadas</v>
      </c>
      <c r="K451" s="411"/>
      <c r="L451" s="414"/>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406" t="str">
        <f>'01-Mapa de riesgo-UO'!AR452</f>
        <v>DÉBIL</v>
      </c>
      <c r="S451" s="409"/>
      <c r="T451" s="410"/>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403"/>
      <c r="AC451" s="126"/>
    </row>
    <row r="452" spans="1:29" ht="12.75" customHeight="1" x14ac:dyDescent="0.2">
      <c r="A452" s="407"/>
      <c r="B452" s="407"/>
      <c r="C452" s="407"/>
      <c r="D452" s="407"/>
      <c r="E452" s="407"/>
      <c r="F452" s="407"/>
      <c r="G452" s="112" t="str">
        <f>'01-Mapa de riesgo-UO'!I453</f>
        <v>Algunos espacios existentes son innadecuados para el uso de la comunidad de la Facultad de Bellas Artes y Humanidades</v>
      </c>
      <c r="H452" s="407"/>
      <c r="I452" s="407"/>
      <c r="J452" s="407"/>
      <c r="K452" s="412"/>
      <c r="L452" s="412"/>
      <c r="M452" s="113">
        <f>'01-Mapa de riesgo-UO'!W453</f>
        <v>0</v>
      </c>
      <c r="N452" s="114">
        <f>'01-Mapa de riesgo-UO'!AB453</f>
        <v>0</v>
      </c>
      <c r="O452" s="114">
        <f>'01-Mapa de riesgo-UO'!AF453</f>
        <v>0</v>
      </c>
      <c r="P452" s="115">
        <f>'01-Mapa de riesgo-UO'!AK453</f>
        <v>0</v>
      </c>
      <c r="Q452" s="115">
        <f>'01-Mapa de riesgo-UO'!AP453</f>
        <v>0</v>
      </c>
      <c r="R452" s="407"/>
      <c r="S452" s="409"/>
      <c r="T452" s="410"/>
      <c r="U452" s="116" t="str">
        <f>'01-Mapa de riesgo-UO'!AW453</f>
        <v>COMPARTIR</v>
      </c>
      <c r="V452" s="116" t="str">
        <f>'01-Mapa de riesgo-UO'!AX453</f>
        <v>Proyectar acciones de intervención edificio</v>
      </c>
      <c r="W452" s="117">
        <f>'01-Mapa de riesgo-UO'!K453</f>
        <v>0</v>
      </c>
      <c r="X452" s="121"/>
      <c r="Y452" s="122"/>
      <c r="Z452" s="123"/>
      <c r="AA452" s="123"/>
      <c r="AB452" s="404"/>
      <c r="AC452" s="126"/>
    </row>
    <row r="453" spans="1:29" ht="12.75" customHeight="1" x14ac:dyDescent="0.2">
      <c r="A453" s="408"/>
      <c r="B453" s="408"/>
      <c r="C453" s="408"/>
      <c r="D453" s="408"/>
      <c r="E453" s="408"/>
      <c r="F453" s="408"/>
      <c r="G453" s="112">
        <f>'01-Mapa de riesgo-UO'!I454</f>
        <v>0</v>
      </c>
      <c r="H453" s="408"/>
      <c r="I453" s="408"/>
      <c r="J453" s="408"/>
      <c r="K453" s="413"/>
      <c r="L453" s="413"/>
      <c r="M453" s="113">
        <f>'01-Mapa de riesgo-UO'!W454</f>
        <v>0</v>
      </c>
      <c r="N453" s="114">
        <f>'01-Mapa de riesgo-UO'!AB454</f>
        <v>0</v>
      </c>
      <c r="O453" s="114">
        <f>'01-Mapa de riesgo-UO'!AF454</f>
        <v>0</v>
      </c>
      <c r="P453" s="115">
        <f>'01-Mapa de riesgo-UO'!AK454</f>
        <v>0</v>
      </c>
      <c r="Q453" s="115">
        <f>'01-Mapa de riesgo-UO'!AP454</f>
        <v>0</v>
      </c>
      <c r="R453" s="408"/>
      <c r="S453" s="409"/>
      <c r="T453" s="410"/>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405"/>
      <c r="AC453" s="126"/>
    </row>
    <row r="454" spans="1:29" ht="12.75" customHeight="1" x14ac:dyDescent="0.2">
      <c r="A454" s="416">
        <v>149</v>
      </c>
      <c r="B454" s="416" t="str">
        <f>'01-Mapa de riesgo-UO'!D455</f>
        <v>ADMINISTRACIÓN_INSTITUCIONAL</v>
      </c>
      <c r="C454" s="415" t="str">
        <f>+'01-Mapa de riesgo-UO'!F455</f>
        <v>NO</v>
      </c>
      <c r="D454" s="415" t="str">
        <f>'01-Mapa de riesgo-UO'!J455</f>
        <v>Derechos_Humanos</v>
      </c>
      <c r="E454" s="415" t="str">
        <f>'01-Mapa de riesgo-UO'!K455</f>
        <v>Público, psicosocial y físico</v>
      </c>
      <c r="F454" s="415"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415" t="str">
        <f>'01-Mapa de riesgo-UO'!M455</f>
        <v>Enfermedades de origen psicosocial
Otro tipo de enfermedades e intoxicaciones
Deserción
Afectación laboral por falta de condiciones adecuadas</v>
      </c>
      <c r="I454" s="406" t="str">
        <f>'01-Mapa de riesgo-UO'!AT455</f>
        <v>GRAVE</v>
      </c>
      <c r="J454" s="415" t="str">
        <f>'01-Mapa de riesgo-UO'!AU455</f>
        <v>Debido a que no se tienen controles, no hay fórmula para la medición</v>
      </c>
      <c r="K454" s="411"/>
      <c r="L454" s="414"/>
      <c r="M454" s="113">
        <f>'01-Mapa de riesgo-UO'!W455</f>
        <v>0</v>
      </c>
      <c r="N454" s="114">
        <f>'01-Mapa de riesgo-UO'!AB455</f>
        <v>0</v>
      </c>
      <c r="O454" s="114">
        <f>'01-Mapa de riesgo-UO'!AF455</f>
        <v>0</v>
      </c>
      <c r="P454" s="115">
        <f>'01-Mapa de riesgo-UO'!AK455</f>
        <v>0</v>
      </c>
      <c r="Q454" s="115">
        <f>'01-Mapa de riesgo-UO'!AP455</f>
        <v>0</v>
      </c>
      <c r="R454" s="406" t="str">
        <f>'01-Mapa de riesgo-UO'!AR455</f>
        <v>INEXISTENTE</v>
      </c>
      <c r="S454" s="409"/>
      <c r="T454" s="410"/>
      <c r="U454" s="116">
        <f>'01-Mapa de riesgo-UO'!AW455</f>
        <v>0</v>
      </c>
      <c r="V454" s="116">
        <f>'01-Mapa de riesgo-UO'!AX455</f>
        <v>0</v>
      </c>
      <c r="W454" s="117" t="str">
        <f>'01-Mapa de riesgo-UO'!K455</f>
        <v>Público, psicosocial y físico</v>
      </c>
      <c r="X454" s="121"/>
      <c r="Y454" s="122"/>
      <c r="Z454" s="123"/>
      <c r="AA454" s="123"/>
      <c r="AB454" s="403"/>
      <c r="AC454" s="126"/>
    </row>
    <row r="455" spans="1:29" ht="12.75" customHeight="1" x14ac:dyDescent="0.2">
      <c r="A455" s="407"/>
      <c r="B455" s="407"/>
      <c r="C455" s="407"/>
      <c r="D455" s="407"/>
      <c r="E455" s="407"/>
      <c r="F455" s="407"/>
      <c r="G455" s="112" t="str">
        <f>'01-Mapa de riesgo-UO'!I456</f>
        <v>Consumo de sustancias alucinógenas al interior de la Facultad de Bellas Artes y Humanidades por parte de los estudiantes</v>
      </c>
      <c r="H455" s="407"/>
      <c r="I455" s="407"/>
      <c r="J455" s="407"/>
      <c r="K455" s="412"/>
      <c r="L455" s="412"/>
      <c r="M455" s="113">
        <f>'01-Mapa de riesgo-UO'!W456</f>
        <v>0</v>
      </c>
      <c r="N455" s="114">
        <f>'01-Mapa de riesgo-UO'!AB456</f>
        <v>0</v>
      </c>
      <c r="O455" s="114">
        <f>'01-Mapa de riesgo-UO'!AF456</f>
        <v>0</v>
      </c>
      <c r="P455" s="115">
        <f>'01-Mapa de riesgo-UO'!AK456</f>
        <v>0</v>
      </c>
      <c r="Q455" s="115">
        <f>'01-Mapa de riesgo-UO'!AP456</f>
        <v>0</v>
      </c>
      <c r="R455" s="407"/>
      <c r="S455" s="409"/>
      <c r="T455" s="410"/>
      <c r="U455" s="116">
        <f>'01-Mapa de riesgo-UO'!AW456</f>
        <v>0</v>
      </c>
      <c r="V455" s="116">
        <f>'01-Mapa de riesgo-UO'!AX456</f>
        <v>0</v>
      </c>
      <c r="W455" s="117">
        <f>'01-Mapa de riesgo-UO'!K456</f>
        <v>0</v>
      </c>
      <c r="X455" s="121"/>
      <c r="Y455" s="122"/>
      <c r="Z455" s="123"/>
      <c r="AA455" s="123"/>
      <c r="AB455" s="404"/>
      <c r="AC455" s="126"/>
    </row>
    <row r="456" spans="1:29" ht="12.75" customHeight="1" x14ac:dyDescent="0.2">
      <c r="A456" s="408"/>
      <c r="B456" s="408"/>
      <c r="C456" s="408"/>
      <c r="D456" s="408"/>
      <c r="E456" s="408"/>
      <c r="F456" s="408"/>
      <c r="G456" s="112" t="str">
        <f>'01-Mapa de riesgo-UO'!I457</f>
        <v>Proliferación de olores y humo de sustancias psicoactivas en la edificación de la Facultad de Bellas Artes y Humanidades</v>
      </c>
      <c r="H456" s="408"/>
      <c r="I456" s="408"/>
      <c r="J456" s="408"/>
      <c r="K456" s="413"/>
      <c r="L456" s="413"/>
      <c r="M456" s="113">
        <f>'01-Mapa de riesgo-UO'!W457</f>
        <v>0</v>
      </c>
      <c r="N456" s="114">
        <f>'01-Mapa de riesgo-UO'!AB457</f>
        <v>0</v>
      </c>
      <c r="O456" s="114">
        <f>'01-Mapa de riesgo-UO'!AF457</f>
        <v>0</v>
      </c>
      <c r="P456" s="115">
        <f>'01-Mapa de riesgo-UO'!AK457</f>
        <v>0</v>
      </c>
      <c r="Q456" s="115">
        <f>'01-Mapa de riesgo-UO'!AP457</f>
        <v>0</v>
      </c>
      <c r="R456" s="408"/>
      <c r="S456" s="409"/>
      <c r="T456" s="410"/>
      <c r="U456" s="116">
        <f>'01-Mapa de riesgo-UO'!AW457</f>
        <v>0</v>
      </c>
      <c r="V456" s="116">
        <f>'01-Mapa de riesgo-UO'!AX457</f>
        <v>0</v>
      </c>
      <c r="W456" s="117">
        <f>'01-Mapa de riesgo-UO'!K457</f>
        <v>0</v>
      </c>
      <c r="X456" s="121"/>
      <c r="Y456" s="122"/>
      <c r="Z456" s="123"/>
      <c r="AA456" s="123"/>
      <c r="AB456" s="405"/>
      <c r="AC456" s="126"/>
    </row>
    <row r="457" spans="1:29" ht="12.75" customHeight="1" x14ac:dyDescent="0.2">
      <c r="A457" s="416">
        <v>150</v>
      </c>
      <c r="B457" s="416" t="str">
        <f>'01-Mapa de riesgo-UO'!D458</f>
        <v>ADMINISTRACIÓN_INSTITUCIONAL</v>
      </c>
      <c r="C457" s="415" t="str">
        <f>+'01-Mapa de riesgo-UO'!F458</f>
        <v>NO</v>
      </c>
      <c r="D457" s="415" t="str">
        <f>'01-Mapa de riesgo-UO'!J458</f>
        <v>Cumplimiento</v>
      </c>
      <c r="E457" s="415" t="str">
        <f>'01-Mapa de riesgo-UO'!K458</f>
        <v>Registros presupuestales generados después de que se inicie la ejecución de los compromisos u obligaciones</v>
      </c>
      <c r="F457" s="415"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415" t="str">
        <f>'01-Mapa de riesgo-UO'!M458</f>
        <v>Procesos disciplinarios</v>
      </c>
      <c r="I457" s="406" t="str">
        <f>'01-Mapa de riesgo-UO'!AT458</f>
        <v>LEVE</v>
      </c>
      <c r="J457" s="415" t="str">
        <f>'01-Mapa de riesgo-UO'!AU458</f>
        <v>Registros presupuestales generados a hechos cumplidos</v>
      </c>
      <c r="K457" s="411"/>
      <c r="L457" s="414"/>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406" t="str">
        <f>'01-Mapa de riesgo-UO'!AR458</f>
        <v>ACEPTABLE</v>
      </c>
      <c r="S457" s="409"/>
      <c r="T457" s="410"/>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403"/>
      <c r="AC457" s="126"/>
    </row>
    <row r="458" spans="1:29" ht="12.75" customHeight="1" x14ac:dyDescent="0.2">
      <c r="A458" s="407"/>
      <c r="B458" s="407"/>
      <c r="C458" s="407"/>
      <c r="D458" s="407"/>
      <c r="E458" s="407"/>
      <c r="F458" s="407"/>
      <c r="G458" s="112">
        <f>'01-Mapa de riesgo-UO'!I459</f>
        <v>0</v>
      </c>
      <c r="H458" s="407"/>
      <c r="I458" s="407"/>
      <c r="J458" s="407"/>
      <c r="K458" s="412"/>
      <c r="L458" s="412"/>
      <c r="M458" s="113">
        <f>'01-Mapa de riesgo-UO'!W459</f>
        <v>0</v>
      </c>
      <c r="N458" s="114">
        <f>'01-Mapa de riesgo-UO'!AB459</f>
        <v>0</v>
      </c>
      <c r="O458" s="114">
        <f>'01-Mapa de riesgo-UO'!AF459</f>
        <v>0</v>
      </c>
      <c r="P458" s="115">
        <f>'01-Mapa de riesgo-UO'!AK459</f>
        <v>0</v>
      </c>
      <c r="Q458" s="115">
        <f>'01-Mapa de riesgo-UO'!AP459</f>
        <v>0</v>
      </c>
      <c r="R458" s="407"/>
      <c r="S458" s="409"/>
      <c r="T458" s="410"/>
      <c r="U458" s="116" t="str">
        <f>'01-Mapa de riesgo-UO'!AW459</f>
        <v>ASUMIR</v>
      </c>
      <c r="V458" s="116">
        <f>'01-Mapa de riesgo-UO'!AX459</f>
        <v>0</v>
      </c>
      <c r="W458" s="117">
        <f>'01-Mapa de riesgo-UO'!K459</f>
        <v>0</v>
      </c>
      <c r="X458" s="121"/>
      <c r="Y458" s="122"/>
      <c r="Z458" s="123"/>
      <c r="AA458" s="123"/>
      <c r="AB458" s="404"/>
      <c r="AC458" s="126"/>
    </row>
    <row r="459" spans="1:29" ht="12.75" customHeight="1" x14ac:dyDescent="0.2">
      <c r="A459" s="408"/>
      <c r="B459" s="408"/>
      <c r="C459" s="408"/>
      <c r="D459" s="408"/>
      <c r="E459" s="408"/>
      <c r="F459" s="408"/>
      <c r="G459" s="112">
        <f>'01-Mapa de riesgo-UO'!I460</f>
        <v>0</v>
      </c>
      <c r="H459" s="408"/>
      <c r="I459" s="408"/>
      <c r="J459" s="408"/>
      <c r="K459" s="413"/>
      <c r="L459" s="413"/>
      <c r="M459" s="113">
        <f>'01-Mapa de riesgo-UO'!W460</f>
        <v>0</v>
      </c>
      <c r="N459" s="114">
        <f>'01-Mapa de riesgo-UO'!AB460</f>
        <v>0</v>
      </c>
      <c r="O459" s="114">
        <f>'01-Mapa de riesgo-UO'!AF460</f>
        <v>0</v>
      </c>
      <c r="P459" s="115">
        <f>'01-Mapa de riesgo-UO'!AK460</f>
        <v>0</v>
      </c>
      <c r="Q459" s="115">
        <f>'01-Mapa de riesgo-UO'!AP460</f>
        <v>0</v>
      </c>
      <c r="R459" s="408"/>
      <c r="S459" s="409"/>
      <c r="T459" s="410"/>
      <c r="U459" s="116" t="str">
        <f>'01-Mapa de riesgo-UO'!AW460</f>
        <v>ASUMIR</v>
      </c>
      <c r="V459" s="116">
        <f>'01-Mapa de riesgo-UO'!AX460</f>
        <v>0</v>
      </c>
      <c r="W459" s="117">
        <f>'01-Mapa de riesgo-UO'!K460</f>
        <v>0</v>
      </c>
      <c r="X459" s="121"/>
      <c r="Y459" s="122"/>
      <c r="Z459" s="123"/>
      <c r="AA459" s="123"/>
      <c r="AB459" s="405"/>
      <c r="AC459" s="126"/>
    </row>
    <row r="460" spans="1:29" ht="12.75" customHeight="1" x14ac:dyDescent="0.2">
      <c r="A460" s="416">
        <v>151</v>
      </c>
      <c r="B460" s="416" t="str">
        <f>'01-Mapa de riesgo-UO'!D461</f>
        <v>ADMINISTRACIÓN_INSTITUCIONAL</v>
      </c>
      <c r="C460" s="415" t="str">
        <f>+'01-Mapa de riesgo-UO'!F461</f>
        <v>SI</v>
      </c>
      <c r="D460" s="415" t="str">
        <f>'01-Mapa de riesgo-UO'!J461</f>
        <v>Financiero</v>
      </c>
      <c r="E460" s="415" t="str">
        <f>'01-Mapa de riesgo-UO'!K461</f>
        <v>Fraude electronico</v>
      </c>
      <c r="F460" s="415" t="str">
        <f>'01-Mapa de riesgo-UO'!L461</f>
        <v xml:space="preserve">   Acceso no autorizado a la banca virtual</v>
      </c>
      <c r="G460" s="112" t="str">
        <f>'01-Mapa de riesgo-UO'!I461</f>
        <v>Falta de seguimiento a los protocolos definidos.</v>
      </c>
      <c r="H460" s="415" t="str">
        <f>'01-Mapa de riesgo-UO'!M461</f>
        <v xml:space="preserve">1. Detrimento Patrimonial.            2. Exposición   de la            información financiera de la Universidad.                      </v>
      </c>
      <c r="I460" s="406" t="str">
        <f>'01-Mapa de riesgo-UO'!AT461</f>
        <v>LEVE</v>
      </c>
      <c r="J460" s="415" t="str">
        <f>'01-Mapa de riesgo-UO'!AU461</f>
        <v xml:space="preserve">         N° de accesos no autorizados</v>
      </c>
      <c r="K460" s="411"/>
      <c r="L460" s="414"/>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406" t="str">
        <f>'01-Mapa de riesgo-UO'!AR461</f>
        <v>FUERTE</v>
      </c>
      <c r="S460" s="409"/>
      <c r="T460" s="410"/>
      <c r="U460" s="116" t="str">
        <f>'01-Mapa de riesgo-UO'!AW461</f>
        <v>ASUMIR</v>
      </c>
      <c r="V460" s="116">
        <f>'01-Mapa de riesgo-UO'!AX461</f>
        <v>0</v>
      </c>
      <c r="W460" s="117" t="str">
        <f>'01-Mapa de riesgo-UO'!K461</f>
        <v>Fraude electronico</v>
      </c>
      <c r="X460" s="121"/>
      <c r="Y460" s="122"/>
      <c r="Z460" s="123"/>
      <c r="AA460" s="123"/>
      <c r="AB460" s="403"/>
      <c r="AC460" s="126"/>
    </row>
    <row r="461" spans="1:29" ht="12.75" customHeight="1" x14ac:dyDescent="0.2">
      <c r="A461" s="407"/>
      <c r="B461" s="407"/>
      <c r="C461" s="407"/>
      <c r="D461" s="407"/>
      <c r="E461" s="407"/>
      <c r="F461" s="407"/>
      <c r="G461" s="112" t="str">
        <f>'01-Mapa de riesgo-UO'!I462</f>
        <v>Incumplimiento de los protocolos</v>
      </c>
      <c r="H461" s="407"/>
      <c r="I461" s="407"/>
      <c r="J461" s="407"/>
      <c r="K461" s="412"/>
      <c r="L461" s="412"/>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407"/>
      <c r="S461" s="409"/>
      <c r="T461" s="410"/>
      <c r="U461" s="116" t="str">
        <f>'01-Mapa de riesgo-UO'!AW462</f>
        <v>ASUMIR</v>
      </c>
      <c r="V461" s="116">
        <f>'01-Mapa de riesgo-UO'!AX462</f>
        <v>0</v>
      </c>
      <c r="W461" s="117">
        <f>'01-Mapa de riesgo-UO'!K462</f>
        <v>0</v>
      </c>
      <c r="X461" s="121"/>
      <c r="Y461" s="122"/>
      <c r="Z461" s="123"/>
      <c r="AA461" s="123"/>
      <c r="AB461" s="404"/>
      <c r="AC461" s="126"/>
    </row>
    <row r="462" spans="1:29" ht="12.75" customHeight="1" x14ac:dyDescent="0.2">
      <c r="A462" s="408"/>
      <c r="B462" s="408"/>
      <c r="C462" s="408"/>
      <c r="D462" s="408"/>
      <c r="E462" s="408"/>
      <c r="F462" s="408"/>
      <c r="G462" s="112" t="str">
        <f>'01-Mapa de riesgo-UO'!I463</f>
        <v>Ataques ciberneticos</v>
      </c>
      <c r="H462" s="408"/>
      <c r="I462" s="408"/>
      <c r="J462" s="408"/>
      <c r="K462" s="413"/>
      <c r="L462" s="413"/>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408"/>
      <c r="S462" s="409"/>
      <c r="T462" s="410"/>
      <c r="U462" s="116" t="str">
        <f>'01-Mapa de riesgo-UO'!AW463</f>
        <v>ASUMIR</v>
      </c>
      <c r="V462" s="116">
        <f>'01-Mapa de riesgo-UO'!AX463</f>
        <v>0</v>
      </c>
      <c r="W462" s="117">
        <f>'01-Mapa de riesgo-UO'!K463</f>
        <v>0</v>
      </c>
      <c r="X462" s="121"/>
      <c r="Y462" s="122"/>
      <c r="Z462" s="123"/>
      <c r="AA462" s="123"/>
      <c r="AB462" s="405"/>
      <c r="AC462" s="126"/>
    </row>
    <row r="463" spans="1:29" ht="12.75" customHeight="1" x14ac:dyDescent="0.2">
      <c r="A463" s="416">
        <v>152</v>
      </c>
      <c r="B463" s="416" t="str">
        <f>'01-Mapa de riesgo-UO'!D464</f>
        <v>ADMINISTRACIÓN_INSTITUCIONAL</v>
      </c>
      <c r="C463" s="415" t="str">
        <f>+'01-Mapa de riesgo-UO'!F464</f>
        <v>NO</v>
      </c>
      <c r="D463" s="415" t="str">
        <f>'01-Mapa de riesgo-UO'!J464</f>
        <v>Contable</v>
      </c>
      <c r="E463" s="415" t="str">
        <f>'01-Mapa de riesgo-UO'!K464</f>
        <v>Hechos económicos no incluidos en el proceso contable.</v>
      </c>
      <c r="F463" s="415"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415" t="str">
        <f>'01-Mapa de riesgo-UO'!M464</f>
        <v xml:space="preserve">1. Estados Financieros no razonables para la toma de decisiones 
2. Detrimento Patrimonial.
3. Hallazgos por parte del Ente de Control disciplinarios y fiscales. </v>
      </c>
      <c r="I463" s="406" t="str">
        <f>'01-Mapa de riesgo-UO'!AT464</f>
        <v>LEVE</v>
      </c>
      <c r="J463" s="415" t="str">
        <f>'01-Mapa de riesgo-UO'!AU464</f>
        <v>Número de hechos económicos no reportados en el período</v>
      </c>
      <c r="K463" s="411"/>
      <c r="L463" s="414"/>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406" t="str">
        <f>'01-Mapa de riesgo-UO'!AR464</f>
        <v>ACEPTABLE</v>
      </c>
      <c r="S463" s="409"/>
      <c r="T463" s="410"/>
      <c r="U463" s="116" t="str">
        <f>'01-Mapa de riesgo-UO'!AW464</f>
        <v>ASUMIR</v>
      </c>
      <c r="V463" s="116">
        <f>'01-Mapa de riesgo-UO'!AX464</f>
        <v>0</v>
      </c>
      <c r="W463" s="117" t="str">
        <f>'01-Mapa de riesgo-UO'!K464</f>
        <v>Hechos económicos no incluidos en el proceso contable.</v>
      </c>
      <c r="X463" s="121"/>
      <c r="Y463" s="122"/>
      <c r="Z463" s="123"/>
      <c r="AA463" s="123"/>
      <c r="AB463" s="403"/>
      <c r="AC463" s="126"/>
    </row>
    <row r="464" spans="1:29" ht="12.75" customHeight="1" x14ac:dyDescent="0.2">
      <c r="A464" s="407"/>
      <c r="B464" s="407"/>
      <c r="C464" s="407"/>
      <c r="D464" s="407"/>
      <c r="E464" s="407"/>
      <c r="F464" s="407"/>
      <c r="G464" s="112">
        <f>'01-Mapa de riesgo-UO'!I465</f>
        <v>0</v>
      </c>
      <c r="H464" s="407"/>
      <c r="I464" s="407"/>
      <c r="J464" s="407"/>
      <c r="K464" s="412"/>
      <c r="L464" s="412"/>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407"/>
      <c r="S464" s="409"/>
      <c r="T464" s="410"/>
      <c r="U464" s="116" t="str">
        <f>'01-Mapa de riesgo-UO'!AW465</f>
        <v>ASUMIR</v>
      </c>
      <c r="V464" s="116">
        <f>'01-Mapa de riesgo-UO'!AX465</f>
        <v>0</v>
      </c>
      <c r="W464" s="117">
        <f>'01-Mapa de riesgo-UO'!K465</f>
        <v>0</v>
      </c>
      <c r="X464" s="121"/>
      <c r="Y464" s="122"/>
      <c r="Z464" s="123"/>
      <c r="AA464" s="123"/>
      <c r="AB464" s="404"/>
      <c r="AC464" s="126"/>
    </row>
    <row r="465" spans="1:29" ht="12.75" customHeight="1" x14ac:dyDescent="0.2">
      <c r="A465" s="408"/>
      <c r="B465" s="408"/>
      <c r="C465" s="408"/>
      <c r="D465" s="408"/>
      <c r="E465" s="408"/>
      <c r="F465" s="408"/>
      <c r="G465" s="112">
        <f>'01-Mapa de riesgo-UO'!I466</f>
        <v>0</v>
      </c>
      <c r="H465" s="408"/>
      <c r="I465" s="408"/>
      <c r="J465" s="408"/>
      <c r="K465" s="413"/>
      <c r="L465" s="413"/>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408"/>
      <c r="S465" s="409"/>
      <c r="T465" s="410"/>
      <c r="U465" s="116" t="str">
        <f>'01-Mapa de riesgo-UO'!AW466</f>
        <v>ASUMIR</v>
      </c>
      <c r="V465" s="116">
        <f>'01-Mapa de riesgo-UO'!AX466</f>
        <v>0</v>
      </c>
      <c r="W465" s="117">
        <f>'01-Mapa de riesgo-UO'!K466</f>
        <v>0</v>
      </c>
      <c r="X465" s="121"/>
      <c r="Y465" s="122"/>
      <c r="Z465" s="123"/>
      <c r="AA465" s="123"/>
      <c r="AB465" s="405"/>
      <c r="AC465" s="126"/>
    </row>
    <row r="466" spans="1:29" ht="12.75" customHeight="1" x14ac:dyDescent="0.2">
      <c r="A466" s="416">
        <v>153</v>
      </c>
      <c r="B466" s="416" t="str">
        <f>'01-Mapa de riesgo-UO'!D467</f>
        <v>ADMINISTRACIÓN_INSTITUCIONAL</v>
      </c>
      <c r="C466" s="415" t="str">
        <f>+'01-Mapa de riesgo-UO'!F467</f>
        <v>NO</v>
      </c>
      <c r="D466" s="415" t="str">
        <f>'01-Mapa de riesgo-UO'!J467</f>
        <v>Contable</v>
      </c>
      <c r="E466" s="415" t="str">
        <f>'01-Mapa de riesgo-UO'!K467</f>
        <v>No fenecimiento de la cuenta debido al incumplimiento normativo y del manual de políticas contables en el desarrollo de actividades financieras</v>
      </c>
      <c r="F466" s="415" t="str">
        <f>'01-Mapa de riesgo-UO'!L467</f>
        <v>Registros contables no consistentes con la normas expedidades por el ente regulardor en la materia</v>
      </c>
      <c r="G466" s="112" t="str">
        <f>'01-Mapa de riesgo-UO'!I467</f>
        <v>Estados Financieros inconsistentes.</v>
      </c>
      <c r="H466" s="415" t="str">
        <f>'01-Mapa de riesgo-UO'!M467</f>
        <v>1. Hechos economicos sobre o subestimados,
2. Sanciones Disciplinarias
3. Estados Financieros no aprobados.</v>
      </c>
      <c r="I466" s="406" t="str">
        <f>'01-Mapa de riesgo-UO'!AT467</f>
        <v>MODERADO</v>
      </c>
      <c r="J466" s="415" t="str">
        <f>'01-Mapa de riesgo-UO'!AU467</f>
        <v xml:space="preserve">Nro. de Estados FinanciEros no  fenecidos en la vigencia auditada </v>
      </c>
      <c r="K466" s="411"/>
      <c r="L466" s="414"/>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406" t="str">
        <f>'01-Mapa de riesgo-UO'!AR467</f>
        <v>ACEPTABLE</v>
      </c>
      <c r="S466" s="409"/>
      <c r="T466" s="410"/>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403"/>
      <c r="AC466" s="126"/>
    </row>
    <row r="467" spans="1:29" ht="12.75" customHeight="1" x14ac:dyDescent="0.2">
      <c r="A467" s="407"/>
      <c r="B467" s="407"/>
      <c r="C467" s="407"/>
      <c r="D467" s="407"/>
      <c r="E467" s="407"/>
      <c r="F467" s="407"/>
      <c r="G467" s="112">
        <f>'01-Mapa de riesgo-UO'!I468</f>
        <v>0</v>
      </c>
      <c r="H467" s="407"/>
      <c r="I467" s="407"/>
      <c r="J467" s="407"/>
      <c r="K467" s="412"/>
      <c r="L467" s="412"/>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407"/>
      <c r="S467" s="409"/>
      <c r="T467" s="410"/>
      <c r="U467" s="116">
        <f>'01-Mapa de riesgo-UO'!AW468</f>
        <v>0</v>
      </c>
      <c r="V467" s="116">
        <f>'01-Mapa de riesgo-UO'!AX468</f>
        <v>0</v>
      </c>
      <c r="W467" s="117">
        <f>'01-Mapa de riesgo-UO'!K468</f>
        <v>0</v>
      </c>
      <c r="X467" s="121"/>
      <c r="Y467" s="122"/>
      <c r="Z467" s="123"/>
      <c r="AA467" s="123"/>
      <c r="AB467" s="404"/>
      <c r="AC467" s="126"/>
    </row>
    <row r="468" spans="1:29" ht="12.75" customHeight="1" x14ac:dyDescent="0.2">
      <c r="A468" s="408"/>
      <c r="B468" s="408"/>
      <c r="C468" s="408"/>
      <c r="D468" s="408"/>
      <c r="E468" s="408"/>
      <c r="F468" s="408"/>
      <c r="G468" s="112">
        <f>'01-Mapa de riesgo-UO'!I469</f>
        <v>0</v>
      </c>
      <c r="H468" s="408"/>
      <c r="I468" s="408"/>
      <c r="J468" s="408"/>
      <c r="K468" s="413"/>
      <c r="L468" s="413"/>
      <c r="M468" s="113">
        <f>'01-Mapa de riesgo-UO'!W469</f>
        <v>0</v>
      </c>
      <c r="N468" s="114">
        <f>'01-Mapa de riesgo-UO'!AB469</f>
        <v>0</v>
      </c>
      <c r="O468" s="114">
        <f>'01-Mapa de riesgo-UO'!AF469</f>
        <v>0</v>
      </c>
      <c r="P468" s="115">
        <f>'01-Mapa de riesgo-UO'!AK469</f>
        <v>0</v>
      </c>
      <c r="Q468" s="115">
        <f>'01-Mapa de riesgo-UO'!AP469</f>
        <v>0</v>
      </c>
      <c r="R468" s="408"/>
      <c r="S468" s="409"/>
      <c r="T468" s="410"/>
      <c r="U468" s="116">
        <f>'01-Mapa de riesgo-UO'!AW469</f>
        <v>0</v>
      </c>
      <c r="V468" s="116">
        <f>'01-Mapa de riesgo-UO'!AX469</f>
        <v>0</v>
      </c>
      <c r="W468" s="117">
        <f>'01-Mapa de riesgo-UO'!K469</f>
        <v>0</v>
      </c>
      <c r="X468" s="121"/>
      <c r="Y468" s="122"/>
      <c r="Z468" s="123"/>
      <c r="AA468" s="123"/>
      <c r="AB468" s="405"/>
      <c r="AC468" s="126"/>
    </row>
    <row r="469" spans="1:29" ht="12.75" customHeight="1" x14ac:dyDescent="0.2">
      <c r="A469" s="416">
        <v>154</v>
      </c>
      <c r="B469" s="416" t="str">
        <f>'01-Mapa de riesgo-UO'!D470</f>
        <v>ADMINISTRACIÓN_INSTITUCIONAL</v>
      </c>
      <c r="C469" s="415" t="str">
        <f>+'01-Mapa de riesgo-UO'!F470</f>
        <v>NO</v>
      </c>
      <c r="D469" s="415" t="str">
        <f>'01-Mapa de riesgo-UO'!J470</f>
        <v>Cumplimiento</v>
      </c>
      <c r="E469" s="415" t="str">
        <f>'01-Mapa de riesgo-UO'!K470</f>
        <v xml:space="preserve">No suscribir el contrato </v>
      </c>
      <c r="F469" s="415"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415" t="str">
        <f>'01-Mapa de riesgo-UO'!M470</f>
        <v xml:space="preserve">Retrasos en la presentación del servicio, pérdida económica, conflictos comerciales entre las partes, incumplimientos, falta de eficacia y eficiencia en los procesos de compra </v>
      </c>
      <c r="I469" s="406" t="str">
        <f>'01-Mapa de riesgo-UO'!AT470</f>
        <v>MODERADO</v>
      </c>
      <c r="J469" s="415" t="str">
        <f>'01-Mapa de riesgo-UO'!AU470</f>
        <v xml:space="preserve">Valor girado / Valor total aprobado en Decreto de Liquidación </v>
      </c>
      <c r="K469" s="411"/>
      <c r="L469" s="414"/>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406" t="str">
        <f>'01-Mapa de riesgo-UO'!AR470</f>
        <v>ACEPTABLE</v>
      </c>
      <c r="S469" s="409"/>
      <c r="T469" s="410"/>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403"/>
      <c r="AC469" s="126"/>
    </row>
    <row r="470" spans="1:29" ht="12.75" customHeight="1" x14ac:dyDescent="0.2">
      <c r="A470" s="407"/>
      <c r="B470" s="407"/>
      <c r="C470" s="407"/>
      <c r="D470" s="407"/>
      <c r="E470" s="407"/>
      <c r="F470" s="407"/>
      <c r="G470" s="112">
        <f>'01-Mapa de riesgo-UO'!I471</f>
        <v>0</v>
      </c>
      <c r="H470" s="407"/>
      <c r="I470" s="407"/>
      <c r="J470" s="407"/>
      <c r="K470" s="412"/>
      <c r="L470" s="412"/>
      <c r="M470" s="113">
        <f>'01-Mapa de riesgo-UO'!W471</f>
        <v>0</v>
      </c>
      <c r="N470" s="114">
        <f>'01-Mapa de riesgo-UO'!AB471</f>
        <v>0</v>
      </c>
      <c r="O470" s="114">
        <f>'01-Mapa de riesgo-UO'!AF471</f>
        <v>0</v>
      </c>
      <c r="P470" s="115">
        <f>'01-Mapa de riesgo-UO'!AK471</f>
        <v>0</v>
      </c>
      <c r="Q470" s="115">
        <f>'01-Mapa de riesgo-UO'!AP471</f>
        <v>0</v>
      </c>
      <c r="R470" s="407"/>
      <c r="S470" s="409"/>
      <c r="T470" s="410"/>
      <c r="U470" s="116">
        <f>'01-Mapa de riesgo-UO'!AW471</f>
        <v>0</v>
      </c>
      <c r="V470" s="116">
        <f>'01-Mapa de riesgo-UO'!AX471</f>
        <v>0</v>
      </c>
      <c r="W470" s="117">
        <f>'01-Mapa de riesgo-UO'!K471</f>
        <v>0</v>
      </c>
      <c r="X470" s="121"/>
      <c r="Y470" s="122"/>
      <c r="Z470" s="123"/>
      <c r="AA470" s="123"/>
      <c r="AB470" s="404"/>
      <c r="AC470" s="126"/>
    </row>
    <row r="471" spans="1:29" ht="12.75" customHeight="1" x14ac:dyDescent="0.2">
      <c r="A471" s="408"/>
      <c r="B471" s="408"/>
      <c r="C471" s="408"/>
      <c r="D471" s="408"/>
      <c r="E471" s="408"/>
      <c r="F471" s="408"/>
      <c r="G471" s="112">
        <f>'01-Mapa de riesgo-UO'!I472</f>
        <v>0</v>
      </c>
      <c r="H471" s="408"/>
      <c r="I471" s="408"/>
      <c r="J471" s="408"/>
      <c r="K471" s="413"/>
      <c r="L471" s="413"/>
      <c r="M471" s="113">
        <f>'01-Mapa de riesgo-UO'!W472</f>
        <v>0</v>
      </c>
      <c r="N471" s="114">
        <f>'01-Mapa de riesgo-UO'!AB472</f>
        <v>0</v>
      </c>
      <c r="O471" s="114">
        <f>'01-Mapa de riesgo-UO'!AF472</f>
        <v>0</v>
      </c>
      <c r="P471" s="115">
        <f>'01-Mapa de riesgo-UO'!AK472</f>
        <v>0</v>
      </c>
      <c r="Q471" s="115">
        <f>'01-Mapa de riesgo-UO'!AP472</f>
        <v>0</v>
      </c>
      <c r="R471" s="408"/>
      <c r="S471" s="409"/>
      <c r="T471" s="410"/>
      <c r="U471" s="116">
        <f>'01-Mapa de riesgo-UO'!AW472</f>
        <v>0</v>
      </c>
      <c r="V471" s="116">
        <f>'01-Mapa de riesgo-UO'!AX472</f>
        <v>0</v>
      </c>
      <c r="W471" s="117">
        <f>'01-Mapa de riesgo-UO'!K472</f>
        <v>0</v>
      </c>
      <c r="X471" s="121"/>
      <c r="Y471" s="122"/>
      <c r="Z471" s="123"/>
      <c r="AA471" s="123"/>
      <c r="AB471" s="405"/>
      <c r="AC471" s="126"/>
    </row>
    <row r="472" spans="1:29" ht="12.75" customHeight="1" x14ac:dyDescent="0.2">
      <c r="A472" s="416">
        <v>155</v>
      </c>
      <c r="B472" s="416" t="str">
        <f>'01-Mapa de riesgo-UO'!D473</f>
        <v>BIENESTAR_INSTITUCIONAL</v>
      </c>
      <c r="C472" s="415" t="str">
        <f>+'01-Mapa de riesgo-UO'!F473</f>
        <v>NO</v>
      </c>
      <c r="D472" s="415" t="str">
        <f>'01-Mapa de riesgo-UO'!J473</f>
        <v>Contable</v>
      </c>
      <c r="E472" s="415" t="str">
        <f>'01-Mapa de riesgo-UO'!K473</f>
        <v>Hechos económicos no incluidos en el proceso contable .</v>
      </c>
      <c r="F472" s="415"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415" t="str">
        <f>'01-Mapa de riesgo-UO'!M473</f>
        <v>1. Hechos económicos subestimados,
2. Mala Reputación
3. Declaración tributarias no exactas.</v>
      </c>
      <c r="I472" s="406" t="str">
        <f>'01-Mapa de riesgo-UO'!AT473</f>
        <v>LEVE</v>
      </c>
      <c r="J472" s="415"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411"/>
      <c r="L472" s="414"/>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406" t="str">
        <f>'01-Mapa de riesgo-UO'!AR473</f>
        <v>ACEPTABLE</v>
      </c>
      <c r="S472" s="409"/>
      <c r="T472" s="410"/>
      <c r="U472" s="116" t="str">
        <f>'01-Mapa de riesgo-UO'!AW473</f>
        <v>ASUMIR</v>
      </c>
      <c r="V472" s="116">
        <f>'01-Mapa de riesgo-UO'!AX473</f>
        <v>0</v>
      </c>
      <c r="W472" s="117" t="str">
        <f>'01-Mapa de riesgo-UO'!K473</f>
        <v>Hechos económicos no incluidos en el proceso contable .</v>
      </c>
      <c r="X472" s="121"/>
      <c r="Y472" s="122"/>
      <c r="Z472" s="123"/>
      <c r="AA472" s="123"/>
      <c r="AB472" s="403"/>
      <c r="AC472" s="126"/>
    </row>
    <row r="473" spans="1:29" ht="12.75" customHeight="1" x14ac:dyDescent="0.2">
      <c r="A473" s="407"/>
      <c r="B473" s="407"/>
      <c r="C473" s="407"/>
      <c r="D473" s="407"/>
      <c r="E473" s="407"/>
      <c r="F473" s="407"/>
      <c r="G473" s="112" t="str">
        <f>'01-Mapa de riesgo-UO'!I474</f>
        <v>Demora en la generación de Ordenes de pago</v>
      </c>
      <c r="H473" s="407"/>
      <c r="I473" s="407"/>
      <c r="J473" s="407"/>
      <c r="K473" s="412"/>
      <c r="L473" s="412"/>
      <c r="M473" s="113">
        <f>'01-Mapa de riesgo-UO'!W474</f>
        <v>0</v>
      </c>
      <c r="N473" s="114">
        <f>'01-Mapa de riesgo-UO'!AB474</f>
        <v>0</v>
      </c>
      <c r="O473" s="114">
        <f>'01-Mapa de riesgo-UO'!AF474</f>
        <v>0</v>
      </c>
      <c r="P473" s="115">
        <f>'01-Mapa de riesgo-UO'!AK474</f>
        <v>0</v>
      </c>
      <c r="Q473" s="115">
        <f>'01-Mapa de riesgo-UO'!AP474</f>
        <v>0</v>
      </c>
      <c r="R473" s="407"/>
      <c r="S473" s="409"/>
      <c r="T473" s="410"/>
      <c r="U473" s="116" t="str">
        <f>'01-Mapa de riesgo-UO'!AW474</f>
        <v>ASUMIR</v>
      </c>
      <c r="V473" s="116">
        <f>'01-Mapa de riesgo-UO'!AX474</f>
        <v>0</v>
      </c>
      <c r="W473" s="117">
        <f>'01-Mapa de riesgo-UO'!K474</f>
        <v>0</v>
      </c>
      <c r="X473" s="121"/>
      <c r="Y473" s="122"/>
      <c r="Z473" s="123"/>
      <c r="AA473" s="123"/>
      <c r="AB473" s="404"/>
      <c r="AC473" s="126"/>
    </row>
    <row r="474" spans="1:29" ht="12.75" customHeight="1" x14ac:dyDescent="0.2">
      <c r="A474" s="408"/>
      <c r="B474" s="408"/>
      <c r="C474" s="408"/>
      <c r="D474" s="408"/>
      <c r="E474" s="408"/>
      <c r="F474" s="408"/>
      <c r="G474" s="112" t="str">
        <f>'01-Mapa de riesgo-UO'!I475</f>
        <v>Demora en la Causación de Ordenes de pago</v>
      </c>
      <c r="H474" s="408"/>
      <c r="I474" s="408"/>
      <c r="J474" s="408"/>
      <c r="K474" s="413"/>
      <c r="L474" s="413"/>
      <c r="M474" s="113">
        <f>'01-Mapa de riesgo-UO'!W475</f>
        <v>0</v>
      </c>
      <c r="N474" s="114">
        <f>'01-Mapa de riesgo-UO'!AB475</f>
        <v>0</v>
      </c>
      <c r="O474" s="114">
        <f>'01-Mapa de riesgo-UO'!AF475</f>
        <v>0</v>
      </c>
      <c r="P474" s="115">
        <f>'01-Mapa de riesgo-UO'!AK475</f>
        <v>0</v>
      </c>
      <c r="Q474" s="115">
        <f>'01-Mapa de riesgo-UO'!AP475</f>
        <v>0</v>
      </c>
      <c r="R474" s="408"/>
      <c r="S474" s="409"/>
      <c r="T474" s="410"/>
      <c r="U474" s="116" t="str">
        <f>'01-Mapa de riesgo-UO'!AW475</f>
        <v>ASUMIR</v>
      </c>
      <c r="V474" s="116">
        <f>'01-Mapa de riesgo-UO'!AX475</f>
        <v>0</v>
      </c>
      <c r="W474" s="117">
        <f>'01-Mapa de riesgo-UO'!K475</f>
        <v>0</v>
      </c>
      <c r="X474" s="121"/>
      <c r="Y474" s="122"/>
      <c r="Z474" s="123"/>
      <c r="AA474" s="123"/>
      <c r="AB474" s="405"/>
      <c r="AC474" s="126"/>
    </row>
    <row r="475" spans="1:29" ht="12.75" customHeight="1" x14ac:dyDescent="0.2">
      <c r="A475" s="416">
        <v>156</v>
      </c>
      <c r="B475" s="416" t="str">
        <f>'01-Mapa de riesgo-UO'!D476</f>
        <v>BIENESTAR_INSTITUCIONAL</v>
      </c>
      <c r="C475" s="415" t="str">
        <f>+'01-Mapa de riesgo-UO'!F476</f>
        <v>NO</v>
      </c>
      <c r="D475" s="415" t="str">
        <f>'01-Mapa de riesgo-UO'!J476</f>
        <v>Contable</v>
      </c>
      <c r="E475" s="415" t="str">
        <f>'01-Mapa de riesgo-UO'!K476</f>
        <v>SANCIONES</v>
      </c>
      <c r="F475" s="415"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415" t="str">
        <f>'01-Mapa de riesgo-UO'!M476</f>
        <v>1. Sanciones
2.  Declaración tributarias no exactas.
3. Detrimento patrimonial</v>
      </c>
      <c r="I475" s="406" t="str">
        <f>'01-Mapa de riesgo-UO'!AT476</f>
        <v>LEVE</v>
      </c>
      <c r="J475" s="415" t="str">
        <f>'01-Mapa de riesgo-UO'!AU476</f>
        <v>Obligaciones tributarias no presentadas/obligaciones tributarias a presentar 
Valores no aceptados en la devolución de IVA atribuibles a gestión Contable/Valor a solicitar de devolución de IVA</v>
      </c>
      <c r="K475" s="411"/>
      <c r="L475" s="414"/>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406" t="str">
        <f>'01-Mapa de riesgo-UO'!AR476</f>
        <v>ACEPTABLE</v>
      </c>
      <c r="S475" s="409"/>
      <c r="T475" s="410"/>
      <c r="U475" s="116" t="str">
        <f>'01-Mapa de riesgo-UO'!AW476</f>
        <v>ASUMIR</v>
      </c>
      <c r="V475" s="116">
        <f>'01-Mapa de riesgo-UO'!AX476</f>
        <v>0</v>
      </c>
      <c r="W475" s="117" t="str">
        <f>'01-Mapa de riesgo-UO'!K476</f>
        <v>SANCIONES</v>
      </c>
      <c r="X475" s="121"/>
      <c r="Y475" s="122"/>
      <c r="Z475" s="123"/>
      <c r="AA475" s="123"/>
      <c r="AB475" s="403"/>
      <c r="AC475" s="126"/>
    </row>
    <row r="476" spans="1:29" ht="12.75" customHeight="1" x14ac:dyDescent="0.2">
      <c r="A476" s="407"/>
      <c r="B476" s="407"/>
      <c r="C476" s="407"/>
      <c r="D476" s="407"/>
      <c r="E476" s="407"/>
      <c r="F476" s="407"/>
      <c r="G476" s="112" t="str">
        <f>'01-Mapa de riesgo-UO'!I477</f>
        <v xml:space="preserve">No presentación de una obligación tributaria </v>
      </c>
      <c r="H476" s="407"/>
      <c r="I476" s="407"/>
      <c r="J476" s="407"/>
      <c r="K476" s="412"/>
      <c r="L476" s="412"/>
      <c r="M476" s="113">
        <f>'01-Mapa de riesgo-UO'!W477</f>
        <v>0</v>
      </c>
      <c r="N476" s="114">
        <f>'01-Mapa de riesgo-UO'!AB477</f>
        <v>0</v>
      </c>
      <c r="O476" s="114">
        <f>'01-Mapa de riesgo-UO'!AF477</f>
        <v>0</v>
      </c>
      <c r="P476" s="115">
        <f>'01-Mapa de riesgo-UO'!AK477</f>
        <v>0</v>
      </c>
      <c r="Q476" s="115">
        <f>'01-Mapa de riesgo-UO'!AP477</f>
        <v>0</v>
      </c>
      <c r="R476" s="407"/>
      <c r="S476" s="409"/>
      <c r="T476" s="410"/>
      <c r="U476" s="116" t="str">
        <f>'01-Mapa de riesgo-UO'!AW477</f>
        <v>ASUMIR</v>
      </c>
      <c r="V476" s="116">
        <f>'01-Mapa de riesgo-UO'!AX477</f>
        <v>0</v>
      </c>
      <c r="W476" s="117">
        <f>'01-Mapa de riesgo-UO'!K477</f>
        <v>0</v>
      </c>
      <c r="X476" s="121"/>
      <c r="Y476" s="122"/>
      <c r="Z476" s="123"/>
      <c r="AA476" s="123"/>
      <c r="AB476" s="404"/>
      <c r="AC476" s="126"/>
    </row>
    <row r="477" spans="1:29" ht="12.75" customHeight="1" x14ac:dyDescent="0.2">
      <c r="A477" s="408"/>
      <c r="B477" s="408"/>
      <c r="C477" s="408"/>
      <c r="D477" s="408"/>
      <c r="E477" s="408"/>
      <c r="F477" s="408"/>
      <c r="G477" s="112" t="str">
        <f>'01-Mapa de riesgo-UO'!I478</f>
        <v xml:space="preserve">Presentación inadecuada de la solicitud de devolución de IVA/Declaración de Retención en la fuente/ICA </v>
      </c>
      <c r="H477" s="408"/>
      <c r="I477" s="408"/>
      <c r="J477" s="408"/>
      <c r="K477" s="413"/>
      <c r="L477" s="413"/>
      <c r="M477" s="113">
        <f>'01-Mapa de riesgo-UO'!W478</f>
        <v>0</v>
      </c>
      <c r="N477" s="114">
        <f>'01-Mapa de riesgo-UO'!AB478</f>
        <v>0</v>
      </c>
      <c r="O477" s="114">
        <f>'01-Mapa de riesgo-UO'!AF478</f>
        <v>0</v>
      </c>
      <c r="P477" s="115">
        <f>'01-Mapa de riesgo-UO'!AK478</f>
        <v>0</v>
      </c>
      <c r="Q477" s="115">
        <f>'01-Mapa de riesgo-UO'!AP478</f>
        <v>0</v>
      </c>
      <c r="R477" s="408"/>
      <c r="S477" s="409"/>
      <c r="T477" s="410"/>
      <c r="U477" s="116" t="str">
        <f>'01-Mapa de riesgo-UO'!AW478</f>
        <v>ASUMIR</v>
      </c>
      <c r="V477" s="116">
        <f>'01-Mapa de riesgo-UO'!AX478</f>
        <v>0</v>
      </c>
      <c r="W477" s="117">
        <f>'01-Mapa de riesgo-UO'!K478</f>
        <v>0</v>
      </c>
      <c r="X477" s="121"/>
      <c r="Y477" s="122"/>
      <c r="Z477" s="123"/>
      <c r="AA477" s="123"/>
      <c r="AB477" s="405"/>
      <c r="AC477" s="126"/>
    </row>
    <row r="478" spans="1:29" ht="12.75" customHeight="1" x14ac:dyDescent="0.2">
      <c r="A478" s="416">
        <v>157</v>
      </c>
      <c r="B478" s="416" t="str">
        <f>'01-Mapa de riesgo-UO'!D479</f>
        <v>ADMINISTRACIÓN_INSTITUCIONAL</v>
      </c>
      <c r="C478" s="415" t="str">
        <f>+'01-Mapa de riesgo-UO'!F479</f>
        <v>NO</v>
      </c>
      <c r="D478" s="415" t="str">
        <f>'01-Mapa de riesgo-UO'!J479</f>
        <v>Estratégico</v>
      </c>
      <c r="E478" s="415" t="str">
        <f>'01-Mapa de riesgo-UO'!K479</f>
        <v xml:space="preserve">Programas de apoyo socioeconómico que no lleguen oportunamente a la población que lo requiere de acuerdo a sus necesidades  </v>
      </c>
      <c r="F478" s="415"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415" t="str">
        <f>'01-Mapa de riesgo-UO'!M479</f>
        <v xml:space="preserve">Los apoyos no lleguen oportunamente a quien lo necesita  según sus necesidades
Disminución en el cumplimiento de los indicadores del PDI 
</v>
      </c>
      <c r="I478" s="406" t="str">
        <f>'01-Mapa de riesgo-UO'!AT479</f>
        <v>MODERADO</v>
      </c>
      <c r="J478" s="415"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411"/>
      <c r="L478" s="414"/>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406" t="str">
        <f>'01-Mapa de riesgo-UO'!AR479</f>
        <v>ACEPTABLE</v>
      </c>
      <c r="S478" s="409"/>
      <c r="T478" s="410"/>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403"/>
      <c r="AC478" s="126"/>
    </row>
    <row r="479" spans="1:29" ht="12.75" customHeight="1" x14ac:dyDescent="0.2">
      <c r="A479" s="407"/>
      <c r="B479" s="407"/>
      <c r="C479" s="407"/>
      <c r="D479" s="407"/>
      <c r="E479" s="407"/>
      <c r="F479" s="407"/>
      <c r="G479" s="112" t="str">
        <f>'01-Mapa de riesgo-UO'!I480</f>
        <v>Recursos disponibles que no permiten flexibilidad en la destinación de acuerdo a las necesidades identificadas en la población estudiantil</v>
      </c>
      <c r="H479" s="407"/>
      <c r="I479" s="407"/>
      <c r="J479" s="407"/>
      <c r="K479" s="412"/>
      <c r="L479" s="412"/>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407"/>
      <c r="S479" s="409"/>
      <c r="T479" s="410"/>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404"/>
      <c r="AC479" s="126"/>
    </row>
    <row r="480" spans="1:29" ht="12.75" customHeight="1" x14ac:dyDescent="0.2">
      <c r="A480" s="408"/>
      <c r="B480" s="408"/>
      <c r="C480" s="408"/>
      <c r="D480" s="408"/>
      <c r="E480" s="408"/>
      <c r="F480" s="408"/>
      <c r="G480" s="112">
        <f>'01-Mapa de riesgo-UO'!I481</f>
        <v>0</v>
      </c>
      <c r="H480" s="408"/>
      <c r="I480" s="408"/>
      <c r="J480" s="408"/>
      <c r="K480" s="413"/>
      <c r="L480" s="413"/>
      <c r="M480" s="113">
        <f>'01-Mapa de riesgo-UO'!W481</f>
        <v>0</v>
      </c>
      <c r="N480" s="114">
        <f>'01-Mapa de riesgo-UO'!AB481</f>
        <v>0</v>
      </c>
      <c r="O480" s="114">
        <f>'01-Mapa de riesgo-UO'!AF481</f>
        <v>0</v>
      </c>
      <c r="P480" s="115">
        <f>'01-Mapa de riesgo-UO'!AK481</f>
        <v>0</v>
      </c>
      <c r="Q480" s="115">
        <f>'01-Mapa de riesgo-UO'!AP481</f>
        <v>0</v>
      </c>
      <c r="R480" s="408"/>
      <c r="S480" s="409"/>
      <c r="T480" s="410"/>
      <c r="U480" s="116">
        <f>'01-Mapa de riesgo-UO'!AW481</f>
        <v>0</v>
      </c>
      <c r="V480" s="116">
        <f>'01-Mapa de riesgo-UO'!AX481</f>
        <v>0</v>
      </c>
      <c r="W480" s="117">
        <f>'01-Mapa de riesgo-UO'!K481</f>
        <v>0</v>
      </c>
      <c r="X480" s="121"/>
      <c r="Y480" s="122"/>
      <c r="Z480" s="123"/>
      <c r="AA480" s="123"/>
      <c r="AB480" s="405"/>
      <c r="AC480" s="126"/>
    </row>
    <row r="481" spans="1:29" ht="12.75" customHeight="1" x14ac:dyDescent="0.2">
      <c r="A481" s="416">
        <v>158</v>
      </c>
      <c r="B481" s="416" t="str">
        <f>'01-Mapa de riesgo-UO'!D482</f>
        <v>ADMINISTRACIÓN_INSTITUCIONAL</v>
      </c>
      <c r="C481" s="415" t="str">
        <f>+'01-Mapa de riesgo-UO'!F482</f>
        <v>NO</v>
      </c>
      <c r="D481" s="415" t="str">
        <f>'01-Mapa de riesgo-UO'!J482</f>
        <v>Cumplimiento</v>
      </c>
      <c r="E481" s="415" t="str">
        <f>'01-Mapa de riesgo-UO'!K482</f>
        <v>Inhabilitación del servicio de salud integral de la UTP por parte de los entes de control</v>
      </c>
      <c r="F481" s="415"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415" t="str">
        <f>'01-Mapa de riesgo-UO'!M482</f>
        <v>Cierre de los servicios de salud en la institución
Sanciones y multas a la Universidad
Procesos disciplinarios 
Afectación de imagen  Institucional</v>
      </c>
      <c r="I481" s="406" t="str">
        <f>'01-Mapa de riesgo-UO'!AT482</f>
        <v>GRAVE</v>
      </c>
      <c r="J481" s="415" t="str">
        <f>'01-Mapa de riesgo-UO'!AU482</f>
        <v>(No. de items de la autoevaluación que cumplen con los estandares de habilitación / Total de items de la autoevaluación de habilitación) * 100</v>
      </c>
      <c r="K481" s="411"/>
      <c r="L481" s="414"/>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406" t="str">
        <f>'01-Mapa de riesgo-UO'!AR482</f>
        <v>ACEPTABLE</v>
      </c>
      <c r="S481" s="409"/>
      <c r="T481" s="410"/>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403"/>
      <c r="AC481" s="126"/>
    </row>
    <row r="482" spans="1:29" ht="12.75" customHeight="1" x14ac:dyDescent="0.2">
      <c r="A482" s="407"/>
      <c r="B482" s="407"/>
      <c r="C482" s="407"/>
      <c r="D482" s="407"/>
      <c r="E482" s="407"/>
      <c r="F482" s="407"/>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07"/>
      <c r="I482" s="407"/>
      <c r="J482" s="407"/>
      <c r="K482" s="412"/>
      <c r="L482" s="412"/>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407"/>
      <c r="S482" s="409"/>
      <c r="T482" s="410"/>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404"/>
      <c r="AC482" s="126"/>
    </row>
    <row r="483" spans="1:29" ht="12.75" customHeight="1" x14ac:dyDescent="0.2">
      <c r="A483" s="408"/>
      <c r="B483" s="408"/>
      <c r="C483" s="408"/>
      <c r="D483" s="408"/>
      <c r="E483" s="408"/>
      <c r="F483" s="408"/>
      <c r="G483" s="112" t="str">
        <f>'01-Mapa de riesgo-UO'!I484</f>
        <v>Construcción de CAT institucional para el acopio de residuos postconsumo institucionales</v>
      </c>
      <c r="H483" s="408"/>
      <c r="I483" s="408"/>
      <c r="J483" s="408"/>
      <c r="K483" s="413"/>
      <c r="L483" s="413"/>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408"/>
      <c r="S483" s="409"/>
      <c r="T483" s="410"/>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405"/>
      <c r="AC483" s="126"/>
    </row>
    <row r="484" spans="1:29" ht="12.75" customHeight="1" x14ac:dyDescent="0.2">
      <c r="A484" s="416">
        <v>159</v>
      </c>
      <c r="B484" s="416" t="str">
        <f>'01-Mapa de riesgo-UO'!D485</f>
        <v>ADMINISTRACIÓN_INSTITUCIONAL</v>
      </c>
      <c r="C484" s="415" t="str">
        <f>+'01-Mapa de riesgo-UO'!F485</f>
        <v>NO</v>
      </c>
      <c r="D484" s="415" t="str">
        <f>'01-Mapa de riesgo-UO'!J485</f>
        <v>Operacional</v>
      </c>
      <c r="E484" s="415" t="str">
        <f>'01-Mapa de riesgo-UO'!K485</f>
        <v>No prestación adecuada de los servicios requeridos por la comunidad universitaria.</v>
      </c>
      <c r="F484" s="415"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415" t="str">
        <f>'01-Mapa de riesgo-UO'!M485</f>
        <v>Inconformidad de los usuarios, probabilidad de mal funcionamiento de equipos e incremento en daños de la infraestructura.</v>
      </c>
      <c r="I484" s="406" t="str">
        <f>'01-Mapa de riesgo-UO'!AT485</f>
        <v>MODERADO</v>
      </c>
      <c r="J484" s="415" t="str">
        <f>'01-Mapa de riesgo-UO'!AU485</f>
        <v>No. de inconformidades en el servicio / No. De servicios y contratos programados x 100</v>
      </c>
      <c r="K484" s="411"/>
      <c r="L484" s="414"/>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406" t="str">
        <f>'01-Mapa de riesgo-UO'!AR485</f>
        <v>ACEPTABLE</v>
      </c>
      <c r="S484" s="409"/>
      <c r="T484" s="410"/>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403"/>
      <c r="AC484" s="126"/>
    </row>
    <row r="485" spans="1:29" ht="12.75" customHeight="1" x14ac:dyDescent="0.2">
      <c r="A485" s="407"/>
      <c r="B485" s="407"/>
      <c r="C485" s="407"/>
      <c r="D485" s="407"/>
      <c r="E485" s="407"/>
      <c r="F485" s="407"/>
      <c r="G485" s="112" t="str">
        <f>'01-Mapa de riesgo-UO'!I486</f>
        <v>No cumplimiento de los cronogramas establecidos en la contratación de obras y servicios</v>
      </c>
      <c r="H485" s="407"/>
      <c r="I485" s="407"/>
      <c r="J485" s="407"/>
      <c r="K485" s="412"/>
      <c r="L485" s="412"/>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407"/>
      <c r="S485" s="409"/>
      <c r="T485" s="410"/>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404"/>
      <c r="AC485" s="126"/>
    </row>
    <row r="486" spans="1:29" ht="12.75" customHeight="1" x14ac:dyDescent="0.2">
      <c r="A486" s="408"/>
      <c r="B486" s="408"/>
      <c r="C486" s="408"/>
      <c r="D486" s="408"/>
      <c r="E486" s="408"/>
      <c r="F486" s="408"/>
      <c r="G486" s="112" t="str">
        <f>'01-Mapa de riesgo-UO'!I487</f>
        <v xml:space="preserve">Falta de revisión y atención a la ejecución a las observaciones presentadas por los contratistas en mantenimiento de equipos </v>
      </c>
      <c r="H486" s="408"/>
      <c r="I486" s="408"/>
      <c r="J486" s="408"/>
      <c r="K486" s="413"/>
      <c r="L486" s="413"/>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408"/>
      <c r="S486" s="409"/>
      <c r="T486" s="410"/>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405"/>
      <c r="AC486" s="126"/>
    </row>
    <row r="487" spans="1:29" ht="12.75" customHeight="1" x14ac:dyDescent="0.2">
      <c r="A487" s="416">
        <v>160</v>
      </c>
      <c r="B487" s="416" t="str">
        <f>'01-Mapa de riesgo-UO'!D488</f>
        <v>ADMINISTRACIÓN_INSTITUCIONAL</v>
      </c>
      <c r="C487" s="415" t="str">
        <f>+'01-Mapa de riesgo-UO'!F488</f>
        <v>NO</v>
      </c>
      <c r="D487" s="415" t="str">
        <f>'01-Mapa de riesgo-UO'!J488</f>
        <v>Financiero</v>
      </c>
      <c r="E487" s="415" t="str">
        <f>'01-Mapa de riesgo-UO'!K488</f>
        <v>Pago de suministro de bienes, despues de la fecha de vencimiento de la factura.</v>
      </c>
      <c r="F487" s="415"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415" t="str">
        <f>'01-Mapa de riesgo-UO'!M488</f>
        <v>Demandas por incumplimiento en el pago.
Multas
Deterioro en la imagen institucional</v>
      </c>
      <c r="I487" s="406" t="str">
        <f>'01-Mapa de riesgo-UO'!AT488</f>
        <v>LEVE</v>
      </c>
      <c r="J487" s="415" t="str">
        <f>'01-Mapa de riesgo-UO'!AU488</f>
        <v>Número de facturas pagadas fuera de las fechas establecidas por el proveedor.</v>
      </c>
      <c r="K487" s="411"/>
      <c r="L487" s="414"/>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406" t="str">
        <f>'01-Mapa de riesgo-UO'!AR488</f>
        <v>FUERTE</v>
      </c>
      <c r="S487" s="409"/>
      <c r="T487" s="410"/>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403"/>
      <c r="AC487" s="126"/>
    </row>
    <row r="488" spans="1:29" ht="12.75" customHeight="1" x14ac:dyDescent="0.2">
      <c r="A488" s="407"/>
      <c r="B488" s="407"/>
      <c r="C488" s="407"/>
      <c r="D488" s="407"/>
      <c r="E488" s="407"/>
      <c r="F488" s="407"/>
      <c r="G488" s="112" t="str">
        <f>'01-Mapa de riesgo-UO'!I489</f>
        <v>Falta de seguimiento al tramite de pago a proveedores.</v>
      </c>
      <c r="H488" s="407"/>
      <c r="I488" s="407"/>
      <c r="J488" s="407"/>
      <c r="K488" s="412"/>
      <c r="L488" s="412"/>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407"/>
      <c r="S488" s="409"/>
      <c r="T488" s="410"/>
      <c r="U488" s="116" t="str">
        <f>'01-Mapa de riesgo-UO'!AW489</f>
        <v>ASUMIR</v>
      </c>
      <c r="V488" s="116">
        <f>'01-Mapa de riesgo-UO'!AX489</f>
        <v>0</v>
      </c>
      <c r="W488" s="117">
        <f>'01-Mapa de riesgo-UO'!K489</f>
        <v>0</v>
      </c>
      <c r="X488" s="121"/>
      <c r="Y488" s="122"/>
      <c r="Z488" s="123"/>
      <c r="AA488" s="123"/>
      <c r="AB488" s="404"/>
      <c r="AC488" s="126"/>
    </row>
    <row r="489" spans="1:29" ht="12.75" customHeight="1" x14ac:dyDescent="0.2">
      <c r="A489" s="408"/>
      <c r="B489" s="408"/>
      <c r="C489" s="408"/>
      <c r="D489" s="408"/>
      <c r="E489" s="408"/>
      <c r="F489" s="408"/>
      <c r="G489" s="112" t="str">
        <f>'01-Mapa de riesgo-UO'!I490</f>
        <v xml:space="preserve">Diligenciamiento oportuno del acta de recibido a satisfaccion por de los supervisores </v>
      </c>
      <c r="H489" s="408"/>
      <c r="I489" s="408"/>
      <c r="J489" s="408"/>
      <c r="K489" s="413"/>
      <c r="L489" s="413"/>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408"/>
      <c r="S489" s="409"/>
      <c r="T489" s="410"/>
      <c r="U489" s="116" t="str">
        <f>'01-Mapa de riesgo-UO'!AW490</f>
        <v>ASUMIR</v>
      </c>
      <c r="V489" s="116">
        <f>'01-Mapa de riesgo-UO'!AX490</f>
        <v>0</v>
      </c>
      <c r="W489" s="117">
        <f>'01-Mapa de riesgo-UO'!K490</f>
        <v>0</v>
      </c>
      <c r="X489" s="121"/>
      <c r="Y489" s="122"/>
      <c r="Z489" s="123"/>
      <c r="AA489" s="123"/>
      <c r="AB489" s="405"/>
      <c r="AC489" s="126"/>
    </row>
    <row r="490" spans="1:29" ht="12.75" customHeight="1" x14ac:dyDescent="0.2">
      <c r="A490" s="416">
        <v>161</v>
      </c>
      <c r="B490" s="416" t="str">
        <f>'01-Mapa de riesgo-UO'!D491</f>
        <v>ADMINISTRACIÓN_INSTITUCIONAL</v>
      </c>
      <c r="C490" s="415" t="str">
        <f>+'01-Mapa de riesgo-UO'!F491</f>
        <v>NO</v>
      </c>
      <c r="D490" s="415" t="str">
        <f>'01-Mapa de riesgo-UO'!J491</f>
        <v>Operacional</v>
      </c>
      <c r="E490" s="415" t="str">
        <f>'01-Mapa de riesgo-UO'!K491</f>
        <v>Agotamiento de las reservas de agua en el campus universitario, para la atención de las necesidades basicas de salubridad.</v>
      </c>
      <c r="F490" s="415" t="str">
        <f>'01-Mapa de riesgo-UO'!L491</f>
        <v>Falta de agua en el campus Universitario para la atención de necesidades básicas</v>
      </c>
      <c r="G490" s="112" t="str">
        <f>'01-Mapa de riesgo-UO'!I491</f>
        <v>No revisión oportuna de los niveles de los tanques de almacenamiento de agua.</v>
      </c>
      <c r="H490" s="415" t="str">
        <f>'01-Mapa de riesgo-UO'!M491</f>
        <v>Suspensión de actividades académicas y administrativas</v>
      </c>
      <c r="I490" s="406" t="str">
        <f>'01-Mapa de riesgo-UO'!AT491</f>
        <v>LEVE</v>
      </c>
      <c r="J490" s="415" t="str">
        <f>'01-Mapa de riesgo-UO'!AU491</f>
        <v>Número de veces que se suspenden las actividades académicas o administrativas por agotamiento de las reservas de agua durante la vigencia en actividades no programadas</v>
      </c>
      <c r="K490" s="411"/>
      <c r="L490" s="414"/>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406" t="str">
        <f>'01-Mapa de riesgo-UO'!AR491</f>
        <v>ACEPTABLE</v>
      </c>
      <c r="S490" s="409"/>
      <c r="T490" s="410"/>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403"/>
      <c r="AC490" s="126"/>
    </row>
    <row r="491" spans="1:29" ht="12.75" customHeight="1" x14ac:dyDescent="0.2">
      <c r="A491" s="407"/>
      <c r="B491" s="407"/>
      <c r="C491" s="407"/>
      <c r="D491" s="407"/>
      <c r="E491" s="407"/>
      <c r="F491" s="407"/>
      <c r="G491" s="112" t="str">
        <f>'01-Mapa de riesgo-UO'!I492</f>
        <v xml:space="preserve">Daños ocurridos en la red hidráulica al interior del campus que imposibiliten el suministro de agua. </v>
      </c>
      <c r="H491" s="407"/>
      <c r="I491" s="407"/>
      <c r="J491" s="407"/>
      <c r="K491" s="412"/>
      <c r="L491" s="412"/>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407"/>
      <c r="S491" s="409"/>
      <c r="T491" s="410"/>
      <c r="U491" s="116">
        <f>'01-Mapa de riesgo-UO'!AW492</f>
        <v>0</v>
      </c>
      <c r="V491" s="116">
        <f>'01-Mapa de riesgo-UO'!AX492</f>
        <v>0</v>
      </c>
      <c r="W491" s="117">
        <f>'01-Mapa de riesgo-UO'!K492</f>
        <v>0</v>
      </c>
      <c r="X491" s="121"/>
      <c r="Y491" s="122"/>
      <c r="Z491" s="123"/>
      <c r="AA491" s="123"/>
      <c r="AB491" s="404"/>
      <c r="AC491" s="126"/>
    </row>
    <row r="492" spans="1:29" ht="12.75" customHeight="1" x14ac:dyDescent="0.2">
      <c r="A492" s="408"/>
      <c r="B492" s="408"/>
      <c r="C492" s="408"/>
      <c r="D492" s="408"/>
      <c r="E492" s="408"/>
      <c r="F492" s="408"/>
      <c r="G492" s="112" t="str">
        <f>'01-Mapa de riesgo-UO'!I493</f>
        <v xml:space="preserve">Falta de suministro de agua prolongado por parte del prestador del servicio, por daños ocurridos en la red hidráulica  externa </v>
      </c>
      <c r="H492" s="408"/>
      <c r="I492" s="408"/>
      <c r="J492" s="408"/>
      <c r="K492" s="413"/>
      <c r="L492" s="413"/>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408"/>
      <c r="S492" s="409"/>
      <c r="T492" s="410"/>
      <c r="U492" s="116">
        <f>'01-Mapa de riesgo-UO'!AW493</f>
        <v>0</v>
      </c>
      <c r="V492" s="116">
        <f>'01-Mapa de riesgo-UO'!AX493</f>
        <v>0</v>
      </c>
      <c r="W492" s="117">
        <f>'01-Mapa de riesgo-UO'!K493</f>
        <v>0</v>
      </c>
      <c r="X492" s="121"/>
      <c r="Y492" s="122"/>
      <c r="Z492" s="123"/>
      <c r="AA492" s="123"/>
      <c r="AB492" s="405"/>
      <c r="AC492" s="126"/>
    </row>
    <row r="493" spans="1:29" ht="12.75" customHeight="1" x14ac:dyDescent="0.2">
      <c r="A493" s="416">
        <v>162</v>
      </c>
      <c r="B493" s="416">
        <f>'01-Mapa de riesgo-UO'!D494</f>
        <v>0</v>
      </c>
      <c r="C493" s="415">
        <f>+'01-Mapa de riesgo-UO'!F494</f>
        <v>0</v>
      </c>
      <c r="D493" s="415">
        <f>'01-Mapa de riesgo-UO'!J494</f>
        <v>0</v>
      </c>
      <c r="E493" s="415">
        <f>'01-Mapa de riesgo-UO'!K494</f>
        <v>0</v>
      </c>
      <c r="F493" s="415">
        <f>'01-Mapa de riesgo-UO'!L494</f>
        <v>0</v>
      </c>
      <c r="G493" s="112">
        <f>'01-Mapa de riesgo-UO'!I494</f>
        <v>0</v>
      </c>
      <c r="H493" s="415">
        <f>'01-Mapa de riesgo-UO'!M494</f>
        <v>0</v>
      </c>
      <c r="I493" s="406" t="str">
        <f>'01-Mapa de riesgo-UO'!AT494</f>
        <v>LEVE</v>
      </c>
      <c r="J493" s="415">
        <f>'01-Mapa de riesgo-UO'!AU494</f>
        <v>0</v>
      </c>
      <c r="K493" s="411"/>
      <c r="L493" s="414"/>
      <c r="M493" s="113">
        <f>'01-Mapa de riesgo-UO'!W494</f>
        <v>0</v>
      </c>
      <c r="N493" s="114">
        <f>'01-Mapa de riesgo-UO'!AB494</f>
        <v>0</v>
      </c>
      <c r="O493" s="114">
        <f>'01-Mapa de riesgo-UO'!AF494</f>
        <v>0</v>
      </c>
      <c r="P493" s="115">
        <f>'01-Mapa de riesgo-UO'!AK494</f>
        <v>0</v>
      </c>
      <c r="Q493" s="115">
        <f>'01-Mapa de riesgo-UO'!AP494</f>
        <v>0</v>
      </c>
      <c r="R493" s="406" t="e">
        <f>'01-Mapa de riesgo-UO'!AR494</f>
        <v>#DIV/0!</v>
      </c>
      <c r="S493" s="409"/>
      <c r="T493" s="410"/>
      <c r="U493" s="116">
        <f>'01-Mapa de riesgo-UO'!AW494</f>
        <v>0</v>
      </c>
      <c r="V493" s="116">
        <f>'01-Mapa de riesgo-UO'!AX494</f>
        <v>0</v>
      </c>
      <c r="W493" s="117">
        <f>'01-Mapa de riesgo-UO'!K494</f>
        <v>0</v>
      </c>
      <c r="X493" s="121"/>
      <c r="Y493" s="122"/>
      <c r="Z493" s="123"/>
      <c r="AA493" s="123"/>
      <c r="AB493" s="403"/>
      <c r="AC493" s="126"/>
    </row>
    <row r="494" spans="1:29" ht="12.75" customHeight="1" x14ac:dyDescent="0.2">
      <c r="A494" s="407"/>
      <c r="B494" s="407"/>
      <c r="C494" s="407"/>
      <c r="D494" s="407"/>
      <c r="E494" s="407"/>
      <c r="F494" s="407"/>
      <c r="G494" s="112">
        <f>'01-Mapa de riesgo-UO'!I495</f>
        <v>0</v>
      </c>
      <c r="H494" s="407"/>
      <c r="I494" s="407"/>
      <c r="J494" s="407"/>
      <c r="K494" s="412"/>
      <c r="L494" s="412"/>
      <c r="M494" s="113">
        <f>'01-Mapa de riesgo-UO'!W495</f>
        <v>0</v>
      </c>
      <c r="N494" s="114">
        <f>'01-Mapa de riesgo-UO'!AB495</f>
        <v>0</v>
      </c>
      <c r="O494" s="114">
        <f>'01-Mapa de riesgo-UO'!AF495</f>
        <v>0</v>
      </c>
      <c r="P494" s="115">
        <f>'01-Mapa de riesgo-UO'!AK495</f>
        <v>0</v>
      </c>
      <c r="Q494" s="115">
        <f>'01-Mapa de riesgo-UO'!AP495</f>
        <v>0</v>
      </c>
      <c r="R494" s="407"/>
      <c r="S494" s="409"/>
      <c r="T494" s="410"/>
      <c r="U494" s="116">
        <f>'01-Mapa de riesgo-UO'!AW495</f>
        <v>0</v>
      </c>
      <c r="V494" s="116">
        <f>'01-Mapa de riesgo-UO'!AX495</f>
        <v>0</v>
      </c>
      <c r="W494" s="117">
        <f>'01-Mapa de riesgo-UO'!K495</f>
        <v>0</v>
      </c>
      <c r="X494" s="121"/>
      <c r="Y494" s="122"/>
      <c r="Z494" s="123"/>
      <c r="AA494" s="123"/>
      <c r="AB494" s="404"/>
      <c r="AC494" s="126"/>
    </row>
    <row r="495" spans="1:29" ht="12.75" customHeight="1" x14ac:dyDescent="0.2">
      <c r="A495" s="408"/>
      <c r="B495" s="408"/>
      <c r="C495" s="408"/>
      <c r="D495" s="408"/>
      <c r="E495" s="408"/>
      <c r="F495" s="408"/>
      <c r="G495" s="112">
        <f>'01-Mapa de riesgo-UO'!I496</f>
        <v>0</v>
      </c>
      <c r="H495" s="408"/>
      <c r="I495" s="408"/>
      <c r="J495" s="408"/>
      <c r="K495" s="413"/>
      <c r="L495" s="413"/>
      <c r="M495" s="113">
        <f>'01-Mapa de riesgo-UO'!W496</f>
        <v>0</v>
      </c>
      <c r="N495" s="114">
        <f>'01-Mapa de riesgo-UO'!AB496</f>
        <v>0</v>
      </c>
      <c r="O495" s="114">
        <f>'01-Mapa de riesgo-UO'!AF496</f>
        <v>0</v>
      </c>
      <c r="P495" s="115">
        <f>'01-Mapa de riesgo-UO'!AK496</f>
        <v>0</v>
      </c>
      <c r="Q495" s="115">
        <f>'01-Mapa de riesgo-UO'!AP496</f>
        <v>0</v>
      </c>
      <c r="R495" s="408"/>
      <c r="S495" s="409"/>
      <c r="T495" s="410"/>
      <c r="U495" s="116">
        <f>'01-Mapa de riesgo-UO'!AW496</f>
        <v>0</v>
      </c>
      <c r="V495" s="116">
        <f>'01-Mapa de riesgo-UO'!AX496</f>
        <v>0</v>
      </c>
      <c r="W495" s="117">
        <f>'01-Mapa de riesgo-UO'!K496</f>
        <v>0</v>
      </c>
      <c r="X495" s="121"/>
      <c r="Y495" s="122"/>
      <c r="Z495" s="123"/>
      <c r="AA495" s="123"/>
      <c r="AB495" s="405"/>
      <c r="AC495" s="126"/>
    </row>
    <row r="496" spans="1:29" ht="12.75" customHeight="1" x14ac:dyDescent="0.2">
      <c r="A496" s="416">
        <v>163</v>
      </c>
      <c r="B496" s="416">
        <f>'01-Mapa de riesgo-UO'!D497</f>
        <v>0</v>
      </c>
      <c r="C496" s="415">
        <f>+'01-Mapa de riesgo-UO'!F497</f>
        <v>0</v>
      </c>
      <c r="D496" s="415">
        <f>'01-Mapa de riesgo-UO'!J497</f>
        <v>0</v>
      </c>
      <c r="E496" s="415">
        <f>'01-Mapa de riesgo-UO'!K497</f>
        <v>0</v>
      </c>
      <c r="F496" s="415">
        <f>'01-Mapa de riesgo-UO'!L497</f>
        <v>0</v>
      </c>
      <c r="G496" s="112">
        <f>'01-Mapa de riesgo-UO'!I497</f>
        <v>0</v>
      </c>
      <c r="H496" s="415">
        <f>'01-Mapa de riesgo-UO'!M497</f>
        <v>0</v>
      </c>
      <c r="I496" s="406" t="str">
        <f>'01-Mapa de riesgo-UO'!AT497</f>
        <v>LEVE</v>
      </c>
      <c r="J496" s="415">
        <f>'01-Mapa de riesgo-UO'!AU497</f>
        <v>0</v>
      </c>
      <c r="K496" s="411"/>
      <c r="L496" s="414"/>
      <c r="M496" s="113">
        <f>'01-Mapa de riesgo-UO'!W497</f>
        <v>0</v>
      </c>
      <c r="N496" s="114">
        <f>'01-Mapa de riesgo-UO'!AB497</f>
        <v>0</v>
      </c>
      <c r="O496" s="114">
        <f>'01-Mapa de riesgo-UO'!AF497</f>
        <v>0</v>
      </c>
      <c r="P496" s="115">
        <f>'01-Mapa de riesgo-UO'!AK497</f>
        <v>0</v>
      </c>
      <c r="Q496" s="115">
        <f>'01-Mapa de riesgo-UO'!AP497</f>
        <v>0</v>
      </c>
      <c r="R496" s="406" t="e">
        <f>'01-Mapa de riesgo-UO'!AR497</f>
        <v>#DIV/0!</v>
      </c>
      <c r="S496" s="409"/>
      <c r="T496" s="410"/>
      <c r="U496" s="116">
        <f>'01-Mapa de riesgo-UO'!AW497</f>
        <v>0</v>
      </c>
      <c r="V496" s="116">
        <f>'01-Mapa de riesgo-UO'!AX497</f>
        <v>0</v>
      </c>
      <c r="W496" s="117">
        <f>'01-Mapa de riesgo-UO'!K497</f>
        <v>0</v>
      </c>
      <c r="X496" s="121"/>
      <c r="Y496" s="122"/>
      <c r="Z496" s="123"/>
      <c r="AA496" s="123"/>
      <c r="AB496" s="403"/>
      <c r="AC496" s="126"/>
    </row>
    <row r="497" spans="1:29" ht="12.75" customHeight="1" x14ac:dyDescent="0.2">
      <c r="A497" s="407"/>
      <c r="B497" s="407"/>
      <c r="C497" s="407"/>
      <c r="D497" s="407"/>
      <c r="E497" s="407"/>
      <c r="F497" s="407"/>
      <c r="G497" s="112">
        <f>'01-Mapa de riesgo-UO'!I498</f>
        <v>0</v>
      </c>
      <c r="H497" s="407"/>
      <c r="I497" s="407"/>
      <c r="J497" s="407"/>
      <c r="K497" s="412"/>
      <c r="L497" s="412"/>
      <c r="M497" s="113">
        <f>'01-Mapa de riesgo-UO'!W498</f>
        <v>0</v>
      </c>
      <c r="N497" s="114">
        <f>'01-Mapa de riesgo-UO'!AB498</f>
        <v>0</v>
      </c>
      <c r="O497" s="114">
        <f>'01-Mapa de riesgo-UO'!AF498</f>
        <v>0</v>
      </c>
      <c r="P497" s="115">
        <f>'01-Mapa de riesgo-UO'!AK498</f>
        <v>0</v>
      </c>
      <c r="Q497" s="115">
        <f>'01-Mapa de riesgo-UO'!AP498</f>
        <v>0</v>
      </c>
      <c r="R497" s="407"/>
      <c r="S497" s="409"/>
      <c r="T497" s="410"/>
      <c r="U497" s="116">
        <f>'01-Mapa de riesgo-UO'!AW498</f>
        <v>0</v>
      </c>
      <c r="V497" s="116">
        <f>'01-Mapa de riesgo-UO'!AX498</f>
        <v>0</v>
      </c>
      <c r="W497" s="117">
        <f>'01-Mapa de riesgo-UO'!K498</f>
        <v>0</v>
      </c>
      <c r="X497" s="121"/>
      <c r="Y497" s="122"/>
      <c r="Z497" s="123"/>
      <c r="AA497" s="123"/>
      <c r="AB497" s="404"/>
      <c r="AC497" s="126"/>
    </row>
    <row r="498" spans="1:29" ht="12.75" customHeight="1" x14ac:dyDescent="0.2">
      <c r="A498" s="408"/>
      <c r="B498" s="408"/>
      <c r="C498" s="408"/>
      <c r="D498" s="408"/>
      <c r="E498" s="408"/>
      <c r="F498" s="408"/>
      <c r="G498" s="112">
        <f>'01-Mapa de riesgo-UO'!I499</f>
        <v>0</v>
      </c>
      <c r="H498" s="408"/>
      <c r="I498" s="408"/>
      <c r="J498" s="408"/>
      <c r="K498" s="413"/>
      <c r="L498" s="413"/>
      <c r="M498" s="113">
        <f>'01-Mapa de riesgo-UO'!W499</f>
        <v>0</v>
      </c>
      <c r="N498" s="114">
        <f>'01-Mapa de riesgo-UO'!AB499</f>
        <v>0</v>
      </c>
      <c r="O498" s="114">
        <f>'01-Mapa de riesgo-UO'!AF499</f>
        <v>0</v>
      </c>
      <c r="P498" s="115">
        <f>'01-Mapa de riesgo-UO'!AK499</f>
        <v>0</v>
      </c>
      <c r="Q498" s="115">
        <f>'01-Mapa de riesgo-UO'!AP499</f>
        <v>0</v>
      </c>
      <c r="R498" s="408"/>
      <c r="S498" s="409"/>
      <c r="T498" s="410"/>
      <c r="U498" s="116">
        <f>'01-Mapa de riesgo-UO'!AW499</f>
        <v>0</v>
      </c>
      <c r="V498" s="116">
        <f>'01-Mapa de riesgo-UO'!AX499</f>
        <v>0</v>
      </c>
      <c r="W498" s="117">
        <f>'01-Mapa de riesgo-UO'!K499</f>
        <v>0</v>
      </c>
      <c r="X498" s="121"/>
      <c r="Y498" s="122"/>
      <c r="Z498" s="123"/>
      <c r="AA498" s="123"/>
      <c r="AB498" s="405"/>
      <c r="AC498" s="126"/>
    </row>
    <row r="499" spans="1:29" ht="12.75" customHeight="1" x14ac:dyDescent="0.2">
      <c r="A499" s="416">
        <v>164</v>
      </c>
      <c r="B499" s="416">
        <f>'01-Mapa de riesgo-UO'!D500</f>
        <v>0</v>
      </c>
      <c r="C499" s="415">
        <f>+'01-Mapa de riesgo-UO'!F500</f>
        <v>0</v>
      </c>
      <c r="D499" s="415">
        <f>'01-Mapa de riesgo-UO'!J500</f>
        <v>0</v>
      </c>
      <c r="E499" s="415">
        <f>'01-Mapa de riesgo-UO'!K500</f>
        <v>0</v>
      </c>
      <c r="F499" s="415">
        <f>'01-Mapa de riesgo-UO'!L500</f>
        <v>0</v>
      </c>
      <c r="G499" s="112">
        <f>'01-Mapa de riesgo-UO'!I500</f>
        <v>0</v>
      </c>
      <c r="H499" s="415">
        <f>'01-Mapa de riesgo-UO'!M500</f>
        <v>0</v>
      </c>
      <c r="I499" s="406" t="str">
        <f>'01-Mapa de riesgo-UO'!AT500</f>
        <v>LEVE</v>
      </c>
      <c r="J499" s="415">
        <f>'01-Mapa de riesgo-UO'!AU500</f>
        <v>0</v>
      </c>
      <c r="K499" s="411"/>
      <c r="L499" s="414"/>
      <c r="M499" s="113">
        <f>'01-Mapa de riesgo-UO'!W500</f>
        <v>0</v>
      </c>
      <c r="N499" s="114">
        <f>'01-Mapa de riesgo-UO'!AB500</f>
        <v>0</v>
      </c>
      <c r="O499" s="114">
        <f>'01-Mapa de riesgo-UO'!AF500</f>
        <v>0</v>
      </c>
      <c r="P499" s="115">
        <f>'01-Mapa de riesgo-UO'!AK500</f>
        <v>0</v>
      </c>
      <c r="Q499" s="115">
        <f>'01-Mapa de riesgo-UO'!AP500</f>
        <v>0</v>
      </c>
      <c r="R499" s="406" t="e">
        <f>'01-Mapa de riesgo-UO'!AR500</f>
        <v>#DIV/0!</v>
      </c>
      <c r="S499" s="409"/>
      <c r="T499" s="410"/>
      <c r="U499" s="116">
        <f>'01-Mapa de riesgo-UO'!AW500</f>
        <v>0</v>
      </c>
      <c r="V499" s="116">
        <f>'01-Mapa de riesgo-UO'!AX500</f>
        <v>0</v>
      </c>
      <c r="W499" s="117">
        <f>'01-Mapa de riesgo-UO'!K500</f>
        <v>0</v>
      </c>
      <c r="X499" s="121"/>
      <c r="Y499" s="122"/>
      <c r="Z499" s="123"/>
      <c r="AA499" s="123"/>
      <c r="AB499" s="403"/>
      <c r="AC499" s="126"/>
    </row>
    <row r="500" spans="1:29" ht="12.75" customHeight="1" x14ac:dyDescent="0.2">
      <c r="A500" s="407"/>
      <c r="B500" s="407"/>
      <c r="C500" s="407"/>
      <c r="D500" s="407"/>
      <c r="E500" s="407"/>
      <c r="F500" s="407"/>
      <c r="G500" s="112">
        <f>'01-Mapa de riesgo-UO'!I501</f>
        <v>0</v>
      </c>
      <c r="H500" s="407"/>
      <c r="I500" s="407"/>
      <c r="J500" s="407"/>
      <c r="K500" s="412"/>
      <c r="L500" s="412"/>
      <c r="M500" s="113">
        <f>'01-Mapa de riesgo-UO'!W501</f>
        <v>0</v>
      </c>
      <c r="N500" s="114">
        <f>'01-Mapa de riesgo-UO'!AB501</f>
        <v>0</v>
      </c>
      <c r="O500" s="114">
        <f>'01-Mapa de riesgo-UO'!AF501</f>
        <v>0</v>
      </c>
      <c r="P500" s="115">
        <f>'01-Mapa de riesgo-UO'!AK501</f>
        <v>0</v>
      </c>
      <c r="Q500" s="115">
        <f>'01-Mapa de riesgo-UO'!AP501</f>
        <v>0</v>
      </c>
      <c r="R500" s="407"/>
      <c r="S500" s="409"/>
      <c r="T500" s="410"/>
      <c r="U500" s="116">
        <f>'01-Mapa de riesgo-UO'!AW501</f>
        <v>0</v>
      </c>
      <c r="V500" s="116">
        <f>'01-Mapa de riesgo-UO'!AX501</f>
        <v>0</v>
      </c>
      <c r="W500" s="117">
        <f>'01-Mapa de riesgo-UO'!K501</f>
        <v>0</v>
      </c>
      <c r="X500" s="121"/>
      <c r="Y500" s="122"/>
      <c r="Z500" s="123"/>
      <c r="AA500" s="123"/>
      <c r="AB500" s="404"/>
      <c r="AC500" s="126"/>
    </row>
    <row r="501" spans="1:29" ht="12.75" customHeight="1" x14ac:dyDescent="0.2">
      <c r="A501" s="408"/>
      <c r="B501" s="408"/>
      <c r="C501" s="408"/>
      <c r="D501" s="408"/>
      <c r="E501" s="408"/>
      <c r="F501" s="408"/>
      <c r="G501" s="112">
        <f>'01-Mapa de riesgo-UO'!I502</f>
        <v>0</v>
      </c>
      <c r="H501" s="408"/>
      <c r="I501" s="408"/>
      <c r="J501" s="408"/>
      <c r="K501" s="413"/>
      <c r="L501" s="413"/>
      <c r="M501" s="113">
        <f>'01-Mapa de riesgo-UO'!W502</f>
        <v>0</v>
      </c>
      <c r="N501" s="114">
        <f>'01-Mapa de riesgo-UO'!AB502</f>
        <v>0</v>
      </c>
      <c r="O501" s="114">
        <f>'01-Mapa de riesgo-UO'!AF502</f>
        <v>0</v>
      </c>
      <c r="P501" s="115">
        <f>'01-Mapa de riesgo-UO'!AK502</f>
        <v>0</v>
      </c>
      <c r="Q501" s="115">
        <f>'01-Mapa de riesgo-UO'!AP502</f>
        <v>0</v>
      </c>
      <c r="R501" s="408"/>
      <c r="S501" s="409"/>
      <c r="T501" s="410"/>
      <c r="U501" s="116">
        <f>'01-Mapa de riesgo-UO'!AW502</f>
        <v>0</v>
      </c>
      <c r="V501" s="116">
        <f>'01-Mapa de riesgo-UO'!AX502</f>
        <v>0</v>
      </c>
      <c r="W501" s="117">
        <f>'01-Mapa de riesgo-UO'!K502</f>
        <v>0</v>
      </c>
      <c r="X501" s="121"/>
      <c r="Y501" s="122"/>
      <c r="Z501" s="123"/>
      <c r="AA501" s="123"/>
      <c r="AB501" s="405"/>
      <c r="AC501" s="126"/>
    </row>
    <row r="502" spans="1:29" ht="12.75" customHeight="1" x14ac:dyDescent="0.2">
      <c r="A502" s="416">
        <v>165</v>
      </c>
      <c r="B502" s="416">
        <f>'01-Mapa de riesgo-UO'!D503</f>
        <v>0</v>
      </c>
      <c r="C502" s="415">
        <f>+'01-Mapa de riesgo-UO'!F503</f>
        <v>0</v>
      </c>
      <c r="D502" s="415">
        <f>'01-Mapa de riesgo-UO'!J503</f>
        <v>0</v>
      </c>
      <c r="E502" s="415">
        <f>'01-Mapa de riesgo-UO'!K503</f>
        <v>0</v>
      </c>
      <c r="F502" s="415">
        <f>'01-Mapa de riesgo-UO'!L503</f>
        <v>0</v>
      </c>
      <c r="G502" s="112">
        <f>'01-Mapa de riesgo-UO'!I503</f>
        <v>0</v>
      </c>
      <c r="H502" s="415">
        <f>'01-Mapa de riesgo-UO'!M503</f>
        <v>0</v>
      </c>
      <c r="I502" s="406" t="str">
        <f>'01-Mapa de riesgo-UO'!AT503</f>
        <v>LEVE</v>
      </c>
      <c r="J502" s="415">
        <f>'01-Mapa de riesgo-UO'!AU503</f>
        <v>0</v>
      </c>
      <c r="K502" s="411"/>
      <c r="L502" s="414"/>
      <c r="M502" s="113">
        <f>'01-Mapa de riesgo-UO'!W503</f>
        <v>0</v>
      </c>
      <c r="N502" s="114">
        <f>'01-Mapa de riesgo-UO'!AB503</f>
        <v>0</v>
      </c>
      <c r="O502" s="114">
        <f>'01-Mapa de riesgo-UO'!AF503</f>
        <v>0</v>
      </c>
      <c r="P502" s="115">
        <f>'01-Mapa de riesgo-UO'!AK503</f>
        <v>0</v>
      </c>
      <c r="Q502" s="115">
        <f>'01-Mapa de riesgo-UO'!AP503</f>
        <v>0</v>
      </c>
      <c r="R502" s="406" t="e">
        <f>'01-Mapa de riesgo-UO'!AR503</f>
        <v>#DIV/0!</v>
      </c>
      <c r="S502" s="409"/>
      <c r="T502" s="410"/>
      <c r="U502" s="116">
        <f>'01-Mapa de riesgo-UO'!AW503</f>
        <v>0</v>
      </c>
      <c r="V502" s="116">
        <f>'01-Mapa de riesgo-UO'!AX503</f>
        <v>0</v>
      </c>
      <c r="W502" s="117">
        <f>'01-Mapa de riesgo-UO'!K503</f>
        <v>0</v>
      </c>
      <c r="X502" s="121"/>
      <c r="Y502" s="122"/>
      <c r="Z502" s="123"/>
      <c r="AA502" s="123"/>
      <c r="AB502" s="403"/>
      <c r="AC502" s="126"/>
    </row>
    <row r="503" spans="1:29" ht="12.75" customHeight="1" x14ac:dyDescent="0.2">
      <c r="A503" s="407"/>
      <c r="B503" s="407"/>
      <c r="C503" s="407"/>
      <c r="D503" s="407"/>
      <c r="E503" s="407"/>
      <c r="F503" s="407"/>
      <c r="G503" s="112">
        <f>'01-Mapa de riesgo-UO'!I504</f>
        <v>0</v>
      </c>
      <c r="H503" s="407"/>
      <c r="I503" s="407"/>
      <c r="J503" s="407"/>
      <c r="K503" s="412"/>
      <c r="L503" s="412"/>
      <c r="M503" s="113">
        <f>'01-Mapa de riesgo-UO'!W504</f>
        <v>0</v>
      </c>
      <c r="N503" s="114">
        <f>'01-Mapa de riesgo-UO'!AB504</f>
        <v>0</v>
      </c>
      <c r="O503" s="114">
        <f>'01-Mapa de riesgo-UO'!AF504</f>
        <v>0</v>
      </c>
      <c r="P503" s="115">
        <f>'01-Mapa de riesgo-UO'!AK504</f>
        <v>0</v>
      </c>
      <c r="Q503" s="115">
        <f>'01-Mapa de riesgo-UO'!AP504</f>
        <v>0</v>
      </c>
      <c r="R503" s="407"/>
      <c r="S503" s="409"/>
      <c r="T503" s="410"/>
      <c r="U503" s="116">
        <f>'01-Mapa de riesgo-UO'!AW504</f>
        <v>0</v>
      </c>
      <c r="V503" s="116">
        <f>'01-Mapa de riesgo-UO'!AX504</f>
        <v>0</v>
      </c>
      <c r="W503" s="117">
        <f>'01-Mapa de riesgo-UO'!K504</f>
        <v>0</v>
      </c>
      <c r="X503" s="121"/>
      <c r="Y503" s="122"/>
      <c r="Z503" s="123"/>
      <c r="AA503" s="123"/>
      <c r="AB503" s="404"/>
      <c r="AC503" s="126"/>
    </row>
    <row r="504" spans="1:29" ht="12.75" customHeight="1" x14ac:dyDescent="0.2">
      <c r="A504" s="408"/>
      <c r="B504" s="408"/>
      <c r="C504" s="408"/>
      <c r="D504" s="408"/>
      <c r="E504" s="408"/>
      <c r="F504" s="408"/>
      <c r="G504" s="112">
        <f>'01-Mapa de riesgo-UO'!I505</f>
        <v>0</v>
      </c>
      <c r="H504" s="408"/>
      <c r="I504" s="408"/>
      <c r="J504" s="408"/>
      <c r="K504" s="413"/>
      <c r="L504" s="413"/>
      <c r="M504" s="113">
        <f>'01-Mapa de riesgo-UO'!W505</f>
        <v>0</v>
      </c>
      <c r="N504" s="114">
        <f>'01-Mapa de riesgo-UO'!AB505</f>
        <v>0</v>
      </c>
      <c r="O504" s="114">
        <f>'01-Mapa de riesgo-UO'!AF505</f>
        <v>0</v>
      </c>
      <c r="P504" s="115">
        <f>'01-Mapa de riesgo-UO'!AK505</f>
        <v>0</v>
      </c>
      <c r="Q504" s="115">
        <f>'01-Mapa de riesgo-UO'!AP505</f>
        <v>0</v>
      </c>
      <c r="R504" s="408"/>
      <c r="S504" s="409"/>
      <c r="T504" s="410"/>
      <c r="U504" s="116">
        <f>'01-Mapa de riesgo-UO'!AW505</f>
        <v>0</v>
      </c>
      <c r="V504" s="116">
        <f>'01-Mapa de riesgo-UO'!AX505</f>
        <v>0</v>
      </c>
      <c r="W504" s="117">
        <f>'01-Mapa de riesgo-UO'!K505</f>
        <v>0</v>
      </c>
      <c r="X504" s="121"/>
      <c r="Y504" s="122"/>
      <c r="Z504" s="123"/>
      <c r="AA504" s="123"/>
      <c r="AB504" s="405"/>
      <c r="AC504" s="126"/>
    </row>
    <row r="505" spans="1:29" ht="12.75" customHeight="1" x14ac:dyDescent="0.2">
      <c r="A505" s="416">
        <v>166</v>
      </c>
      <c r="B505" s="416">
        <f>'01-Mapa de riesgo-UO'!D506</f>
        <v>0</v>
      </c>
      <c r="C505" s="415">
        <f>+'01-Mapa de riesgo-UO'!F506</f>
        <v>0</v>
      </c>
      <c r="D505" s="415">
        <f>'01-Mapa de riesgo-UO'!J506</f>
        <v>0</v>
      </c>
      <c r="E505" s="415">
        <f>'01-Mapa de riesgo-UO'!K506</f>
        <v>0</v>
      </c>
      <c r="F505" s="415">
        <f>'01-Mapa de riesgo-UO'!L506</f>
        <v>0</v>
      </c>
      <c r="G505" s="112">
        <f>'01-Mapa de riesgo-UO'!I506</f>
        <v>0</v>
      </c>
      <c r="H505" s="415">
        <f>'01-Mapa de riesgo-UO'!M506</f>
        <v>0</v>
      </c>
      <c r="I505" s="406" t="str">
        <f>'01-Mapa de riesgo-UO'!AT506</f>
        <v>LEVE</v>
      </c>
      <c r="J505" s="415">
        <f>'01-Mapa de riesgo-UO'!AU506</f>
        <v>0</v>
      </c>
      <c r="K505" s="411"/>
      <c r="L505" s="414"/>
      <c r="M505" s="113">
        <f>'01-Mapa de riesgo-UO'!W506</f>
        <v>0</v>
      </c>
      <c r="N505" s="114">
        <f>'01-Mapa de riesgo-UO'!AB506</f>
        <v>0</v>
      </c>
      <c r="O505" s="114">
        <f>'01-Mapa de riesgo-UO'!AF506</f>
        <v>0</v>
      </c>
      <c r="P505" s="115">
        <f>'01-Mapa de riesgo-UO'!AK506</f>
        <v>0</v>
      </c>
      <c r="Q505" s="115">
        <f>'01-Mapa de riesgo-UO'!AP506</f>
        <v>0</v>
      </c>
      <c r="R505" s="406" t="e">
        <f>'01-Mapa de riesgo-UO'!AR506</f>
        <v>#DIV/0!</v>
      </c>
      <c r="S505" s="409"/>
      <c r="T505" s="410"/>
      <c r="U505" s="116">
        <f>'01-Mapa de riesgo-UO'!AW506</f>
        <v>0</v>
      </c>
      <c r="V505" s="116">
        <f>'01-Mapa de riesgo-UO'!AX506</f>
        <v>0</v>
      </c>
      <c r="W505" s="117">
        <f>'01-Mapa de riesgo-UO'!K506</f>
        <v>0</v>
      </c>
      <c r="X505" s="121"/>
      <c r="Y505" s="122"/>
      <c r="Z505" s="123"/>
      <c r="AA505" s="123"/>
      <c r="AB505" s="403"/>
      <c r="AC505" s="126"/>
    </row>
    <row r="506" spans="1:29" ht="12.75" customHeight="1" x14ac:dyDescent="0.2">
      <c r="A506" s="407"/>
      <c r="B506" s="407"/>
      <c r="C506" s="407"/>
      <c r="D506" s="407"/>
      <c r="E506" s="407"/>
      <c r="F506" s="407"/>
      <c r="G506" s="112">
        <f>'01-Mapa de riesgo-UO'!I507</f>
        <v>0</v>
      </c>
      <c r="H506" s="407"/>
      <c r="I506" s="407"/>
      <c r="J506" s="407"/>
      <c r="K506" s="412"/>
      <c r="L506" s="412"/>
      <c r="M506" s="113">
        <f>'01-Mapa de riesgo-UO'!W507</f>
        <v>0</v>
      </c>
      <c r="N506" s="114">
        <f>'01-Mapa de riesgo-UO'!AB507</f>
        <v>0</v>
      </c>
      <c r="O506" s="114">
        <f>'01-Mapa de riesgo-UO'!AF507</f>
        <v>0</v>
      </c>
      <c r="P506" s="115">
        <f>'01-Mapa de riesgo-UO'!AK507</f>
        <v>0</v>
      </c>
      <c r="Q506" s="115">
        <f>'01-Mapa de riesgo-UO'!AP507</f>
        <v>0</v>
      </c>
      <c r="R506" s="407"/>
      <c r="S506" s="409"/>
      <c r="T506" s="410"/>
      <c r="U506" s="116">
        <f>'01-Mapa de riesgo-UO'!AW507</f>
        <v>0</v>
      </c>
      <c r="V506" s="116">
        <f>'01-Mapa de riesgo-UO'!AX507</f>
        <v>0</v>
      </c>
      <c r="W506" s="117">
        <f>'01-Mapa de riesgo-UO'!K507</f>
        <v>0</v>
      </c>
      <c r="X506" s="121"/>
      <c r="Y506" s="122"/>
      <c r="Z506" s="123"/>
      <c r="AA506" s="123"/>
      <c r="AB506" s="404"/>
      <c r="AC506" s="126"/>
    </row>
    <row r="507" spans="1:29" ht="12.75" customHeight="1" x14ac:dyDescent="0.2">
      <c r="A507" s="408"/>
      <c r="B507" s="408"/>
      <c r="C507" s="408"/>
      <c r="D507" s="408"/>
      <c r="E507" s="408"/>
      <c r="F507" s="408"/>
      <c r="G507" s="112">
        <f>'01-Mapa de riesgo-UO'!I508</f>
        <v>0</v>
      </c>
      <c r="H507" s="408"/>
      <c r="I507" s="408"/>
      <c r="J507" s="408"/>
      <c r="K507" s="413"/>
      <c r="L507" s="413"/>
      <c r="M507" s="113">
        <f>'01-Mapa de riesgo-UO'!W508</f>
        <v>0</v>
      </c>
      <c r="N507" s="114">
        <f>'01-Mapa de riesgo-UO'!AB508</f>
        <v>0</v>
      </c>
      <c r="O507" s="114">
        <f>'01-Mapa de riesgo-UO'!AF508</f>
        <v>0</v>
      </c>
      <c r="P507" s="115">
        <f>'01-Mapa de riesgo-UO'!AK508</f>
        <v>0</v>
      </c>
      <c r="Q507" s="115">
        <f>'01-Mapa de riesgo-UO'!AP508</f>
        <v>0</v>
      </c>
      <c r="R507" s="408"/>
      <c r="S507" s="409"/>
      <c r="T507" s="410"/>
      <c r="U507" s="116">
        <f>'01-Mapa de riesgo-UO'!AW508</f>
        <v>0</v>
      </c>
      <c r="V507" s="116">
        <f>'01-Mapa de riesgo-UO'!AX508</f>
        <v>0</v>
      </c>
      <c r="W507" s="117">
        <f>'01-Mapa de riesgo-UO'!K508</f>
        <v>0</v>
      </c>
      <c r="X507" s="121"/>
      <c r="Y507" s="122"/>
      <c r="Z507" s="123"/>
      <c r="AA507" s="123"/>
      <c r="AB507" s="405"/>
      <c r="AC507" s="126"/>
    </row>
    <row r="508" spans="1:29" ht="12.75" customHeight="1" x14ac:dyDescent="0.2">
      <c r="A508" s="416">
        <v>167</v>
      </c>
      <c r="B508" s="416">
        <f>'01-Mapa de riesgo-UO'!D509</f>
        <v>0</v>
      </c>
      <c r="C508" s="415">
        <f>+'01-Mapa de riesgo-UO'!F509</f>
        <v>0</v>
      </c>
      <c r="D508" s="415">
        <f>'01-Mapa de riesgo-UO'!J509</f>
        <v>0</v>
      </c>
      <c r="E508" s="415">
        <f>'01-Mapa de riesgo-UO'!K509</f>
        <v>0</v>
      </c>
      <c r="F508" s="415">
        <f>'01-Mapa de riesgo-UO'!L509</f>
        <v>0</v>
      </c>
      <c r="G508" s="112">
        <f>'01-Mapa de riesgo-UO'!I509</f>
        <v>0</v>
      </c>
      <c r="H508" s="415">
        <f>'01-Mapa de riesgo-UO'!M509</f>
        <v>0</v>
      </c>
      <c r="I508" s="406" t="str">
        <f>'01-Mapa de riesgo-UO'!AT509</f>
        <v>LEVE</v>
      </c>
      <c r="J508" s="415">
        <f>'01-Mapa de riesgo-UO'!AU509</f>
        <v>0</v>
      </c>
      <c r="K508" s="411"/>
      <c r="L508" s="414"/>
      <c r="M508" s="113">
        <f>'01-Mapa de riesgo-UO'!W509</f>
        <v>0</v>
      </c>
      <c r="N508" s="114">
        <f>'01-Mapa de riesgo-UO'!AB509</f>
        <v>0</v>
      </c>
      <c r="O508" s="114">
        <f>'01-Mapa de riesgo-UO'!AF509</f>
        <v>0</v>
      </c>
      <c r="P508" s="115">
        <f>'01-Mapa de riesgo-UO'!AK509</f>
        <v>0</v>
      </c>
      <c r="Q508" s="115">
        <f>'01-Mapa de riesgo-UO'!AP509</f>
        <v>0</v>
      </c>
      <c r="R508" s="406" t="e">
        <f>'01-Mapa de riesgo-UO'!AR509</f>
        <v>#DIV/0!</v>
      </c>
      <c r="S508" s="409"/>
      <c r="T508" s="410"/>
      <c r="U508" s="116">
        <f>'01-Mapa de riesgo-UO'!AW509</f>
        <v>0</v>
      </c>
      <c r="V508" s="116">
        <f>'01-Mapa de riesgo-UO'!AX509</f>
        <v>0</v>
      </c>
      <c r="W508" s="117">
        <f>'01-Mapa de riesgo-UO'!K509</f>
        <v>0</v>
      </c>
      <c r="X508" s="121"/>
      <c r="Y508" s="122"/>
      <c r="Z508" s="123"/>
      <c r="AA508" s="123"/>
      <c r="AB508" s="403"/>
      <c r="AC508" s="126"/>
    </row>
    <row r="509" spans="1:29" ht="12.75" customHeight="1" x14ac:dyDescent="0.2">
      <c r="A509" s="407"/>
      <c r="B509" s="407"/>
      <c r="C509" s="407"/>
      <c r="D509" s="407"/>
      <c r="E509" s="407"/>
      <c r="F509" s="407"/>
      <c r="G509" s="112">
        <f>'01-Mapa de riesgo-UO'!I510</f>
        <v>0</v>
      </c>
      <c r="H509" s="407"/>
      <c r="I509" s="407"/>
      <c r="J509" s="407"/>
      <c r="K509" s="412"/>
      <c r="L509" s="412"/>
      <c r="M509" s="113">
        <f>'01-Mapa de riesgo-UO'!W510</f>
        <v>0</v>
      </c>
      <c r="N509" s="114">
        <f>'01-Mapa de riesgo-UO'!AB510</f>
        <v>0</v>
      </c>
      <c r="O509" s="114">
        <f>'01-Mapa de riesgo-UO'!AF510</f>
        <v>0</v>
      </c>
      <c r="P509" s="115">
        <f>'01-Mapa de riesgo-UO'!AK510</f>
        <v>0</v>
      </c>
      <c r="Q509" s="115">
        <f>'01-Mapa de riesgo-UO'!AP510</f>
        <v>0</v>
      </c>
      <c r="R509" s="407"/>
      <c r="S509" s="409"/>
      <c r="T509" s="410"/>
      <c r="U509" s="116">
        <f>'01-Mapa de riesgo-UO'!AW510</f>
        <v>0</v>
      </c>
      <c r="V509" s="116">
        <f>'01-Mapa de riesgo-UO'!AX510</f>
        <v>0</v>
      </c>
      <c r="W509" s="117">
        <f>'01-Mapa de riesgo-UO'!K510</f>
        <v>0</v>
      </c>
      <c r="X509" s="121"/>
      <c r="Y509" s="122"/>
      <c r="Z509" s="123"/>
      <c r="AA509" s="123"/>
      <c r="AB509" s="404"/>
      <c r="AC509" s="126"/>
    </row>
    <row r="510" spans="1:29" ht="12.75" customHeight="1" x14ac:dyDescent="0.2">
      <c r="A510" s="408"/>
      <c r="B510" s="408"/>
      <c r="C510" s="408"/>
      <c r="D510" s="408"/>
      <c r="E510" s="408"/>
      <c r="F510" s="408"/>
      <c r="G510" s="112">
        <f>'01-Mapa de riesgo-UO'!I511</f>
        <v>0</v>
      </c>
      <c r="H510" s="408"/>
      <c r="I510" s="408"/>
      <c r="J510" s="408"/>
      <c r="K510" s="413"/>
      <c r="L510" s="413"/>
      <c r="M510" s="113">
        <f>'01-Mapa de riesgo-UO'!W511</f>
        <v>0</v>
      </c>
      <c r="N510" s="114">
        <f>'01-Mapa de riesgo-UO'!AB511</f>
        <v>0</v>
      </c>
      <c r="O510" s="114">
        <f>'01-Mapa de riesgo-UO'!AF511</f>
        <v>0</v>
      </c>
      <c r="P510" s="115">
        <f>'01-Mapa de riesgo-UO'!AK511</f>
        <v>0</v>
      </c>
      <c r="Q510" s="115">
        <f>'01-Mapa de riesgo-UO'!AP511</f>
        <v>0</v>
      </c>
      <c r="R510" s="408"/>
      <c r="S510" s="409"/>
      <c r="T510" s="410"/>
      <c r="U510" s="116">
        <f>'01-Mapa de riesgo-UO'!AW511</f>
        <v>0</v>
      </c>
      <c r="V510" s="116">
        <f>'01-Mapa de riesgo-UO'!AX511</f>
        <v>0</v>
      </c>
      <c r="W510" s="117">
        <f>'01-Mapa de riesgo-UO'!K511</f>
        <v>0</v>
      </c>
      <c r="X510" s="121"/>
      <c r="Y510" s="122"/>
      <c r="Z510" s="123"/>
      <c r="AA510" s="123"/>
      <c r="AB510" s="405"/>
      <c r="AC510" s="126"/>
    </row>
    <row r="511" spans="1:29" ht="12.75" customHeight="1" x14ac:dyDescent="0.2">
      <c r="A511" s="416">
        <v>168</v>
      </c>
      <c r="B511" s="416">
        <f>'01-Mapa de riesgo-UO'!D512</f>
        <v>0</v>
      </c>
      <c r="C511" s="415">
        <f>+'01-Mapa de riesgo-UO'!F512</f>
        <v>0</v>
      </c>
      <c r="D511" s="415">
        <f>'01-Mapa de riesgo-UO'!J512</f>
        <v>0</v>
      </c>
      <c r="E511" s="415">
        <f>'01-Mapa de riesgo-UO'!K512</f>
        <v>0</v>
      </c>
      <c r="F511" s="415">
        <f>'01-Mapa de riesgo-UO'!L512</f>
        <v>0</v>
      </c>
      <c r="G511" s="112">
        <f>'01-Mapa de riesgo-UO'!I512</f>
        <v>0</v>
      </c>
      <c r="H511" s="415">
        <f>'01-Mapa de riesgo-UO'!M512</f>
        <v>0</v>
      </c>
      <c r="I511" s="406" t="str">
        <f>'01-Mapa de riesgo-UO'!AT512</f>
        <v>LEVE</v>
      </c>
      <c r="J511" s="415">
        <f>'01-Mapa de riesgo-UO'!AU512</f>
        <v>0</v>
      </c>
      <c r="K511" s="411"/>
      <c r="L511" s="414"/>
      <c r="M511" s="113">
        <f>'01-Mapa de riesgo-UO'!W512</f>
        <v>0</v>
      </c>
      <c r="N511" s="114">
        <f>'01-Mapa de riesgo-UO'!AB512</f>
        <v>0</v>
      </c>
      <c r="O511" s="114">
        <f>'01-Mapa de riesgo-UO'!AF512</f>
        <v>0</v>
      </c>
      <c r="P511" s="115">
        <f>'01-Mapa de riesgo-UO'!AK512</f>
        <v>0</v>
      </c>
      <c r="Q511" s="115">
        <f>'01-Mapa de riesgo-UO'!AP512</f>
        <v>0</v>
      </c>
      <c r="R511" s="406" t="e">
        <f>'01-Mapa de riesgo-UO'!AR512</f>
        <v>#DIV/0!</v>
      </c>
      <c r="S511" s="409"/>
      <c r="T511" s="410"/>
      <c r="U511" s="116">
        <f>'01-Mapa de riesgo-UO'!AW512</f>
        <v>0</v>
      </c>
      <c r="V511" s="116">
        <f>'01-Mapa de riesgo-UO'!AX512</f>
        <v>0</v>
      </c>
      <c r="W511" s="117">
        <f>'01-Mapa de riesgo-UO'!K512</f>
        <v>0</v>
      </c>
      <c r="X511" s="121"/>
      <c r="Y511" s="122"/>
      <c r="Z511" s="123"/>
      <c r="AA511" s="123"/>
      <c r="AB511" s="403"/>
      <c r="AC511" s="126"/>
    </row>
    <row r="512" spans="1:29" ht="12.75" customHeight="1" x14ac:dyDescent="0.2">
      <c r="A512" s="407"/>
      <c r="B512" s="407"/>
      <c r="C512" s="407"/>
      <c r="D512" s="407"/>
      <c r="E512" s="407"/>
      <c r="F512" s="407"/>
      <c r="G512" s="112">
        <f>'01-Mapa de riesgo-UO'!I513</f>
        <v>0</v>
      </c>
      <c r="H512" s="407"/>
      <c r="I512" s="407"/>
      <c r="J512" s="407"/>
      <c r="K512" s="412"/>
      <c r="L512" s="412"/>
      <c r="M512" s="113">
        <f>'01-Mapa de riesgo-UO'!W513</f>
        <v>0</v>
      </c>
      <c r="N512" s="114">
        <f>'01-Mapa de riesgo-UO'!AB513</f>
        <v>0</v>
      </c>
      <c r="O512" s="114">
        <f>'01-Mapa de riesgo-UO'!AF513</f>
        <v>0</v>
      </c>
      <c r="P512" s="115">
        <f>'01-Mapa de riesgo-UO'!AK513</f>
        <v>0</v>
      </c>
      <c r="Q512" s="115">
        <f>'01-Mapa de riesgo-UO'!AP513</f>
        <v>0</v>
      </c>
      <c r="R512" s="407"/>
      <c r="S512" s="409"/>
      <c r="T512" s="410"/>
      <c r="U512" s="116">
        <f>'01-Mapa de riesgo-UO'!AW513</f>
        <v>0</v>
      </c>
      <c r="V512" s="116">
        <f>'01-Mapa de riesgo-UO'!AX513</f>
        <v>0</v>
      </c>
      <c r="W512" s="117">
        <f>'01-Mapa de riesgo-UO'!K513</f>
        <v>0</v>
      </c>
      <c r="X512" s="121"/>
      <c r="Y512" s="122"/>
      <c r="Z512" s="123"/>
      <c r="AA512" s="123"/>
      <c r="AB512" s="404"/>
      <c r="AC512" s="126"/>
    </row>
    <row r="513" spans="1:29" ht="12.75" customHeight="1" x14ac:dyDescent="0.2">
      <c r="A513" s="408"/>
      <c r="B513" s="408"/>
      <c r="C513" s="408"/>
      <c r="D513" s="408"/>
      <c r="E513" s="408"/>
      <c r="F513" s="408"/>
      <c r="G513" s="112">
        <f>'01-Mapa de riesgo-UO'!I514</f>
        <v>0</v>
      </c>
      <c r="H513" s="408"/>
      <c r="I513" s="408"/>
      <c r="J513" s="408"/>
      <c r="K513" s="413"/>
      <c r="L513" s="413"/>
      <c r="M513" s="113">
        <f>'01-Mapa de riesgo-UO'!W514</f>
        <v>0</v>
      </c>
      <c r="N513" s="114">
        <f>'01-Mapa de riesgo-UO'!AB514</f>
        <v>0</v>
      </c>
      <c r="O513" s="114">
        <f>'01-Mapa de riesgo-UO'!AF514</f>
        <v>0</v>
      </c>
      <c r="P513" s="115">
        <f>'01-Mapa de riesgo-UO'!AK514</f>
        <v>0</v>
      </c>
      <c r="Q513" s="115">
        <f>'01-Mapa de riesgo-UO'!AP514</f>
        <v>0</v>
      </c>
      <c r="R513" s="408"/>
      <c r="S513" s="409"/>
      <c r="T513" s="410"/>
      <c r="U513" s="116">
        <f>'01-Mapa de riesgo-UO'!AW514</f>
        <v>0</v>
      </c>
      <c r="V513" s="116">
        <f>'01-Mapa de riesgo-UO'!AX514</f>
        <v>0</v>
      </c>
      <c r="W513" s="117">
        <f>'01-Mapa de riesgo-UO'!K514</f>
        <v>0</v>
      </c>
      <c r="X513" s="121"/>
      <c r="Y513" s="122"/>
      <c r="Z513" s="123"/>
      <c r="AA513" s="123"/>
      <c r="AB513" s="405"/>
      <c r="AC513" s="126"/>
    </row>
    <row r="514" spans="1:29" ht="12.75" customHeight="1" x14ac:dyDescent="0.2">
      <c r="A514" s="416">
        <v>169</v>
      </c>
      <c r="B514" s="416">
        <f>'01-Mapa de riesgo-UO'!D515</f>
        <v>0</v>
      </c>
      <c r="C514" s="415">
        <f>+'01-Mapa de riesgo-UO'!F515</f>
        <v>0</v>
      </c>
      <c r="D514" s="415">
        <f>'01-Mapa de riesgo-UO'!J515</f>
        <v>0</v>
      </c>
      <c r="E514" s="415">
        <f>'01-Mapa de riesgo-UO'!K515</f>
        <v>0</v>
      </c>
      <c r="F514" s="415">
        <f>'01-Mapa de riesgo-UO'!L515</f>
        <v>0</v>
      </c>
      <c r="G514" s="112">
        <f>'01-Mapa de riesgo-UO'!I515</f>
        <v>0</v>
      </c>
      <c r="H514" s="415">
        <f>'01-Mapa de riesgo-UO'!M515</f>
        <v>0</v>
      </c>
      <c r="I514" s="406" t="str">
        <f>'01-Mapa de riesgo-UO'!AT515</f>
        <v>LEVE</v>
      </c>
      <c r="J514" s="415">
        <f>'01-Mapa de riesgo-UO'!AU515</f>
        <v>0</v>
      </c>
      <c r="K514" s="411"/>
      <c r="L514" s="414"/>
      <c r="M514" s="113">
        <f>'01-Mapa de riesgo-UO'!W515</f>
        <v>0</v>
      </c>
      <c r="N514" s="114">
        <f>'01-Mapa de riesgo-UO'!AB515</f>
        <v>0</v>
      </c>
      <c r="O514" s="114">
        <f>'01-Mapa de riesgo-UO'!AF515</f>
        <v>0</v>
      </c>
      <c r="P514" s="115">
        <f>'01-Mapa de riesgo-UO'!AK515</f>
        <v>0</v>
      </c>
      <c r="Q514" s="115">
        <f>'01-Mapa de riesgo-UO'!AP515</f>
        <v>0</v>
      </c>
      <c r="R514" s="406" t="e">
        <f>'01-Mapa de riesgo-UO'!AR515</f>
        <v>#DIV/0!</v>
      </c>
      <c r="S514" s="409"/>
      <c r="T514" s="410"/>
      <c r="U514" s="116">
        <f>'01-Mapa de riesgo-UO'!AW515</f>
        <v>0</v>
      </c>
      <c r="V514" s="116">
        <f>'01-Mapa de riesgo-UO'!AX515</f>
        <v>0</v>
      </c>
      <c r="W514" s="117">
        <f>'01-Mapa de riesgo-UO'!K515</f>
        <v>0</v>
      </c>
      <c r="X514" s="121"/>
      <c r="Y514" s="122"/>
      <c r="Z514" s="123"/>
      <c r="AA514" s="123"/>
      <c r="AB514" s="403"/>
      <c r="AC514" s="126"/>
    </row>
    <row r="515" spans="1:29" ht="12.75" customHeight="1" x14ac:dyDescent="0.2">
      <c r="A515" s="407"/>
      <c r="B515" s="407"/>
      <c r="C515" s="407"/>
      <c r="D515" s="407"/>
      <c r="E515" s="407"/>
      <c r="F515" s="407"/>
      <c r="G515" s="112">
        <f>'01-Mapa de riesgo-UO'!I516</f>
        <v>0</v>
      </c>
      <c r="H515" s="407"/>
      <c r="I515" s="407"/>
      <c r="J515" s="407"/>
      <c r="K515" s="412"/>
      <c r="L515" s="412"/>
      <c r="M515" s="113">
        <f>'01-Mapa de riesgo-UO'!W516</f>
        <v>0</v>
      </c>
      <c r="N515" s="114">
        <f>'01-Mapa de riesgo-UO'!AB516</f>
        <v>0</v>
      </c>
      <c r="O515" s="114">
        <f>'01-Mapa de riesgo-UO'!AF516</f>
        <v>0</v>
      </c>
      <c r="P515" s="115">
        <f>'01-Mapa de riesgo-UO'!AK516</f>
        <v>0</v>
      </c>
      <c r="Q515" s="115">
        <f>'01-Mapa de riesgo-UO'!AP516</f>
        <v>0</v>
      </c>
      <c r="R515" s="407"/>
      <c r="S515" s="409"/>
      <c r="T515" s="410"/>
      <c r="U515" s="116">
        <f>'01-Mapa de riesgo-UO'!AW516</f>
        <v>0</v>
      </c>
      <c r="V515" s="116">
        <f>'01-Mapa de riesgo-UO'!AX516</f>
        <v>0</v>
      </c>
      <c r="W515" s="117">
        <f>'01-Mapa de riesgo-UO'!K516</f>
        <v>0</v>
      </c>
      <c r="X515" s="121"/>
      <c r="Y515" s="122"/>
      <c r="Z515" s="123"/>
      <c r="AA515" s="123"/>
      <c r="AB515" s="404"/>
      <c r="AC515" s="126"/>
    </row>
    <row r="516" spans="1:29" ht="12.75" customHeight="1" x14ac:dyDescent="0.2">
      <c r="A516" s="408"/>
      <c r="B516" s="408"/>
      <c r="C516" s="408"/>
      <c r="D516" s="408"/>
      <c r="E516" s="408"/>
      <c r="F516" s="408"/>
      <c r="G516" s="112">
        <f>'01-Mapa de riesgo-UO'!I517</f>
        <v>0</v>
      </c>
      <c r="H516" s="408"/>
      <c r="I516" s="408"/>
      <c r="J516" s="408"/>
      <c r="K516" s="413"/>
      <c r="L516" s="413"/>
      <c r="M516" s="113">
        <f>'01-Mapa de riesgo-UO'!W517</f>
        <v>0</v>
      </c>
      <c r="N516" s="114">
        <f>'01-Mapa de riesgo-UO'!AB517</f>
        <v>0</v>
      </c>
      <c r="O516" s="114">
        <f>'01-Mapa de riesgo-UO'!AF517</f>
        <v>0</v>
      </c>
      <c r="P516" s="115">
        <f>'01-Mapa de riesgo-UO'!AK517</f>
        <v>0</v>
      </c>
      <c r="Q516" s="115">
        <f>'01-Mapa de riesgo-UO'!AP517</f>
        <v>0</v>
      </c>
      <c r="R516" s="408"/>
      <c r="S516" s="409"/>
      <c r="T516" s="410"/>
      <c r="U516" s="116">
        <f>'01-Mapa de riesgo-UO'!AW517</f>
        <v>0</v>
      </c>
      <c r="V516" s="116">
        <f>'01-Mapa de riesgo-UO'!AX517</f>
        <v>0</v>
      </c>
      <c r="W516" s="117">
        <f>'01-Mapa de riesgo-UO'!K517</f>
        <v>0</v>
      </c>
      <c r="X516" s="121"/>
      <c r="Y516" s="122"/>
      <c r="Z516" s="123"/>
      <c r="AA516" s="123"/>
      <c r="AB516" s="405"/>
      <c r="AC516" s="126"/>
    </row>
    <row r="517" spans="1:29" ht="12.75" customHeight="1" x14ac:dyDescent="0.2">
      <c r="A517" s="416">
        <v>170</v>
      </c>
      <c r="B517" s="416">
        <f>'01-Mapa de riesgo-UO'!D518</f>
        <v>0</v>
      </c>
      <c r="C517" s="415">
        <f>+'01-Mapa de riesgo-UO'!F518</f>
        <v>0</v>
      </c>
      <c r="D517" s="415">
        <f>'01-Mapa de riesgo-UO'!J518</f>
        <v>0</v>
      </c>
      <c r="E517" s="415">
        <f>'01-Mapa de riesgo-UO'!K518</f>
        <v>0</v>
      </c>
      <c r="F517" s="415">
        <f>'01-Mapa de riesgo-UO'!L518</f>
        <v>0</v>
      </c>
      <c r="G517" s="112">
        <f>'01-Mapa de riesgo-UO'!I518</f>
        <v>0</v>
      </c>
      <c r="H517" s="415">
        <f>'01-Mapa de riesgo-UO'!M518</f>
        <v>0</v>
      </c>
      <c r="I517" s="406" t="str">
        <f>'01-Mapa de riesgo-UO'!AT518</f>
        <v>LEVE</v>
      </c>
      <c r="J517" s="415">
        <f>'01-Mapa de riesgo-UO'!AU518</f>
        <v>0</v>
      </c>
      <c r="K517" s="411"/>
      <c r="L517" s="414"/>
      <c r="M517" s="113">
        <f>'01-Mapa de riesgo-UO'!W518</f>
        <v>0</v>
      </c>
      <c r="N517" s="114">
        <f>'01-Mapa de riesgo-UO'!AB518</f>
        <v>0</v>
      </c>
      <c r="O517" s="114">
        <f>'01-Mapa de riesgo-UO'!AF518</f>
        <v>0</v>
      </c>
      <c r="P517" s="115">
        <f>'01-Mapa de riesgo-UO'!AK518</f>
        <v>0</v>
      </c>
      <c r="Q517" s="115">
        <f>'01-Mapa de riesgo-UO'!AP518</f>
        <v>0</v>
      </c>
      <c r="R517" s="406" t="e">
        <f>'01-Mapa de riesgo-UO'!AR518</f>
        <v>#DIV/0!</v>
      </c>
      <c r="S517" s="409"/>
      <c r="T517" s="410"/>
      <c r="U517" s="116">
        <f>'01-Mapa de riesgo-UO'!AW518</f>
        <v>0</v>
      </c>
      <c r="V517" s="116">
        <f>'01-Mapa de riesgo-UO'!AX518</f>
        <v>0</v>
      </c>
      <c r="W517" s="117">
        <f>'01-Mapa de riesgo-UO'!K518</f>
        <v>0</v>
      </c>
      <c r="X517" s="121"/>
      <c r="Y517" s="122"/>
      <c r="Z517" s="123"/>
      <c r="AA517" s="123"/>
      <c r="AB517" s="403"/>
      <c r="AC517" s="126"/>
    </row>
    <row r="518" spans="1:29" ht="12.75" customHeight="1" x14ac:dyDescent="0.2">
      <c r="A518" s="407"/>
      <c r="B518" s="407"/>
      <c r="C518" s="407"/>
      <c r="D518" s="407"/>
      <c r="E518" s="407"/>
      <c r="F518" s="407"/>
      <c r="G518" s="112">
        <f>'01-Mapa de riesgo-UO'!I519</f>
        <v>0</v>
      </c>
      <c r="H518" s="407"/>
      <c r="I518" s="407"/>
      <c r="J518" s="407"/>
      <c r="K518" s="412"/>
      <c r="L518" s="412"/>
      <c r="M518" s="113">
        <f>'01-Mapa de riesgo-UO'!W519</f>
        <v>0</v>
      </c>
      <c r="N518" s="114">
        <f>'01-Mapa de riesgo-UO'!AB519</f>
        <v>0</v>
      </c>
      <c r="O518" s="114">
        <f>'01-Mapa de riesgo-UO'!AF519</f>
        <v>0</v>
      </c>
      <c r="P518" s="115">
        <f>'01-Mapa de riesgo-UO'!AK519</f>
        <v>0</v>
      </c>
      <c r="Q518" s="115">
        <f>'01-Mapa de riesgo-UO'!AP519</f>
        <v>0</v>
      </c>
      <c r="R518" s="407"/>
      <c r="S518" s="409"/>
      <c r="T518" s="410"/>
      <c r="U518" s="116">
        <f>'01-Mapa de riesgo-UO'!AW519</f>
        <v>0</v>
      </c>
      <c r="V518" s="116">
        <f>'01-Mapa de riesgo-UO'!AX519</f>
        <v>0</v>
      </c>
      <c r="W518" s="117">
        <f>'01-Mapa de riesgo-UO'!K519</f>
        <v>0</v>
      </c>
      <c r="X518" s="121"/>
      <c r="Y518" s="122"/>
      <c r="Z518" s="123"/>
      <c r="AA518" s="123"/>
      <c r="AB518" s="404"/>
      <c r="AC518" s="126"/>
    </row>
    <row r="519" spans="1:29" ht="12.75" customHeight="1" x14ac:dyDescent="0.2">
      <c r="A519" s="408"/>
      <c r="B519" s="408"/>
      <c r="C519" s="408"/>
      <c r="D519" s="408"/>
      <c r="E519" s="408"/>
      <c r="F519" s="408"/>
      <c r="G519" s="112">
        <f>'01-Mapa de riesgo-UO'!I520</f>
        <v>0</v>
      </c>
      <c r="H519" s="408"/>
      <c r="I519" s="408"/>
      <c r="J519" s="408"/>
      <c r="K519" s="413"/>
      <c r="L519" s="413"/>
      <c r="M519" s="113">
        <f>'01-Mapa de riesgo-UO'!W520</f>
        <v>0</v>
      </c>
      <c r="N519" s="114">
        <f>'01-Mapa de riesgo-UO'!AB520</f>
        <v>0</v>
      </c>
      <c r="O519" s="114">
        <f>'01-Mapa de riesgo-UO'!AF520</f>
        <v>0</v>
      </c>
      <c r="P519" s="115">
        <f>'01-Mapa de riesgo-UO'!AK520</f>
        <v>0</v>
      </c>
      <c r="Q519" s="115">
        <f>'01-Mapa de riesgo-UO'!AP520</f>
        <v>0</v>
      </c>
      <c r="R519" s="408"/>
      <c r="S519" s="409"/>
      <c r="T519" s="410"/>
      <c r="U519" s="116">
        <f>'01-Mapa de riesgo-UO'!AW520</f>
        <v>0</v>
      </c>
      <c r="V519" s="116">
        <f>'01-Mapa de riesgo-UO'!AX520</f>
        <v>0</v>
      </c>
      <c r="W519" s="117">
        <f>'01-Mapa de riesgo-UO'!K520</f>
        <v>0</v>
      </c>
      <c r="X519" s="121"/>
      <c r="Y519" s="122"/>
      <c r="Z519" s="123"/>
      <c r="AA519" s="123"/>
      <c r="AB519" s="405"/>
      <c r="AC519" s="126"/>
    </row>
    <row r="520" spans="1:29" ht="12.75" customHeight="1" x14ac:dyDescent="0.2">
      <c r="A520" s="416">
        <v>171</v>
      </c>
      <c r="B520" s="416">
        <f>'01-Mapa de riesgo-UO'!D521</f>
        <v>0</v>
      </c>
      <c r="C520" s="415">
        <f>+'01-Mapa de riesgo-UO'!F521</f>
        <v>0</v>
      </c>
      <c r="D520" s="415">
        <f>'01-Mapa de riesgo-UO'!J521</f>
        <v>0</v>
      </c>
      <c r="E520" s="415">
        <f>'01-Mapa de riesgo-UO'!K521</f>
        <v>0</v>
      </c>
      <c r="F520" s="415">
        <f>'01-Mapa de riesgo-UO'!L521</f>
        <v>0</v>
      </c>
      <c r="G520" s="112">
        <f>'01-Mapa de riesgo-UO'!I521</f>
        <v>0</v>
      </c>
      <c r="H520" s="415">
        <f>'01-Mapa de riesgo-UO'!M521</f>
        <v>0</v>
      </c>
      <c r="I520" s="406" t="str">
        <f>'01-Mapa de riesgo-UO'!AT521</f>
        <v>LEVE</v>
      </c>
      <c r="J520" s="415">
        <f>'01-Mapa de riesgo-UO'!AU521</f>
        <v>0</v>
      </c>
      <c r="K520" s="411"/>
      <c r="L520" s="414"/>
      <c r="M520" s="113">
        <f>'01-Mapa de riesgo-UO'!W521</f>
        <v>0</v>
      </c>
      <c r="N520" s="114">
        <f>'01-Mapa de riesgo-UO'!AB521</f>
        <v>0</v>
      </c>
      <c r="O520" s="114">
        <f>'01-Mapa de riesgo-UO'!AF521</f>
        <v>0</v>
      </c>
      <c r="P520" s="115">
        <f>'01-Mapa de riesgo-UO'!AK521</f>
        <v>0</v>
      </c>
      <c r="Q520" s="115">
        <f>'01-Mapa de riesgo-UO'!AP521</f>
        <v>0</v>
      </c>
      <c r="R520" s="406" t="e">
        <f>'01-Mapa de riesgo-UO'!AR521</f>
        <v>#DIV/0!</v>
      </c>
      <c r="S520" s="409"/>
      <c r="T520" s="410"/>
      <c r="U520" s="116">
        <f>'01-Mapa de riesgo-UO'!AW521</f>
        <v>0</v>
      </c>
      <c r="V520" s="116">
        <f>'01-Mapa de riesgo-UO'!AX521</f>
        <v>0</v>
      </c>
      <c r="W520" s="117">
        <f>'01-Mapa de riesgo-UO'!K521</f>
        <v>0</v>
      </c>
      <c r="X520" s="121"/>
      <c r="Y520" s="122"/>
      <c r="Z520" s="123"/>
      <c r="AA520" s="123"/>
      <c r="AB520" s="403"/>
      <c r="AC520" s="126"/>
    </row>
    <row r="521" spans="1:29" ht="12.75" customHeight="1" x14ac:dyDescent="0.2">
      <c r="A521" s="407"/>
      <c r="B521" s="407"/>
      <c r="C521" s="407"/>
      <c r="D521" s="407"/>
      <c r="E521" s="407"/>
      <c r="F521" s="407"/>
      <c r="G521" s="112">
        <f>'01-Mapa de riesgo-UO'!I522</f>
        <v>0</v>
      </c>
      <c r="H521" s="407"/>
      <c r="I521" s="407"/>
      <c r="J521" s="407"/>
      <c r="K521" s="412"/>
      <c r="L521" s="412"/>
      <c r="M521" s="113">
        <f>'01-Mapa de riesgo-UO'!W522</f>
        <v>0</v>
      </c>
      <c r="N521" s="114">
        <f>'01-Mapa de riesgo-UO'!AB522</f>
        <v>0</v>
      </c>
      <c r="O521" s="114">
        <f>'01-Mapa de riesgo-UO'!AF522</f>
        <v>0</v>
      </c>
      <c r="P521" s="115">
        <f>'01-Mapa de riesgo-UO'!AK522</f>
        <v>0</v>
      </c>
      <c r="Q521" s="115">
        <f>'01-Mapa de riesgo-UO'!AP522</f>
        <v>0</v>
      </c>
      <c r="R521" s="407"/>
      <c r="S521" s="409"/>
      <c r="T521" s="410"/>
      <c r="U521" s="116">
        <f>'01-Mapa de riesgo-UO'!AW522</f>
        <v>0</v>
      </c>
      <c r="V521" s="116">
        <f>'01-Mapa de riesgo-UO'!AX522</f>
        <v>0</v>
      </c>
      <c r="W521" s="117">
        <f>'01-Mapa de riesgo-UO'!K522</f>
        <v>0</v>
      </c>
      <c r="X521" s="121"/>
      <c r="Y521" s="122"/>
      <c r="Z521" s="123"/>
      <c r="AA521" s="123"/>
      <c r="AB521" s="404"/>
      <c r="AC521" s="126"/>
    </row>
    <row r="522" spans="1:29" ht="12.75" customHeight="1" x14ac:dyDescent="0.2">
      <c r="A522" s="408"/>
      <c r="B522" s="408"/>
      <c r="C522" s="408"/>
      <c r="D522" s="408"/>
      <c r="E522" s="408"/>
      <c r="F522" s="408"/>
      <c r="G522" s="112">
        <f>'01-Mapa de riesgo-UO'!I523</f>
        <v>0</v>
      </c>
      <c r="H522" s="408"/>
      <c r="I522" s="408"/>
      <c r="J522" s="408"/>
      <c r="K522" s="413"/>
      <c r="L522" s="413"/>
      <c r="M522" s="113">
        <f>'01-Mapa de riesgo-UO'!W523</f>
        <v>0</v>
      </c>
      <c r="N522" s="114">
        <f>'01-Mapa de riesgo-UO'!AB523</f>
        <v>0</v>
      </c>
      <c r="O522" s="114">
        <f>'01-Mapa de riesgo-UO'!AF523</f>
        <v>0</v>
      </c>
      <c r="P522" s="115">
        <f>'01-Mapa de riesgo-UO'!AK523</f>
        <v>0</v>
      </c>
      <c r="Q522" s="115">
        <f>'01-Mapa de riesgo-UO'!AP523</f>
        <v>0</v>
      </c>
      <c r="R522" s="408"/>
      <c r="S522" s="409"/>
      <c r="T522" s="410"/>
      <c r="U522" s="116">
        <f>'01-Mapa de riesgo-UO'!AW523</f>
        <v>0</v>
      </c>
      <c r="V522" s="116">
        <f>'01-Mapa de riesgo-UO'!AX523</f>
        <v>0</v>
      </c>
      <c r="W522" s="117">
        <f>'01-Mapa de riesgo-UO'!K523</f>
        <v>0</v>
      </c>
      <c r="X522" s="121"/>
      <c r="Y522" s="122"/>
      <c r="Z522" s="123"/>
      <c r="AA522" s="123"/>
      <c r="AB522" s="405"/>
      <c r="AC522" s="126"/>
    </row>
    <row r="523" spans="1:29" ht="12.75" customHeight="1" x14ac:dyDescent="0.2">
      <c r="A523" s="416">
        <v>172</v>
      </c>
      <c r="B523" s="416">
        <f>'01-Mapa de riesgo-UO'!D524</f>
        <v>0</v>
      </c>
      <c r="C523" s="415">
        <f>+'01-Mapa de riesgo-UO'!F524</f>
        <v>0</v>
      </c>
      <c r="D523" s="415">
        <f>'01-Mapa de riesgo-UO'!J524</f>
        <v>0</v>
      </c>
      <c r="E523" s="415">
        <f>'01-Mapa de riesgo-UO'!K524</f>
        <v>0</v>
      </c>
      <c r="F523" s="415">
        <f>'01-Mapa de riesgo-UO'!L524</f>
        <v>0</v>
      </c>
      <c r="G523" s="112">
        <f>'01-Mapa de riesgo-UO'!I524</f>
        <v>0</v>
      </c>
      <c r="H523" s="415">
        <f>'01-Mapa de riesgo-UO'!M524</f>
        <v>0</v>
      </c>
      <c r="I523" s="406" t="str">
        <f>'01-Mapa de riesgo-UO'!AT524</f>
        <v>LEVE</v>
      </c>
      <c r="J523" s="415">
        <f>'01-Mapa de riesgo-UO'!AU524</f>
        <v>0</v>
      </c>
      <c r="K523" s="411"/>
      <c r="L523" s="414"/>
      <c r="M523" s="113">
        <f>'01-Mapa de riesgo-UO'!W524</f>
        <v>0</v>
      </c>
      <c r="N523" s="114">
        <f>'01-Mapa de riesgo-UO'!AB524</f>
        <v>0</v>
      </c>
      <c r="O523" s="114">
        <f>'01-Mapa de riesgo-UO'!AF524</f>
        <v>0</v>
      </c>
      <c r="P523" s="115">
        <f>'01-Mapa de riesgo-UO'!AK524</f>
        <v>0</v>
      </c>
      <c r="Q523" s="115">
        <f>'01-Mapa de riesgo-UO'!AP524</f>
        <v>0</v>
      </c>
      <c r="R523" s="406" t="e">
        <f>'01-Mapa de riesgo-UO'!AR524</f>
        <v>#DIV/0!</v>
      </c>
      <c r="S523" s="409"/>
      <c r="T523" s="410"/>
      <c r="U523" s="116">
        <f>'01-Mapa de riesgo-UO'!AW524</f>
        <v>0</v>
      </c>
      <c r="V523" s="116">
        <f>'01-Mapa de riesgo-UO'!AX524</f>
        <v>0</v>
      </c>
      <c r="W523" s="117">
        <f>'01-Mapa de riesgo-UO'!K524</f>
        <v>0</v>
      </c>
      <c r="X523" s="121"/>
      <c r="Y523" s="122"/>
      <c r="Z523" s="123"/>
      <c r="AA523" s="123"/>
      <c r="AB523" s="403"/>
      <c r="AC523" s="126"/>
    </row>
    <row r="524" spans="1:29" ht="12.75" customHeight="1" x14ac:dyDescent="0.2">
      <c r="A524" s="407"/>
      <c r="B524" s="407"/>
      <c r="C524" s="407"/>
      <c r="D524" s="407"/>
      <c r="E524" s="407"/>
      <c r="F524" s="407"/>
      <c r="G524" s="112">
        <f>'01-Mapa de riesgo-UO'!I525</f>
        <v>0</v>
      </c>
      <c r="H524" s="407"/>
      <c r="I524" s="407"/>
      <c r="J524" s="407"/>
      <c r="K524" s="412"/>
      <c r="L524" s="412"/>
      <c r="M524" s="113">
        <f>'01-Mapa de riesgo-UO'!W525</f>
        <v>0</v>
      </c>
      <c r="N524" s="114">
        <f>'01-Mapa de riesgo-UO'!AB525</f>
        <v>0</v>
      </c>
      <c r="O524" s="114">
        <f>'01-Mapa de riesgo-UO'!AF525</f>
        <v>0</v>
      </c>
      <c r="P524" s="115">
        <f>'01-Mapa de riesgo-UO'!AK525</f>
        <v>0</v>
      </c>
      <c r="Q524" s="115">
        <f>'01-Mapa de riesgo-UO'!AP525</f>
        <v>0</v>
      </c>
      <c r="R524" s="407"/>
      <c r="S524" s="409"/>
      <c r="T524" s="410"/>
      <c r="U524" s="116">
        <f>'01-Mapa de riesgo-UO'!AW525</f>
        <v>0</v>
      </c>
      <c r="V524" s="116">
        <f>'01-Mapa de riesgo-UO'!AX525</f>
        <v>0</v>
      </c>
      <c r="W524" s="117">
        <f>'01-Mapa de riesgo-UO'!K525</f>
        <v>0</v>
      </c>
      <c r="X524" s="121"/>
      <c r="Y524" s="122"/>
      <c r="Z524" s="123"/>
      <c r="AA524" s="123"/>
      <c r="AB524" s="404"/>
      <c r="AC524" s="126"/>
    </row>
    <row r="525" spans="1:29" ht="12.75" customHeight="1" x14ac:dyDescent="0.2">
      <c r="A525" s="408"/>
      <c r="B525" s="408"/>
      <c r="C525" s="408"/>
      <c r="D525" s="408"/>
      <c r="E525" s="408"/>
      <c r="F525" s="408"/>
      <c r="G525" s="112">
        <f>'01-Mapa de riesgo-UO'!I526</f>
        <v>0</v>
      </c>
      <c r="H525" s="408"/>
      <c r="I525" s="408"/>
      <c r="J525" s="408"/>
      <c r="K525" s="413"/>
      <c r="L525" s="413"/>
      <c r="M525" s="113">
        <f>'01-Mapa de riesgo-UO'!W526</f>
        <v>0</v>
      </c>
      <c r="N525" s="114">
        <f>'01-Mapa de riesgo-UO'!AB526</f>
        <v>0</v>
      </c>
      <c r="O525" s="114">
        <f>'01-Mapa de riesgo-UO'!AF526</f>
        <v>0</v>
      </c>
      <c r="P525" s="115">
        <f>'01-Mapa de riesgo-UO'!AK526</f>
        <v>0</v>
      </c>
      <c r="Q525" s="115">
        <f>'01-Mapa de riesgo-UO'!AP526</f>
        <v>0</v>
      </c>
      <c r="R525" s="408"/>
      <c r="S525" s="409"/>
      <c r="T525" s="410"/>
      <c r="U525" s="116">
        <f>'01-Mapa de riesgo-UO'!AW526</f>
        <v>0</v>
      </c>
      <c r="V525" s="116">
        <f>'01-Mapa de riesgo-UO'!AX526</f>
        <v>0</v>
      </c>
      <c r="W525" s="117">
        <f>'01-Mapa de riesgo-UO'!K526</f>
        <v>0</v>
      </c>
      <c r="X525" s="121"/>
      <c r="Y525" s="122"/>
      <c r="Z525" s="123"/>
      <c r="AA525" s="123"/>
      <c r="AB525" s="405"/>
      <c r="AC525" s="126"/>
    </row>
    <row r="526" spans="1:29" ht="12.75" customHeight="1" x14ac:dyDescent="0.2">
      <c r="A526" s="416">
        <v>173</v>
      </c>
      <c r="B526" s="416">
        <f>'01-Mapa de riesgo-UO'!D527</f>
        <v>0</v>
      </c>
      <c r="C526" s="415">
        <f>+'01-Mapa de riesgo-UO'!F527</f>
        <v>0</v>
      </c>
      <c r="D526" s="415">
        <f>'01-Mapa de riesgo-UO'!J527</f>
        <v>0</v>
      </c>
      <c r="E526" s="415">
        <f>'01-Mapa de riesgo-UO'!K527</f>
        <v>0</v>
      </c>
      <c r="F526" s="415">
        <f>'01-Mapa de riesgo-UO'!L527</f>
        <v>0</v>
      </c>
      <c r="G526" s="112">
        <f>'01-Mapa de riesgo-UO'!I527</f>
        <v>0</v>
      </c>
      <c r="H526" s="415">
        <f>'01-Mapa de riesgo-UO'!M527</f>
        <v>0</v>
      </c>
      <c r="I526" s="406" t="str">
        <f>'01-Mapa de riesgo-UO'!AT527</f>
        <v>LEVE</v>
      </c>
      <c r="J526" s="415">
        <f>'01-Mapa de riesgo-UO'!AU527</f>
        <v>0</v>
      </c>
      <c r="K526" s="411"/>
      <c r="L526" s="414"/>
      <c r="M526" s="113">
        <f>'01-Mapa de riesgo-UO'!W527</f>
        <v>0</v>
      </c>
      <c r="N526" s="114">
        <f>'01-Mapa de riesgo-UO'!AB527</f>
        <v>0</v>
      </c>
      <c r="O526" s="114">
        <f>'01-Mapa de riesgo-UO'!AF527</f>
        <v>0</v>
      </c>
      <c r="P526" s="115">
        <f>'01-Mapa de riesgo-UO'!AK527</f>
        <v>0</v>
      </c>
      <c r="Q526" s="115">
        <f>'01-Mapa de riesgo-UO'!AP527</f>
        <v>0</v>
      </c>
      <c r="R526" s="406" t="e">
        <f>'01-Mapa de riesgo-UO'!AR527</f>
        <v>#DIV/0!</v>
      </c>
      <c r="S526" s="409"/>
      <c r="T526" s="410"/>
      <c r="U526" s="116">
        <f>'01-Mapa de riesgo-UO'!AW527</f>
        <v>0</v>
      </c>
      <c r="V526" s="116">
        <f>'01-Mapa de riesgo-UO'!AX527</f>
        <v>0</v>
      </c>
      <c r="W526" s="117">
        <f>'01-Mapa de riesgo-UO'!K527</f>
        <v>0</v>
      </c>
      <c r="X526" s="121"/>
      <c r="Y526" s="122"/>
      <c r="Z526" s="123"/>
      <c r="AA526" s="123"/>
      <c r="AB526" s="403"/>
      <c r="AC526" s="126"/>
    </row>
    <row r="527" spans="1:29" ht="12.75" customHeight="1" x14ac:dyDescent="0.2">
      <c r="A527" s="407"/>
      <c r="B527" s="407"/>
      <c r="C527" s="407"/>
      <c r="D527" s="407"/>
      <c r="E527" s="407"/>
      <c r="F527" s="407"/>
      <c r="G527" s="112">
        <f>'01-Mapa de riesgo-UO'!I528</f>
        <v>0</v>
      </c>
      <c r="H527" s="407"/>
      <c r="I527" s="407"/>
      <c r="J527" s="407"/>
      <c r="K527" s="412"/>
      <c r="L527" s="412"/>
      <c r="M527" s="113">
        <f>'01-Mapa de riesgo-UO'!W528</f>
        <v>0</v>
      </c>
      <c r="N527" s="114">
        <f>'01-Mapa de riesgo-UO'!AB528</f>
        <v>0</v>
      </c>
      <c r="O527" s="114">
        <f>'01-Mapa de riesgo-UO'!AF528</f>
        <v>0</v>
      </c>
      <c r="P527" s="115">
        <f>'01-Mapa de riesgo-UO'!AK528</f>
        <v>0</v>
      </c>
      <c r="Q527" s="115">
        <f>'01-Mapa de riesgo-UO'!AP528</f>
        <v>0</v>
      </c>
      <c r="R527" s="407"/>
      <c r="S527" s="409"/>
      <c r="T527" s="410"/>
      <c r="U527" s="116">
        <f>'01-Mapa de riesgo-UO'!AW528</f>
        <v>0</v>
      </c>
      <c r="V527" s="116">
        <f>'01-Mapa de riesgo-UO'!AX528</f>
        <v>0</v>
      </c>
      <c r="W527" s="117">
        <f>'01-Mapa de riesgo-UO'!K528</f>
        <v>0</v>
      </c>
      <c r="X527" s="121"/>
      <c r="Y527" s="122"/>
      <c r="Z527" s="123"/>
      <c r="AA527" s="123"/>
      <c r="AB527" s="404"/>
      <c r="AC527" s="126"/>
    </row>
    <row r="528" spans="1:29" ht="12.75" customHeight="1" x14ac:dyDescent="0.2">
      <c r="A528" s="408"/>
      <c r="B528" s="408"/>
      <c r="C528" s="408"/>
      <c r="D528" s="408"/>
      <c r="E528" s="408"/>
      <c r="F528" s="408"/>
      <c r="G528" s="112">
        <f>'01-Mapa de riesgo-UO'!I529</f>
        <v>0</v>
      </c>
      <c r="H528" s="408"/>
      <c r="I528" s="408"/>
      <c r="J528" s="408"/>
      <c r="K528" s="413"/>
      <c r="L528" s="413"/>
      <c r="M528" s="113">
        <f>'01-Mapa de riesgo-UO'!W529</f>
        <v>0</v>
      </c>
      <c r="N528" s="114">
        <f>'01-Mapa de riesgo-UO'!AB529</f>
        <v>0</v>
      </c>
      <c r="O528" s="114">
        <f>'01-Mapa de riesgo-UO'!AF529</f>
        <v>0</v>
      </c>
      <c r="P528" s="115">
        <f>'01-Mapa de riesgo-UO'!AK529</f>
        <v>0</v>
      </c>
      <c r="Q528" s="115">
        <f>'01-Mapa de riesgo-UO'!AP529</f>
        <v>0</v>
      </c>
      <c r="R528" s="408"/>
      <c r="S528" s="409"/>
      <c r="T528" s="410"/>
      <c r="U528" s="116">
        <f>'01-Mapa de riesgo-UO'!AW529</f>
        <v>0</v>
      </c>
      <c r="V528" s="116">
        <f>'01-Mapa de riesgo-UO'!AX529</f>
        <v>0</v>
      </c>
      <c r="W528" s="117">
        <f>'01-Mapa de riesgo-UO'!K529</f>
        <v>0</v>
      </c>
      <c r="X528" s="121"/>
      <c r="Y528" s="122"/>
      <c r="Z528" s="123"/>
      <c r="AA528" s="123"/>
      <c r="AB528" s="405"/>
      <c r="AC528" s="126"/>
    </row>
    <row r="529" spans="1:29" ht="12.75" customHeight="1" x14ac:dyDescent="0.2">
      <c r="A529" s="416">
        <v>174</v>
      </c>
      <c r="B529" s="416">
        <f>'01-Mapa de riesgo-UO'!D530</f>
        <v>0</v>
      </c>
      <c r="C529" s="415">
        <f>+'01-Mapa de riesgo-UO'!F530</f>
        <v>0</v>
      </c>
      <c r="D529" s="415">
        <f>'01-Mapa de riesgo-UO'!J530</f>
        <v>0</v>
      </c>
      <c r="E529" s="415">
        <f>'01-Mapa de riesgo-UO'!K530</f>
        <v>0</v>
      </c>
      <c r="F529" s="415">
        <f>'01-Mapa de riesgo-UO'!L530</f>
        <v>0</v>
      </c>
      <c r="G529" s="112">
        <f>'01-Mapa de riesgo-UO'!I530</f>
        <v>0</v>
      </c>
      <c r="H529" s="415">
        <f>'01-Mapa de riesgo-UO'!M530</f>
        <v>0</v>
      </c>
      <c r="I529" s="406" t="str">
        <f>'01-Mapa de riesgo-UO'!AT530</f>
        <v>LEVE</v>
      </c>
      <c r="J529" s="415">
        <f>'01-Mapa de riesgo-UO'!AU530</f>
        <v>0</v>
      </c>
      <c r="K529" s="411"/>
      <c r="L529" s="414"/>
      <c r="M529" s="113">
        <f>'01-Mapa de riesgo-UO'!W530</f>
        <v>0</v>
      </c>
      <c r="N529" s="114">
        <f>'01-Mapa de riesgo-UO'!AB530</f>
        <v>0</v>
      </c>
      <c r="O529" s="114">
        <f>'01-Mapa de riesgo-UO'!AF530</f>
        <v>0</v>
      </c>
      <c r="P529" s="115">
        <f>'01-Mapa de riesgo-UO'!AK530</f>
        <v>0</v>
      </c>
      <c r="Q529" s="115">
        <f>'01-Mapa de riesgo-UO'!AP530</f>
        <v>0</v>
      </c>
      <c r="R529" s="406" t="e">
        <f>'01-Mapa de riesgo-UO'!AR530</f>
        <v>#DIV/0!</v>
      </c>
      <c r="S529" s="409"/>
      <c r="T529" s="410"/>
      <c r="U529" s="116">
        <f>'01-Mapa de riesgo-UO'!AW530</f>
        <v>0</v>
      </c>
      <c r="V529" s="116">
        <f>'01-Mapa de riesgo-UO'!AX530</f>
        <v>0</v>
      </c>
      <c r="W529" s="117">
        <f>'01-Mapa de riesgo-UO'!K530</f>
        <v>0</v>
      </c>
      <c r="X529" s="121"/>
      <c r="Y529" s="122"/>
      <c r="Z529" s="123"/>
      <c r="AA529" s="123"/>
      <c r="AB529" s="403"/>
      <c r="AC529" s="126"/>
    </row>
    <row r="530" spans="1:29" ht="12.75" customHeight="1" x14ac:dyDescent="0.2">
      <c r="A530" s="407"/>
      <c r="B530" s="407"/>
      <c r="C530" s="407"/>
      <c r="D530" s="407"/>
      <c r="E530" s="407"/>
      <c r="F530" s="407"/>
      <c r="G530" s="112">
        <f>'01-Mapa de riesgo-UO'!I531</f>
        <v>0</v>
      </c>
      <c r="H530" s="407"/>
      <c r="I530" s="407"/>
      <c r="J530" s="407"/>
      <c r="K530" s="412"/>
      <c r="L530" s="412"/>
      <c r="M530" s="113">
        <f>'01-Mapa de riesgo-UO'!W531</f>
        <v>0</v>
      </c>
      <c r="N530" s="114">
        <f>'01-Mapa de riesgo-UO'!AB531</f>
        <v>0</v>
      </c>
      <c r="O530" s="114">
        <f>'01-Mapa de riesgo-UO'!AF531</f>
        <v>0</v>
      </c>
      <c r="P530" s="115">
        <f>'01-Mapa de riesgo-UO'!AK531</f>
        <v>0</v>
      </c>
      <c r="Q530" s="115">
        <f>'01-Mapa de riesgo-UO'!AP531</f>
        <v>0</v>
      </c>
      <c r="R530" s="407"/>
      <c r="S530" s="409"/>
      <c r="T530" s="410"/>
      <c r="U530" s="116">
        <f>'01-Mapa de riesgo-UO'!AW531</f>
        <v>0</v>
      </c>
      <c r="V530" s="116">
        <f>'01-Mapa de riesgo-UO'!AX531</f>
        <v>0</v>
      </c>
      <c r="W530" s="117">
        <f>'01-Mapa de riesgo-UO'!K531</f>
        <v>0</v>
      </c>
      <c r="X530" s="121"/>
      <c r="Y530" s="122"/>
      <c r="Z530" s="123"/>
      <c r="AA530" s="123"/>
      <c r="AB530" s="404"/>
      <c r="AC530" s="126"/>
    </row>
    <row r="531" spans="1:29" ht="12.75" customHeight="1" x14ac:dyDescent="0.2">
      <c r="A531" s="408"/>
      <c r="B531" s="408"/>
      <c r="C531" s="408"/>
      <c r="D531" s="408"/>
      <c r="E531" s="408"/>
      <c r="F531" s="408"/>
      <c r="G531" s="112">
        <f>'01-Mapa de riesgo-UO'!I532</f>
        <v>0</v>
      </c>
      <c r="H531" s="408"/>
      <c r="I531" s="408"/>
      <c r="J531" s="408"/>
      <c r="K531" s="413"/>
      <c r="L531" s="413"/>
      <c r="M531" s="113">
        <f>'01-Mapa de riesgo-UO'!W532</f>
        <v>0</v>
      </c>
      <c r="N531" s="114">
        <f>'01-Mapa de riesgo-UO'!AB532</f>
        <v>0</v>
      </c>
      <c r="O531" s="114">
        <f>'01-Mapa de riesgo-UO'!AF532</f>
        <v>0</v>
      </c>
      <c r="P531" s="115">
        <f>'01-Mapa de riesgo-UO'!AK532</f>
        <v>0</v>
      </c>
      <c r="Q531" s="115">
        <f>'01-Mapa de riesgo-UO'!AP532</f>
        <v>0</v>
      </c>
      <c r="R531" s="408"/>
      <c r="S531" s="409"/>
      <c r="T531" s="410"/>
      <c r="U531" s="116">
        <f>'01-Mapa de riesgo-UO'!AW532</f>
        <v>0</v>
      </c>
      <c r="V531" s="116">
        <f>'01-Mapa de riesgo-UO'!AX532</f>
        <v>0</v>
      </c>
      <c r="W531" s="117">
        <f>'01-Mapa de riesgo-UO'!K532</f>
        <v>0</v>
      </c>
      <c r="X531" s="121"/>
      <c r="Y531" s="122"/>
      <c r="Z531" s="123"/>
      <c r="AA531" s="123"/>
      <c r="AB531" s="405"/>
      <c r="AC531" s="126"/>
    </row>
    <row r="532" spans="1:29" ht="12.75" customHeight="1" x14ac:dyDescent="0.2">
      <c r="A532" s="416">
        <v>175</v>
      </c>
      <c r="B532" s="416">
        <f>'01-Mapa de riesgo-UO'!D533</f>
        <v>0</v>
      </c>
      <c r="C532" s="415">
        <f>+'01-Mapa de riesgo-UO'!F533</f>
        <v>0</v>
      </c>
      <c r="D532" s="415">
        <f>'01-Mapa de riesgo-UO'!J533</f>
        <v>0</v>
      </c>
      <c r="E532" s="415">
        <f>'01-Mapa de riesgo-UO'!K533</f>
        <v>0</v>
      </c>
      <c r="F532" s="415">
        <f>'01-Mapa de riesgo-UO'!L533</f>
        <v>0</v>
      </c>
      <c r="G532" s="112">
        <f>'01-Mapa de riesgo-UO'!I533</f>
        <v>0</v>
      </c>
      <c r="H532" s="415">
        <f>'01-Mapa de riesgo-UO'!M533</f>
        <v>0</v>
      </c>
      <c r="I532" s="406" t="str">
        <f>'01-Mapa de riesgo-UO'!AT533</f>
        <v>LEVE</v>
      </c>
      <c r="J532" s="415">
        <f>'01-Mapa de riesgo-UO'!AU533</f>
        <v>0</v>
      </c>
      <c r="K532" s="411"/>
      <c r="L532" s="414"/>
      <c r="M532" s="113">
        <f>'01-Mapa de riesgo-UO'!W533</f>
        <v>0</v>
      </c>
      <c r="N532" s="114">
        <f>'01-Mapa de riesgo-UO'!AB533</f>
        <v>0</v>
      </c>
      <c r="O532" s="114">
        <f>'01-Mapa de riesgo-UO'!AF533</f>
        <v>0</v>
      </c>
      <c r="P532" s="115">
        <f>'01-Mapa de riesgo-UO'!AK533</f>
        <v>0</v>
      </c>
      <c r="Q532" s="115">
        <f>'01-Mapa de riesgo-UO'!AP533</f>
        <v>0</v>
      </c>
      <c r="R532" s="406" t="e">
        <f>'01-Mapa de riesgo-UO'!AR533</f>
        <v>#DIV/0!</v>
      </c>
      <c r="S532" s="409"/>
      <c r="T532" s="410"/>
      <c r="U532" s="116">
        <f>'01-Mapa de riesgo-UO'!AW533</f>
        <v>0</v>
      </c>
      <c r="V532" s="116">
        <f>'01-Mapa de riesgo-UO'!AX533</f>
        <v>0</v>
      </c>
      <c r="W532" s="117">
        <f>'01-Mapa de riesgo-UO'!K533</f>
        <v>0</v>
      </c>
      <c r="X532" s="121"/>
      <c r="Y532" s="122"/>
      <c r="Z532" s="123"/>
      <c r="AA532" s="123"/>
      <c r="AB532" s="403"/>
      <c r="AC532" s="126"/>
    </row>
    <row r="533" spans="1:29" ht="12.75" customHeight="1" x14ac:dyDescent="0.2">
      <c r="A533" s="407"/>
      <c r="B533" s="407"/>
      <c r="C533" s="407"/>
      <c r="D533" s="407"/>
      <c r="E533" s="407"/>
      <c r="F533" s="407"/>
      <c r="G533" s="112">
        <f>'01-Mapa de riesgo-UO'!I534</f>
        <v>0</v>
      </c>
      <c r="H533" s="407"/>
      <c r="I533" s="407"/>
      <c r="J533" s="407"/>
      <c r="K533" s="412"/>
      <c r="L533" s="412"/>
      <c r="M533" s="113">
        <f>'01-Mapa de riesgo-UO'!W534</f>
        <v>0</v>
      </c>
      <c r="N533" s="114">
        <f>'01-Mapa de riesgo-UO'!AB534</f>
        <v>0</v>
      </c>
      <c r="O533" s="114">
        <f>'01-Mapa de riesgo-UO'!AF534</f>
        <v>0</v>
      </c>
      <c r="P533" s="115">
        <f>'01-Mapa de riesgo-UO'!AK534</f>
        <v>0</v>
      </c>
      <c r="Q533" s="115">
        <f>'01-Mapa de riesgo-UO'!AP534</f>
        <v>0</v>
      </c>
      <c r="R533" s="407"/>
      <c r="S533" s="409"/>
      <c r="T533" s="410"/>
      <c r="U533" s="116">
        <f>'01-Mapa de riesgo-UO'!AW534</f>
        <v>0</v>
      </c>
      <c r="V533" s="116">
        <f>'01-Mapa de riesgo-UO'!AX534</f>
        <v>0</v>
      </c>
      <c r="W533" s="117">
        <f>'01-Mapa de riesgo-UO'!K534</f>
        <v>0</v>
      </c>
      <c r="X533" s="121"/>
      <c r="Y533" s="122"/>
      <c r="Z533" s="123"/>
      <c r="AA533" s="123"/>
      <c r="AB533" s="404"/>
      <c r="AC533" s="126"/>
    </row>
    <row r="534" spans="1:29" ht="12.75" customHeight="1" x14ac:dyDescent="0.2">
      <c r="A534" s="408"/>
      <c r="B534" s="408"/>
      <c r="C534" s="408"/>
      <c r="D534" s="408"/>
      <c r="E534" s="408"/>
      <c r="F534" s="408"/>
      <c r="G534" s="112">
        <f>'01-Mapa de riesgo-UO'!I535</f>
        <v>0</v>
      </c>
      <c r="H534" s="408"/>
      <c r="I534" s="408"/>
      <c r="J534" s="408"/>
      <c r="K534" s="413"/>
      <c r="L534" s="413"/>
      <c r="M534" s="113">
        <f>'01-Mapa de riesgo-UO'!W535</f>
        <v>0</v>
      </c>
      <c r="N534" s="114">
        <f>'01-Mapa de riesgo-UO'!AB535</f>
        <v>0</v>
      </c>
      <c r="O534" s="114">
        <f>'01-Mapa de riesgo-UO'!AF535</f>
        <v>0</v>
      </c>
      <c r="P534" s="115">
        <f>'01-Mapa de riesgo-UO'!AK535</f>
        <v>0</v>
      </c>
      <c r="Q534" s="115">
        <f>'01-Mapa de riesgo-UO'!AP535</f>
        <v>0</v>
      </c>
      <c r="R534" s="408"/>
      <c r="S534" s="409"/>
      <c r="T534" s="410"/>
      <c r="U534" s="116">
        <f>'01-Mapa de riesgo-UO'!AW535</f>
        <v>0</v>
      </c>
      <c r="V534" s="116">
        <f>'01-Mapa de riesgo-UO'!AX535</f>
        <v>0</v>
      </c>
      <c r="W534" s="117">
        <f>'01-Mapa de riesgo-UO'!K535</f>
        <v>0</v>
      </c>
      <c r="X534" s="121"/>
      <c r="Y534" s="122"/>
      <c r="Z534" s="123"/>
      <c r="AA534" s="123"/>
      <c r="AB534" s="405"/>
      <c r="AC534" s="126"/>
    </row>
    <row r="535" spans="1:29" ht="12.75" customHeight="1" x14ac:dyDescent="0.2">
      <c r="A535" s="416">
        <v>176</v>
      </c>
      <c r="B535" s="416">
        <f>'01-Mapa de riesgo-UO'!D536</f>
        <v>0</v>
      </c>
      <c r="C535" s="415">
        <f>+'01-Mapa de riesgo-UO'!F536</f>
        <v>0</v>
      </c>
      <c r="D535" s="415">
        <f>'01-Mapa de riesgo-UO'!J536</f>
        <v>0</v>
      </c>
      <c r="E535" s="415">
        <f>'01-Mapa de riesgo-UO'!K536</f>
        <v>0</v>
      </c>
      <c r="F535" s="415">
        <f>'01-Mapa de riesgo-UO'!L536</f>
        <v>0</v>
      </c>
      <c r="G535" s="112">
        <f>'01-Mapa de riesgo-UO'!I536</f>
        <v>0</v>
      </c>
      <c r="H535" s="415">
        <f>'01-Mapa de riesgo-UO'!M536</f>
        <v>0</v>
      </c>
      <c r="I535" s="406" t="str">
        <f>'01-Mapa de riesgo-UO'!AT536</f>
        <v>LEVE</v>
      </c>
      <c r="J535" s="415">
        <f>'01-Mapa de riesgo-UO'!AU536</f>
        <v>0</v>
      </c>
      <c r="K535" s="411"/>
      <c r="L535" s="414"/>
      <c r="M535" s="113">
        <f>'01-Mapa de riesgo-UO'!W536</f>
        <v>0</v>
      </c>
      <c r="N535" s="114">
        <f>'01-Mapa de riesgo-UO'!AB536</f>
        <v>0</v>
      </c>
      <c r="O535" s="114">
        <f>'01-Mapa de riesgo-UO'!AF536</f>
        <v>0</v>
      </c>
      <c r="P535" s="115">
        <f>'01-Mapa de riesgo-UO'!AK536</f>
        <v>0</v>
      </c>
      <c r="Q535" s="115">
        <f>'01-Mapa de riesgo-UO'!AP536</f>
        <v>0</v>
      </c>
      <c r="R535" s="406" t="e">
        <f>'01-Mapa de riesgo-UO'!AR536</f>
        <v>#DIV/0!</v>
      </c>
      <c r="S535" s="409"/>
      <c r="T535" s="410"/>
      <c r="U535" s="116">
        <f>'01-Mapa de riesgo-UO'!AW536</f>
        <v>0</v>
      </c>
      <c r="V535" s="116">
        <f>'01-Mapa de riesgo-UO'!AX536</f>
        <v>0</v>
      </c>
      <c r="W535" s="117">
        <f>'01-Mapa de riesgo-UO'!K536</f>
        <v>0</v>
      </c>
      <c r="X535" s="121"/>
      <c r="Y535" s="122"/>
      <c r="Z535" s="123"/>
      <c r="AA535" s="123"/>
      <c r="AB535" s="403"/>
      <c r="AC535" s="126"/>
    </row>
    <row r="536" spans="1:29" ht="12.75" customHeight="1" x14ac:dyDescent="0.2">
      <c r="A536" s="407"/>
      <c r="B536" s="407"/>
      <c r="C536" s="407"/>
      <c r="D536" s="407"/>
      <c r="E536" s="407"/>
      <c r="F536" s="407"/>
      <c r="G536" s="112">
        <f>'01-Mapa de riesgo-UO'!I537</f>
        <v>0</v>
      </c>
      <c r="H536" s="407"/>
      <c r="I536" s="407"/>
      <c r="J536" s="407"/>
      <c r="K536" s="412"/>
      <c r="L536" s="412"/>
      <c r="M536" s="113">
        <f>'01-Mapa de riesgo-UO'!W537</f>
        <v>0</v>
      </c>
      <c r="N536" s="114">
        <f>'01-Mapa de riesgo-UO'!AB537</f>
        <v>0</v>
      </c>
      <c r="O536" s="114">
        <f>'01-Mapa de riesgo-UO'!AF537</f>
        <v>0</v>
      </c>
      <c r="P536" s="115">
        <f>'01-Mapa de riesgo-UO'!AK537</f>
        <v>0</v>
      </c>
      <c r="Q536" s="115">
        <f>'01-Mapa de riesgo-UO'!AP537</f>
        <v>0</v>
      </c>
      <c r="R536" s="407"/>
      <c r="S536" s="409"/>
      <c r="T536" s="410"/>
      <c r="U536" s="116">
        <f>'01-Mapa de riesgo-UO'!AW537</f>
        <v>0</v>
      </c>
      <c r="V536" s="116">
        <f>'01-Mapa de riesgo-UO'!AX537</f>
        <v>0</v>
      </c>
      <c r="W536" s="117">
        <f>'01-Mapa de riesgo-UO'!K537</f>
        <v>0</v>
      </c>
      <c r="X536" s="121"/>
      <c r="Y536" s="122"/>
      <c r="Z536" s="123"/>
      <c r="AA536" s="123"/>
      <c r="AB536" s="404"/>
      <c r="AC536" s="126"/>
    </row>
    <row r="537" spans="1:29" ht="12.75" customHeight="1" x14ac:dyDescent="0.2">
      <c r="A537" s="408"/>
      <c r="B537" s="408"/>
      <c r="C537" s="408"/>
      <c r="D537" s="408"/>
      <c r="E537" s="408"/>
      <c r="F537" s="408"/>
      <c r="G537" s="112">
        <f>'01-Mapa de riesgo-UO'!I538</f>
        <v>0</v>
      </c>
      <c r="H537" s="408"/>
      <c r="I537" s="408"/>
      <c r="J537" s="408"/>
      <c r="K537" s="413"/>
      <c r="L537" s="413"/>
      <c r="M537" s="113">
        <f>'01-Mapa de riesgo-UO'!W538</f>
        <v>0</v>
      </c>
      <c r="N537" s="114">
        <f>'01-Mapa de riesgo-UO'!AB538</f>
        <v>0</v>
      </c>
      <c r="O537" s="114">
        <f>'01-Mapa de riesgo-UO'!AF538</f>
        <v>0</v>
      </c>
      <c r="P537" s="115">
        <f>'01-Mapa de riesgo-UO'!AK538</f>
        <v>0</v>
      </c>
      <c r="Q537" s="115">
        <f>'01-Mapa de riesgo-UO'!AP538</f>
        <v>0</v>
      </c>
      <c r="R537" s="408"/>
      <c r="S537" s="409"/>
      <c r="T537" s="410"/>
      <c r="U537" s="116">
        <f>'01-Mapa de riesgo-UO'!AW538</f>
        <v>0</v>
      </c>
      <c r="V537" s="116">
        <f>'01-Mapa de riesgo-UO'!AX538</f>
        <v>0</v>
      </c>
      <c r="W537" s="117">
        <f>'01-Mapa de riesgo-UO'!K538</f>
        <v>0</v>
      </c>
      <c r="X537" s="121"/>
      <c r="Y537" s="122"/>
      <c r="Z537" s="123"/>
      <c r="AA537" s="123"/>
      <c r="AB537" s="405"/>
      <c r="AC537" s="126"/>
    </row>
    <row r="538" spans="1:29" ht="12.75" customHeight="1" x14ac:dyDescent="0.2">
      <c r="A538" s="416">
        <v>177</v>
      </c>
      <c r="B538" s="416">
        <f>'01-Mapa de riesgo-UO'!D539</f>
        <v>0</v>
      </c>
      <c r="C538" s="415">
        <f>+'01-Mapa de riesgo-UO'!F539</f>
        <v>0</v>
      </c>
      <c r="D538" s="415">
        <f>'01-Mapa de riesgo-UO'!J539</f>
        <v>0</v>
      </c>
      <c r="E538" s="415">
        <f>'01-Mapa de riesgo-UO'!K539</f>
        <v>0</v>
      </c>
      <c r="F538" s="415">
        <f>'01-Mapa de riesgo-UO'!L539</f>
        <v>0</v>
      </c>
      <c r="G538" s="112">
        <f>'01-Mapa de riesgo-UO'!I539</f>
        <v>0</v>
      </c>
      <c r="H538" s="415">
        <f>'01-Mapa de riesgo-UO'!M539</f>
        <v>0</v>
      </c>
      <c r="I538" s="406" t="str">
        <f>'01-Mapa de riesgo-UO'!AT539</f>
        <v>LEVE</v>
      </c>
      <c r="J538" s="415">
        <f>'01-Mapa de riesgo-UO'!AU539</f>
        <v>0</v>
      </c>
      <c r="K538" s="411"/>
      <c r="L538" s="414"/>
      <c r="M538" s="113">
        <f>'01-Mapa de riesgo-UO'!W539</f>
        <v>0</v>
      </c>
      <c r="N538" s="114">
        <f>'01-Mapa de riesgo-UO'!AB539</f>
        <v>0</v>
      </c>
      <c r="O538" s="114">
        <f>'01-Mapa de riesgo-UO'!AF539</f>
        <v>0</v>
      </c>
      <c r="P538" s="115">
        <f>'01-Mapa de riesgo-UO'!AK539</f>
        <v>0</v>
      </c>
      <c r="Q538" s="115">
        <f>'01-Mapa de riesgo-UO'!AP539</f>
        <v>0</v>
      </c>
      <c r="R538" s="406" t="e">
        <f>'01-Mapa de riesgo-UO'!AR539</f>
        <v>#DIV/0!</v>
      </c>
      <c r="S538" s="409"/>
      <c r="T538" s="410"/>
      <c r="U538" s="116">
        <f>'01-Mapa de riesgo-UO'!AW539</f>
        <v>0</v>
      </c>
      <c r="V538" s="116">
        <f>'01-Mapa de riesgo-UO'!AX539</f>
        <v>0</v>
      </c>
      <c r="W538" s="117">
        <f>'01-Mapa de riesgo-UO'!K539</f>
        <v>0</v>
      </c>
      <c r="X538" s="121"/>
      <c r="Y538" s="122"/>
      <c r="Z538" s="123"/>
      <c r="AA538" s="123"/>
      <c r="AB538" s="403"/>
      <c r="AC538" s="126"/>
    </row>
    <row r="539" spans="1:29" ht="12.75" customHeight="1" x14ac:dyDescent="0.2">
      <c r="A539" s="407"/>
      <c r="B539" s="407"/>
      <c r="C539" s="407"/>
      <c r="D539" s="407"/>
      <c r="E539" s="407"/>
      <c r="F539" s="407"/>
      <c r="G539" s="112">
        <f>'01-Mapa de riesgo-UO'!I540</f>
        <v>0</v>
      </c>
      <c r="H539" s="407"/>
      <c r="I539" s="407"/>
      <c r="J539" s="407"/>
      <c r="K539" s="412"/>
      <c r="L539" s="412"/>
      <c r="M539" s="113">
        <f>'01-Mapa de riesgo-UO'!W540</f>
        <v>0</v>
      </c>
      <c r="N539" s="114">
        <f>'01-Mapa de riesgo-UO'!AB540</f>
        <v>0</v>
      </c>
      <c r="O539" s="114">
        <f>'01-Mapa de riesgo-UO'!AF540</f>
        <v>0</v>
      </c>
      <c r="P539" s="115">
        <f>'01-Mapa de riesgo-UO'!AK540</f>
        <v>0</v>
      </c>
      <c r="Q539" s="115">
        <f>'01-Mapa de riesgo-UO'!AP540</f>
        <v>0</v>
      </c>
      <c r="R539" s="407"/>
      <c r="S539" s="409"/>
      <c r="T539" s="410"/>
      <c r="U539" s="116">
        <f>'01-Mapa de riesgo-UO'!AW540</f>
        <v>0</v>
      </c>
      <c r="V539" s="116">
        <f>'01-Mapa de riesgo-UO'!AX540</f>
        <v>0</v>
      </c>
      <c r="W539" s="117">
        <f>'01-Mapa de riesgo-UO'!K540</f>
        <v>0</v>
      </c>
      <c r="X539" s="121"/>
      <c r="Y539" s="122"/>
      <c r="Z539" s="123"/>
      <c r="AA539" s="123"/>
      <c r="AB539" s="404"/>
      <c r="AC539" s="126"/>
    </row>
    <row r="540" spans="1:29" ht="12.75" customHeight="1" x14ac:dyDescent="0.2">
      <c r="A540" s="408"/>
      <c r="B540" s="408"/>
      <c r="C540" s="408"/>
      <c r="D540" s="408"/>
      <c r="E540" s="408"/>
      <c r="F540" s="408"/>
      <c r="G540" s="112">
        <f>'01-Mapa de riesgo-UO'!I541</f>
        <v>0</v>
      </c>
      <c r="H540" s="408"/>
      <c r="I540" s="408"/>
      <c r="J540" s="408"/>
      <c r="K540" s="413"/>
      <c r="L540" s="413"/>
      <c r="M540" s="113">
        <f>'01-Mapa de riesgo-UO'!W541</f>
        <v>0</v>
      </c>
      <c r="N540" s="114">
        <f>'01-Mapa de riesgo-UO'!AB541</f>
        <v>0</v>
      </c>
      <c r="O540" s="114">
        <f>'01-Mapa de riesgo-UO'!AF541</f>
        <v>0</v>
      </c>
      <c r="P540" s="115">
        <f>'01-Mapa de riesgo-UO'!AK541</f>
        <v>0</v>
      </c>
      <c r="Q540" s="115">
        <f>'01-Mapa de riesgo-UO'!AP541</f>
        <v>0</v>
      </c>
      <c r="R540" s="408"/>
      <c r="S540" s="409"/>
      <c r="T540" s="410"/>
      <c r="U540" s="116">
        <f>'01-Mapa de riesgo-UO'!AW541</f>
        <v>0</v>
      </c>
      <c r="V540" s="116">
        <f>'01-Mapa de riesgo-UO'!AX541</f>
        <v>0</v>
      </c>
      <c r="W540" s="117">
        <f>'01-Mapa de riesgo-UO'!K541</f>
        <v>0</v>
      </c>
      <c r="X540" s="121"/>
      <c r="Y540" s="122"/>
      <c r="Z540" s="123"/>
      <c r="AA540" s="123"/>
      <c r="AB540" s="405"/>
      <c r="AC540" s="126"/>
    </row>
    <row r="541" spans="1:29" ht="12.75" customHeight="1" x14ac:dyDescent="0.2">
      <c r="A541" s="416">
        <v>178</v>
      </c>
      <c r="B541" s="416">
        <f>'01-Mapa de riesgo-UO'!D542</f>
        <v>0</v>
      </c>
      <c r="C541" s="415">
        <f>+'01-Mapa de riesgo-UO'!F542</f>
        <v>0</v>
      </c>
      <c r="D541" s="415">
        <f>'01-Mapa de riesgo-UO'!J542</f>
        <v>0</v>
      </c>
      <c r="E541" s="415">
        <f>'01-Mapa de riesgo-UO'!K542</f>
        <v>0</v>
      </c>
      <c r="F541" s="415">
        <f>'01-Mapa de riesgo-UO'!L542</f>
        <v>0</v>
      </c>
      <c r="G541" s="112">
        <f>'01-Mapa de riesgo-UO'!I542</f>
        <v>0</v>
      </c>
      <c r="H541" s="415">
        <f>'01-Mapa de riesgo-UO'!M542</f>
        <v>0</v>
      </c>
      <c r="I541" s="406" t="str">
        <f>'01-Mapa de riesgo-UO'!AT542</f>
        <v>LEVE</v>
      </c>
      <c r="J541" s="415">
        <f>'01-Mapa de riesgo-UO'!AU542</f>
        <v>0</v>
      </c>
      <c r="K541" s="411"/>
      <c r="L541" s="414"/>
      <c r="M541" s="113">
        <f>'01-Mapa de riesgo-UO'!W542</f>
        <v>0</v>
      </c>
      <c r="N541" s="114">
        <f>'01-Mapa de riesgo-UO'!AB542</f>
        <v>0</v>
      </c>
      <c r="O541" s="114">
        <f>'01-Mapa de riesgo-UO'!AF542</f>
        <v>0</v>
      </c>
      <c r="P541" s="115">
        <f>'01-Mapa de riesgo-UO'!AK542</f>
        <v>0</v>
      </c>
      <c r="Q541" s="115">
        <f>'01-Mapa de riesgo-UO'!AP542</f>
        <v>0</v>
      </c>
      <c r="R541" s="406" t="e">
        <f>'01-Mapa de riesgo-UO'!AR542</f>
        <v>#DIV/0!</v>
      </c>
      <c r="S541" s="409"/>
      <c r="T541" s="410"/>
      <c r="U541" s="116">
        <f>'01-Mapa de riesgo-UO'!AW542</f>
        <v>0</v>
      </c>
      <c r="V541" s="116">
        <f>'01-Mapa de riesgo-UO'!AX542</f>
        <v>0</v>
      </c>
      <c r="W541" s="117">
        <f>'01-Mapa de riesgo-UO'!K542</f>
        <v>0</v>
      </c>
      <c r="X541" s="121"/>
      <c r="Y541" s="122"/>
      <c r="Z541" s="123"/>
      <c r="AA541" s="123"/>
      <c r="AB541" s="403"/>
      <c r="AC541" s="126"/>
    </row>
    <row r="542" spans="1:29" ht="12.75" customHeight="1" x14ac:dyDescent="0.2">
      <c r="A542" s="407"/>
      <c r="B542" s="407"/>
      <c r="C542" s="407"/>
      <c r="D542" s="407"/>
      <c r="E542" s="407"/>
      <c r="F542" s="407"/>
      <c r="G542" s="112">
        <f>'01-Mapa de riesgo-UO'!I543</f>
        <v>0</v>
      </c>
      <c r="H542" s="407"/>
      <c r="I542" s="407"/>
      <c r="J542" s="407"/>
      <c r="K542" s="412"/>
      <c r="L542" s="412"/>
      <c r="M542" s="113">
        <f>'01-Mapa de riesgo-UO'!W543</f>
        <v>0</v>
      </c>
      <c r="N542" s="114">
        <f>'01-Mapa de riesgo-UO'!AB543</f>
        <v>0</v>
      </c>
      <c r="O542" s="114">
        <f>'01-Mapa de riesgo-UO'!AF543</f>
        <v>0</v>
      </c>
      <c r="P542" s="115">
        <f>'01-Mapa de riesgo-UO'!AK543</f>
        <v>0</v>
      </c>
      <c r="Q542" s="115">
        <f>'01-Mapa de riesgo-UO'!AP543</f>
        <v>0</v>
      </c>
      <c r="R542" s="407"/>
      <c r="S542" s="409"/>
      <c r="T542" s="410"/>
      <c r="U542" s="116">
        <f>'01-Mapa de riesgo-UO'!AW543</f>
        <v>0</v>
      </c>
      <c r="V542" s="116">
        <f>'01-Mapa de riesgo-UO'!AX543</f>
        <v>0</v>
      </c>
      <c r="W542" s="117">
        <f>'01-Mapa de riesgo-UO'!K543</f>
        <v>0</v>
      </c>
      <c r="X542" s="121"/>
      <c r="Y542" s="122"/>
      <c r="Z542" s="123"/>
      <c r="AA542" s="123"/>
      <c r="AB542" s="404"/>
      <c r="AC542" s="126"/>
    </row>
    <row r="543" spans="1:29" ht="12.75" customHeight="1" x14ac:dyDescent="0.2">
      <c r="A543" s="408"/>
      <c r="B543" s="408"/>
      <c r="C543" s="408"/>
      <c r="D543" s="408"/>
      <c r="E543" s="408"/>
      <c r="F543" s="408"/>
      <c r="G543" s="112">
        <f>'01-Mapa de riesgo-UO'!I544</f>
        <v>0</v>
      </c>
      <c r="H543" s="408"/>
      <c r="I543" s="408"/>
      <c r="J543" s="408"/>
      <c r="K543" s="413"/>
      <c r="L543" s="413"/>
      <c r="M543" s="113">
        <f>'01-Mapa de riesgo-UO'!W544</f>
        <v>0</v>
      </c>
      <c r="N543" s="114">
        <f>'01-Mapa de riesgo-UO'!AB544</f>
        <v>0</v>
      </c>
      <c r="O543" s="114">
        <f>'01-Mapa de riesgo-UO'!AF544</f>
        <v>0</v>
      </c>
      <c r="P543" s="115">
        <f>'01-Mapa de riesgo-UO'!AK544</f>
        <v>0</v>
      </c>
      <c r="Q543" s="115">
        <f>'01-Mapa de riesgo-UO'!AP544</f>
        <v>0</v>
      </c>
      <c r="R543" s="408"/>
      <c r="S543" s="409"/>
      <c r="T543" s="410"/>
      <c r="U543" s="116">
        <f>'01-Mapa de riesgo-UO'!AW544</f>
        <v>0</v>
      </c>
      <c r="V543" s="116">
        <f>'01-Mapa de riesgo-UO'!AX544</f>
        <v>0</v>
      </c>
      <c r="W543" s="117">
        <f>'01-Mapa de riesgo-UO'!K544</f>
        <v>0</v>
      </c>
      <c r="X543" s="121"/>
      <c r="Y543" s="122"/>
      <c r="Z543" s="123"/>
      <c r="AA543" s="123"/>
      <c r="AB543" s="405"/>
      <c r="AC543" s="126"/>
    </row>
    <row r="544" spans="1:29" ht="12.75" customHeight="1" x14ac:dyDescent="0.2">
      <c r="A544" s="416">
        <v>179</v>
      </c>
      <c r="B544" s="416">
        <f>'01-Mapa de riesgo-UO'!D545</f>
        <v>0</v>
      </c>
      <c r="C544" s="415">
        <f>+'01-Mapa de riesgo-UO'!F545</f>
        <v>0</v>
      </c>
      <c r="D544" s="415">
        <f>'01-Mapa de riesgo-UO'!J545</f>
        <v>0</v>
      </c>
      <c r="E544" s="415">
        <f>'01-Mapa de riesgo-UO'!K545</f>
        <v>0</v>
      </c>
      <c r="F544" s="415">
        <f>'01-Mapa de riesgo-UO'!L545</f>
        <v>0</v>
      </c>
      <c r="G544" s="112">
        <f>'01-Mapa de riesgo-UO'!I545</f>
        <v>0</v>
      </c>
      <c r="H544" s="415">
        <f>'01-Mapa de riesgo-UO'!M545</f>
        <v>0</v>
      </c>
      <c r="I544" s="406" t="str">
        <f>'01-Mapa de riesgo-UO'!AT545</f>
        <v>LEVE</v>
      </c>
      <c r="J544" s="415">
        <f>'01-Mapa de riesgo-UO'!AU545</f>
        <v>0</v>
      </c>
      <c r="K544" s="411"/>
      <c r="L544" s="414"/>
      <c r="M544" s="113">
        <f>'01-Mapa de riesgo-UO'!W545</f>
        <v>0</v>
      </c>
      <c r="N544" s="114">
        <f>'01-Mapa de riesgo-UO'!AB545</f>
        <v>0</v>
      </c>
      <c r="O544" s="114">
        <f>'01-Mapa de riesgo-UO'!AF545</f>
        <v>0</v>
      </c>
      <c r="P544" s="115">
        <f>'01-Mapa de riesgo-UO'!AK545</f>
        <v>0</v>
      </c>
      <c r="Q544" s="115">
        <f>'01-Mapa de riesgo-UO'!AP545</f>
        <v>0</v>
      </c>
      <c r="R544" s="406" t="e">
        <f>'01-Mapa de riesgo-UO'!AR545</f>
        <v>#DIV/0!</v>
      </c>
      <c r="S544" s="409"/>
      <c r="T544" s="410"/>
      <c r="U544" s="116">
        <f>'01-Mapa de riesgo-UO'!AW545</f>
        <v>0</v>
      </c>
      <c r="V544" s="116">
        <f>'01-Mapa de riesgo-UO'!AX545</f>
        <v>0</v>
      </c>
      <c r="W544" s="117">
        <f>'01-Mapa de riesgo-UO'!K545</f>
        <v>0</v>
      </c>
      <c r="X544" s="121"/>
      <c r="Y544" s="122"/>
      <c r="Z544" s="123"/>
      <c r="AA544" s="123"/>
      <c r="AB544" s="403"/>
      <c r="AC544" s="126"/>
    </row>
    <row r="545" spans="1:29" ht="12.75" customHeight="1" x14ac:dyDescent="0.2">
      <c r="A545" s="407"/>
      <c r="B545" s="407"/>
      <c r="C545" s="407"/>
      <c r="D545" s="407"/>
      <c r="E545" s="407"/>
      <c r="F545" s="407"/>
      <c r="G545" s="112">
        <f>'01-Mapa de riesgo-UO'!I546</f>
        <v>0</v>
      </c>
      <c r="H545" s="407"/>
      <c r="I545" s="407"/>
      <c r="J545" s="407"/>
      <c r="K545" s="412"/>
      <c r="L545" s="412"/>
      <c r="M545" s="113">
        <f>'01-Mapa de riesgo-UO'!W546</f>
        <v>0</v>
      </c>
      <c r="N545" s="114">
        <f>'01-Mapa de riesgo-UO'!AB546</f>
        <v>0</v>
      </c>
      <c r="O545" s="114">
        <f>'01-Mapa de riesgo-UO'!AF546</f>
        <v>0</v>
      </c>
      <c r="P545" s="115">
        <f>'01-Mapa de riesgo-UO'!AK546</f>
        <v>0</v>
      </c>
      <c r="Q545" s="115">
        <f>'01-Mapa de riesgo-UO'!AP546</f>
        <v>0</v>
      </c>
      <c r="R545" s="407"/>
      <c r="S545" s="409"/>
      <c r="T545" s="410"/>
      <c r="U545" s="116">
        <f>'01-Mapa de riesgo-UO'!AW546</f>
        <v>0</v>
      </c>
      <c r="V545" s="116">
        <f>'01-Mapa de riesgo-UO'!AX546</f>
        <v>0</v>
      </c>
      <c r="W545" s="117">
        <f>'01-Mapa de riesgo-UO'!K546</f>
        <v>0</v>
      </c>
      <c r="X545" s="121"/>
      <c r="Y545" s="122"/>
      <c r="Z545" s="123"/>
      <c r="AA545" s="123"/>
      <c r="AB545" s="404"/>
      <c r="AC545" s="126"/>
    </row>
    <row r="546" spans="1:29" ht="12.75" customHeight="1" x14ac:dyDescent="0.2">
      <c r="A546" s="408"/>
      <c r="B546" s="408"/>
      <c r="C546" s="408"/>
      <c r="D546" s="408"/>
      <c r="E546" s="408"/>
      <c r="F546" s="408"/>
      <c r="G546" s="112">
        <f>'01-Mapa de riesgo-UO'!I547</f>
        <v>0</v>
      </c>
      <c r="H546" s="408"/>
      <c r="I546" s="408"/>
      <c r="J546" s="408"/>
      <c r="K546" s="413"/>
      <c r="L546" s="413"/>
      <c r="M546" s="113">
        <f>'01-Mapa de riesgo-UO'!W547</f>
        <v>0</v>
      </c>
      <c r="N546" s="114">
        <f>'01-Mapa de riesgo-UO'!AB547</f>
        <v>0</v>
      </c>
      <c r="O546" s="114">
        <f>'01-Mapa de riesgo-UO'!AF547</f>
        <v>0</v>
      </c>
      <c r="P546" s="115">
        <f>'01-Mapa de riesgo-UO'!AK547</f>
        <v>0</v>
      </c>
      <c r="Q546" s="115">
        <f>'01-Mapa de riesgo-UO'!AP547</f>
        <v>0</v>
      </c>
      <c r="R546" s="408"/>
      <c r="S546" s="409"/>
      <c r="T546" s="410"/>
      <c r="U546" s="116">
        <f>'01-Mapa de riesgo-UO'!AW547</f>
        <v>0</v>
      </c>
      <c r="V546" s="116">
        <f>'01-Mapa de riesgo-UO'!AX547</f>
        <v>0</v>
      </c>
      <c r="W546" s="117">
        <f>'01-Mapa de riesgo-UO'!K547</f>
        <v>0</v>
      </c>
      <c r="X546" s="121"/>
      <c r="Y546" s="122"/>
      <c r="Z546" s="123"/>
      <c r="AA546" s="123"/>
      <c r="AB546" s="405"/>
      <c r="AC546" s="126"/>
    </row>
    <row r="547" spans="1:29" ht="12.75" customHeight="1" x14ac:dyDescent="0.2">
      <c r="A547" s="416">
        <v>180</v>
      </c>
      <c r="B547" s="416">
        <f>'01-Mapa de riesgo-UO'!D548</f>
        <v>0</v>
      </c>
      <c r="C547" s="415">
        <f>+'01-Mapa de riesgo-UO'!F548</f>
        <v>0</v>
      </c>
      <c r="D547" s="415">
        <f>'01-Mapa de riesgo-UO'!J548</f>
        <v>0</v>
      </c>
      <c r="E547" s="415">
        <f>'01-Mapa de riesgo-UO'!K548</f>
        <v>0</v>
      </c>
      <c r="F547" s="415">
        <f>'01-Mapa de riesgo-UO'!L548</f>
        <v>0</v>
      </c>
      <c r="G547" s="112">
        <f>'01-Mapa de riesgo-UO'!I548</f>
        <v>0</v>
      </c>
      <c r="H547" s="415">
        <f>'01-Mapa de riesgo-UO'!M548</f>
        <v>0</v>
      </c>
      <c r="I547" s="406" t="str">
        <f>'01-Mapa de riesgo-UO'!AT548</f>
        <v>LEVE</v>
      </c>
      <c r="J547" s="415">
        <f>'01-Mapa de riesgo-UO'!AU548</f>
        <v>0</v>
      </c>
      <c r="K547" s="411"/>
      <c r="L547" s="414"/>
      <c r="M547" s="113">
        <f>'01-Mapa de riesgo-UO'!W548</f>
        <v>0</v>
      </c>
      <c r="N547" s="114">
        <f>'01-Mapa de riesgo-UO'!AB548</f>
        <v>0</v>
      </c>
      <c r="O547" s="114">
        <f>'01-Mapa de riesgo-UO'!AF548</f>
        <v>0</v>
      </c>
      <c r="P547" s="115">
        <f>'01-Mapa de riesgo-UO'!AK548</f>
        <v>0</v>
      </c>
      <c r="Q547" s="115">
        <f>'01-Mapa de riesgo-UO'!AP548</f>
        <v>0</v>
      </c>
      <c r="R547" s="406" t="e">
        <f>'01-Mapa de riesgo-UO'!AR548</f>
        <v>#DIV/0!</v>
      </c>
      <c r="S547" s="409"/>
      <c r="T547" s="410"/>
      <c r="U547" s="116">
        <f>'01-Mapa de riesgo-UO'!AW548</f>
        <v>0</v>
      </c>
      <c r="V547" s="116">
        <f>'01-Mapa de riesgo-UO'!AX548</f>
        <v>0</v>
      </c>
      <c r="W547" s="117">
        <f>'01-Mapa de riesgo-UO'!K548</f>
        <v>0</v>
      </c>
      <c r="X547" s="121"/>
      <c r="Y547" s="122"/>
      <c r="Z547" s="123"/>
      <c r="AA547" s="123"/>
      <c r="AB547" s="403"/>
      <c r="AC547" s="126"/>
    </row>
    <row r="548" spans="1:29" ht="12.75" customHeight="1" x14ac:dyDescent="0.2">
      <c r="A548" s="407"/>
      <c r="B548" s="407"/>
      <c r="C548" s="407"/>
      <c r="D548" s="407"/>
      <c r="E548" s="407"/>
      <c r="F548" s="407"/>
      <c r="G548" s="112">
        <f>'01-Mapa de riesgo-UO'!I549</f>
        <v>0</v>
      </c>
      <c r="H548" s="407"/>
      <c r="I548" s="407"/>
      <c r="J548" s="407"/>
      <c r="K548" s="412"/>
      <c r="L548" s="412"/>
      <c r="M548" s="113">
        <f>'01-Mapa de riesgo-UO'!W549</f>
        <v>0</v>
      </c>
      <c r="N548" s="114">
        <f>'01-Mapa de riesgo-UO'!AB549</f>
        <v>0</v>
      </c>
      <c r="O548" s="114">
        <f>'01-Mapa de riesgo-UO'!AF549</f>
        <v>0</v>
      </c>
      <c r="P548" s="115">
        <f>'01-Mapa de riesgo-UO'!AK549</f>
        <v>0</v>
      </c>
      <c r="Q548" s="115">
        <f>'01-Mapa de riesgo-UO'!AP549</f>
        <v>0</v>
      </c>
      <c r="R548" s="407"/>
      <c r="S548" s="409"/>
      <c r="T548" s="410"/>
      <c r="U548" s="116">
        <f>'01-Mapa de riesgo-UO'!AW549</f>
        <v>0</v>
      </c>
      <c r="V548" s="116">
        <f>'01-Mapa de riesgo-UO'!AX549</f>
        <v>0</v>
      </c>
      <c r="W548" s="117">
        <f>'01-Mapa de riesgo-UO'!K549</f>
        <v>0</v>
      </c>
      <c r="X548" s="121"/>
      <c r="Y548" s="122"/>
      <c r="Z548" s="123"/>
      <c r="AA548" s="123"/>
      <c r="AB548" s="404"/>
      <c r="AC548" s="126"/>
    </row>
    <row r="549" spans="1:29" ht="12.75" customHeight="1" x14ac:dyDescent="0.2">
      <c r="A549" s="408"/>
      <c r="B549" s="408"/>
      <c r="C549" s="408"/>
      <c r="D549" s="408"/>
      <c r="E549" s="408"/>
      <c r="F549" s="408"/>
      <c r="G549" s="112">
        <f>'01-Mapa de riesgo-UO'!I550</f>
        <v>0</v>
      </c>
      <c r="H549" s="408"/>
      <c r="I549" s="408"/>
      <c r="J549" s="408"/>
      <c r="K549" s="413"/>
      <c r="L549" s="413"/>
      <c r="M549" s="113">
        <f>'01-Mapa de riesgo-UO'!W550</f>
        <v>0</v>
      </c>
      <c r="N549" s="114">
        <f>'01-Mapa de riesgo-UO'!AB550</f>
        <v>0</v>
      </c>
      <c r="O549" s="114">
        <f>'01-Mapa de riesgo-UO'!AF550</f>
        <v>0</v>
      </c>
      <c r="P549" s="115">
        <f>'01-Mapa de riesgo-UO'!AK550</f>
        <v>0</v>
      </c>
      <c r="Q549" s="115">
        <f>'01-Mapa de riesgo-UO'!AP550</f>
        <v>0</v>
      </c>
      <c r="R549" s="408"/>
      <c r="S549" s="409"/>
      <c r="T549" s="410"/>
      <c r="U549" s="116">
        <f>'01-Mapa de riesgo-UO'!AW550</f>
        <v>0</v>
      </c>
      <c r="V549" s="116">
        <f>'01-Mapa de riesgo-UO'!AX550</f>
        <v>0</v>
      </c>
      <c r="W549" s="117">
        <f>'01-Mapa de riesgo-UO'!K550</f>
        <v>0</v>
      </c>
      <c r="X549" s="121"/>
      <c r="Y549" s="122"/>
      <c r="Z549" s="123"/>
      <c r="AA549" s="123"/>
      <c r="AB549" s="405"/>
      <c r="AC549" s="126"/>
    </row>
    <row r="550" spans="1:29" ht="12.75" customHeight="1" x14ac:dyDescent="0.2">
      <c r="A550" s="416">
        <v>181</v>
      </c>
      <c r="B550" s="416">
        <f>'01-Mapa de riesgo-UO'!D551</f>
        <v>0</v>
      </c>
      <c r="C550" s="415">
        <f>+'01-Mapa de riesgo-UO'!F551</f>
        <v>0</v>
      </c>
      <c r="D550" s="415">
        <f>'01-Mapa de riesgo-UO'!J551</f>
        <v>0</v>
      </c>
      <c r="E550" s="415">
        <f>'01-Mapa de riesgo-UO'!K551</f>
        <v>0</v>
      </c>
      <c r="F550" s="415">
        <f>'01-Mapa de riesgo-UO'!L551</f>
        <v>0</v>
      </c>
      <c r="G550" s="112">
        <f>'01-Mapa de riesgo-UO'!I551</f>
        <v>0</v>
      </c>
      <c r="H550" s="415">
        <f>'01-Mapa de riesgo-UO'!M551</f>
        <v>0</v>
      </c>
      <c r="I550" s="406" t="str">
        <f>'01-Mapa de riesgo-UO'!AT551</f>
        <v>LEVE</v>
      </c>
      <c r="J550" s="415">
        <f>'01-Mapa de riesgo-UO'!AU551</f>
        <v>0</v>
      </c>
      <c r="K550" s="411"/>
      <c r="L550" s="414"/>
      <c r="M550" s="113">
        <f>'01-Mapa de riesgo-UO'!W551</f>
        <v>0</v>
      </c>
      <c r="N550" s="114">
        <f>'01-Mapa de riesgo-UO'!AB551</f>
        <v>0</v>
      </c>
      <c r="O550" s="114">
        <f>'01-Mapa de riesgo-UO'!AF551</f>
        <v>0</v>
      </c>
      <c r="P550" s="115">
        <f>'01-Mapa de riesgo-UO'!AK551</f>
        <v>0</v>
      </c>
      <c r="Q550" s="115">
        <f>'01-Mapa de riesgo-UO'!AP551</f>
        <v>0</v>
      </c>
      <c r="R550" s="406" t="e">
        <f>'01-Mapa de riesgo-UO'!AR551</f>
        <v>#DIV/0!</v>
      </c>
      <c r="S550" s="409"/>
      <c r="T550" s="410"/>
      <c r="U550" s="116">
        <f>'01-Mapa de riesgo-UO'!AW551</f>
        <v>0</v>
      </c>
      <c r="V550" s="116">
        <f>'01-Mapa de riesgo-UO'!AX551</f>
        <v>0</v>
      </c>
      <c r="W550" s="117">
        <f>'01-Mapa de riesgo-UO'!K551</f>
        <v>0</v>
      </c>
      <c r="X550" s="121"/>
      <c r="Y550" s="122"/>
      <c r="Z550" s="123"/>
      <c r="AA550" s="123"/>
      <c r="AB550" s="403"/>
      <c r="AC550" s="126"/>
    </row>
    <row r="551" spans="1:29" ht="12.75" customHeight="1" x14ac:dyDescent="0.2">
      <c r="A551" s="407"/>
      <c r="B551" s="407"/>
      <c r="C551" s="407"/>
      <c r="D551" s="407"/>
      <c r="E551" s="407"/>
      <c r="F551" s="407"/>
      <c r="G551" s="112">
        <f>'01-Mapa de riesgo-UO'!I552</f>
        <v>0</v>
      </c>
      <c r="H551" s="407"/>
      <c r="I551" s="407"/>
      <c r="J551" s="407"/>
      <c r="K551" s="412"/>
      <c r="L551" s="412"/>
      <c r="M551" s="113">
        <f>'01-Mapa de riesgo-UO'!W552</f>
        <v>0</v>
      </c>
      <c r="N551" s="114">
        <f>'01-Mapa de riesgo-UO'!AB552</f>
        <v>0</v>
      </c>
      <c r="O551" s="114">
        <f>'01-Mapa de riesgo-UO'!AF552</f>
        <v>0</v>
      </c>
      <c r="P551" s="115">
        <f>'01-Mapa de riesgo-UO'!AK552</f>
        <v>0</v>
      </c>
      <c r="Q551" s="115">
        <f>'01-Mapa de riesgo-UO'!AP552</f>
        <v>0</v>
      </c>
      <c r="R551" s="407"/>
      <c r="S551" s="409"/>
      <c r="T551" s="410"/>
      <c r="U551" s="116">
        <f>'01-Mapa de riesgo-UO'!AW552</f>
        <v>0</v>
      </c>
      <c r="V551" s="116">
        <f>'01-Mapa de riesgo-UO'!AX552</f>
        <v>0</v>
      </c>
      <c r="W551" s="117">
        <f>'01-Mapa de riesgo-UO'!K552</f>
        <v>0</v>
      </c>
      <c r="X551" s="121"/>
      <c r="Y551" s="122"/>
      <c r="Z551" s="123"/>
      <c r="AA551" s="123"/>
      <c r="AB551" s="404"/>
      <c r="AC551" s="126"/>
    </row>
    <row r="552" spans="1:29" ht="12.75" customHeight="1" x14ac:dyDescent="0.2">
      <c r="A552" s="408"/>
      <c r="B552" s="408"/>
      <c r="C552" s="408"/>
      <c r="D552" s="408"/>
      <c r="E552" s="408"/>
      <c r="F552" s="408"/>
      <c r="G552" s="112">
        <f>'01-Mapa de riesgo-UO'!I553</f>
        <v>0</v>
      </c>
      <c r="H552" s="408"/>
      <c r="I552" s="408"/>
      <c r="J552" s="408"/>
      <c r="K552" s="413"/>
      <c r="L552" s="413"/>
      <c r="M552" s="113">
        <f>'01-Mapa de riesgo-UO'!W553</f>
        <v>0</v>
      </c>
      <c r="N552" s="114">
        <f>'01-Mapa de riesgo-UO'!AB553</f>
        <v>0</v>
      </c>
      <c r="O552" s="114">
        <f>'01-Mapa de riesgo-UO'!AF553</f>
        <v>0</v>
      </c>
      <c r="P552" s="115">
        <f>'01-Mapa de riesgo-UO'!AK553</f>
        <v>0</v>
      </c>
      <c r="Q552" s="115">
        <f>'01-Mapa de riesgo-UO'!AP553</f>
        <v>0</v>
      </c>
      <c r="R552" s="408"/>
      <c r="S552" s="409"/>
      <c r="T552" s="410"/>
      <c r="U552" s="116">
        <f>'01-Mapa de riesgo-UO'!AW553</f>
        <v>0</v>
      </c>
      <c r="V552" s="116">
        <f>'01-Mapa de riesgo-UO'!AX553</f>
        <v>0</v>
      </c>
      <c r="W552" s="117">
        <f>'01-Mapa de riesgo-UO'!K553</f>
        <v>0</v>
      </c>
      <c r="X552" s="121"/>
      <c r="Y552" s="122"/>
      <c r="Z552" s="123"/>
      <c r="AA552" s="123"/>
      <c r="AB552" s="405"/>
      <c r="AC552" s="126"/>
    </row>
    <row r="553" spans="1:29" ht="12.75" customHeight="1" x14ac:dyDescent="0.2">
      <c r="A553" s="416">
        <v>182</v>
      </c>
      <c r="B553" s="416">
        <f>'01-Mapa de riesgo-UO'!D554</f>
        <v>0</v>
      </c>
      <c r="C553" s="415">
        <f>+'01-Mapa de riesgo-UO'!F554</f>
        <v>0</v>
      </c>
      <c r="D553" s="415">
        <f>'01-Mapa de riesgo-UO'!J554</f>
        <v>0</v>
      </c>
      <c r="E553" s="415">
        <f>'01-Mapa de riesgo-UO'!K554</f>
        <v>0</v>
      </c>
      <c r="F553" s="415">
        <f>'01-Mapa de riesgo-UO'!L554</f>
        <v>0</v>
      </c>
      <c r="G553" s="112">
        <f>'01-Mapa de riesgo-UO'!I554</f>
        <v>0</v>
      </c>
      <c r="H553" s="415">
        <f>'01-Mapa de riesgo-UO'!M554</f>
        <v>0</v>
      </c>
      <c r="I553" s="406" t="str">
        <f>'01-Mapa de riesgo-UO'!AT554</f>
        <v>LEVE</v>
      </c>
      <c r="J553" s="415">
        <f>'01-Mapa de riesgo-UO'!AU554</f>
        <v>0</v>
      </c>
      <c r="K553" s="411"/>
      <c r="L553" s="414"/>
      <c r="M553" s="113">
        <f>'01-Mapa de riesgo-UO'!W554</f>
        <v>0</v>
      </c>
      <c r="N553" s="114">
        <f>'01-Mapa de riesgo-UO'!AB554</f>
        <v>0</v>
      </c>
      <c r="O553" s="114">
        <f>'01-Mapa de riesgo-UO'!AF554</f>
        <v>0</v>
      </c>
      <c r="P553" s="115">
        <f>'01-Mapa de riesgo-UO'!AK554</f>
        <v>0</v>
      </c>
      <c r="Q553" s="115">
        <f>'01-Mapa de riesgo-UO'!AP554</f>
        <v>0</v>
      </c>
      <c r="R553" s="406" t="e">
        <f>'01-Mapa de riesgo-UO'!AR554</f>
        <v>#DIV/0!</v>
      </c>
      <c r="S553" s="409"/>
      <c r="T553" s="410"/>
      <c r="U553" s="116">
        <f>'01-Mapa de riesgo-UO'!AW554</f>
        <v>0</v>
      </c>
      <c r="V553" s="116">
        <f>'01-Mapa de riesgo-UO'!AX554</f>
        <v>0</v>
      </c>
      <c r="W553" s="117">
        <f>'01-Mapa de riesgo-UO'!K554</f>
        <v>0</v>
      </c>
      <c r="X553" s="121"/>
      <c r="Y553" s="122"/>
      <c r="Z553" s="123"/>
      <c r="AA553" s="123"/>
      <c r="AB553" s="403"/>
      <c r="AC553" s="126"/>
    </row>
    <row r="554" spans="1:29" ht="12.75" customHeight="1" x14ac:dyDescent="0.2">
      <c r="A554" s="407"/>
      <c r="B554" s="407"/>
      <c r="C554" s="407"/>
      <c r="D554" s="407"/>
      <c r="E554" s="407"/>
      <c r="F554" s="407"/>
      <c r="G554" s="112">
        <f>'01-Mapa de riesgo-UO'!I555</f>
        <v>0</v>
      </c>
      <c r="H554" s="407"/>
      <c r="I554" s="407"/>
      <c r="J554" s="407"/>
      <c r="K554" s="412"/>
      <c r="L554" s="412"/>
      <c r="M554" s="113">
        <f>'01-Mapa de riesgo-UO'!W555</f>
        <v>0</v>
      </c>
      <c r="N554" s="114">
        <f>'01-Mapa de riesgo-UO'!AB555</f>
        <v>0</v>
      </c>
      <c r="O554" s="114">
        <f>'01-Mapa de riesgo-UO'!AF555</f>
        <v>0</v>
      </c>
      <c r="P554" s="115">
        <f>'01-Mapa de riesgo-UO'!AK555</f>
        <v>0</v>
      </c>
      <c r="Q554" s="115">
        <f>'01-Mapa de riesgo-UO'!AP555</f>
        <v>0</v>
      </c>
      <c r="R554" s="407"/>
      <c r="S554" s="409"/>
      <c r="T554" s="410"/>
      <c r="U554" s="116">
        <f>'01-Mapa de riesgo-UO'!AW555</f>
        <v>0</v>
      </c>
      <c r="V554" s="116">
        <f>'01-Mapa de riesgo-UO'!AX555</f>
        <v>0</v>
      </c>
      <c r="W554" s="117">
        <f>'01-Mapa de riesgo-UO'!K555</f>
        <v>0</v>
      </c>
      <c r="X554" s="121"/>
      <c r="Y554" s="122"/>
      <c r="Z554" s="123"/>
      <c r="AA554" s="123"/>
      <c r="AB554" s="404"/>
      <c r="AC554" s="126"/>
    </row>
    <row r="555" spans="1:29" ht="12.75" customHeight="1" x14ac:dyDescent="0.2">
      <c r="A555" s="408"/>
      <c r="B555" s="408"/>
      <c r="C555" s="408"/>
      <c r="D555" s="408"/>
      <c r="E555" s="408"/>
      <c r="F555" s="408"/>
      <c r="G555" s="112">
        <f>'01-Mapa de riesgo-UO'!I556</f>
        <v>0</v>
      </c>
      <c r="H555" s="408"/>
      <c r="I555" s="408"/>
      <c r="J555" s="408"/>
      <c r="K555" s="413"/>
      <c r="L555" s="413"/>
      <c r="M555" s="113">
        <f>'01-Mapa de riesgo-UO'!W556</f>
        <v>0</v>
      </c>
      <c r="N555" s="114">
        <f>'01-Mapa de riesgo-UO'!AB556</f>
        <v>0</v>
      </c>
      <c r="O555" s="114">
        <f>'01-Mapa de riesgo-UO'!AF556</f>
        <v>0</v>
      </c>
      <c r="P555" s="115">
        <f>'01-Mapa de riesgo-UO'!AK556</f>
        <v>0</v>
      </c>
      <c r="Q555" s="115">
        <f>'01-Mapa de riesgo-UO'!AP556</f>
        <v>0</v>
      </c>
      <c r="R555" s="408"/>
      <c r="S555" s="409"/>
      <c r="T555" s="410"/>
      <c r="U555" s="116">
        <f>'01-Mapa de riesgo-UO'!AW556</f>
        <v>0</v>
      </c>
      <c r="V555" s="116">
        <f>'01-Mapa de riesgo-UO'!AX556</f>
        <v>0</v>
      </c>
      <c r="W555" s="117">
        <f>'01-Mapa de riesgo-UO'!K556</f>
        <v>0</v>
      </c>
      <c r="X555" s="121"/>
      <c r="Y555" s="122"/>
      <c r="Z555" s="123"/>
      <c r="AA555" s="123"/>
      <c r="AB555" s="405"/>
      <c r="AC555" s="126"/>
    </row>
    <row r="556" spans="1:29" ht="12.75" customHeight="1" x14ac:dyDescent="0.2">
      <c r="A556" s="416">
        <v>183</v>
      </c>
      <c r="B556" s="416">
        <f>'01-Mapa de riesgo-UO'!D557</f>
        <v>0</v>
      </c>
      <c r="C556" s="415">
        <f>+'01-Mapa de riesgo-UO'!F557</f>
        <v>0</v>
      </c>
      <c r="D556" s="415">
        <f>'01-Mapa de riesgo-UO'!J557</f>
        <v>0</v>
      </c>
      <c r="E556" s="415">
        <f>'01-Mapa de riesgo-UO'!K557</f>
        <v>0</v>
      </c>
      <c r="F556" s="415">
        <f>'01-Mapa de riesgo-UO'!L557</f>
        <v>0</v>
      </c>
      <c r="G556" s="112">
        <f>'01-Mapa de riesgo-UO'!I557</f>
        <v>0</v>
      </c>
      <c r="H556" s="415">
        <f>'01-Mapa de riesgo-UO'!M557</f>
        <v>0</v>
      </c>
      <c r="I556" s="406" t="str">
        <f>'01-Mapa de riesgo-UO'!AT557</f>
        <v>LEVE</v>
      </c>
      <c r="J556" s="415">
        <f>'01-Mapa de riesgo-UO'!AU557</f>
        <v>0</v>
      </c>
      <c r="K556" s="411"/>
      <c r="L556" s="414"/>
      <c r="M556" s="113">
        <f>'01-Mapa de riesgo-UO'!W557</f>
        <v>0</v>
      </c>
      <c r="N556" s="114">
        <f>'01-Mapa de riesgo-UO'!AB557</f>
        <v>0</v>
      </c>
      <c r="O556" s="114">
        <f>'01-Mapa de riesgo-UO'!AF557</f>
        <v>0</v>
      </c>
      <c r="P556" s="115">
        <f>'01-Mapa de riesgo-UO'!AK557</f>
        <v>0</v>
      </c>
      <c r="Q556" s="115">
        <f>'01-Mapa de riesgo-UO'!AP557</f>
        <v>0</v>
      </c>
      <c r="R556" s="406" t="e">
        <f>'01-Mapa de riesgo-UO'!AR557</f>
        <v>#DIV/0!</v>
      </c>
      <c r="S556" s="409"/>
      <c r="T556" s="410"/>
      <c r="U556" s="116">
        <f>'01-Mapa de riesgo-UO'!AW557</f>
        <v>0</v>
      </c>
      <c r="V556" s="116">
        <f>'01-Mapa de riesgo-UO'!AX557</f>
        <v>0</v>
      </c>
      <c r="W556" s="117">
        <f>'01-Mapa de riesgo-UO'!K557</f>
        <v>0</v>
      </c>
      <c r="X556" s="121"/>
      <c r="Y556" s="122"/>
      <c r="Z556" s="123"/>
      <c r="AA556" s="123"/>
      <c r="AB556" s="403"/>
      <c r="AC556" s="126"/>
    </row>
    <row r="557" spans="1:29" ht="12.75" customHeight="1" x14ac:dyDescent="0.2">
      <c r="A557" s="407"/>
      <c r="B557" s="407"/>
      <c r="C557" s="407"/>
      <c r="D557" s="407"/>
      <c r="E557" s="407"/>
      <c r="F557" s="407"/>
      <c r="G557" s="112">
        <f>'01-Mapa de riesgo-UO'!I558</f>
        <v>0</v>
      </c>
      <c r="H557" s="407"/>
      <c r="I557" s="407"/>
      <c r="J557" s="407"/>
      <c r="K557" s="412"/>
      <c r="L557" s="412"/>
      <c r="M557" s="113">
        <f>'01-Mapa de riesgo-UO'!W558</f>
        <v>0</v>
      </c>
      <c r="N557" s="114">
        <f>'01-Mapa de riesgo-UO'!AB558</f>
        <v>0</v>
      </c>
      <c r="O557" s="114">
        <f>'01-Mapa de riesgo-UO'!AF558</f>
        <v>0</v>
      </c>
      <c r="P557" s="115">
        <f>'01-Mapa de riesgo-UO'!AK558</f>
        <v>0</v>
      </c>
      <c r="Q557" s="115">
        <f>'01-Mapa de riesgo-UO'!AP558</f>
        <v>0</v>
      </c>
      <c r="R557" s="407"/>
      <c r="S557" s="409"/>
      <c r="T557" s="410"/>
      <c r="U557" s="116">
        <f>'01-Mapa de riesgo-UO'!AW558</f>
        <v>0</v>
      </c>
      <c r="V557" s="116">
        <f>'01-Mapa de riesgo-UO'!AX558</f>
        <v>0</v>
      </c>
      <c r="W557" s="117">
        <f>'01-Mapa de riesgo-UO'!K558</f>
        <v>0</v>
      </c>
      <c r="X557" s="121"/>
      <c r="Y557" s="122"/>
      <c r="Z557" s="123"/>
      <c r="AA557" s="123"/>
      <c r="AB557" s="404"/>
      <c r="AC557" s="126"/>
    </row>
    <row r="558" spans="1:29" ht="12.75" customHeight="1" x14ac:dyDescent="0.2">
      <c r="A558" s="408"/>
      <c r="B558" s="408"/>
      <c r="C558" s="408"/>
      <c r="D558" s="408"/>
      <c r="E558" s="408"/>
      <c r="F558" s="408"/>
      <c r="G558" s="112">
        <f>'01-Mapa de riesgo-UO'!I559</f>
        <v>0</v>
      </c>
      <c r="H558" s="408"/>
      <c r="I558" s="408"/>
      <c r="J558" s="408"/>
      <c r="K558" s="413"/>
      <c r="L558" s="413"/>
      <c r="M558" s="113">
        <f>'01-Mapa de riesgo-UO'!W559</f>
        <v>0</v>
      </c>
      <c r="N558" s="114">
        <f>'01-Mapa de riesgo-UO'!AB559</f>
        <v>0</v>
      </c>
      <c r="O558" s="114">
        <f>'01-Mapa de riesgo-UO'!AF559</f>
        <v>0</v>
      </c>
      <c r="P558" s="115">
        <f>'01-Mapa de riesgo-UO'!AK559</f>
        <v>0</v>
      </c>
      <c r="Q558" s="115">
        <f>'01-Mapa de riesgo-UO'!AP559</f>
        <v>0</v>
      </c>
      <c r="R558" s="408"/>
      <c r="S558" s="409"/>
      <c r="T558" s="410"/>
      <c r="U558" s="116">
        <f>'01-Mapa de riesgo-UO'!AW559</f>
        <v>0</v>
      </c>
      <c r="V558" s="116">
        <f>'01-Mapa de riesgo-UO'!AX559</f>
        <v>0</v>
      </c>
      <c r="W558" s="117">
        <f>'01-Mapa de riesgo-UO'!K559</f>
        <v>0</v>
      </c>
      <c r="X558" s="121"/>
      <c r="Y558" s="122"/>
      <c r="Z558" s="123"/>
      <c r="AA558" s="123"/>
      <c r="AB558" s="405"/>
      <c r="AC558" s="126"/>
    </row>
    <row r="559" spans="1:29" ht="12.75" customHeight="1" x14ac:dyDescent="0.2">
      <c r="A559" s="416">
        <v>184</v>
      </c>
      <c r="B559" s="416">
        <f>'01-Mapa de riesgo-UO'!D560</f>
        <v>0</v>
      </c>
      <c r="C559" s="415">
        <f>+'01-Mapa de riesgo-UO'!F560</f>
        <v>0</v>
      </c>
      <c r="D559" s="415">
        <f>'01-Mapa de riesgo-UO'!J560</f>
        <v>0</v>
      </c>
      <c r="E559" s="415">
        <f>'01-Mapa de riesgo-UO'!K560</f>
        <v>0</v>
      </c>
      <c r="F559" s="415">
        <f>'01-Mapa de riesgo-UO'!L560</f>
        <v>0</v>
      </c>
      <c r="G559" s="112">
        <f>'01-Mapa de riesgo-UO'!I560</f>
        <v>0</v>
      </c>
      <c r="H559" s="415">
        <f>'01-Mapa de riesgo-UO'!M560</f>
        <v>0</v>
      </c>
      <c r="I559" s="406" t="str">
        <f>'01-Mapa de riesgo-UO'!AT560</f>
        <v>LEVE</v>
      </c>
      <c r="J559" s="415">
        <f>'01-Mapa de riesgo-UO'!AU560</f>
        <v>0</v>
      </c>
      <c r="K559" s="411"/>
      <c r="L559" s="414"/>
      <c r="M559" s="113">
        <f>'01-Mapa de riesgo-UO'!W560</f>
        <v>0</v>
      </c>
      <c r="N559" s="114">
        <f>'01-Mapa de riesgo-UO'!AB560</f>
        <v>0</v>
      </c>
      <c r="O559" s="114">
        <f>'01-Mapa de riesgo-UO'!AF560</f>
        <v>0</v>
      </c>
      <c r="P559" s="115">
        <f>'01-Mapa de riesgo-UO'!AK560</f>
        <v>0</v>
      </c>
      <c r="Q559" s="115">
        <f>'01-Mapa de riesgo-UO'!AP560</f>
        <v>0</v>
      </c>
      <c r="R559" s="406" t="e">
        <f>'01-Mapa de riesgo-UO'!AR560</f>
        <v>#DIV/0!</v>
      </c>
      <c r="S559" s="409"/>
      <c r="T559" s="410"/>
      <c r="U559" s="116">
        <f>'01-Mapa de riesgo-UO'!AW560</f>
        <v>0</v>
      </c>
      <c r="V559" s="116">
        <f>'01-Mapa de riesgo-UO'!AX560</f>
        <v>0</v>
      </c>
      <c r="W559" s="117">
        <f>'01-Mapa de riesgo-UO'!K560</f>
        <v>0</v>
      </c>
      <c r="X559" s="121"/>
      <c r="Y559" s="122"/>
      <c r="Z559" s="123"/>
      <c r="AA559" s="123"/>
      <c r="AB559" s="403"/>
      <c r="AC559" s="126"/>
    </row>
    <row r="560" spans="1:29" ht="12.75" customHeight="1" x14ac:dyDescent="0.2">
      <c r="A560" s="407"/>
      <c r="B560" s="407"/>
      <c r="C560" s="407"/>
      <c r="D560" s="407"/>
      <c r="E560" s="407"/>
      <c r="F560" s="407"/>
      <c r="G560" s="112">
        <f>'01-Mapa de riesgo-UO'!I561</f>
        <v>0</v>
      </c>
      <c r="H560" s="407"/>
      <c r="I560" s="407"/>
      <c r="J560" s="407"/>
      <c r="K560" s="412"/>
      <c r="L560" s="412"/>
      <c r="M560" s="113">
        <f>'01-Mapa de riesgo-UO'!W561</f>
        <v>0</v>
      </c>
      <c r="N560" s="114">
        <f>'01-Mapa de riesgo-UO'!AB561</f>
        <v>0</v>
      </c>
      <c r="O560" s="114">
        <f>'01-Mapa de riesgo-UO'!AF561</f>
        <v>0</v>
      </c>
      <c r="P560" s="115">
        <f>'01-Mapa de riesgo-UO'!AK561</f>
        <v>0</v>
      </c>
      <c r="Q560" s="115">
        <f>'01-Mapa de riesgo-UO'!AP561</f>
        <v>0</v>
      </c>
      <c r="R560" s="407"/>
      <c r="S560" s="409"/>
      <c r="T560" s="410"/>
      <c r="U560" s="116">
        <f>'01-Mapa de riesgo-UO'!AW561</f>
        <v>0</v>
      </c>
      <c r="V560" s="116">
        <f>'01-Mapa de riesgo-UO'!AX561</f>
        <v>0</v>
      </c>
      <c r="W560" s="117">
        <f>'01-Mapa de riesgo-UO'!K561</f>
        <v>0</v>
      </c>
      <c r="X560" s="121"/>
      <c r="Y560" s="122"/>
      <c r="Z560" s="123"/>
      <c r="AA560" s="123"/>
      <c r="AB560" s="404"/>
      <c r="AC560" s="126"/>
    </row>
    <row r="561" spans="1:29" ht="12.75" customHeight="1" x14ac:dyDescent="0.2">
      <c r="A561" s="408"/>
      <c r="B561" s="408"/>
      <c r="C561" s="408"/>
      <c r="D561" s="408"/>
      <c r="E561" s="408"/>
      <c r="F561" s="408"/>
      <c r="G561" s="112">
        <f>'01-Mapa de riesgo-UO'!I562</f>
        <v>0</v>
      </c>
      <c r="H561" s="408"/>
      <c r="I561" s="408"/>
      <c r="J561" s="408"/>
      <c r="K561" s="413"/>
      <c r="L561" s="413"/>
      <c r="M561" s="113">
        <f>'01-Mapa de riesgo-UO'!W562</f>
        <v>0</v>
      </c>
      <c r="N561" s="114">
        <f>'01-Mapa de riesgo-UO'!AB562</f>
        <v>0</v>
      </c>
      <c r="O561" s="114">
        <f>'01-Mapa de riesgo-UO'!AF562</f>
        <v>0</v>
      </c>
      <c r="P561" s="115">
        <f>'01-Mapa de riesgo-UO'!AK562</f>
        <v>0</v>
      </c>
      <c r="Q561" s="115">
        <f>'01-Mapa de riesgo-UO'!AP562</f>
        <v>0</v>
      </c>
      <c r="R561" s="408"/>
      <c r="S561" s="409"/>
      <c r="T561" s="410"/>
      <c r="U561" s="116">
        <f>'01-Mapa de riesgo-UO'!AW562</f>
        <v>0</v>
      </c>
      <c r="V561" s="116">
        <f>'01-Mapa de riesgo-UO'!AX562</f>
        <v>0</v>
      </c>
      <c r="W561" s="117">
        <f>'01-Mapa de riesgo-UO'!K562</f>
        <v>0</v>
      </c>
      <c r="X561" s="121"/>
      <c r="Y561" s="122"/>
      <c r="Z561" s="123"/>
      <c r="AA561" s="123"/>
      <c r="AB561" s="405"/>
      <c r="AC561" s="126"/>
    </row>
    <row r="562" spans="1:29" ht="12.75" customHeight="1" x14ac:dyDescent="0.2">
      <c r="A562" s="416">
        <v>185</v>
      </c>
      <c r="B562" s="416">
        <f>'01-Mapa de riesgo-UO'!D563</f>
        <v>0</v>
      </c>
      <c r="C562" s="415">
        <f>+'01-Mapa de riesgo-UO'!F563</f>
        <v>0</v>
      </c>
      <c r="D562" s="415">
        <f>'01-Mapa de riesgo-UO'!J563</f>
        <v>0</v>
      </c>
      <c r="E562" s="415">
        <f>'01-Mapa de riesgo-UO'!K563</f>
        <v>0</v>
      </c>
      <c r="F562" s="415">
        <f>'01-Mapa de riesgo-UO'!L563</f>
        <v>0</v>
      </c>
      <c r="G562" s="112">
        <f>'01-Mapa de riesgo-UO'!I563</f>
        <v>0</v>
      </c>
      <c r="H562" s="415">
        <f>'01-Mapa de riesgo-UO'!M563</f>
        <v>0</v>
      </c>
      <c r="I562" s="406" t="str">
        <f>'01-Mapa de riesgo-UO'!AT563</f>
        <v>LEVE</v>
      </c>
      <c r="J562" s="415">
        <f>'01-Mapa de riesgo-UO'!AU563</f>
        <v>0</v>
      </c>
      <c r="K562" s="411"/>
      <c r="L562" s="414"/>
      <c r="M562" s="113">
        <f>'01-Mapa de riesgo-UO'!W563</f>
        <v>0</v>
      </c>
      <c r="N562" s="114">
        <f>'01-Mapa de riesgo-UO'!AB563</f>
        <v>0</v>
      </c>
      <c r="O562" s="114">
        <f>'01-Mapa de riesgo-UO'!AF563</f>
        <v>0</v>
      </c>
      <c r="P562" s="115">
        <f>'01-Mapa de riesgo-UO'!AK563</f>
        <v>0</v>
      </c>
      <c r="Q562" s="115">
        <f>'01-Mapa de riesgo-UO'!AP563</f>
        <v>0</v>
      </c>
      <c r="R562" s="406" t="e">
        <f>'01-Mapa de riesgo-UO'!AR563</f>
        <v>#DIV/0!</v>
      </c>
      <c r="S562" s="409"/>
      <c r="T562" s="410"/>
      <c r="U562" s="116">
        <f>'01-Mapa de riesgo-UO'!AW563</f>
        <v>0</v>
      </c>
      <c r="V562" s="116">
        <f>'01-Mapa de riesgo-UO'!AX563</f>
        <v>0</v>
      </c>
      <c r="W562" s="117">
        <f>'01-Mapa de riesgo-UO'!K563</f>
        <v>0</v>
      </c>
      <c r="X562" s="121"/>
      <c r="Y562" s="122"/>
      <c r="Z562" s="123"/>
      <c r="AA562" s="123"/>
      <c r="AB562" s="403"/>
      <c r="AC562" s="126"/>
    </row>
    <row r="563" spans="1:29" ht="12.75" customHeight="1" x14ac:dyDescent="0.2">
      <c r="A563" s="407"/>
      <c r="B563" s="407"/>
      <c r="C563" s="407"/>
      <c r="D563" s="407"/>
      <c r="E563" s="407"/>
      <c r="F563" s="407"/>
      <c r="G563" s="112">
        <f>'01-Mapa de riesgo-UO'!I564</f>
        <v>0</v>
      </c>
      <c r="H563" s="407"/>
      <c r="I563" s="407"/>
      <c r="J563" s="407"/>
      <c r="K563" s="412"/>
      <c r="L563" s="412"/>
      <c r="M563" s="113">
        <f>'01-Mapa de riesgo-UO'!W564</f>
        <v>0</v>
      </c>
      <c r="N563" s="114">
        <f>'01-Mapa de riesgo-UO'!AB564</f>
        <v>0</v>
      </c>
      <c r="O563" s="114">
        <f>'01-Mapa de riesgo-UO'!AF564</f>
        <v>0</v>
      </c>
      <c r="P563" s="115">
        <f>'01-Mapa de riesgo-UO'!AK564</f>
        <v>0</v>
      </c>
      <c r="Q563" s="115">
        <f>'01-Mapa de riesgo-UO'!AP564</f>
        <v>0</v>
      </c>
      <c r="R563" s="407"/>
      <c r="S563" s="409"/>
      <c r="T563" s="410"/>
      <c r="U563" s="116">
        <f>'01-Mapa de riesgo-UO'!AW564</f>
        <v>0</v>
      </c>
      <c r="V563" s="116">
        <f>'01-Mapa de riesgo-UO'!AX564</f>
        <v>0</v>
      </c>
      <c r="W563" s="117">
        <f>'01-Mapa de riesgo-UO'!K564</f>
        <v>0</v>
      </c>
      <c r="X563" s="121"/>
      <c r="Y563" s="122"/>
      <c r="Z563" s="123"/>
      <c r="AA563" s="123"/>
      <c r="AB563" s="404"/>
      <c r="AC563" s="126"/>
    </row>
    <row r="564" spans="1:29" ht="12.75" customHeight="1" x14ac:dyDescent="0.2">
      <c r="A564" s="408"/>
      <c r="B564" s="408"/>
      <c r="C564" s="408"/>
      <c r="D564" s="408"/>
      <c r="E564" s="408"/>
      <c r="F564" s="408"/>
      <c r="G564" s="112">
        <f>'01-Mapa de riesgo-UO'!I565</f>
        <v>0</v>
      </c>
      <c r="H564" s="408"/>
      <c r="I564" s="408"/>
      <c r="J564" s="408"/>
      <c r="K564" s="413"/>
      <c r="L564" s="413"/>
      <c r="M564" s="113">
        <f>'01-Mapa de riesgo-UO'!W565</f>
        <v>0</v>
      </c>
      <c r="N564" s="114">
        <f>'01-Mapa de riesgo-UO'!AB565</f>
        <v>0</v>
      </c>
      <c r="O564" s="114">
        <f>'01-Mapa de riesgo-UO'!AF565</f>
        <v>0</v>
      </c>
      <c r="P564" s="115">
        <f>'01-Mapa de riesgo-UO'!AK565</f>
        <v>0</v>
      </c>
      <c r="Q564" s="115">
        <f>'01-Mapa de riesgo-UO'!AP565</f>
        <v>0</v>
      </c>
      <c r="R564" s="408"/>
      <c r="S564" s="409"/>
      <c r="T564" s="410"/>
      <c r="U564" s="116">
        <f>'01-Mapa de riesgo-UO'!AW565</f>
        <v>0</v>
      </c>
      <c r="V564" s="116">
        <f>'01-Mapa de riesgo-UO'!AX565</f>
        <v>0</v>
      </c>
      <c r="W564" s="117">
        <f>'01-Mapa de riesgo-UO'!K565</f>
        <v>0</v>
      </c>
      <c r="X564" s="121"/>
      <c r="Y564" s="122"/>
      <c r="Z564" s="123"/>
      <c r="AA564" s="123"/>
      <c r="AB564" s="405"/>
      <c r="AC564" s="126"/>
    </row>
    <row r="565" spans="1:29" ht="12.75" customHeight="1" x14ac:dyDescent="0.2">
      <c r="A565" s="416">
        <v>186</v>
      </c>
      <c r="B565" s="416">
        <f>'01-Mapa de riesgo-UO'!D566</f>
        <v>0</v>
      </c>
      <c r="C565" s="415">
        <f>+'01-Mapa de riesgo-UO'!F566</f>
        <v>0</v>
      </c>
      <c r="D565" s="415">
        <f>'01-Mapa de riesgo-UO'!J566</f>
        <v>0</v>
      </c>
      <c r="E565" s="415">
        <f>'01-Mapa de riesgo-UO'!K566</f>
        <v>0</v>
      </c>
      <c r="F565" s="415">
        <f>'01-Mapa de riesgo-UO'!L566</f>
        <v>0</v>
      </c>
      <c r="G565" s="112">
        <f>'01-Mapa de riesgo-UO'!I566</f>
        <v>0</v>
      </c>
      <c r="H565" s="415">
        <f>'01-Mapa de riesgo-UO'!M566</f>
        <v>0</v>
      </c>
      <c r="I565" s="406" t="str">
        <f>'01-Mapa de riesgo-UO'!AT566</f>
        <v>LEVE</v>
      </c>
      <c r="J565" s="415">
        <f>'01-Mapa de riesgo-UO'!AU566</f>
        <v>0</v>
      </c>
      <c r="K565" s="411"/>
      <c r="L565" s="414"/>
      <c r="M565" s="113">
        <f>'01-Mapa de riesgo-UO'!W566</f>
        <v>0</v>
      </c>
      <c r="N565" s="114">
        <f>'01-Mapa de riesgo-UO'!AB566</f>
        <v>0</v>
      </c>
      <c r="O565" s="114">
        <f>'01-Mapa de riesgo-UO'!AF566</f>
        <v>0</v>
      </c>
      <c r="P565" s="115">
        <f>'01-Mapa de riesgo-UO'!AK566</f>
        <v>0</v>
      </c>
      <c r="Q565" s="115">
        <f>'01-Mapa de riesgo-UO'!AP566</f>
        <v>0</v>
      </c>
      <c r="R565" s="406" t="e">
        <f>'01-Mapa de riesgo-UO'!AR566</f>
        <v>#DIV/0!</v>
      </c>
      <c r="S565" s="409"/>
      <c r="T565" s="410"/>
      <c r="U565" s="116">
        <f>'01-Mapa de riesgo-UO'!AW566</f>
        <v>0</v>
      </c>
      <c r="V565" s="116">
        <f>'01-Mapa de riesgo-UO'!AX566</f>
        <v>0</v>
      </c>
      <c r="W565" s="117">
        <f>'01-Mapa de riesgo-UO'!K566</f>
        <v>0</v>
      </c>
      <c r="X565" s="121"/>
      <c r="Y565" s="122"/>
      <c r="Z565" s="123"/>
      <c r="AA565" s="123"/>
      <c r="AB565" s="403"/>
      <c r="AC565" s="126"/>
    </row>
    <row r="566" spans="1:29" ht="12.75" customHeight="1" x14ac:dyDescent="0.2">
      <c r="A566" s="407"/>
      <c r="B566" s="407"/>
      <c r="C566" s="407"/>
      <c r="D566" s="407"/>
      <c r="E566" s="407"/>
      <c r="F566" s="407"/>
      <c r="G566" s="112">
        <f>'01-Mapa de riesgo-UO'!I567</f>
        <v>0</v>
      </c>
      <c r="H566" s="407"/>
      <c r="I566" s="407"/>
      <c r="J566" s="407"/>
      <c r="K566" s="412"/>
      <c r="L566" s="412"/>
      <c r="M566" s="113">
        <f>'01-Mapa de riesgo-UO'!W567</f>
        <v>0</v>
      </c>
      <c r="N566" s="114">
        <f>'01-Mapa de riesgo-UO'!AB567</f>
        <v>0</v>
      </c>
      <c r="O566" s="114">
        <f>'01-Mapa de riesgo-UO'!AF567</f>
        <v>0</v>
      </c>
      <c r="P566" s="115">
        <f>'01-Mapa de riesgo-UO'!AK567</f>
        <v>0</v>
      </c>
      <c r="Q566" s="115">
        <f>'01-Mapa de riesgo-UO'!AP567</f>
        <v>0</v>
      </c>
      <c r="R566" s="407"/>
      <c r="S566" s="409"/>
      <c r="T566" s="410"/>
      <c r="U566" s="116">
        <f>'01-Mapa de riesgo-UO'!AW567</f>
        <v>0</v>
      </c>
      <c r="V566" s="116">
        <f>'01-Mapa de riesgo-UO'!AX567</f>
        <v>0</v>
      </c>
      <c r="W566" s="117">
        <f>'01-Mapa de riesgo-UO'!K567</f>
        <v>0</v>
      </c>
      <c r="X566" s="121"/>
      <c r="Y566" s="122"/>
      <c r="Z566" s="123"/>
      <c r="AA566" s="123"/>
      <c r="AB566" s="404"/>
      <c r="AC566" s="126"/>
    </row>
    <row r="567" spans="1:29" ht="12.75" customHeight="1" x14ac:dyDescent="0.2">
      <c r="A567" s="408"/>
      <c r="B567" s="408"/>
      <c r="C567" s="408"/>
      <c r="D567" s="408"/>
      <c r="E567" s="408"/>
      <c r="F567" s="408"/>
      <c r="G567" s="112">
        <f>'01-Mapa de riesgo-UO'!I568</f>
        <v>0</v>
      </c>
      <c r="H567" s="408"/>
      <c r="I567" s="408"/>
      <c r="J567" s="408"/>
      <c r="K567" s="413"/>
      <c r="L567" s="413"/>
      <c r="M567" s="113">
        <f>'01-Mapa de riesgo-UO'!W568</f>
        <v>0</v>
      </c>
      <c r="N567" s="114">
        <f>'01-Mapa de riesgo-UO'!AB568</f>
        <v>0</v>
      </c>
      <c r="O567" s="114">
        <f>'01-Mapa de riesgo-UO'!AF568</f>
        <v>0</v>
      </c>
      <c r="P567" s="115">
        <f>'01-Mapa de riesgo-UO'!AK568</f>
        <v>0</v>
      </c>
      <c r="Q567" s="115">
        <f>'01-Mapa de riesgo-UO'!AP568</f>
        <v>0</v>
      </c>
      <c r="R567" s="408"/>
      <c r="S567" s="409"/>
      <c r="T567" s="410"/>
      <c r="U567" s="116">
        <f>'01-Mapa de riesgo-UO'!AW568</f>
        <v>0</v>
      </c>
      <c r="V567" s="116">
        <f>'01-Mapa de riesgo-UO'!AX568</f>
        <v>0</v>
      </c>
      <c r="W567" s="117">
        <f>'01-Mapa de riesgo-UO'!K568</f>
        <v>0</v>
      </c>
      <c r="X567" s="121"/>
      <c r="Y567" s="122"/>
      <c r="Z567" s="123"/>
      <c r="AA567" s="123"/>
      <c r="AB567" s="405"/>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NAwKaSW9mk7ayloy1t6AtMuMZYUxHB0Il2C/egjA17tSppFvA75B2c4pZatT50oEP7QeWEB+yHQaWF99ptuDbA==" saltValue="iseTsZBoHOHJTCkzZZm6Og==" spinCount="100000" sheet="1" objects="1" scenarios="1" formatColumns="0" formatRows="0" insertHyperlinks="0" selectLockedCells="1" sort="0"/>
  <mergeCells count="2998">
    <mergeCell ref="H100:H102"/>
    <mergeCell ref="I100:I102"/>
    <mergeCell ref="J100:J102"/>
    <mergeCell ref="H103:H105"/>
    <mergeCell ref="I103:I105"/>
    <mergeCell ref="J103:J105"/>
    <mergeCell ref="H106:H108"/>
    <mergeCell ref="A73:A75"/>
    <mergeCell ref="B73:B75"/>
    <mergeCell ref="C73:C75"/>
    <mergeCell ref="D73:D75"/>
    <mergeCell ref="E73:E75"/>
    <mergeCell ref="F73:F75"/>
    <mergeCell ref="A85:A87"/>
    <mergeCell ref="B85:B87"/>
    <mergeCell ref="C85:C87"/>
    <mergeCell ref="D85:D87"/>
    <mergeCell ref="E85:E87"/>
    <mergeCell ref="F85:F87"/>
    <mergeCell ref="A88:A90"/>
    <mergeCell ref="B88:B90"/>
    <mergeCell ref="C88:C90"/>
    <mergeCell ref="D88:D90"/>
    <mergeCell ref="E88:E90"/>
    <mergeCell ref="F88:F90"/>
    <mergeCell ref="A79:A81"/>
    <mergeCell ref="A97:A99"/>
    <mergeCell ref="B97:B99"/>
    <mergeCell ref="C97:C99"/>
    <mergeCell ref="D97:D99"/>
    <mergeCell ref="E97:E99"/>
    <mergeCell ref="F97:F99"/>
    <mergeCell ref="S73:T73"/>
    <mergeCell ref="AB73:AB75"/>
    <mergeCell ref="S74:T74"/>
    <mergeCell ref="S75:T75"/>
    <mergeCell ref="H73:H75"/>
    <mergeCell ref="I73:I75"/>
    <mergeCell ref="J73:J75"/>
    <mergeCell ref="K73:K75"/>
    <mergeCell ref="L73:L75"/>
    <mergeCell ref="R73:R75"/>
    <mergeCell ref="A67:A69"/>
    <mergeCell ref="B67:B69"/>
    <mergeCell ref="C67:C69"/>
    <mergeCell ref="D67:D69"/>
    <mergeCell ref="E67:E69"/>
    <mergeCell ref="F67:F69"/>
    <mergeCell ref="H94:H96"/>
    <mergeCell ref="I94:I96"/>
    <mergeCell ref="J94:J96"/>
    <mergeCell ref="B79:B81"/>
    <mergeCell ref="C79:C81"/>
    <mergeCell ref="D79:D81"/>
    <mergeCell ref="E79:E81"/>
    <mergeCell ref="F79:F81"/>
    <mergeCell ref="A82:A84"/>
    <mergeCell ref="B82:B84"/>
    <mergeCell ref="C82:C84"/>
    <mergeCell ref="D82:D84"/>
    <mergeCell ref="E82:E84"/>
    <mergeCell ref="F82:F84"/>
    <mergeCell ref="K76:K78"/>
    <mergeCell ref="L76:L78"/>
    <mergeCell ref="H64:H66"/>
    <mergeCell ref="I64:I66"/>
    <mergeCell ref="J64:J66"/>
    <mergeCell ref="K64:K66"/>
    <mergeCell ref="L64:L66"/>
    <mergeCell ref="R64:R66"/>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0:T70"/>
    <mergeCell ref="AB70:AB72"/>
    <mergeCell ref="S71:T71"/>
    <mergeCell ref="S72:T72"/>
    <mergeCell ref="H70:H72"/>
    <mergeCell ref="I70:I72"/>
    <mergeCell ref="J70:J72"/>
    <mergeCell ref="K70:K72"/>
    <mergeCell ref="L70:L72"/>
    <mergeCell ref="R70:R72"/>
    <mergeCell ref="A61:A63"/>
    <mergeCell ref="B61:B63"/>
    <mergeCell ref="C61:C63"/>
    <mergeCell ref="D61:D63"/>
    <mergeCell ref="E61:E63"/>
    <mergeCell ref="F61:F63"/>
    <mergeCell ref="H58:H60"/>
    <mergeCell ref="I58:I60"/>
    <mergeCell ref="J58:J60"/>
    <mergeCell ref="K58:K60"/>
    <mergeCell ref="L58:L60"/>
    <mergeCell ref="R58:R60"/>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64:T64"/>
    <mergeCell ref="AB64:AB66"/>
    <mergeCell ref="S65:T65"/>
    <mergeCell ref="S66:T66"/>
    <mergeCell ref="A55:A57"/>
    <mergeCell ref="B55:B57"/>
    <mergeCell ref="C55:C57"/>
    <mergeCell ref="D55:D57"/>
    <mergeCell ref="E55:E57"/>
    <mergeCell ref="F55:F57"/>
    <mergeCell ref="H52:H54"/>
    <mergeCell ref="I52:I54"/>
    <mergeCell ref="J52:J54"/>
    <mergeCell ref="K52:K54"/>
    <mergeCell ref="L52:L54"/>
    <mergeCell ref="R52:R54"/>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8:T58"/>
    <mergeCell ref="AB58:AB60"/>
    <mergeCell ref="S59:T59"/>
    <mergeCell ref="S60:T60"/>
    <mergeCell ref="A49:A51"/>
    <mergeCell ref="B49:B51"/>
    <mergeCell ref="C49:C51"/>
    <mergeCell ref="D49:D51"/>
    <mergeCell ref="E49:E51"/>
    <mergeCell ref="F49:F51"/>
    <mergeCell ref="H46:H48"/>
    <mergeCell ref="I46:I48"/>
    <mergeCell ref="J46:J48"/>
    <mergeCell ref="K46:K48"/>
    <mergeCell ref="L46:L48"/>
    <mergeCell ref="R46:R48"/>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2:T52"/>
    <mergeCell ref="AB52:AB54"/>
    <mergeCell ref="S53:T53"/>
    <mergeCell ref="S54:T54"/>
    <mergeCell ref="A43:A45"/>
    <mergeCell ref="B43:B45"/>
    <mergeCell ref="C43:C45"/>
    <mergeCell ref="D43:D45"/>
    <mergeCell ref="E43:E45"/>
    <mergeCell ref="F43:F45"/>
    <mergeCell ref="H40:H42"/>
    <mergeCell ref="I40:I42"/>
    <mergeCell ref="J40:J42"/>
    <mergeCell ref="K40:K42"/>
    <mergeCell ref="L40:L42"/>
    <mergeCell ref="R40:R42"/>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6:T46"/>
    <mergeCell ref="AB46:AB48"/>
    <mergeCell ref="S47:T47"/>
    <mergeCell ref="S48:T48"/>
    <mergeCell ref="A37:A39"/>
    <mergeCell ref="B37:B39"/>
    <mergeCell ref="C37:C39"/>
    <mergeCell ref="D37:D39"/>
    <mergeCell ref="E37:E39"/>
    <mergeCell ref="F37:F39"/>
    <mergeCell ref="H34:H36"/>
    <mergeCell ref="I34:I36"/>
    <mergeCell ref="J34:J36"/>
    <mergeCell ref="K34:K36"/>
    <mergeCell ref="L34:L36"/>
    <mergeCell ref="R34:R36"/>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0:T40"/>
    <mergeCell ref="AB40:AB42"/>
    <mergeCell ref="S41:T41"/>
    <mergeCell ref="S42:T42"/>
    <mergeCell ref="A31:A33"/>
    <mergeCell ref="B31:B33"/>
    <mergeCell ref="C31:C33"/>
    <mergeCell ref="D31:D33"/>
    <mergeCell ref="E31:E33"/>
    <mergeCell ref="F31:F33"/>
    <mergeCell ref="H28:H30"/>
    <mergeCell ref="I28:I30"/>
    <mergeCell ref="J28:J30"/>
    <mergeCell ref="K28:K30"/>
    <mergeCell ref="L28:L30"/>
    <mergeCell ref="R28:R30"/>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34:T34"/>
    <mergeCell ref="AB34:AB36"/>
    <mergeCell ref="S35:T35"/>
    <mergeCell ref="S36:T36"/>
    <mergeCell ref="A25:A27"/>
    <mergeCell ref="B25:B27"/>
    <mergeCell ref="C25:C27"/>
    <mergeCell ref="D25:D27"/>
    <mergeCell ref="E25:E27"/>
    <mergeCell ref="F25:F27"/>
    <mergeCell ref="H22:H24"/>
    <mergeCell ref="I22:I24"/>
    <mergeCell ref="J22:J24"/>
    <mergeCell ref="K22:K24"/>
    <mergeCell ref="L22:L24"/>
    <mergeCell ref="R22:R24"/>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8:T28"/>
    <mergeCell ref="AB28:AB30"/>
    <mergeCell ref="S29:T29"/>
    <mergeCell ref="S30:T30"/>
    <mergeCell ref="A19:A21"/>
    <mergeCell ref="B19:B21"/>
    <mergeCell ref="C19:C21"/>
    <mergeCell ref="D19:D21"/>
    <mergeCell ref="E19:E21"/>
    <mergeCell ref="F19:F21"/>
    <mergeCell ref="H16:H18"/>
    <mergeCell ref="I16:I18"/>
    <mergeCell ref="J16:J18"/>
    <mergeCell ref="K16:K18"/>
    <mergeCell ref="L16:L18"/>
    <mergeCell ref="R16:R18"/>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2:T22"/>
    <mergeCell ref="AB22:AB24"/>
    <mergeCell ref="S23:T23"/>
    <mergeCell ref="S24:T2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S16:T16"/>
    <mergeCell ref="AB16:AB18"/>
    <mergeCell ref="S17:T17"/>
    <mergeCell ref="S18:T18"/>
    <mergeCell ref="C10:C12"/>
    <mergeCell ref="D10:D12"/>
    <mergeCell ref="E10:E12"/>
    <mergeCell ref="F10:F12"/>
    <mergeCell ref="H10:H12"/>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AB13:AB15"/>
    <mergeCell ref="S14:T14"/>
    <mergeCell ref="D2:Z2"/>
    <mergeCell ref="D3:Z3"/>
    <mergeCell ref="D4:Z4"/>
    <mergeCell ref="A5:AB5"/>
    <mergeCell ref="A6:C6"/>
    <mergeCell ref="D6:G6"/>
    <mergeCell ref="L6:M6"/>
    <mergeCell ref="N6:O6"/>
    <mergeCell ref="A76:A78"/>
    <mergeCell ref="B76:B78"/>
    <mergeCell ref="C76:C78"/>
    <mergeCell ref="D76:D78"/>
    <mergeCell ref="E76:E78"/>
    <mergeCell ref="F76:F78"/>
    <mergeCell ref="S76:T76"/>
    <mergeCell ref="S77:T77"/>
    <mergeCell ref="S78:T78"/>
    <mergeCell ref="A7:AB7"/>
    <mergeCell ref="A8:A9"/>
    <mergeCell ref="B8:B9"/>
    <mergeCell ref="C8:C9"/>
    <mergeCell ref="D8:H8"/>
    <mergeCell ref="I8:I9"/>
    <mergeCell ref="J8:L8"/>
    <mergeCell ref="M8:T8"/>
    <mergeCell ref="U8:AA8"/>
    <mergeCell ref="AB8:AB9"/>
    <mergeCell ref="S9:T9"/>
    <mergeCell ref="X9:Y9"/>
    <mergeCell ref="Z9:AA9"/>
    <mergeCell ref="A10:A12"/>
    <mergeCell ref="B10:B12"/>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33:A435"/>
    <mergeCell ref="B433:B435"/>
    <mergeCell ref="C433:C435"/>
    <mergeCell ref="D433:D435"/>
    <mergeCell ref="E433:E435"/>
    <mergeCell ref="F433:F435"/>
    <mergeCell ref="A436:A438"/>
    <mergeCell ref="B436:B438"/>
    <mergeCell ref="C436:C438"/>
    <mergeCell ref="D436:D438"/>
    <mergeCell ref="E436:E438"/>
    <mergeCell ref="F436:F438"/>
    <mergeCell ref="A427:A429"/>
    <mergeCell ref="B427:B429"/>
    <mergeCell ref="C427:C429"/>
    <mergeCell ref="D427:D429"/>
    <mergeCell ref="E427:E429"/>
    <mergeCell ref="F427:F429"/>
    <mergeCell ref="A430:A432"/>
    <mergeCell ref="B430:B432"/>
    <mergeCell ref="C430:C432"/>
    <mergeCell ref="D430:D432"/>
    <mergeCell ref="E430:E432"/>
    <mergeCell ref="F430:F432"/>
    <mergeCell ref="A445:A447"/>
    <mergeCell ref="B445:B447"/>
    <mergeCell ref="C445:C447"/>
    <mergeCell ref="D445:D447"/>
    <mergeCell ref="E445:E447"/>
    <mergeCell ref="F445:F447"/>
    <mergeCell ref="A448:A450"/>
    <mergeCell ref="B448:B450"/>
    <mergeCell ref="C448:C450"/>
    <mergeCell ref="D448:D450"/>
    <mergeCell ref="E448:E450"/>
    <mergeCell ref="F448:F450"/>
    <mergeCell ref="A439:A441"/>
    <mergeCell ref="B439:B441"/>
    <mergeCell ref="C439:C441"/>
    <mergeCell ref="D439:D441"/>
    <mergeCell ref="E439:E441"/>
    <mergeCell ref="F439:F441"/>
    <mergeCell ref="A442:A444"/>
    <mergeCell ref="B442:B444"/>
    <mergeCell ref="C442:C444"/>
    <mergeCell ref="D442:D444"/>
    <mergeCell ref="E442:E444"/>
    <mergeCell ref="F442:F444"/>
    <mergeCell ref="A457:A459"/>
    <mergeCell ref="B457:B459"/>
    <mergeCell ref="C457:C459"/>
    <mergeCell ref="D457:D459"/>
    <mergeCell ref="E457:E459"/>
    <mergeCell ref="F457:F459"/>
    <mergeCell ref="A460:A462"/>
    <mergeCell ref="B460:B462"/>
    <mergeCell ref="C460:C462"/>
    <mergeCell ref="D460:D462"/>
    <mergeCell ref="E460:E462"/>
    <mergeCell ref="F460:F462"/>
    <mergeCell ref="A451:A453"/>
    <mergeCell ref="B451:B453"/>
    <mergeCell ref="C451:C453"/>
    <mergeCell ref="D451:D453"/>
    <mergeCell ref="E451:E453"/>
    <mergeCell ref="F451:F453"/>
    <mergeCell ref="A454:A456"/>
    <mergeCell ref="B454:B456"/>
    <mergeCell ref="C454:C456"/>
    <mergeCell ref="D454:D456"/>
    <mergeCell ref="E454:E456"/>
    <mergeCell ref="F454:F456"/>
    <mergeCell ref="A469:A471"/>
    <mergeCell ref="B469:B471"/>
    <mergeCell ref="C469:C471"/>
    <mergeCell ref="D469:D471"/>
    <mergeCell ref="E469:E471"/>
    <mergeCell ref="F469:F471"/>
    <mergeCell ref="A472:A474"/>
    <mergeCell ref="B472:B474"/>
    <mergeCell ref="C472:C474"/>
    <mergeCell ref="D472:D474"/>
    <mergeCell ref="E472:E474"/>
    <mergeCell ref="F472:F474"/>
    <mergeCell ref="A463:A465"/>
    <mergeCell ref="B463:B465"/>
    <mergeCell ref="C463:C465"/>
    <mergeCell ref="D463:D465"/>
    <mergeCell ref="E463:E465"/>
    <mergeCell ref="F463:F465"/>
    <mergeCell ref="A466:A468"/>
    <mergeCell ref="B466:B468"/>
    <mergeCell ref="C466:C468"/>
    <mergeCell ref="D466:D468"/>
    <mergeCell ref="E466:E468"/>
    <mergeCell ref="F466:F468"/>
    <mergeCell ref="A481:A483"/>
    <mergeCell ref="B481:B483"/>
    <mergeCell ref="C481:C483"/>
    <mergeCell ref="D481:D483"/>
    <mergeCell ref="E481:E483"/>
    <mergeCell ref="F481:F483"/>
    <mergeCell ref="A484:A486"/>
    <mergeCell ref="B484:B486"/>
    <mergeCell ref="C484:C486"/>
    <mergeCell ref="D484:D486"/>
    <mergeCell ref="E484:E486"/>
    <mergeCell ref="F484:F486"/>
    <mergeCell ref="A475:A477"/>
    <mergeCell ref="B475:B477"/>
    <mergeCell ref="C475:C477"/>
    <mergeCell ref="D475:D477"/>
    <mergeCell ref="E475:E477"/>
    <mergeCell ref="F475:F477"/>
    <mergeCell ref="A478:A480"/>
    <mergeCell ref="B478:B480"/>
    <mergeCell ref="C478:C480"/>
    <mergeCell ref="D478:D480"/>
    <mergeCell ref="E478:E480"/>
    <mergeCell ref="F478:F480"/>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87:A489"/>
    <mergeCell ref="B487:B489"/>
    <mergeCell ref="C487:C489"/>
    <mergeCell ref="D487:D489"/>
    <mergeCell ref="E487:E489"/>
    <mergeCell ref="F487:F489"/>
    <mergeCell ref="A490:A492"/>
    <mergeCell ref="B490:B492"/>
    <mergeCell ref="C490:C492"/>
    <mergeCell ref="D490:D492"/>
    <mergeCell ref="E490:E492"/>
    <mergeCell ref="F490:F492"/>
    <mergeCell ref="A505:A507"/>
    <mergeCell ref="B505:B507"/>
    <mergeCell ref="C505:C507"/>
    <mergeCell ref="D505:D507"/>
    <mergeCell ref="E505:E507"/>
    <mergeCell ref="F505:F507"/>
    <mergeCell ref="A508:A510"/>
    <mergeCell ref="B508:B510"/>
    <mergeCell ref="C508:C510"/>
    <mergeCell ref="D508:D510"/>
    <mergeCell ref="E508:E510"/>
    <mergeCell ref="F508:F510"/>
    <mergeCell ref="A499:A501"/>
    <mergeCell ref="B499:B501"/>
    <mergeCell ref="C499:C501"/>
    <mergeCell ref="D499:D501"/>
    <mergeCell ref="E499:E501"/>
    <mergeCell ref="F499:F501"/>
    <mergeCell ref="A502:A504"/>
    <mergeCell ref="B502:B504"/>
    <mergeCell ref="C502:C504"/>
    <mergeCell ref="D502:D504"/>
    <mergeCell ref="E502:E504"/>
    <mergeCell ref="F502:F504"/>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29:A531"/>
    <mergeCell ref="B529:B531"/>
    <mergeCell ref="C529:C531"/>
    <mergeCell ref="D529:D531"/>
    <mergeCell ref="E529:E531"/>
    <mergeCell ref="F529:F531"/>
    <mergeCell ref="A532:A534"/>
    <mergeCell ref="B532:B534"/>
    <mergeCell ref="C532:C534"/>
    <mergeCell ref="D532:D534"/>
    <mergeCell ref="E532:E534"/>
    <mergeCell ref="F532:F534"/>
    <mergeCell ref="A523:A525"/>
    <mergeCell ref="B523:B525"/>
    <mergeCell ref="C523:C525"/>
    <mergeCell ref="D523:D525"/>
    <mergeCell ref="E523:E525"/>
    <mergeCell ref="F523:F525"/>
    <mergeCell ref="A526:A528"/>
    <mergeCell ref="B526:B528"/>
    <mergeCell ref="C526:C528"/>
    <mergeCell ref="D526:D528"/>
    <mergeCell ref="E526:E528"/>
    <mergeCell ref="F526:F528"/>
    <mergeCell ref="A541:A543"/>
    <mergeCell ref="B541:B543"/>
    <mergeCell ref="C541:C543"/>
    <mergeCell ref="D541:D543"/>
    <mergeCell ref="E541:E543"/>
    <mergeCell ref="F541:F543"/>
    <mergeCell ref="A544:A546"/>
    <mergeCell ref="B544:B546"/>
    <mergeCell ref="C544:C546"/>
    <mergeCell ref="D544:D546"/>
    <mergeCell ref="E544:E546"/>
    <mergeCell ref="F544:F546"/>
    <mergeCell ref="A535:A537"/>
    <mergeCell ref="B535:B537"/>
    <mergeCell ref="C535:C537"/>
    <mergeCell ref="D535:D537"/>
    <mergeCell ref="E535:E537"/>
    <mergeCell ref="F535:F537"/>
    <mergeCell ref="A538:A540"/>
    <mergeCell ref="B538:B540"/>
    <mergeCell ref="C538:C540"/>
    <mergeCell ref="D538:D540"/>
    <mergeCell ref="E538:E540"/>
    <mergeCell ref="F538:F540"/>
    <mergeCell ref="A553:A555"/>
    <mergeCell ref="B553:B555"/>
    <mergeCell ref="C553:C555"/>
    <mergeCell ref="D553:D555"/>
    <mergeCell ref="E553:E555"/>
    <mergeCell ref="F553:F555"/>
    <mergeCell ref="A556:A558"/>
    <mergeCell ref="B556:B558"/>
    <mergeCell ref="C556:C558"/>
    <mergeCell ref="D556:D558"/>
    <mergeCell ref="E556:E558"/>
    <mergeCell ref="F556:F558"/>
    <mergeCell ref="A547:A549"/>
    <mergeCell ref="B547:B549"/>
    <mergeCell ref="C547:C549"/>
    <mergeCell ref="D547:D549"/>
    <mergeCell ref="E547:E549"/>
    <mergeCell ref="F547:F549"/>
    <mergeCell ref="A550:A552"/>
    <mergeCell ref="B550:B552"/>
    <mergeCell ref="C550:C552"/>
    <mergeCell ref="D550:D552"/>
    <mergeCell ref="E550:E552"/>
    <mergeCell ref="F550:F552"/>
    <mergeCell ref="A565:A567"/>
    <mergeCell ref="B565:B567"/>
    <mergeCell ref="C565:C567"/>
    <mergeCell ref="D565:D567"/>
    <mergeCell ref="E565:E567"/>
    <mergeCell ref="F565:F567"/>
    <mergeCell ref="A559:A561"/>
    <mergeCell ref="B559:B561"/>
    <mergeCell ref="C559:C561"/>
    <mergeCell ref="D559:D561"/>
    <mergeCell ref="E559:E561"/>
    <mergeCell ref="F559:F561"/>
    <mergeCell ref="A562:A564"/>
    <mergeCell ref="B562:B564"/>
    <mergeCell ref="C562:C564"/>
    <mergeCell ref="D562:D564"/>
    <mergeCell ref="E562:E564"/>
    <mergeCell ref="F562:F564"/>
    <mergeCell ref="I106:I108"/>
    <mergeCell ref="J106:J108"/>
    <mergeCell ref="H109:H111"/>
    <mergeCell ref="I109:I111"/>
    <mergeCell ref="J109:J111"/>
    <mergeCell ref="H112:H114"/>
    <mergeCell ref="I112:I114"/>
    <mergeCell ref="J112:J114"/>
    <mergeCell ref="H115:H117"/>
    <mergeCell ref="I115:I117"/>
    <mergeCell ref="J115:J117"/>
    <mergeCell ref="H76:H78"/>
    <mergeCell ref="I76:I78"/>
    <mergeCell ref="J76:J78"/>
    <mergeCell ref="H79:H81"/>
    <mergeCell ref="I79:I81"/>
    <mergeCell ref="J79:J81"/>
    <mergeCell ref="H82:H84"/>
    <mergeCell ref="I82:I84"/>
    <mergeCell ref="J82:J84"/>
    <mergeCell ref="H85:H87"/>
    <mergeCell ref="I85:I87"/>
    <mergeCell ref="J85:J87"/>
    <mergeCell ref="H88:H90"/>
    <mergeCell ref="I88:I90"/>
    <mergeCell ref="J88:J90"/>
    <mergeCell ref="H91:H93"/>
    <mergeCell ref="I91:I93"/>
    <mergeCell ref="J91:J93"/>
    <mergeCell ref="H97:H99"/>
    <mergeCell ref="I97:I99"/>
    <mergeCell ref="J97:J99"/>
    <mergeCell ref="H127:H129"/>
    <mergeCell ref="I127:I129"/>
    <mergeCell ref="J127:J129"/>
    <mergeCell ref="H130:H132"/>
    <mergeCell ref="I130:I132"/>
    <mergeCell ref="J130:J132"/>
    <mergeCell ref="H133:H135"/>
    <mergeCell ref="I133:I135"/>
    <mergeCell ref="J133:J135"/>
    <mergeCell ref="H118:H120"/>
    <mergeCell ref="I118:I120"/>
    <mergeCell ref="J118:J120"/>
    <mergeCell ref="H121:H123"/>
    <mergeCell ref="I121:I123"/>
    <mergeCell ref="J121:J123"/>
    <mergeCell ref="H124:H126"/>
    <mergeCell ref="I124:I126"/>
    <mergeCell ref="J124:J126"/>
    <mergeCell ref="H145:H147"/>
    <mergeCell ref="I145:I147"/>
    <mergeCell ref="J145:J147"/>
    <mergeCell ref="H148:H150"/>
    <mergeCell ref="I148:I150"/>
    <mergeCell ref="J148:J150"/>
    <mergeCell ref="H151:H153"/>
    <mergeCell ref="I151:I153"/>
    <mergeCell ref="J151:J153"/>
    <mergeCell ref="H136:H138"/>
    <mergeCell ref="I136:I138"/>
    <mergeCell ref="J136:J138"/>
    <mergeCell ref="H139:H141"/>
    <mergeCell ref="I139:I141"/>
    <mergeCell ref="J139:J141"/>
    <mergeCell ref="H142:H144"/>
    <mergeCell ref="I142:I144"/>
    <mergeCell ref="J142:J144"/>
    <mergeCell ref="H163:H165"/>
    <mergeCell ref="I163:I165"/>
    <mergeCell ref="J163:J165"/>
    <mergeCell ref="H166:H168"/>
    <mergeCell ref="I166:I168"/>
    <mergeCell ref="J166:J168"/>
    <mergeCell ref="H169:H171"/>
    <mergeCell ref="I169:I171"/>
    <mergeCell ref="J169:J171"/>
    <mergeCell ref="H154:H156"/>
    <mergeCell ref="I154:I156"/>
    <mergeCell ref="J154:J156"/>
    <mergeCell ref="H157:H159"/>
    <mergeCell ref="I157:I159"/>
    <mergeCell ref="J157:J159"/>
    <mergeCell ref="H160:H162"/>
    <mergeCell ref="I160:I162"/>
    <mergeCell ref="J160:J162"/>
    <mergeCell ref="H181:H183"/>
    <mergeCell ref="I181:I183"/>
    <mergeCell ref="J181:J183"/>
    <mergeCell ref="H184:H186"/>
    <mergeCell ref="I184:I186"/>
    <mergeCell ref="J184:J186"/>
    <mergeCell ref="H187:H189"/>
    <mergeCell ref="I187:I189"/>
    <mergeCell ref="J187:J189"/>
    <mergeCell ref="H172:H174"/>
    <mergeCell ref="I172:I174"/>
    <mergeCell ref="J172:J174"/>
    <mergeCell ref="H175:H177"/>
    <mergeCell ref="I175:I177"/>
    <mergeCell ref="J175:J177"/>
    <mergeCell ref="H178:H180"/>
    <mergeCell ref="I178:I180"/>
    <mergeCell ref="J178:J180"/>
    <mergeCell ref="H199:H201"/>
    <mergeCell ref="I199:I201"/>
    <mergeCell ref="J199:J201"/>
    <mergeCell ref="H202:H204"/>
    <mergeCell ref="I202:I204"/>
    <mergeCell ref="J202:J204"/>
    <mergeCell ref="H205:H207"/>
    <mergeCell ref="I205:I207"/>
    <mergeCell ref="J205:J207"/>
    <mergeCell ref="H190:H192"/>
    <mergeCell ref="I190:I192"/>
    <mergeCell ref="J190:J192"/>
    <mergeCell ref="H193:H195"/>
    <mergeCell ref="I193:I195"/>
    <mergeCell ref="J193:J195"/>
    <mergeCell ref="H196:H198"/>
    <mergeCell ref="I196:I198"/>
    <mergeCell ref="J196:J198"/>
    <mergeCell ref="H217:H219"/>
    <mergeCell ref="I217:I219"/>
    <mergeCell ref="J217:J219"/>
    <mergeCell ref="H220:H222"/>
    <mergeCell ref="I220:I222"/>
    <mergeCell ref="J220:J222"/>
    <mergeCell ref="H223:H225"/>
    <mergeCell ref="I223:I225"/>
    <mergeCell ref="J223:J225"/>
    <mergeCell ref="H208:H210"/>
    <mergeCell ref="I208:I210"/>
    <mergeCell ref="J208:J210"/>
    <mergeCell ref="H211:H213"/>
    <mergeCell ref="I211:I213"/>
    <mergeCell ref="J211:J213"/>
    <mergeCell ref="H214:H216"/>
    <mergeCell ref="I214:I216"/>
    <mergeCell ref="J214:J216"/>
    <mergeCell ref="H235:H237"/>
    <mergeCell ref="I235:I237"/>
    <mergeCell ref="J235:J237"/>
    <mergeCell ref="H238:H240"/>
    <mergeCell ref="I238:I240"/>
    <mergeCell ref="J238:J240"/>
    <mergeCell ref="H241:H243"/>
    <mergeCell ref="I241:I243"/>
    <mergeCell ref="J241:J243"/>
    <mergeCell ref="H226:H228"/>
    <mergeCell ref="I226:I228"/>
    <mergeCell ref="J226:J228"/>
    <mergeCell ref="H229:H231"/>
    <mergeCell ref="I229:I231"/>
    <mergeCell ref="J229:J231"/>
    <mergeCell ref="H232:H234"/>
    <mergeCell ref="I232:I234"/>
    <mergeCell ref="J232:J234"/>
    <mergeCell ref="H253:H255"/>
    <mergeCell ref="I253:I255"/>
    <mergeCell ref="J253:J255"/>
    <mergeCell ref="H256:H258"/>
    <mergeCell ref="I256:I258"/>
    <mergeCell ref="J256:J258"/>
    <mergeCell ref="H259:H261"/>
    <mergeCell ref="I259:I261"/>
    <mergeCell ref="J259:J261"/>
    <mergeCell ref="H244:H246"/>
    <mergeCell ref="I244:I246"/>
    <mergeCell ref="J244:J246"/>
    <mergeCell ref="H247:H249"/>
    <mergeCell ref="I247:I249"/>
    <mergeCell ref="J247:J249"/>
    <mergeCell ref="H250:H252"/>
    <mergeCell ref="I250:I252"/>
    <mergeCell ref="J250:J252"/>
    <mergeCell ref="H271:H273"/>
    <mergeCell ref="I271:I273"/>
    <mergeCell ref="J271:J273"/>
    <mergeCell ref="H274:H276"/>
    <mergeCell ref="I274:I276"/>
    <mergeCell ref="J274:J276"/>
    <mergeCell ref="H277:H279"/>
    <mergeCell ref="I277:I279"/>
    <mergeCell ref="J277:J279"/>
    <mergeCell ref="H262:H264"/>
    <mergeCell ref="I262:I264"/>
    <mergeCell ref="J262:J264"/>
    <mergeCell ref="H265:H267"/>
    <mergeCell ref="I265:I267"/>
    <mergeCell ref="J265:J267"/>
    <mergeCell ref="H268:H270"/>
    <mergeCell ref="I268:I270"/>
    <mergeCell ref="J268:J270"/>
    <mergeCell ref="H289:H291"/>
    <mergeCell ref="I289:I291"/>
    <mergeCell ref="J289:J291"/>
    <mergeCell ref="H292:H294"/>
    <mergeCell ref="I292:I294"/>
    <mergeCell ref="J292:J294"/>
    <mergeCell ref="H295:H297"/>
    <mergeCell ref="I295:I297"/>
    <mergeCell ref="J295:J297"/>
    <mergeCell ref="H280:H282"/>
    <mergeCell ref="I280:I282"/>
    <mergeCell ref="J280:J282"/>
    <mergeCell ref="H283:H285"/>
    <mergeCell ref="I283:I285"/>
    <mergeCell ref="J283:J285"/>
    <mergeCell ref="H286:H288"/>
    <mergeCell ref="I286:I288"/>
    <mergeCell ref="J286:J288"/>
    <mergeCell ref="H307:H309"/>
    <mergeCell ref="I307:I309"/>
    <mergeCell ref="J307:J309"/>
    <mergeCell ref="H310:H312"/>
    <mergeCell ref="I310:I312"/>
    <mergeCell ref="J310:J312"/>
    <mergeCell ref="H313:H315"/>
    <mergeCell ref="I313:I315"/>
    <mergeCell ref="J313:J315"/>
    <mergeCell ref="H298:H300"/>
    <mergeCell ref="I298:I300"/>
    <mergeCell ref="J298:J300"/>
    <mergeCell ref="H301:H303"/>
    <mergeCell ref="I301:I303"/>
    <mergeCell ref="J301:J303"/>
    <mergeCell ref="H304:H306"/>
    <mergeCell ref="I304:I306"/>
    <mergeCell ref="J304:J306"/>
    <mergeCell ref="H325:H327"/>
    <mergeCell ref="I325:I327"/>
    <mergeCell ref="J325:J327"/>
    <mergeCell ref="H328:H330"/>
    <mergeCell ref="I328:I330"/>
    <mergeCell ref="J328:J330"/>
    <mergeCell ref="H331:H333"/>
    <mergeCell ref="I331:I333"/>
    <mergeCell ref="J331:J333"/>
    <mergeCell ref="H316:H318"/>
    <mergeCell ref="I316:I318"/>
    <mergeCell ref="J316:J318"/>
    <mergeCell ref="H319:H321"/>
    <mergeCell ref="I319:I321"/>
    <mergeCell ref="J319:J321"/>
    <mergeCell ref="H322:H324"/>
    <mergeCell ref="I322:I324"/>
    <mergeCell ref="J322:J324"/>
    <mergeCell ref="H343:H345"/>
    <mergeCell ref="I343:I345"/>
    <mergeCell ref="J343:J345"/>
    <mergeCell ref="H346:H348"/>
    <mergeCell ref="I346:I348"/>
    <mergeCell ref="J346:J348"/>
    <mergeCell ref="H349:H351"/>
    <mergeCell ref="I349:I351"/>
    <mergeCell ref="J349:J351"/>
    <mergeCell ref="H334:H336"/>
    <mergeCell ref="I334:I336"/>
    <mergeCell ref="J334:J336"/>
    <mergeCell ref="H337:H339"/>
    <mergeCell ref="I337:I339"/>
    <mergeCell ref="J337:J339"/>
    <mergeCell ref="H340:H342"/>
    <mergeCell ref="I340:I342"/>
    <mergeCell ref="J340:J342"/>
    <mergeCell ref="H361:H363"/>
    <mergeCell ref="I361:I363"/>
    <mergeCell ref="J361:J363"/>
    <mergeCell ref="H364:H366"/>
    <mergeCell ref="I364:I366"/>
    <mergeCell ref="J364:J366"/>
    <mergeCell ref="H367:H369"/>
    <mergeCell ref="I367:I369"/>
    <mergeCell ref="J367:J369"/>
    <mergeCell ref="H352:H354"/>
    <mergeCell ref="I352:I354"/>
    <mergeCell ref="J352:J354"/>
    <mergeCell ref="H355:H357"/>
    <mergeCell ref="I355:I357"/>
    <mergeCell ref="J355:J357"/>
    <mergeCell ref="H358:H360"/>
    <mergeCell ref="I358:I360"/>
    <mergeCell ref="J358:J360"/>
    <mergeCell ref="H379:H381"/>
    <mergeCell ref="I379:I381"/>
    <mergeCell ref="J379:J381"/>
    <mergeCell ref="H382:H384"/>
    <mergeCell ref="I382:I384"/>
    <mergeCell ref="J382:J384"/>
    <mergeCell ref="H385:H387"/>
    <mergeCell ref="I385:I387"/>
    <mergeCell ref="J385:J387"/>
    <mergeCell ref="H370:H372"/>
    <mergeCell ref="I370:I372"/>
    <mergeCell ref="J370:J372"/>
    <mergeCell ref="H373:H375"/>
    <mergeCell ref="I373:I375"/>
    <mergeCell ref="J373:J375"/>
    <mergeCell ref="H376:H378"/>
    <mergeCell ref="I376:I378"/>
    <mergeCell ref="J376:J378"/>
    <mergeCell ref="H397:H399"/>
    <mergeCell ref="I397:I399"/>
    <mergeCell ref="J397:J399"/>
    <mergeCell ref="H400:H402"/>
    <mergeCell ref="I400:I402"/>
    <mergeCell ref="J400:J402"/>
    <mergeCell ref="H403:H405"/>
    <mergeCell ref="I403:I405"/>
    <mergeCell ref="J403:J405"/>
    <mergeCell ref="H388:H390"/>
    <mergeCell ref="I388:I390"/>
    <mergeCell ref="J388:J390"/>
    <mergeCell ref="H391:H393"/>
    <mergeCell ref="I391:I393"/>
    <mergeCell ref="J391:J393"/>
    <mergeCell ref="H394:H396"/>
    <mergeCell ref="I394:I396"/>
    <mergeCell ref="J394:J396"/>
    <mergeCell ref="H415:H417"/>
    <mergeCell ref="I415:I417"/>
    <mergeCell ref="J415:J417"/>
    <mergeCell ref="H418:H420"/>
    <mergeCell ref="I418:I420"/>
    <mergeCell ref="J418:J420"/>
    <mergeCell ref="H421:H423"/>
    <mergeCell ref="I421:I423"/>
    <mergeCell ref="J421:J423"/>
    <mergeCell ref="H406:H408"/>
    <mergeCell ref="I406:I408"/>
    <mergeCell ref="J406:J408"/>
    <mergeCell ref="H409:H411"/>
    <mergeCell ref="I409:I411"/>
    <mergeCell ref="J409:J411"/>
    <mergeCell ref="H412:H414"/>
    <mergeCell ref="I412:I414"/>
    <mergeCell ref="J412:J414"/>
    <mergeCell ref="H433:H435"/>
    <mergeCell ref="I433:I435"/>
    <mergeCell ref="J433:J435"/>
    <mergeCell ref="H436:H438"/>
    <mergeCell ref="I436:I438"/>
    <mergeCell ref="J436:J438"/>
    <mergeCell ref="H439:H441"/>
    <mergeCell ref="I439:I441"/>
    <mergeCell ref="J439:J441"/>
    <mergeCell ref="H424:H426"/>
    <mergeCell ref="I424:I426"/>
    <mergeCell ref="J424:J426"/>
    <mergeCell ref="H427:H429"/>
    <mergeCell ref="I427:I429"/>
    <mergeCell ref="J427:J429"/>
    <mergeCell ref="H430:H432"/>
    <mergeCell ref="I430:I432"/>
    <mergeCell ref="J430:J432"/>
    <mergeCell ref="H451:H453"/>
    <mergeCell ref="I451:I453"/>
    <mergeCell ref="J451:J453"/>
    <mergeCell ref="H454:H456"/>
    <mergeCell ref="I454:I456"/>
    <mergeCell ref="J454:J456"/>
    <mergeCell ref="H457:H459"/>
    <mergeCell ref="I457:I459"/>
    <mergeCell ref="J457:J459"/>
    <mergeCell ref="H442:H444"/>
    <mergeCell ref="I442:I444"/>
    <mergeCell ref="J442:J444"/>
    <mergeCell ref="H445:H447"/>
    <mergeCell ref="I445:I447"/>
    <mergeCell ref="J445:J447"/>
    <mergeCell ref="H448:H450"/>
    <mergeCell ref="I448:I450"/>
    <mergeCell ref="J448:J450"/>
    <mergeCell ref="H469:H471"/>
    <mergeCell ref="I469:I471"/>
    <mergeCell ref="J469:J471"/>
    <mergeCell ref="H472:H474"/>
    <mergeCell ref="I472:I474"/>
    <mergeCell ref="J472:J474"/>
    <mergeCell ref="H475:H477"/>
    <mergeCell ref="I475:I477"/>
    <mergeCell ref="J475:J477"/>
    <mergeCell ref="H460:H462"/>
    <mergeCell ref="I460:I462"/>
    <mergeCell ref="J460:J462"/>
    <mergeCell ref="H463:H465"/>
    <mergeCell ref="I463:I465"/>
    <mergeCell ref="J463:J465"/>
    <mergeCell ref="H466:H468"/>
    <mergeCell ref="I466:I468"/>
    <mergeCell ref="J466:J468"/>
    <mergeCell ref="H487:H489"/>
    <mergeCell ref="I487:I489"/>
    <mergeCell ref="J487:J489"/>
    <mergeCell ref="H490:H492"/>
    <mergeCell ref="I490:I492"/>
    <mergeCell ref="J490:J492"/>
    <mergeCell ref="H493:H495"/>
    <mergeCell ref="I493:I495"/>
    <mergeCell ref="J493:J495"/>
    <mergeCell ref="H478:H480"/>
    <mergeCell ref="I478:I480"/>
    <mergeCell ref="J478:J480"/>
    <mergeCell ref="H481:H483"/>
    <mergeCell ref="I481:I483"/>
    <mergeCell ref="J481:J483"/>
    <mergeCell ref="H484:H486"/>
    <mergeCell ref="I484:I486"/>
    <mergeCell ref="J484:J486"/>
    <mergeCell ref="H505:H507"/>
    <mergeCell ref="I505:I507"/>
    <mergeCell ref="J505:J507"/>
    <mergeCell ref="H508:H510"/>
    <mergeCell ref="I508:I510"/>
    <mergeCell ref="J508:J510"/>
    <mergeCell ref="H511:H513"/>
    <mergeCell ref="I511:I513"/>
    <mergeCell ref="J511:J513"/>
    <mergeCell ref="H496:H498"/>
    <mergeCell ref="I496:I498"/>
    <mergeCell ref="J496:J498"/>
    <mergeCell ref="H499:H501"/>
    <mergeCell ref="I499:I501"/>
    <mergeCell ref="J499:J501"/>
    <mergeCell ref="H502:H504"/>
    <mergeCell ref="I502:I504"/>
    <mergeCell ref="J502:J504"/>
    <mergeCell ref="H523:H525"/>
    <mergeCell ref="I523:I525"/>
    <mergeCell ref="J523:J525"/>
    <mergeCell ref="H526:H528"/>
    <mergeCell ref="I526:I528"/>
    <mergeCell ref="J526:J528"/>
    <mergeCell ref="H529:H531"/>
    <mergeCell ref="I529:I531"/>
    <mergeCell ref="J529:J531"/>
    <mergeCell ref="H514:H516"/>
    <mergeCell ref="I514:I516"/>
    <mergeCell ref="J514:J516"/>
    <mergeCell ref="H517:H519"/>
    <mergeCell ref="I517:I519"/>
    <mergeCell ref="J517:J519"/>
    <mergeCell ref="H520:H522"/>
    <mergeCell ref="I520:I522"/>
    <mergeCell ref="J520:J522"/>
    <mergeCell ref="H541:H543"/>
    <mergeCell ref="I541:I543"/>
    <mergeCell ref="J541:J543"/>
    <mergeCell ref="H544:H546"/>
    <mergeCell ref="I544:I546"/>
    <mergeCell ref="J544:J546"/>
    <mergeCell ref="H547:H549"/>
    <mergeCell ref="I547:I549"/>
    <mergeCell ref="J547:J549"/>
    <mergeCell ref="H532:H534"/>
    <mergeCell ref="I532:I534"/>
    <mergeCell ref="J532:J534"/>
    <mergeCell ref="H535:H537"/>
    <mergeCell ref="I535:I537"/>
    <mergeCell ref="J535:J537"/>
    <mergeCell ref="H538:H540"/>
    <mergeCell ref="I538:I540"/>
    <mergeCell ref="J538:J540"/>
    <mergeCell ref="H559:H561"/>
    <mergeCell ref="I559:I561"/>
    <mergeCell ref="J559:J561"/>
    <mergeCell ref="H562:H564"/>
    <mergeCell ref="I562:I564"/>
    <mergeCell ref="J562:J564"/>
    <mergeCell ref="H565:H567"/>
    <mergeCell ref="I565:I567"/>
    <mergeCell ref="J565:J567"/>
    <mergeCell ref="H550:H552"/>
    <mergeCell ref="I550:I552"/>
    <mergeCell ref="J550:J552"/>
    <mergeCell ref="H553:H555"/>
    <mergeCell ref="I553:I555"/>
    <mergeCell ref="J553:J555"/>
    <mergeCell ref="H556:H558"/>
    <mergeCell ref="I556:I558"/>
    <mergeCell ref="J556:J558"/>
    <mergeCell ref="K79:K81"/>
    <mergeCell ref="L79:L81"/>
    <mergeCell ref="K82:K84"/>
    <mergeCell ref="L82:L84"/>
    <mergeCell ref="K85:K87"/>
    <mergeCell ref="L85:L87"/>
    <mergeCell ref="K88:K90"/>
    <mergeCell ref="L88:L90"/>
    <mergeCell ref="K91:K93"/>
    <mergeCell ref="L91:L93"/>
    <mergeCell ref="K94:K96"/>
    <mergeCell ref="L94:L96"/>
    <mergeCell ref="K97:K99"/>
    <mergeCell ref="L97:L99"/>
    <mergeCell ref="K100:K102"/>
    <mergeCell ref="L100:L102"/>
    <mergeCell ref="K118:K120"/>
    <mergeCell ref="L118:L120"/>
    <mergeCell ref="K121:K123"/>
    <mergeCell ref="L121:L123"/>
    <mergeCell ref="K124:K126"/>
    <mergeCell ref="L124:L126"/>
    <mergeCell ref="K127:K129"/>
    <mergeCell ref="L127:L129"/>
    <mergeCell ref="K130:K132"/>
    <mergeCell ref="L130:L132"/>
    <mergeCell ref="K103:K105"/>
    <mergeCell ref="L103:L105"/>
    <mergeCell ref="K106:K108"/>
    <mergeCell ref="L106:L108"/>
    <mergeCell ref="K109:K111"/>
    <mergeCell ref="L109:L111"/>
    <mergeCell ref="K112:K114"/>
    <mergeCell ref="L112:L114"/>
    <mergeCell ref="K115:K117"/>
    <mergeCell ref="L115:L117"/>
    <mergeCell ref="K148:K150"/>
    <mergeCell ref="L148:L150"/>
    <mergeCell ref="K151:K153"/>
    <mergeCell ref="L151:L153"/>
    <mergeCell ref="K154:K156"/>
    <mergeCell ref="L154:L156"/>
    <mergeCell ref="K157:K159"/>
    <mergeCell ref="L157:L159"/>
    <mergeCell ref="K160:K162"/>
    <mergeCell ref="L160:L162"/>
    <mergeCell ref="K133:K135"/>
    <mergeCell ref="L133:L135"/>
    <mergeCell ref="K136:K138"/>
    <mergeCell ref="L136:L138"/>
    <mergeCell ref="K139:K141"/>
    <mergeCell ref="L139:L141"/>
    <mergeCell ref="K142:K144"/>
    <mergeCell ref="L142:L144"/>
    <mergeCell ref="K145:K147"/>
    <mergeCell ref="L145:L147"/>
    <mergeCell ref="K178:K180"/>
    <mergeCell ref="L178:L180"/>
    <mergeCell ref="K181:K183"/>
    <mergeCell ref="L181:L183"/>
    <mergeCell ref="K184:K186"/>
    <mergeCell ref="L184:L186"/>
    <mergeCell ref="K187:K189"/>
    <mergeCell ref="L187:L189"/>
    <mergeCell ref="K190:K192"/>
    <mergeCell ref="L190:L192"/>
    <mergeCell ref="K163:K165"/>
    <mergeCell ref="L163:L165"/>
    <mergeCell ref="K166:K168"/>
    <mergeCell ref="L166:L168"/>
    <mergeCell ref="K169:K171"/>
    <mergeCell ref="L169:L171"/>
    <mergeCell ref="K172:K174"/>
    <mergeCell ref="L172:L174"/>
    <mergeCell ref="K175:K177"/>
    <mergeCell ref="L175:L177"/>
    <mergeCell ref="K208:K210"/>
    <mergeCell ref="L208:L210"/>
    <mergeCell ref="K211:K213"/>
    <mergeCell ref="L211:L213"/>
    <mergeCell ref="K214:K216"/>
    <mergeCell ref="L214:L216"/>
    <mergeCell ref="K217:K219"/>
    <mergeCell ref="L217:L219"/>
    <mergeCell ref="K220:K222"/>
    <mergeCell ref="L220:L222"/>
    <mergeCell ref="K193:K195"/>
    <mergeCell ref="L193:L195"/>
    <mergeCell ref="K196:K198"/>
    <mergeCell ref="L196:L198"/>
    <mergeCell ref="K199:K201"/>
    <mergeCell ref="L199:L201"/>
    <mergeCell ref="K202:K204"/>
    <mergeCell ref="L202:L204"/>
    <mergeCell ref="K205:K207"/>
    <mergeCell ref="L205:L207"/>
    <mergeCell ref="K238:K240"/>
    <mergeCell ref="L238:L240"/>
    <mergeCell ref="K241:K243"/>
    <mergeCell ref="L241:L243"/>
    <mergeCell ref="K244:K246"/>
    <mergeCell ref="L244:L246"/>
    <mergeCell ref="K247:K249"/>
    <mergeCell ref="L247:L249"/>
    <mergeCell ref="K250:K252"/>
    <mergeCell ref="L250:L252"/>
    <mergeCell ref="K223:K225"/>
    <mergeCell ref="L223:L225"/>
    <mergeCell ref="K226:K228"/>
    <mergeCell ref="L226:L228"/>
    <mergeCell ref="K229:K231"/>
    <mergeCell ref="L229:L231"/>
    <mergeCell ref="K232:K234"/>
    <mergeCell ref="L232:L234"/>
    <mergeCell ref="K235:K237"/>
    <mergeCell ref="L235:L237"/>
    <mergeCell ref="K268:K270"/>
    <mergeCell ref="L268:L270"/>
    <mergeCell ref="K271:K273"/>
    <mergeCell ref="L271:L273"/>
    <mergeCell ref="K274:K276"/>
    <mergeCell ref="L274:L276"/>
    <mergeCell ref="K277:K279"/>
    <mergeCell ref="L277:L279"/>
    <mergeCell ref="K280:K282"/>
    <mergeCell ref="L280:L282"/>
    <mergeCell ref="K253:K255"/>
    <mergeCell ref="L253:L255"/>
    <mergeCell ref="K256:K258"/>
    <mergeCell ref="L256:L258"/>
    <mergeCell ref="K259:K261"/>
    <mergeCell ref="L259:L261"/>
    <mergeCell ref="K262:K264"/>
    <mergeCell ref="L262:L264"/>
    <mergeCell ref="K265:K267"/>
    <mergeCell ref="L265:L267"/>
    <mergeCell ref="K298:K300"/>
    <mergeCell ref="L298:L300"/>
    <mergeCell ref="K301:K303"/>
    <mergeCell ref="L301:L303"/>
    <mergeCell ref="K304:K306"/>
    <mergeCell ref="L304:L306"/>
    <mergeCell ref="K307:K309"/>
    <mergeCell ref="L307:L309"/>
    <mergeCell ref="K310:K312"/>
    <mergeCell ref="L310:L312"/>
    <mergeCell ref="K283:K285"/>
    <mergeCell ref="L283:L285"/>
    <mergeCell ref="K286:K288"/>
    <mergeCell ref="L286:L288"/>
    <mergeCell ref="K289:K291"/>
    <mergeCell ref="L289:L291"/>
    <mergeCell ref="K292:K294"/>
    <mergeCell ref="L292:L294"/>
    <mergeCell ref="K295:K297"/>
    <mergeCell ref="L295:L297"/>
    <mergeCell ref="K328:K330"/>
    <mergeCell ref="L328:L330"/>
    <mergeCell ref="K331:K333"/>
    <mergeCell ref="L331:L333"/>
    <mergeCell ref="K334:K336"/>
    <mergeCell ref="L334:L336"/>
    <mergeCell ref="K337:K339"/>
    <mergeCell ref="L337:L339"/>
    <mergeCell ref="K340:K342"/>
    <mergeCell ref="L340:L342"/>
    <mergeCell ref="K313:K315"/>
    <mergeCell ref="L313:L315"/>
    <mergeCell ref="K316:K318"/>
    <mergeCell ref="L316:L318"/>
    <mergeCell ref="K319:K321"/>
    <mergeCell ref="L319:L321"/>
    <mergeCell ref="K322:K324"/>
    <mergeCell ref="L322:L324"/>
    <mergeCell ref="K325:K327"/>
    <mergeCell ref="L325:L327"/>
    <mergeCell ref="K358:K360"/>
    <mergeCell ref="L358:L360"/>
    <mergeCell ref="K361:K363"/>
    <mergeCell ref="L361:L363"/>
    <mergeCell ref="K364:K366"/>
    <mergeCell ref="L364:L366"/>
    <mergeCell ref="K367:K369"/>
    <mergeCell ref="L367:L369"/>
    <mergeCell ref="K370:K372"/>
    <mergeCell ref="L370:L372"/>
    <mergeCell ref="K343:K345"/>
    <mergeCell ref="L343:L345"/>
    <mergeCell ref="K346:K348"/>
    <mergeCell ref="L346:L348"/>
    <mergeCell ref="K349:K351"/>
    <mergeCell ref="L349:L351"/>
    <mergeCell ref="K352:K354"/>
    <mergeCell ref="L352:L354"/>
    <mergeCell ref="K355:K357"/>
    <mergeCell ref="L355:L357"/>
    <mergeCell ref="K388:K390"/>
    <mergeCell ref="L388:L390"/>
    <mergeCell ref="K391:K393"/>
    <mergeCell ref="L391:L393"/>
    <mergeCell ref="K394:K396"/>
    <mergeCell ref="L394:L396"/>
    <mergeCell ref="K397:K399"/>
    <mergeCell ref="L397:L399"/>
    <mergeCell ref="K400:K402"/>
    <mergeCell ref="L400:L402"/>
    <mergeCell ref="K373:K375"/>
    <mergeCell ref="L373:L375"/>
    <mergeCell ref="K376:K378"/>
    <mergeCell ref="L376:L378"/>
    <mergeCell ref="K379:K381"/>
    <mergeCell ref="L379:L381"/>
    <mergeCell ref="K382:K384"/>
    <mergeCell ref="L382:L384"/>
    <mergeCell ref="K385:K387"/>
    <mergeCell ref="L385:L387"/>
    <mergeCell ref="K418:K420"/>
    <mergeCell ref="L418:L420"/>
    <mergeCell ref="K421:K423"/>
    <mergeCell ref="L421:L423"/>
    <mergeCell ref="K424:K426"/>
    <mergeCell ref="L424:L426"/>
    <mergeCell ref="K427:K429"/>
    <mergeCell ref="L427:L429"/>
    <mergeCell ref="K430:K432"/>
    <mergeCell ref="L430:L432"/>
    <mergeCell ref="K403:K405"/>
    <mergeCell ref="L403:L405"/>
    <mergeCell ref="K406:K408"/>
    <mergeCell ref="L406:L408"/>
    <mergeCell ref="K409:K411"/>
    <mergeCell ref="L409:L411"/>
    <mergeCell ref="K412:K414"/>
    <mergeCell ref="L412:L414"/>
    <mergeCell ref="K415:K417"/>
    <mergeCell ref="L415:L417"/>
    <mergeCell ref="K448:K450"/>
    <mergeCell ref="L448:L450"/>
    <mergeCell ref="K451:K453"/>
    <mergeCell ref="L451:L453"/>
    <mergeCell ref="K454:K456"/>
    <mergeCell ref="L454:L456"/>
    <mergeCell ref="K457:K459"/>
    <mergeCell ref="L457:L459"/>
    <mergeCell ref="K460:K462"/>
    <mergeCell ref="L460:L462"/>
    <mergeCell ref="K433:K435"/>
    <mergeCell ref="L433:L435"/>
    <mergeCell ref="K436:K438"/>
    <mergeCell ref="L436:L438"/>
    <mergeCell ref="K439:K441"/>
    <mergeCell ref="L439:L441"/>
    <mergeCell ref="K442:K444"/>
    <mergeCell ref="L442:L444"/>
    <mergeCell ref="K445:K447"/>
    <mergeCell ref="L445:L447"/>
    <mergeCell ref="K478:K480"/>
    <mergeCell ref="L478:L480"/>
    <mergeCell ref="K481:K483"/>
    <mergeCell ref="L481:L483"/>
    <mergeCell ref="K484:K486"/>
    <mergeCell ref="L484:L486"/>
    <mergeCell ref="K487:K489"/>
    <mergeCell ref="L487:L489"/>
    <mergeCell ref="K490:K492"/>
    <mergeCell ref="L490:L492"/>
    <mergeCell ref="K463:K465"/>
    <mergeCell ref="L463:L465"/>
    <mergeCell ref="K466:K468"/>
    <mergeCell ref="L466:L468"/>
    <mergeCell ref="K469:K471"/>
    <mergeCell ref="L469:L471"/>
    <mergeCell ref="K472:K474"/>
    <mergeCell ref="L472:L474"/>
    <mergeCell ref="K475:K477"/>
    <mergeCell ref="L475:L477"/>
    <mergeCell ref="L508:L510"/>
    <mergeCell ref="K511:K513"/>
    <mergeCell ref="L511:L513"/>
    <mergeCell ref="K514:K516"/>
    <mergeCell ref="L514:L516"/>
    <mergeCell ref="K517:K519"/>
    <mergeCell ref="L517:L519"/>
    <mergeCell ref="K520:K522"/>
    <mergeCell ref="L520:L522"/>
    <mergeCell ref="K493:K495"/>
    <mergeCell ref="L493:L495"/>
    <mergeCell ref="K496:K498"/>
    <mergeCell ref="L496:L498"/>
    <mergeCell ref="K499:K501"/>
    <mergeCell ref="L499:L501"/>
    <mergeCell ref="K502:K504"/>
    <mergeCell ref="L502:L504"/>
    <mergeCell ref="K505:K507"/>
    <mergeCell ref="L505:L507"/>
    <mergeCell ref="R127:R129"/>
    <mergeCell ref="K553:K555"/>
    <mergeCell ref="L553:L555"/>
    <mergeCell ref="K556:K558"/>
    <mergeCell ref="L556:L558"/>
    <mergeCell ref="K559:K561"/>
    <mergeCell ref="L559:L561"/>
    <mergeCell ref="K562:K564"/>
    <mergeCell ref="L562:L564"/>
    <mergeCell ref="K565:K567"/>
    <mergeCell ref="L565:L567"/>
    <mergeCell ref="K538:K540"/>
    <mergeCell ref="L538:L540"/>
    <mergeCell ref="K541:K543"/>
    <mergeCell ref="L541:L543"/>
    <mergeCell ref="K544:K546"/>
    <mergeCell ref="L544:L546"/>
    <mergeCell ref="K547:K549"/>
    <mergeCell ref="L547:L549"/>
    <mergeCell ref="K550:K552"/>
    <mergeCell ref="L550:L552"/>
    <mergeCell ref="K523:K525"/>
    <mergeCell ref="L523:L525"/>
    <mergeCell ref="K526:K528"/>
    <mergeCell ref="L526:L528"/>
    <mergeCell ref="K529:K531"/>
    <mergeCell ref="L529:L531"/>
    <mergeCell ref="K532:K534"/>
    <mergeCell ref="L532:L534"/>
    <mergeCell ref="K535:K537"/>
    <mergeCell ref="L535:L537"/>
    <mergeCell ref="K508:K510"/>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R124:R126"/>
    <mergeCell ref="S88:T88"/>
    <mergeCell ref="S89:T89"/>
    <mergeCell ref="S90:T90"/>
    <mergeCell ref="S91:T91"/>
    <mergeCell ref="S92:T92"/>
    <mergeCell ref="S93:T93"/>
    <mergeCell ref="S94:T94"/>
    <mergeCell ref="S95:T95"/>
    <mergeCell ref="S96:T96"/>
    <mergeCell ref="S79:T79"/>
    <mergeCell ref="S80:T80"/>
    <mergeCell ref="S81:T81"/>
    <mergeCell ref="S82:T82"/>
    <mergeCell ref="S83:T83"/>
    <mergeCell ref="S84:T84"/>
    <mergeCell ref="S85:T85"/>
    <mergeCell ref="S86:T86"/>
    <mergeCell ref="S87:T87"/>
    <mergeCell ref="S106:T106"/>
    <mergeCell ref="S107:T107"/>
    <mergeCell ref="S108:T108"/>
    <mergeCell ref="S109:T109"/>
    <mergeCell ref="S110:T110"/>
    <mergeCell ref="S111:T111"/>
    <mergeCell ref="S112:T112"/>
    <mergeCell ref="S113:T113"/>
    <mergeCell ref="S114:T114"/>
    <mergeCell ref="S97:T97"/>
    <mergeCell ref="S98:T98"/>
    <mergeCell ref="S99:T99"/>
    <mergeCell ref="S100:T100"/>
    <mergeCell ref="S101:T101"/>
    <mergeCell ref="S102:T102"/>
    <mergeCell ref="S103:T103"/>
    <mergeCell ref="S104:T104"/>
    <mergeCell ref="S105:T105"/>
    <mergeCell ref="S124:T124"/>
    <mergeCell ref="S125:T125"/>
    <mergeCell ref="S126:T126"/>
    <mergeCell ref="S127:T127"/>
    <mergeCell ref="S128:T128"/>
    <mergeCell ref="S129:T129"/>
    <mergeCell ref="S130:T130"/>
    <mergeCell ref="S131:T131"/>
    <mergeCell ref="S132:T132"/>
    <mergeCell ref="S115:T115"/>
    <mergeCell ref="S116:T116"/>
    <mergeCell ref="S117:T117"/>
    <mergeCell ref="S118:T118"/>
    <mergeCell ref="S119:T119"/>
    <mergeCell ref="S120:T120"/>
    <mergeCell ref="S121:T121"/>
    <mergeCell ref="S122:T122"/>
    <mergeCell ref="S123:T123"/>
    <mergeCell ref="S142:T142"/>
    <mergeCell ref="S143:T143"/>
    <mergeCell ref="S144:T144"/>
    <mergeCell ref="S145:T145"/>
    <mergeCell ref="S146:T146"/>
    <mergeCell ref="S147:T147"/>
    <mergeCell ref="S148:T148"/>
    <mergeCell ref="S149:T149"/>
    <mergeCell ref="S150:T150"/>
    <mergeCell ref="S133:T133"/>
    <mergeCell ref="S134:T134"/>
    <mergeCell ref="S135:T135"/>
    <mergeCell ref="S136:T136"/>
    <mergeCell ref="S137:T137"/>
    <mergeCell ref="S138:T138"/>
    <mergeCell ref="S139:T139"/>
    <mergeCell ref="S140:T140"/>
    <mergeCell ref="S141:T141"/>
    <mergeCell ref="S160:T160"/>
    <mergeCell ref="S161:T161"/>
    <mergeCell ref="S162:T162"/>
    <mergeCell ref="S163:T163"/>
    <mergeCell ref="S164:T164"/>
    <mergeCell ref="S165:T165"/>
    <mergeCell ref="S166:T166"/>
    <mergeCell ref="S167:T167"/>
    <mergeCell ref="S168:T168"/>
    <mergeCell ref="S151:T151"/>
    <mergeCell ref="S152:T152"/>
    <mergeCell ref="S153:T153"/>
    <mergeCell ref="S154:T154"/>
    <mergeCell ref="S155:T155"/>
    <mergeCell ref="S156:T156"/>
    <mergeCell ref="S157:T157"/>
    <mergeCell ref="S158:T158"/>
    <mergeCell ref="S159:T159"/>
    <mergeCell ref="S178:T178"/>
    <mergeCell ref="S179:T179"/>
    <mergeCell ref="S180:T180"/>
    <mergeCell ref="S181:T181"/>
    <mergeCell ref="S182:T182"/>
    <mergeCell ref="S183:T183"/>
    <mergeCell ref="S184:T184"/>
    <mergeCell ref="S185:T185"/>
    <mergeCell ref="S186:T186"/>
    <mergeCell ref="S169:T169"/>
    <mergeCell ref="S170:T170"/>
    <mergeCell ref="S171:T171"/>
    <mergeCell ref="S172:T172"/>
    <mergeCell ref="S173:T173"/>
    <mergeCell ref="S174:T174"/>
    <mergeCell ref="S175:T175"/>
    <mergeCell ref="S176:T176"/>
    <mergeCell ref="S177:T177"/>
    <mergeCell ref="S196:T196"/>
    <mergeCell ref="S197:T197"/>
    <mergeCell ref="S198:T198"/>
    <mergeCell ref="S199:T199"/>
    <mergeCell ref="S200:T200"/>
    <mergeCell ref="S201:T201"/>
    <mergeCell ref="S202:T202"/>
    <mergeCell ref="S203:T203"/>
    <mergeCell ref="S204:T204"/>
    <mergeCell ref="S187:T187"/>
    <mergeCell ref="S188:T188"/>
    <mergeCell ref="S189:T189"/>
    <mergeCell ref="S190:T190"/>
    <mergeCell ref="S191:T191"/>
    <mergeCell ref="S192:T192"/>
    <mergeCell ref="S193:T193"/>
    <mergeCell ref="S194:T194"/>
    <mergeCell ref="S195:T195"/>
    <mergeCell ref="S214:T214"/>
    <mergeCell ref="S215:T215"/>
    <mergeCell ref="S216:T216"/>
    <mergeCell ref="S217:T217"/>
    <mergeCell ref="S218:T218"/>
    <mergeCell ref="S219:T219"/>
    <mergeCell ref="S220:T220"/>
    <mergeCell ref="S221:T221"/>
    <mergeCell ref="S222:T222"/>
    <mergeCell ref="S205:T205"/>
    <mergeCell ref="S206:T206"/>
    <mergeCell ref="S207:T207"/>
    <mergeCell ref="S208:T208"/>
    <mergeCell ref="S209:T209"/>
    <mergeCell ref="S210:T210"/>
    <mergeCell ref="S211:T211"/>
    <mergeCell ref="S212:T212"/>
    <mergeCell ref="S213:T213"/>
    <mergeCell ref="S232:T232"/>
    <mergeCell ref="S233:T233"/>
    <mergeCell ref="S234:T234"/>
    <mergeCell ref="S235:T235"/>
    <mergeCell ref="S236:T236"/>
    <mergeCell ref="S237:T237"/>
    <mergeCell ref="S238:T238"/>
    <mergeCell ref="S239:T239"/>
    <mergeCell ref="S240:T240"/>
    <mergeCell ref="S223:T223"/>
    <mergeCell ref="S224:T224"/>
    <mergeCell ref="S225:T225"/>
    <mergeCell ref="S226:T226"/>
    <mergeCell ref="S227:T227"/>
    <mergeCell ref="S228:T228"/>
    <mergeCell ref="S229:T229"/>
    <mergeCell ref="S230:T230"/>
    <mergeCell ref="S231:T231"/>
    <mergeCell ref="S250:T250"/>
    <mergeCell ref="S251:T251"/>
    <mergeCell ref="S252:T252"/>
    <mergeCell ref="S253:T253"/>
    <mergeCell ref="S254:T254"/>
    <mergeCell ref="S255:T255"/>
    <mergeCell ref="S256:T256"/>
    <mergeCell ref="S257:T257"/>
    <mergeCell ref="S258:T258"/>
    <mergeCell ref="S241:T241"/>
    <mergeCell ref="S242:T242"/>
    <mergeCell ref="S243:T243"/>
    <mergeCell ref="S244:T244"/>
    <mergeCell ref="S245:T245"/>
    <mergeCell ref="S246:T246"/>
    <mergeCell ref="S247:T247"/>
    <mergeCell ref="S248:T248"/>
    <mergeCell ref="S249:T249"/>
    <mergeCell ref="S268:T268"/>
    <mergeCell ref="S269:T269"/>
    <mergeCell ref="S270:T270"/>
    <mergeCell ref="S271:T271"/>
    <mergeCell ref="S272:T272"/>
    <mergeCell ref="S273:T273"/>
    <mergeCell ref="S274:T274"/>
    <mergeCell ref="S275:T275"/>
    <mergeCell ref="S276:T276"/>
    <mergeCell ref="S259:T259"/>
    <mergeCell ref="S260:T260"/>
    <mergeCell ref="S261:T261"/>
    <mergeCell ref="S262:T262"/>
    <mergeCell ref="S263:T263"/>
    <mergeCell ref="S264:T264"/>
    <mergeCell ref="S265:T265"/>
    <mergeCell ref="S266:T266"/>
    <mergeCell ref="S267:T267"/>
    <mergeCell ref="S286:T286"/>
    <mergeCell ref="S287:T287"/>
    <mergeCell ref="S288:T288"/>
    <mergeCell ref="S289:T289"/>
    <mergeCell ref="S290:T290"/>
    <mergeCell ref="S291:T291"/>
    <mergeCell ref="S292:T292"/>
    <mergeCell ref="S293:T293"/>
    <mergeCell ref="S294:T294"/>
    <mergeCell ref="S277:T277"/>
    <mergeCell ref="S278:T278"/>
    <mergeCell ref="S279:T279"/>
    <mergeCell ref="S280:T280"/>
    <mergeCell ref="S281:T281"/>
    <mergeCell ref="S282:T282"/>
    <mergeCell ref="S283:T283"/>
    <mergeCell ref="S284:T284"/>
    <mergeCell ref="S285:T285"/>
    <mergeCell ref="S304:T304"/>
    <mergeCell ref="S305:T305"/>
    <mergeCell ref="S306:T306"/>
    <mergeCell ref="S307:T307"/>
    <mergeCell ref="S308:T308"/>
    <mergeCell ref="S309:T309"/>
    <mergeCell ref="S310:T310"/>
    <mergeCell ref="S311:T311"/>
    <mergeCell ref="S312:T312"/>
    <mergeCell ref="S295:T295"/>
    <mergeCell ref="S296:T296"/>
    <mergeCell ref="S297:T297"/>
    <mergeCell ref="S298:T298"/>
    <mergeCell ref="S299:T299"/>
    <mergeCell ref="S300:T300"/>
    <mergeCell ref="S301:T301"/>
    <mergeCell ref="S302:T302"/>
    <mergeCell ref="S303:T303"/>
    <mergeCell ref="S322:T322"/>
    <mergeCell ref="S323:T323"/>
    <mergeCell ref="S324:T324"/>
    <mergeCell ref="S325:T325"/>
    <mergeCell ref="S326:T326"/>
    <mergeCell ref="S327:T327"/>
    <mergeCell ref="S328:T328"/>
    <mergeCell ref="S329:T329"/>
    <mergeCell ref="S330:T330"/>
    <mergeCell ref="S313:T313"/>
    <mergeCell ref="S314:T314"/>
    <mergeCell ref="S315:T315"/>
    <mergeCell ref="S316:T316"/>
    <mergeCell ref="S317:T317"/>
    <mergeCell ref="S318:T318"/>
    <mergeCell ref="S319:T319"/>
    <mergeCell ref="S320:T320"/>
    <mergeCell ref="S321:T321"/>
    <mergeCell ref="S340:T340"/>
    <mergeCell ref="S341:T341"/>
    <mergeCell ref="S342:T342"/>
    <mergeCell ref="S343:T343"/>
    <mergeCell ref="S344:T344"/>
    <mergeCell ref="S345:T345"/>
    <mergeCell ref="S346:T346"/>
    <mergeCell ref="S347:T347"/>
    <mergeCell ref="S348:T348"/>
    <mergeCell ref="S331:T331"/>
    <mergeCell ref="S332:T332"/>
    <mergeCell ref="S333:T333"/>
    <mergeCell ref="S334:T334"/>
    <mergeCell ref="S335:T335"/>
    <mergeCell ref="S336:T336"/>
    <mergeCell ref="S337:T337"/>
    <mergeCell ref="S338:T338"/>
    <mergeCell ref="S339:T339"/>
    <mergeCell ref="S358:T358"/>
    <mergeCell ref="S359:T359"/>
    <mergeCell ref="S360:T360"/>
    <mergeCell ref="S361:T361"/>
    <mergeCell ref="S362:T362"/>
    <mergeCell ref="S363:T363"/>
    <mergeCell ref="S364:T364"/>
    <mergeCell ref="S365:T365"/>
    <mergeCell ref="S366:T366"/>
    <mergeCell ref="S349:T349"/>
    <mergeCell ref="S350:T350"/>
    <mergeCell ref="S351:T351"/>
    <mergeCell ref="S352:T352"/>
    <mergeCell ref="S353:T353"/>
    <mergeCell ref="S354:T354"/>
    <mergeCell ref="S355:T355"/>
    <mergeCell ref="S356:T356"/>
    <mergeCell ref="S357:T357"/>
    <mergeCell ref="S376:T376"/>
    <mergeCell ref="S377:T377"/>
    <mergeCell ref="S378:T378"/>
    <mergeCell ref="S379:T379"/>
    <mergeCell ref="S380:T380"/>
    <mergeCell ref="S381:T381"/>
    <mergeCell ref="S382:T382"/>
    <mergeCell ref="S383:T383"/>
    <mergeCell ref="S384:T384"/>
    <mergeCell ref="S367:T367"/>
    <mergeCell ref="S368:T368"/>
    <mergeCell ref="S369:T369"/>
    <mergeCell ref="S370:T370"/>
    <mergeCell ref="S371:T371"/>
    <mergeCell ref="S372:T372"/>
    <mergeCell ref="S373:T373"/>
    <mergeCell ref="S374:T374"/>
    <mergeCell ref="S375:T375"/>
    <mergeCell ref="S394:T394"/>
    <mergeCell ref="S395:T395"/>
    <mergeCell ref="S396:T396"/>
    <mergeCell ref="S397:T397"/>
    <mergeCell ref="S398:T398"/>
    <mergeCell ref="S399:T399"/>
    <mergeCell ref="S400:T400"/>
    <mergeCell ref="S401:T401"/>
    <mergeCell ref="S402:T402"/>
    <mergeCell ref="S385:T385"/>
    <mergeCell ref="S386:T386"/>
    <mergeCell ref="S387:T387"/>
    <mergeCell ref="S388:T388"/>
    <mergeCell ref="S389:T389"/>
    <mergeCell ref="S390:T390"/>
    <mergeCell ref="S391:T391"/>
    <mergeCell ref="S392:T392"/>
    <mergeCell ref="S393:T393"/>
    <mergeCell ref="S412:T412"/>
    <mergeCell ref="S413:T413"/>
    <mergeCell ref="S414:T414"/>
    <mergeCell ref="S415:T415"/>
    <mergeCell ref="S416:T416"/>
    <mergeCell ref="S417:T417"/>
    <mergeCell ref="S418:T418"/>
    <mergeCell ref="S419:T419"/>
    <mergeCell ref="S420:T420"/>
    <mergeCell ref="S403:T403"/>
    <mergeCell ref="S404:T404"/>
    <mergeCell ref="S405:T405"/>
    <mergeCell ref="S406:T406"/>
    <mergeCell ref="S407:T407"/>
    <mergeCell ref="S408:T408"/>
    <mergeCell ref="S409:T409"/>
    <mergeCell ref="S410:T410"/>
    <mergeCell ref="S411:T411"/>
    <mergeCell ref="S430:T430"/>
    <mergeCell ref="S431:T431"/>
    <mergeCell ref="S432:T432"/>
    <mergeCell ref="S433:T433"/>
    <mergeCell ref="S434:T434"/>
    <mergeCell ref="S435:T435"/>
    <mergeCell ref="S436:T436"/>
    <mergeCell ref="S437:T437"/>
    <mergeCell ref="S438:T438"/>
    <mergeCell ref="S421:T421"/>
    <mergeCell ref="S422:T422"/>
    <mergeCell ref="S423:T423"/>
    <mergeCell ref="S424:T424"/>
    <mergeCell ref="S425:T425"/>
    <mergeCell ref="S426:T426"/>
    <mergeCell ref="S427:T427"/>
    <mergeCell ref="S428:T428"/>
    <mergeCell ref="S429:T429"/>
    <mergeCell ref="S448:T448"/>
    <mergeCell ref="S449:T449"/>
    <mergeCell ref="S450:T450"/>
    <mergeCell ref="S451:T451"/>
    <mergeCell ref="S452:T452"/>
    <mergeCell ref="S453:T453"/>
    <mergeCell ref="S454:T454"/>
    <mergeCell ref="S455:T455"/>
    <mergeCell ref="S456:T456"/>
    <mergeCell ref="S439:T439"/>
    <mergeCell ref="S440:T440"/>
    <mergeCell ref="S441:T441"/>
    <mergeCell ref="S442:T442"/>
    <mergeCell ref="S443:T443"/>
    <mergeCell ref="S444:T444"/>
    <mergeCell ref="S445:T445"/>
    <mergeCell ref="S446:T446"/>
    <mergeCell ref="S447:T447"/>
    <mergeCell ref="S466:T466"/>
    <mergeCell ref="S467:T467"/>
    <mergeCell ref="S468:T468"/>
    <mergeCell ref="S469:T469"/>
    <mergeCell ref="S470:T470"/>
    <mergeCell ref="S471:T471"/>
    <mergeCell ref="S472:T472"/>
    <mergeCell ref="S473:T473"/>
    <mergeCell ref="S474:T474"/>
    <mergeCell ref="S457:T457"/>
    <mergeCell ref="S458:T458"/>
    <mergeCell ref="S459:T459"/>
    <mergeCell ref="S460:T460"/>
    <mergeCell ref="S461:T461"/>
    <mergeCell ref="S462:T462"/>
    <mergeCell ref="S463:T463"/>
    <mergeCell ref="S464:T464"/>
    <mergeCell ref="S465:T465"/>
    <mergeCell ref="S484:T484"/>
    <mergeCell ref="S485:T485"/>
    <mergeCell ref="S486:T486"/>
    <mergeCell ref="S487:T487"/>
    <mergeCell ref="S488:T488"/>
    <mergeCell ref="S489:T489"/>
    <mergeCell ref="S490:T490"/>
    <mergeCell ref="S491:T491"/>
    <mergeCell ref="S492:T492"/>
    <mergeCell ref="S475:T475"/>
    <mergeCell ref="S476:T476"/>
    <mergeCell ref="S477:T477"/>
    <mergeCell ref="S478:T478"/>
    <mergeCell ref="S479:T479"/>
    <mergeCell ref="S480:T480"/>
    <mergeCell ref="S481:T481"/>
    <mergeCell ref="S482:T482"/>
    <mergeCell ref="S483:T483"/>
    <mergeCell ref="S502:T502"/>
    <mergeCell ref="S503:T503"/>
    <mergeCell ref="S504:T504"/>
    <mergeCell ref="S505:T505"/>
    <mergeCell ref="S506:T506"/>
    <mergeCell ref="S507:T507"/>
    <mergeCell ref="S508:T508"/>
    <mergeCell ref="S509:T509"/>
    <mergeCell ref="S510:T510"/>
    <mergeCell ref="S493:T493"/>
    <mergeCell ref="S494:T494"/>
    <mergeCell ref="S495:T495"/>
    <mergeCell ref="S496:T496"/>
    <mergeCell ref="S497:T497"/>
    <mergeCell ref="S498:T498"/>
    <mergeCell ref="S499:T499"/>
    <mergeCell ref="S500:T500"/>
    <mergeCell ref="S501:T501"/>
    <mergeCell ref="S520:T520"/>
    <mergeCell ref="S521:T521"/>
    <mergeCell ref="S522:T522"/>
    <mergeCell ref="S523:T523"/>
    <mergeCell ref="S524:T524"/>
    <mergeCell ref="S525:T525"/>
    <mergeCell ref="S526:T526"/>
    <mergeCell ref="S527:T527"/>
    <mergeCell ref="S528:T528"/>
    <mergeCell ref="S511:T511"/>
    <mergeCell ref="S512:T512"/>
    <mergeCell ref="S513:T513"/>
    <mergeCell ref="S514:T514"/>
    <mergeCell ref="S515:T515"/>
    <mergeCell ref="S516:T516"/>
    <mergeCell ref="S517:T517"/>
    <mergeCell ref="S518:T518"/>
    <mergeCell ref="S519:T519"/>
    <mergeCell ref="S538:T538"/>
    <mergeCell ref="S539:T539"/>
    <mergeCell ref="S540:T540"/>
    <mergeCell ref="S541:T541"/>
    <mergeCell ref="S542:T542"/>
    <mergeCell ref="S543:T543"/>
    <mergeCell ref="S544:T544"/>
    <mergeCell ref="S545:T545"/>
    <mergeCell ref="S546:T546"/>
    <mergeCell ref="S529:T529"/>
    <mergeCell ref="S530:T530"/>
    <mergeCell ref="S531:T531"/>
    <mergeCell ref="S532:T532"/>
    <mergeCell ref="S533:T533"/>
    <mergeCell ref="S534:T534"/>
    <mergeCell ref="S535:T535"/>
    <mergeCell ref="S536:T536"/>
    <mergeCell ref="S537:T537"/>
    <mergeCell ref="S565:T565"/>
    <mergeCell ref="S566:T566"/>
    <mergeCell ref="S567:T567"/>
    <mergeCell ref="S556:T556"/>
    <mergeCell ref="S557:T557"/>
    <mergeCell ref="S558:T558"/>
    <mergeCell ref="S559:T559"/>
    <mergeCell ref="S560:T560"/>
    <mergeCell ref="S561:T561"/>
    <mergeCell ref="S562:T562"/>
    <mergeCell ref="S563:T563"/>
    <mergeCell ref="S564:T564"/>
    <mergeCell ref="S547:T547"/>
    <mergeCell ref="S548:T548"/>
    <mergeCell ref="S549:T549"/>
    <mergeCell ref="S550:T550"/>
    <mergeCell ref="S551:T551"/>
    <mergeCell ref="S552:T552"/>
    <mergeCell ref="S553:T553"/>
    <mergeCell ref="S554:T554"/>
    <mergeCell ref="S555:T555"/>
    <mergeCell ref="R157:R159"/>
    <mergeCell ref="R160:R162"/>
    <mergeCell ref="R163:R165"/>
    <mergeCell ref="R166:R168"/>
    <mergeCell ref="R169:R171"/>
    <mergeCell ref="R172:R174"/>
    <mergeCell ref="R175:R177"/>
    <mergeCell ref="R178:R180"/>
    <mergeCell ref="R181:R183"/>
    <mergeCell ref="R130:R132"/>
    <mergeCell ref="R133:R135"/>
    <mergeCell ref="R136:R138"/>
    <mergeCell ref="R139:R141"/>
    <mergeCell ref="R142:R144"/>
    <mergeCell ref="R145:R147"/>
    <mergeCell ref="R148:R150"/>
    <mergeCell ref="R151:R153"/>
    <mergeCell ref="R154:R156"/>
    <mergeCell ref="R211:R213"/>
    <mergeCell ref="R214:R216"/>
    <mergeCell ref="R217:R219"/>
    <mergeCell ref="R220:R222"/>
    <mergeCell ref="R223:R225"/>
    <mergeCell ref="R226:R228"/>
    <mergeCell ref="R229:R231"/>
    <mergeCell ref="R232:R234"/>
    <mergeCell ref="R235:R237"/>
    <mergeCell ref="R184:R186"/>
    <mergeCell ref="R187:R189"/>
    <mergeCell ref="R190:R192"/>
    <mergeCell ref="R193:R195"/>
    <mergeCell ref="R196:R198"/>
    <mergeCell ref="R199:R201"/>
    <mergeCell ref="R202:R204"/>
    <mergeCell ref="R205:R207"/>
    <mergeCell ref="R208:R210"/>
    <mergeCell ref="R265:R267"/>
    <mergeCell ref="R268:R270"/>
    <mergeCell ref="R271:R273"/>
    <mergeCell ref="R274:R276"/>
    <mergeCell ref="R277:R279"/>
    <mergeCell ref="R280:R282"/>
    <mergeCell ref="R283:R285"/>
    <mergeCell ref="R286:R288"/>
    <mergeCell ref="R289:R291"/>
    <mergeCell ref="R238:R240"/>
    <mergeCell ref="R241:R243"/>
    <mergeCell ref="R244:R246"/>
    <mergeCell ref="R247:R249"/>
    <mergeCell ref="R250:R252"/>
    <mergeCell ref="R253:R255"/>
    <mergeCell ref="R256:R258"/>
    <mergeCell ref="R259:R261"/>
    <mergeCell ref="R262:R264"/>
    <mergeCell ref="R319:R321"/>
    <mergeCell ref="R322:R324"/>
    <mergeCell ref="R325:R327"/>
    <mergeCell ref="R328:R330"/>
    <mergeCell ref="R331:R333"/>
    <mergeCell ref="R334:R336"/>
    <mergeCell ref="R337:R339"/>
    <mergeCell ref="R340:R342"/>
    <mergeCell ref="R343:R345"/>
    <mergeCell ref="R292:R294"/>
    <mergeCell ref="R295:R297"/>
    <mergeCell ref="R298:R300"/>
    <mergeCell ref="R301:R303"/>
    <mergeCell ref="R304:R306"/>
    <mergeCell ref="R307:R309"/>
    <mergeCell ref="R310:R312"/>
    <mergeCell ref="R313:R315"/>
    <mergeCell ref="R316:R318"/>
    <mergeCell ref="R373:R375"/>
    <mergeCell ref="R376:R378"/>
    <mergeCell ref="R379:R381"/>
    <mergeCell ref="R382:R384"/>
    <mergeCell ref="R385:R387"/>
    <mergeCell ref="R388:R390"/>
    <mergeCell ref="R391:R393"/>
    <mergeCell ref="R394:R396"/>
    <mergeCell ref="R397:R399"/>
    <mergeCell ref="R346:R348"/>
    <mergeCell ref="R349:R351"/>
    <mergeCell ref="R352:R354"/>
    <mergeCell ref="R355:R357"/>
    <mergeCell ref="R358:R360"/>
    <mergeCell ref="R361:R363"/>
    <mergeCell ref="R364:R366"/>
    <mergeCell ref="R367:R369"/>
    <mergeCell ref="R370:R372"/>
    <mergeCell ref="R427:R429"/>
    <mergeCell ref="R430:R432"/>
    <mergeCell ref="R433:R435"/>
    <mergeCell ref="R436:R438"/>
    <mergeCell ref="R439:R441"/>
    <mergeCell ref="R442:R444"/>
    <mergeCell ref="R445:R447"/>
    <mergeCell ref="R448:R450"/>
    <mergeCell ref="R451:R453"/>
    <mergeCell ref="R400:R402"/>
    <mergeCell ref="R403:R405"/>
    <mergeCell ref="R406:R408"/>
    <mergeCell ref="R409:R411"/>
    <mergeCell ref="R412:R414"/>
    <mergeCell ref="R415:R417"/>
    <mergeCell ref="R418:R420"/>
    <mergeCell ref="R421:R423"/>
    <mergeCell ref="R424:R426"/>
    <mergeCell ref="R481:R483"/>
    <mergeCell ref="R484:R486"/>
    <mergeCell ref="R487:R489"/>
    <mergeCell ref="R490:R492"/>
    <mergeCell ref="R493:R495"/>
    <mergeCell ref="R496:R498"/>
    <mergeCell ref="R499:R501"/>
    <mergeCell ref="R502:R504"/>
    <mergeCell ref="R505:R507"/>
    <mergeCell ref="R454:R456"/>
    <mergeCell ref="R457:R459"/>
    <mergeCell ref="R460:R462"/>
    <mergeCell ref="R463:R465"/>
    <mergeCell ref="R466:R468"/>
    <mergeCell ref="R469:R471"/>
    <mergeCell ref="R472:R474"/>
    <mergeCell ref="R475:R477"/>
    <mergeCell ref="R478:R480"/>
    <mergeCell ref="R562:R564"/>
    <mergeCell ref="R565:R567"/>
    <mergeCell ref="R535:R537"/>
    <mergeCell ref="R538:R540"/>
    <mergeCell ref="R541:R543"/>
    <mergeCell ref="R544:R546"/>
    <mergeCell ref="R547:R549"/>
    <mergeCell ref="R550:R552"/>
    <mergeCell ref="R553:R555"/>
    <mergeCell ref="R556:R558"/>
    <mergeCell ref="R559:R561"/>
    <mergeCell ref="R508:R510"/>
    <mergeCell ref="R511:R513"/>
    <mergeCell ref="R514:R516"/>
    <mergeCell ref="R517:R519"/>
    <mergeCell ref="R520:R522"/>
    <mergeCell ref="R523:R525"/>
    <mergeCell ref="R526:R528"/>
    <mergeCell ref="R529:R531"/>
    <mergeCell ref="R532:R534"/>
    <mergeCell ref="AB145:AB147"/>
    <mergeCell ref="AB148:AB150"/>
    <mergeCell ref="AB151:AB153"/>
    <mergeCell ref="AB154:AB156"/>
    <mergeCell ref="AB157:AB159"/>
    <mergeCell ref="AB160:AB162"/>
    <mergeCell ref="AB163:AB165"/>
    <mergeCell ref="AB166:AB168"/>
    <mergeCell ref="AB169:AB171"/>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AB124:AB126"/>
    <mergeCell ref="AB127:AB129"/>
    <mergeCell ref="AB130:AB132"/>
    <mergeCell ref="AB133:AB135"/>
    <mergeCell ref="AB136:AB138"/>
    <mergeCell ref="AB139:AB141"/>
    <mergeCell ref="AB142:AB144"/>
    <mergeCell ref="AB199:AB201"/>
    <mergeCell ref="AB202:AB204"/>
    <mergeCell ref="AB205:AB207"/>
    <mergeCell ref="AB208:AB210"/>
    <mergeCell ref="AB211:AB213"/>
    <mergeCell ref="AB214:AB216"/>
    <mergeCell ref="AB217:AB219"/>
    <mergeCell ref="AB220:AB222"/>
    <mergeCell ref="AB223:AB225"/>
    <mergeCell ref="AB172:AB174"/>
    <mergeCell ref="AB175:AB177"/>
    <mergeCell ref="AB178:AB180"/>
    <mergeCell ref="AB181:AB183"/>
    <mergeCell ref="AB184:AB186"/>
    <mergeCell ref="AB187:AB189"/>
    <mergeCell ref="AB190:AB192"/>
    <mergeCell ref="AB193:AB195"/>
    <mergeCell ref="AB196:AB198"/>
    <mergeCell ref="AB253:AB255"/>
    <mergeCell ref="AB256:AB258"/>
    <mergeCell ref="AB259:AB261"/>
    <mergeCell ref="AB262:AB264"/>
    <mergeCell ref="AB265:AB267"/>
    <mergeCell ref="AB268:AB270"/>
    <mergeCell ref="AB271:AB273"/>
    <mergeCell ref="AB274:AB276"/>
    <mergeCell ref="AB277:AB279"/>
    <mergeCell ref="AB226:AB228"/>
    <mergeCell ref="AB229:AB231"/>
    <mergeCell ref="AB232:AB234"/>
    <mergeCell ref="AB235:AB237"/>
    <mergeCell ref="AB238:AB240"/>
    <mergeCell ref="AB241:AB243"/>
    <mergeCell ref="AB244:AB246"/>
    <mergeCell ref="AB247:AB249"/>
    <mergeCell ref="AB250:AB252"/>
    <mergeCell ref="AB307:AB309"/>
    <mergeCell ref="AB310:AB312"/>
    <mergeCell ref="AB313:AB315"/>
    <mergeCell ref="AB316:AB318"/>
    <mergeCell ref="AB319:AB321"/>
    <mergeCell ref="AB322:AB324"/>
    <mergeCell ref="AB325:AB327"/>
    <mergeCell ref="AB328:AB330"/>
    <mergeCell ref="AB331:AB333"/>
    <mergeCell ref="AB280:AB282"/>
    <mergeCell ref="AB283:AB285"/>
    <mergeCell ref="AB286:AB288"/>
    <mergeCell ref="AB289:AB291"/>
    <mergeCell ref="AB292:AB294"/>
    <mergeCell ref="AB295:AB297"/>
    <mergeCell ref="AB298:AB300"/>
    <mergeCell ref="AB301:AB303"/>
    <mergeCell ref="AB304:AB306"/>
    <mergeCell ref="AB361:AB363"/>
    <mergeCell ref="AB364:AB366"/>
    <mergeCell ref="AB367:AB369"/>
    <mergeCell ref="AB370:AB372"/>
    <mergeCell ref="AB373:AB375"/>
    <mergeCell ref="AB376:AB378"/>
    <mergeCell ref="AB379:AB381"/>
    <mergeCell ref="AB382:AB384"/>
    <mergeCell ref="AB385:AB387"/>
    <mergeCell ref="AB334:AB336"/>
    <mergeCell ref="AB337:AB339"/>
    <mergeCell ref="AB340:AB342"/>
    <mergeCell ref="AB343:AB345"/>
    <mergeCell ref="AB346:AB348"/>
    <mergeCell ref="AB349:AB351"/>
    <mergeCell ref="AB352:AB354"/>
    <mergeCell ref="AB355:AB357"/>
    <mergeCell ref="AB358:AB360"/>
    <mergeCell ref="AB415:AB417"/>
    <mergeCell ref="AB418:AB420"/>
    <mergeCell ref="AB421:AB423"/>
    <mergeCell ref="AB424:AB426"/>
    <mergeCell ref="AB427:AB429"/>
    <mergeCell ref="AB430:AB432"/>
    <mergeCell ref="AB433:AB435"/>
    <mergeCell ref="AB436:AB438"/>
    <mergeCell ref="AB439:AB441"/>
    <mergeCell ref="AB388:AB390"/>
    <mergeCell ref="AB391:AB393"/>
    <mergeCell ref="AB394:AB396"/>
    <mergeCell ref="AB397:AB399"/>
    <mergeCell ref="AB400:AB402"/>
    <mergeCell ref="AB403:AB405"/>
    <mergeCell ref="AB406:AB408"/>
    <mergeCell ref="AB409:AB411"/>
    <mergeCell ref="AB412:AB414"/>
    <mergeCell ref="AB469:AB471"/>
    <mergeCell ref="AB472:AB474"/>
    <mergeCell ref="AB475:AB477"/>
    <mergeCell ref="AB478:AB480"/>
    <mergeCell ref="AB481:AB483"/>
    <mergeCell ref="AB484:AB486"/>
    <mergeCell ref="AB487:AB489"/>
    <mergeCell ref="AB490:AB492"/>
    <mergeCell ref="AB493:AB495"/>
    <mergeCell ref="AB442:AB444"/>
    <mergeCell ref="AB445:AB447"/>
    <mergeCell ref="AB448:AB450"/>
    <mergeCell ref="AB451:AB453"/>
    <mergeCell ref="AB454:AB456"/>
    <mergeCell ref="AB457:AB459"/>
    <mergeCell ref="AB460:AB462"/>
    <mergeCell ref="AB463:AB465"/>
    <mergeCell ref="AB466:AB468"/>
    <mergeCell ref="AB550:AB552"/>
    <mergeCell ref="AB553:AB555"/>
    <mergeCell ref="AB556:AB558"/>
    <mergeCell ref="AB559:AB561"/>
    <mergeCell ref="AB562:AB564"/>
    <mergeCell ref="AB565:AB567"/>
    <mergeCell ref="AB523:AB525"/>
    <mergeCell ref="AB526:AB528"/>
    <mergeCell ref="AB529:AB531"/>
    <mergeCell ref="AB532:AB534"/>
    <mergeCell ref="AB535:AB537"/>
    <mergeCell ref="AB538:AB540"/>
    <mergeCell ref="AB541:AB543"/>
    <mergeCell ref="AB544:AB546"/>
    <mergeCell ref="AB547:AB549"/>
    <mergeCell ref="AB496:AB498"/>
    <mergeCell ref="AB499:AB501"/>
    <mergeCell ref="AB502:AB504"/>
    <mergeCell ref="AB505:AB507"/>
    <mergeCell ref="AB508:AB510"/>
    <mergeCell ref="AB511:AB513"/>
    <mergeCell ref="AB514:AB516"/>
    <mergeCell ref="AB517:AB519"/>
    <mergeCell ref="AB520:AB522"/>
  </mergeCells>
  <conditionalFormatting sqref="I10:I567">
    <cfRule type="cellIs" dxfId="51" priority="5" operator="equal">
      <formula>"LEVE"</formula>
    </cfRule>
  </conditionalFormatting>
  <conditionalFormatting sqref="I10:I567">
    <cfRule type="cellIs" dxfId="50" priority="6" operator="equal">
      <formula>"MODERADO"</formula>
    </cfRule>
  </conditionalFormatting>
  <conditionalFormatting sqref="I10:I567">
    <cfRule type="cellIs" dxfId="49" priority="7" operator="equal">
      <formula>"GRAVE"</formula>
    </cfRule>
  </conditionalFormatting>
  <conditionalFormatting sqref="I10:I567">
    <cfRule type="cellIs" dxfId="48" priority="8" stopIfTrue="1" operator="equal">
      <formula>1</formula>
    </cfRule>
  </conditionalFormatting>
  <conditionalFormatting sqref="I10:I567">
    <cfRule type="cellIs" dxfId="47" priority="9" stopIfTrue="1" operator="between">
      <formula>1.9</formula>
      <formula>3.1</formula>
    </cfRule>
  </conditionalFormatting>
  <conditionalFormatting sqref="I10:I567">
    <cfRule type="cellIs" dxfId="46" priority="10" stopIfTrue="1" operator="equal">
      <formula>4</formula>
    </cfRule>
  </conditionalFormatting>
  <conditionalFormatting sqref="P10:P567">
    <cfRule type="expression" dxfId="45" priority="11">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44" priority="12">
      <formula>$M$10="No existe control para el riesgo"</formula>
    </cfRule>
  </conditionalFormatting>
  <conditionalFormatting sqref="R10:R567">
    <cfRule type="cellIs" dxfId="43" priority="13" operator="equal">
      <formula>"INEXISTENTE"</formula>
    </cfRule>
  </conditionalFormatting>
  <conditionalFormatting sqref="R10:R567">
    <cfRule type="cellIs" dxfId="42" priority="14" operator="equal">
      <formula>"ACEPTABLE"</formula>
    </cfRule>
  </conditionalFormatting>
  <conditionalFormatting sqref="R10:R567">
    <cfRule type="cellIs" dxfId="41" priority="15" operator="equal">
      <formula>"FUERTE"</formula>
    </cfRule>
  </conditionalFormatting>
  <conditionalFormatting sqref="R10:R567">
    <cfRule type="cellIs" dxfId="40" priority="16" operator="equal">
      <formula>"DÉBIL"</formula>
    </cfRule>
  </conditionalFormatting>
  <conditionalFormatting sqref="V10:V567">
    <cfRule type="expression" dxfId="39" priority="17">
      <formula>U10="ASUMIR"</formula>
    </cfRule>
  </conditionalFormatting>
  <conditionalFormatting sqref="W10:W567">
    <cfRule type="expression" dxfId="38" priority="18">
      <formula>U10="ASUMIR"</formula>
    </cfRule>
  </conditionalFormatting>
  <conditionalFormatting sqref="Y10:Y567">
    <cfRule type="expression" dxfId="37" priority="21">
      <formula>U10="ASUMIR"</formula>
    </cfRule>
  </conditionalFormatting>
  <conditionalFormatting sqref="Z10:Z567">
    <cfRule type="expression" dxfId="36" priority="22">
      <formula>U10="ASUMIR"</formula>
    </cfRule>
  </conditionalFormatting>
  <conditionalFormatting sqref="Z10:Z567">
    <cfRule type="beginsWith" dxfId="35" priority="23" operator="beginsWith" text="Eficaz">
      <formula>LEFT((Z10),LEN("Eficaz"))=("Eficaz")</formula>
    </cfRule>
  </conditionalFormatting>
  <conditionalFormatting sqref="Z10:Z567">
    <cfRule type="beginsWith" dxfId="34" priority="24" operator="beginsWith" text="No eficaz">
      <formula>LEFT((Z10),LEN("No eficaz"))=("No eficaz")</formula>
    </cfRule>
  </conditionalFormatting>
  <conditionalFormatting sqref="AA10:AA567">
    <cfRule type="expression" dxfId="33" priority="25">
      <formula>$X$10&lt;&gt;"CUMPLIMIENTO_TOTAL"</formula>
    </cfRule>
  </conditionalFormatting>
  <conditionalFormatting sqref="AA10:AA567">
    <cfRule type="expression" dxfId="32" priority="26">
      <formula>U10="ASUMIR"</formula>
    </cfRule>
  </conditionalFormatting>
  <conditionalFormatting sqref="AB10:AB567">
    <cfRule type="containsText" dxfId="31" priority="92" operator="containsText" text="CONTINUA LA ACCIÓN ANTERIOR">
      <formula>NOT(ISERROR(SEARCH("CONTINUA LA ACCIÓN ANTERIOR",AB10)))</formula>
    </cfRule>
  </conditionalFormatting>
  <conditionalFormatting sqref="AB10:AB567">
    <cfRule type="containsText" dxfId="30" priority="93" operator="containsText" text="REQUIERE NUEVA ACCIÓN">
      <formula>NOT(ISERROR(SEARCH("REQUIERE NUEVA ACCIÓN",AB10)))</formula>
    </cfRule>
  </conditionalFormatting>
  <conditionalFormatting sqref="AB10:AB567">
    <cfRule type="containsText" dxfId="29" priority="94" operator="containsText" text="RIESGO CONTROLADO">
      <formula>NOT(ISERROR(SEARCH("RIESGO CONTROLADO",AB10)))</formula>
    </cfRule>
  </conditionalFormatting>
  <conditionalFormatting sqref="X10:AA567">
    <cfRule type="expression" dxfId="28" priority="3">
      <formula>$U10="ASUMIR"</formula>
    </cfRule>
  </conditionalFormatting>
  <conditionalFormatting sqref="AA10:AA567">
    <cfRule type="expression" dxfId="27" priority="2">
      <formula>$X10="CUMPLIMIENTO_PARCIAL"</formula>
    </cfRule>
  </conditionalFormatting>
  <conditionalFormatting sqref="AA10:AA567">
    <cfRule type="expression" dxfId="26" priority="1">
      <formula>$X10="NO_CUMPLIDA"</formula>
    </cfRule>
  </conditionalFormatting>
  <dataValidations count="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list" allowBlank="1" showInputMessage="1" showErrorMessage="1" sqref="X10:X567">
      <formula1>INDIRECT($U10)</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topLeftCell="Q1" workbookViewId="0">
      <selection activeCell="K21" sqref="K21:Q21"/>
    </sheetView>
  </sheetViews>
  <sheetFormatPr baseColWidth="10" defaultColWidth="12.5703125" defaultRowHeight="12.75"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417" t="s">
        <v>67</v>
      </c>
      <c r="E2" s="418"/>
      <c r="F2" s="418"/>
      <c r="G2" s="418"/>
      <c r="H2" s="418"/>
      <c r="I2" s="418"/>
      <c r="J2" s="418"/>
      <c r="K2" s="418"/>
      <c r="L2" s="418"/>
      <c r="M2" s="418"/>
      <c r="N2" s="418"/>
      <c r="O2" s="418"/>
      <c r="P2" s="418"/>
      <c r="Q2" s="418"/>
      <c r="R2" s="418"/>
      <c r="S2" s="418"/>
      <c r="T2" s="418"/>
      <c r="U2" s="418"/>
      <c r="V2" s="418"/>
      <c r="W2" s="418"/>
      <c r="X2" s="418"/>
      <c r="Y2" s="418"/>
      <c r="Z2" s="418"/>
      <c r="AA2" s="139" t="s">
        <v>426</v>
      </c>
      <c r="AB2" s="140">
        <f>'01-Mapa de riesgo-UO'!AZ2</f>
        <v>9</v>
      </c>
      <c r="AC2" s="118"/>
    </row>
    <row r="3" spans="1:29" s="119" customFormat="1" ht="12.75" customHeight="1" x14ac:dyDescent="0.2">
      <c r="A3" s="137"/>
      <c r="B3" s="138"/>
      <c r="C3" s="138"/>
      <c r="D3" s="417" t="s">
        <v>60</v>
      </c>
      <c r="E3" s="418"/>
      <c r="F3" s="418"/>
      <c r="G3" s="418"/>
      <c r="H3" s="418"/>
      <c r="I3" s="418"/>
      <c r="J3" s="418"/>
      <c r="K3" s="418"/>
      <c r="L3" s="418"/>
      <c r="M3" s="418"/>
      <c r="N3" s="418"/>
      <c r="O3" s="418"/>
      <c r="P3" s="418"/>
      <c r="Q3" s="418"/>
      <c r="R3" s="418"/>
      <c r="S3" s="418"/>
      <c r="T3" s="418"/>
      <c r="U3" s="418"/>
      <c r="V3" s="418"/>
      <c r="W3" s="418"/>
      <c r="X3" s="418"/>
      <c r="Y3" s="418"/>
      <c r="Z3" s="418"/>
      <c r="AA3" s="139" t="s">
        <v>427</v>
      </c>
      <c r="AB3" s="141">
        <f>'01-Mapa de riesgo-UO'!AZ3</f>
        <v>45219</v>
      </c>
      <c r="AC3" s="118"/>
    </row>
    <row r="4" spans="1:29" s="119" customFormat="1" ht="12.75" customHeight="1" thickBot="1" x14ac:dyDescent="0.25">
      <c r="A4" s="142"/>
      <c r="B4" s="143"/>
      <c r="C4" s="143"/>
      <c r="D4" s="419"/>
      <c r="E4" s="420"/>
      <c r="F4" s="420"/>
      <c r="G4" s="420"/>
      <c r="H4" s="420"/>
      <c r="I4" s="420"/>
      <c r="J4" s="420"/>
      <c r="K4" s="420"/>
      <c r="L4" s="420"/>
      <c r="M4" s="420"/>
      <c r="N4" s="420"/>
      <c r="O4" s="420"/>
      <c r="P4" s="420"/>
      <c r="Q4" s="420"/>
      <c r="R4" s="420"/>
      <c r="S4" s="420"/>
      <c r="T4" s="420"/>
      <c r="U4" s="420"/>
      <c r="V4" s="420"/>
      <c r="W4" s="420"/>
      <c r="X4" s="420"/>
      <c r="Y4" s="420"/>
      <c r="Z4" s="420"/>
      <c r="AA4" s="144" t="s">
        <v>428</v>
      </c>
      <c r="AB4" s="145" t="s">
        <v>430</v>
      </c>
      <c r="AC4" s="118"/>
    </row>
    <row r="5" spans="1:29" s="119" customFormat="1" ht="12.75" customHeight="1" thickBot="1" x14ac:dyDescent="0.25">
      <c r="A5" s="421"/>
      <c r="B5" s="418"/>
      <c r="C5" s="418"/>
      <c r="D5" s="418"/>
      <c r="E5" s="418"/>
      <c r="F5" s="418"/>
      <c r="G5" s="418"/>
      <c r="H5" s="418"/>
      <c r="I5" s="418"/>
      <c r="J5" s="418"/>
      <c r="K5" s="418"/>
      <c r="L5" s="418"/>
      <c r="M5" s="418"/>
      <c r="N5" s="418"/>
      <c r="O5" s="418"/>
      <c r="P5" s="418"/>
      <c r="Q5" s="418"/>
      <c r="R5" s="418"/>
      <c r="S5" s="418"/>
      <c r="T5" s="418"/>
      <c r="U5" s="418"/>
      <c r="V5" s="418"/>
      <c r="W5" s="418"/>
      <c r="X5" s="418"/>
      <c r="Y5" s="418"/>
      <c r="Z5" s="418"/>
      <c r="AA5" s="418"/>
      <c r="AB5" s="418"/>
      <c r="AC5" s="118"/>
    </row>
    <row r="6" spans="1:29" s="119" customFormat="1" ht="12.75" customHeight="1" thickBot="1" x14ac:dyDescent="0.25">
      <c r="A6" s="422" t="str">
        <f>'[1]01-Mapa de riesgo-UO'!A6:D6</f>
        <v>TIPO DE MAPA</v>
      </c>
      <c r="B6" s="423"/>
      <c r="C6" s="424"/>
      <c r="D6" s="425" t="str">
        <f>'[1]01-Mapa de riesgo-UO'!E6</f>
        <v>PROCESOS</v>
      </c>
      <c r="E6" s="426"/>
      <c r="F6" s="426"/>
      <c r="G6" s="427"/>
      <c r="H6" s="146"/>
      <c r="I6" s="146"/>
      <c r="J6" s="146"/>
      <c r="K6" s="146"/>
      <c r="L6" s="428" t="s">
        <v>8</v>
      </c>
      <c r="M6" s="429"/>
      <c r="N6" s="430"/>
      <c r="O6" s="431"/>
      <c r="P6" s="146"/>
      <c r="Q6" s="138"/>
      <c r="R6" s="138"/>
      <c r="S6" s="138"/>
      <c r="T6" s="138"/>
      <c r="U6" s="146"/>
      <c r="V6" s="146"/>
      <c r="W6" s="146"/>
      <c r="X6" s="146"/>
      <c r="Y6" s="138"/>
      <c r="Z6" s="138"/>
      <c r="AA6" s="138"/>
      <c r="AB6" s="138"/>
      <c r="AC6" s="118"/>
    </row>
    <row r="7" spans="1:29" s="119" customFormat="1" ht="12.75" customHeight="1" thickBot="1" x14ac:dyDescent="0.25">
      <c r="A7" s="432"/>
      <c r="B7" s="420"/>
      <c r="C7" s="420"/>
      <c r="D7" s="420"/>
      <c r="E7" s="420"/>
      <c r="F7" s="420"/>
      <c r="G7" s="420"/>
      <c r="H7" s="420"/>
      <c r="I7" s="420"/>
      <c r="J7" s="420"/>
      <c r="K7" s="420"/>
      <c r="L7" s="420"/>
      <c r="M7" s="420"/>
      <c r="N7" s="420"/>
      <c r="O7" s="420"/>
      <c r="P7" s="420"/>
      <c r="Q7" s="420"/>
      <c r="R7" s="420"/>
      <c r="S7" s="420"/>
      <c r="T7" s="420"/>
      <c r="U7" s="420"/>
      <c r="V7" s="420"/>
      <c r="W7" s="420"/>
      <c r="X7" s="420"/>
      <c r="Y7" s="420"/>
      <c r="Z7" s="420"/>
      <c r="AA7" s="420"/>
      <c r="AB7" s="420"/>
      <c r="AC7" s="118"/>
    </row>
    <row r="8" spans="1:29" s="119" customFormat="1" ht="33.75" customHeight="1" x14ac:dyDescent="0.2">
      <c r="A8" s="433" t="s">
        <v>54</v>
      </c>
      <c r="B8" s="435" t="s">
        <v>539</v>
      </c>
      <c r="C8" s="435" t="s">
        <v>540</v>
      </c>
      <c r="D8" s="437" t="s">
        <v>74</v>
      </c>
      <c r="E8" s="438"/>
      <c r="F8" s="438"/>
      <c r="G8" s="438"/>
      <c r="H8" s="439"/>
      <c r="I8" s="435" t="s">
        <v>72</v>
      </c>
      <c r="J8" s="437" t="s">
        <v>58</v>
      </c>
      <c r="K8" s="438"/>
      <c r="L8" s="439"/>
      <c r="M8" s="437" t="s">
        <v>57</v>
      </c>
      <c r="N8" s="438"/>
      <c r="O8" s="438"/>
      <c r="P8" s="438"/>
      <c r="Q8" s="438"/>
      <c r="R8" s="438"/>
      <c r="S8" s="438"/>
      <c r="T8" s="439"/>
      <c r="U8" s="437" t="s">
        <v>77</v>
      </c>
      <c r="V8" s="438"/>
      <c r="W8" s="438"/>
      <c r="X8" s="438"/>
      <c r="Y8" s="438"/>
      <c r="Z8" s="438"/>
      <c r="AA8" s="439"/>
      <c r="AB8" s="440" t="s">
        <v>19</v>
      </c>
      <c r="AC8" s="118"/>
    </row>
    <row r="9" spans="1:29" s="119" customFormat="1" ht="33.75" customHeight="1" x14ac:dyDescent="0.2">
      <c r="A9" s="434"/>
      <c r="B9" s="436"/>
      <c r="C9" s="436"/>
      <c r="D9" s="147" t="s">
        <v>70</v>
      </c>
      <c r="E9" s="147" t="s">
        <v>4</v>
      </c>
      <c r="F9" s="147" t="s">
        <v>0</v>
      </c>
      <c r="G9" s="147" t="s">
        <v>55</v>
      </c>
      <c r="H9" s="147" t="s">
        <v>32</v>
      </c>
      <c r="I9" s="436"/>
      <c r="J9" s="147" t="s">
        <v>62</v>
      </c>
      <c r="K9" s="147" t="s">
        <v>63</v>
      </c>
      <c r="L9" s="147" t="s">
        <v>460</v>
      </c>
      <c r="M9" s="148" t="s">
        <v>84</v>
      </c>
      <c r="N9" s="148" t="s">
        <v>387</v>
      </c>
      <c r="O9" s="148" t="s">
        <v>388</v>
      </c>
      <c r="P9" s="148" t="s">
        <v>59</v>
      </c>
      <c r="Q9" s="148" t="s">
        <v>389</v>
      </c>
      <c r="R9" s="149" t="s">
        <v>392</v>
      </c>
      <c r="S9" s="442" t="s">
        <v>461</v>
      </c>
      <c r="T9" s="443"/>
      <c r="U9" s="147" t="s">
        <v>268</v>
      </c>
      <c r="V9" s="147" t="s">
        <v>269</v>
      </c>
      <c r="W9" s="147" t="s">
        <v>270</v>
      </c>
      <c r="X9" s="444" t="s">
        <v>275</v>
      </c>
      <c r="Y9" s="445"/>
      <c r="Z9" s="444" t="s">
        <v>278</v>
      </c>
      <c r="AA9" s="445"/>
      <c r="AB9" s="441"/>
      <c r="AC9" s="120"/>
    </row>
    <row r="10" spans="1:29" ht="12.75" customHeight="1" x14ac:dyDescent="0.2">
      <c r="A10" s="416">
        <v>1</v>
      </c>
      <c r="B10" s="416" t="str">
        <f>'01-Mapa de riesgo-UO'!D11</f>
        <v>ADMINISTRACIÓN_INSTITUCIONAL</v>
      </c>
      <c r="C10" s="415" t="str">
        <f>+'01-Mapa de riesgo-UO'!F11</f>
        <v>NO</v>
      </c>
      <c r="D10" s="415" t="str">
        <f>'01-Mapa de riesgo-UO'!J11</f>
        <v>Operacional</v>
      </c>
      <c r="E10" s="415" t="str">
        <f>'01-Mapa de riesgo-UO'!K11</f>
        <v>INSUFICIENCIA DE EQUIPOS E INFRAESTRUCTURA PARA SUPLIR LA DEMANDA DE ESTUDIANTES EN LA PRESTACIÓN DEL SERVICIO</v>
      </c>
      <c r="F10" s="415"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415"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06" t="str">
        <f>'01-Mapa de riesgo-UO'!AT11</f>
        <v>MODERADO</v>
      </c>
      <c r="J10" s="451" t="str">
        <f>'01-Mapa de riesgo-UO'!AU11</f>
        <v xml:space="preserve">(# de espacios y equipos entregados / # de espacios y equipos proyectados para la vigencia) * 100 </v>
      </c>
      <c r="K10" s="414"/>
      <c r="L10" s="414"/>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406" t="str">
        <f>'01-Mapa de riesgo-UO'!AR11</f>
        <v>ACEPTABLE</v>
      </c>
      <c r="S10" s="409"/>
      <c r="T10" s="410"/>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403"/>
      <c r="AC10" s="124"/>
    </row>
    <row r="11" spans="1:29" ht="12.75" customHeight="1" x14ac:dyDescent="0.2">
      <c r="A11" s="407"/>
      <c r="B11" s="407"/>
      <c r="C11" s="407"/>
      <c r="D11" s="407"/>
      <c r="E11" s="407"/>
      <c r="F11" s="407"/>
      <c r="G11" s="112" t="str">
        <f>'01-Mapa de riesgo-UO'!I12</f>
        <v xml:space="preserve"> No se ha alcanzado el punto de equilibrio en la población estudiantil para la financiación de la prestación de servicios</v>
      </c>
      <c r="H11" s="407"/>
      <c r="I11" s="407"/>
      <c r="J11" s="407"/>
      <c r="K11" s="412"/>
      <c r="L11" s="412"/>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407"/>
      <c r="S11" s="409"/>
      <c r="T11" s="410"/>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404"/>
      <c r="AC11" s="124"/>
    </row>
    <row r="12" spans="1:29" ht="12.75" customHeight="1" x14ac:dyDescent="0.2">
      <c r="A12" s="408"/>
      <c r="B12" s="408"/>
      <c r="C12" s="408"/>
      <c r="D12" s="408"/>
      <c r="E12" s="408"/>
      <c r="F12" s="408"/>
      <c r="G12" s="112" t="str">
        <f>'01-Mapa de riesgo-UO'!I13</f>
        <v>Tapamiento de los desagües debido a la acumulación de hojas en las canaletas</v>
      </c>
      <c r="H12" s="408"/>
      <c r="I12" s="408"/>
      <c r="J12" s="408"/>
      <c r="K12" s="413"/>
      <c r="L12" s="413"/>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408"/>
      <c r="S12" s="409"/>
      <c r="T12" s="410"/>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405"/>
      <c r="AC12" s="124"/>
    </row>
    <row r="13" spans="1:29" ht="12.75" customHeight="1" x14ac:dyDescent="0.2">
      <c r="A13" s="416">
        <v>2</v>
      </c>
      <c r="B13" s="416" t="str">
        <f>'01-Mapa de riesgo-UO'!D14</f>
        <v>ADMINISTRACIÓN_INSTITUCIONAL</v>
      </c>
      <c r="C13" s="415" t="str">
        <f>+'01-Mapa de riesgo-UO'!F14</f>
        <v>NO</v>
      </c>
      <c r="D13" s="415" t="str">
        <f>'01-Mapa de riesgo-UO'!J14</f>
        <v>Estratégico</v>
      </c>
      <c r="E13" s="415" t="str">
        <f>'01-Mapa de riesgo-UO'!K14</f>
        <v>DESERCIÓN ACADEMICA</v>
      </c>
      <c r="F13" s="415" t="str">
        <f>'01-Mapa de riesgo-UO'!L14</f>
        <v>Deserción academica en los programas de la FCAA</v>
      </c>
      <c r="G13" s="112" t="str">
        <f>'01-Mapa de riesgo-UO'!I14</f>
        <v>Problemas socio-economicos</v>
      </c>
      <c r="H13" s="415" t="str">
        <f>'01-Mapa de riesgo-UO'!M14</f>
        <v>Mala imagen de los programas
Desmotivación de parte de otros estudiantes
Afectación de los ingresos en los presupuestos proyectados</v>
      </c>
      <c r="I13" s="406" t="str">
        <f>'01-Mapa de riesgo-UO'!AT14</f>
        <v>MODERADO</v>
      </c>
      <c r="J13" s="415" t="str">
        <f>'01-Mapa de riesgo-UO'!AU14</f>
        <v>Indicador de deserción de la Vicerectoria de Bienestar Universitario</v>
      </c>
      <c r="K13" s="414"/>
      <c r="L13" s="414"/>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406" t="str">
        <f>'01-Mapa de riesgo-UO'!AR14</f>
        <v>ACEPTABLE</v>
      </c>
      <c r="S13" s="409"/>
      <c r="T13" s="410"/>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403"/>
      <c r="AC13" s="124"/>
    </row>
    <row r="14" spans="1:29" ht="12.75" customHeight="1" x14ac:dyDescent="0.2">
      <c r="A14" s="407"/>
      <c r="B14" s="407"/>
      <c r="C14" s="407"/>
      <c r="D14" s="407"/>
      <c r="E14" s="407"/>
      <c r="F14" s="407"/>
      <c r="G14" s="112" t="str">
        <f>'01-Mapa de riesgo-UO'!I15</f>
        <v>El estudiante no se sintió interesado por el programa en el cual se matriculó y vienen mal preparados de conocimientos básicos para afrontar la vida universitaria</v>
      </c>
      <c r="H14" s="407"/>
      <c r="I14" s="407"/>
      <c r="J14" s="407"/>
      <c r="K14" s="412"/>
      <c r="L14" s="412"/>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407"/>
      <c r="S14" s="409"/>
      <c r="T14" s="410"/>
      <c r="U14" s="116">
        <f>'01-Mapa de riesgo-UO'!AW15</f>
        <v>0</v>
      </c>
      <c r="V14" s="116">
        <f>'01-Mapa de riesgo-UO'!AX15</f>
        <v>0</v>
      </c>
      <c r="W14" s="117">
        <f>'01-Mapa de riesgo-UO'!K15</f>
        <v>0</v>
      </c>
      <c r="X14" s="121"/>
      <c r="Y14" s="122"/>
      <c r="Z14" s="123"/>
      <c r="AA14" s="123"/>
      <c r="AB14" s="404"/>
      <c r="AC14" s="449"/>
    </row>
    <row r="15" spans="1:29" ht="12.75" customHeight="1" x14ac:dyDescent="0.2">
      <c r="A15" s="408"/>
      <c r="B15" s="408"/>
      <c r="C15" s="408"/>
      <c r="D15" s="408"/>
      <c r="E15" s="408"/>
      <c r="F15" s="408"/>
      <c r="G15" s="112" t="str">
        <f>'01-Mapa de riesgo-UO'!I16</f>
        <v>El estudiante perdió interés por el enfoque que se le dio al programa</v>
      </c>
      <c r="H15" s="408"/>
      <c r="I15" s="408"/>
      <c r="J15" s="408"/>
      <c r="K15" s="413"/>
      <c r="L15" s="413"/>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408"/>
      <c r="S15" s="409"/>
      <c r="T15" s="410"/>
      <c r="U15" s="116">
        <f>'01-Mapa de riesgo-UO'!AW16</f>
        <v>0</v>
      </c>
      <c r="V15" s="116">
        <f>'01-Mapa de riesgo-UO'!AX16</f>
        <v>0</v>
      </c>
      <c r="W15" s="117">
        <f>'01-Mapa de riesgo-UO'!K16</f>
        <v>0</v>
      </c>
      <c r="X15" s="121"/>
      <c r="Y15" s="122"/>
      <c r="Z15" s="123"/>
      <c r="AA15" s="123"/>
      <c r="AB15" s="405"/>
      <c r="AC15" s="450"/>
    </row>
    <row r="16" spans="1:29" ht="12.75" customHeight="1" x14ac:dyDescent="0.2">
      <c r="A16" s="416">
        <v>3</v>
      </c>
      <c r="B16" s="416" t="str">
        <f>'01-Mapa de riesgo-UO'!D17</f>
        <v>EXTENSIÓN_PROYECCIÓN_SOCIAL</v>
      </c>
      <c r="C16" s="415" t="str">
        <f>+'01-Mapa de riesgo-UO'!F17</f>
        <v>NO</v>
      </c>
      <c r="D16" s="415" t="str">
        <f>'01-Mapa de riesgo-UO'!J17</f>
        <v>Financiero</v>
      </c>
      <c r="E16" s="415" t="str">
        <f>'01-Mapa de riesgo-UO'!K17</f>
        <v>FALTA DE RECURSOS EN FONDO DE FACULTAD</v>
      </c>
      <c r="F16" s="415"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415" t="str">
        <f>'01-Mapa de riesgo-UO'!M17</f>
        <v xml:space="preserve">No se pueden realizar algunos proyectos
No se pueden apalancar algunas iniciativas en la FCAA 
No dejan excedentes los proyectos de extensión realizados </v>
      </c>
      <c r="I16" s="406" t="str">
        <f>'01-Mapa de riesgo-UO'!AT17</f>
        <v>MODERADO</v>
      </c>
      <c r="J16" s="415" t="str">
        <f>'01-Mapa de riesgo-UO'!AU17</f>
        <v>Cantidad de actividades de extensión realizadas que generan ingresos</v>
      </c>
      <c r="K16" s="411"/>
      <c r="L16" s="414"/>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406" t="str">
        <f>'01-Mapa de riesgo-UO'!AR17</f>
        <v>ACEPTABLE</v>
      </c>
      <c r="S16" s="409"/>
      <c r="T16" s="410"/>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403"/>
      <c r="AC16" s="126"/>
    </row>
    <row r="17" spans="1:29" ht="12.75" customHeight="1" x14ac:dyDescent="0.2">
      <c r="A17" s="407"/>
      <c r="B17" s="407"/>
      <c r="C17" s="407"/>
      <c r="D17" s="407"/>
      <c r="E17" s="407"/>
      <c r="F17" s="407"/>
      <c r="G17" s="112" t="str">
        <f>'01-Mapa de riesgo-UO'!I18</f>
        <v>Falta de divulgación de la FCAA y los servicios de extensión que ofrece al medio</v>
      </c>
      <c r="H17" s="407"/>
      <c r="I17" s="407"/>
      <c r="J17" s="407"/>
      <c r="K17" s="412"/>
      <c r="L17" s="412"/>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407"/>
      <c r="S17" s="409"/>
      <c r="T17" s="410"/>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404"/>
      <c r="AC17" s="126"/>
    </row>
    <row r="18" spans="1:29" ht="12.75" customHeight="1" x14ac:dyDescent="0.2">
      <c r="A18" s="408"/>
      <c r="B18" s="408"/>
      <c r="C18" s="408"/>
      <c r="D18" s="408"/>
      <c r="E18" s="408"/>
      <c r="F18" s="408"/>
      <c r="G18" s="112" t="str">
        <f>'01-Mapa de riesgo-UO'!I19</f>
        <v xml:space="preserve">No contamos con laboratorios acreditados para prestar servicios de laboratorios
</v>
      </c>
      <c r="H18" s="408"/>
      <c r="I18" s="408"/>
      <c r="J18" s="408"/>
      <c r="K18" s="413"/>
      <c r="L18" s="413"/>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408"/>
      <c r="S18" s="409"/>
      <c r="T18" s="410"/>
      <c r="U18" s="116" t="str">
        <f>'01-Mapa de riesgo-UO'!AW19</f>
        <v>COMPARTIR</v>
      </c>
      <c r="V18" s="116" t="str">
        <f>'01-Mapa de riesgo-UO'!AX19</f>
        <v>Seguimiento a la ejecución del presupuesto de los proyectos de extensión</v>
      </c>
      <c r="W18" s="117">
        <f>'01-Mapa de riesgo-UO'!K19</f>
        <v>0</v>
      </c>
      <c r="X18" s="121"/>
      <c r="Y18" s="122"/>
      <c r="Z18" s="123"/>
      <c r="AA18" s="123"/>
      <c r="AB18" s="405"/>
      <c r="AC18" s="126"/>
    </row>
    <row r="19" spans="1:29" ht="12.75" customHeight="1" x14ac:dyDescent="0.2">
      <c r="A19" s="416">
        <v>4</v>
      </c>
      <c r="B19" s="416" t="str">
        <f>'01-Mapa de riesgo-UO'!D20</f>
        <v>ADMINISTRACIÓN_INSTITUCIONAL</v>
      </c>
      <c r="C19" s="415" t="str">
        <f>+'01-Mapa de riesgo-UO'!F20</f>
        <v>NO</v>
      </c>
      <c r="D19" s="415" t="str">
        <f>'01-Mapa de riesgo-UO'!J20</f>
        <v>Operacional</v>
      </c>
      <c r="E19" s="415" t="str">
        <f>'01-Mapa de riesgo-UO'!K20</f>
        <v>INSEGURIDAD JURIDICA EN CIERTOS PROCEDIMIENTOS Y DEMORAS EN REVISIÓN DE CONVENIOS</v>
      </c>
      <c r="F19" s="415"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415" t="str">
        <f>'01-Mapa de riesgo-UO'!M20</f>
        <v>Reprocesos
Toma de decisiones que pueden acarrear riesgos juridicos para el personal, la facultad o la institución
Perdida de firma de convenios por el ertraso en el proceso de revisión</v>
      </c>
      <c r="I19" s="406" t="str">
        <f>'01-Mapa de riesgo-UO'!AT20</f>
        <v>MODERADO</v>
      </c>
      <c r="J19" s="415" t="str">
        <f>'01-Mapa de riesgo-UO'!AU20</f>
        <v>Número de casos en los cuales se realizó un procedimiento inadecuado por desconocimiento juridico</v>
      </c>
      <c r="K19" s="414"/>
      <c r="L19" s="414"/>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406" t="str">
        <f>'01-Mapa de riesgo-UO'!AR20</f>
        <v>ACEPTABLE</v>
      </c>
      <c r="S19" s="409"/>
      <c r="T19" s="410"/>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403"/>
      <c r="AC19" s="126"/>
    </row>
    <row r="20" spans="1:29" ht="12.75" customHeight="1" x14ac:dyDescent="0.2">
      <c r="A20" s="407"/>
      <c r="B20" s="407"/>
      <c r="C20" s="407"/>
      <c r="D20" s="407"/>
      <c r="E20" s="407"/>
      <c r="F20" s="407"/>
      <c r="G20" s="112" t="str">
        <f>'01-Mapa de riesgo-UO'!I21</f>
        <v>Contratación</v>
      </c>
      <c r="H20" s="407"/>
      <c r="I20" s="407"/>
      <c r="J20" s="407"/>
      <c r="K20" s="412"/>
      <c r="L20" s="412"/>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407"/>
      <c r="S20" s="409"/>
      <c r="T20" s="410"/>
      <c r="U20" s="116" t="str">
        <f>'01-Mapa de riesgo-UO'!AW21</f>
        <v>COMPARTIR</v>
      </c>
      <c r="V20" s="116" t="str">
        <f>'01-Mapa de riesgo-UO'!AX21</f>
        <v>Informar a los asesores juridicos para una solución viable</v>
      </c>
      <c r="W20" s="117">
        <f>'01-Mapa de riesgo-UO'!K21</f>
        <v>0</v>
      </c>
      <c r="X20" s="121"/>
      <c r="Y20" s="122"/>
      <c r="Z20" s="123"/>
      <c r="AA20" s="123"/>
      <c r="AB20" s="404"/>
      <c r="AC20" s="126"/>
    </row>
    <row r="21" spans="1:29" ht="12.75" customHeight="1" x14ac:dyDescent="0.2">
      <c r="A21" s="408"/>
      <c r="B21" s="408"/>
      <c r="C21" s="408"/>
      <c r="D21" s="408"/>
      <c r="E21" s="408"/>
      <c r="F21" s="408"/>
      <c r="G21" s="112">
        <f>'01-Mapa de riesgo-UO'!I22</f>
        <v>0</v>
      </c>
      <c r="H21" s="408"/>
      <c r="I21" s="408"/>
      <c r="J21" s="408"/>
      <c r="K21" s="413"/>
      <c r="L21" s="413"/>
      <c r="M21" s="113">
        <f>'01-Mapa de riesgo-UO'!W22</f>
        <v>0</v>
      </c>
      <c r="N21" s="114">
        <f>'01-Mapa de riesgo-UO'!AB22</f>
        <v>0</v>
      </c>
      <c r="O21" s="114">
        <f>'01-Mapa de riesgo-UO'!AF22</f>
        <v>0</v>
      </c>
      <c r="P21" s="115">
        <f>'01-Mapa de riesgo-UO'!AK22</f>
        <v>0</v>
      </c>
      <c r="Q21" s="115">
        <f>'01-Mapa de riesgo-UO'!AP22</f>
        <v>0</v>
      </c>
      <c r="R21" s="408"/>
      <c r="S21" s="409"/>
      <c r="T21" s="410"/>
      <c r="U21" s="116">
        <f>'01-Mapa de riesgo-UO'!AW22</f>
        <v>0</v>
      </c>
      <c r="V21" s="116">
        <f>'01-Mapa de riesgo-UO'!AX22</f>
        <v>0</v>
      </c>
      <c r="W21" s="117">
        <f>'01-Mapa de riesgo-UO'!K22</f>
        <v>0</v>
      </c>
      <c r="X21" s="121"/>
      <c r="Y21" s="122"/>
      <c r="Z21" s="123"/>
      <c r="AA21" s="123"/>
      <c r="AB21" s="405"/>
      <c r="AC21" s="126"/>
    </row>
    <row r="22" spans="1:29" ht="12.75" customHeight="1" x14ac:dyDescent="0.2">
      <c r="A22" s="416">
        <v>5</v>
      </c>
      <c r="B22" s="416" t="str">
        <f>'01-Mapa de riesgo-UO'!D23</f>
        <v>ADMINISTRACIÓN_INSTITUCIONAL</v>
      </c>
      <c r="C22" s="415" t="str">
        <f>+'01-Mapa de riesgo-UO'!F23</f>
        <v>NO</v>
      </c>
      <c r="D22" s="415" t="str">
        <f>'01-Mapa de riesgo-UO'!J23</f>
        <v>Tecnología</v>
      </c>
      <c r="E22" s="415" t="str">
        <f>'01-Mapa de riesgo-UO'!K23</f>
        <v>FALTA DE RED PARA EL FUNCIONAMIENTO ADECUADO DE LOS PROCESOS ADMINISTRATIVOS Y EDUCATIVOS DE LA FCAA</v>
      </c>
      <c r="F22" s="415"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415" t="str">
        <f>'01-Mapa de riesgo-UO'!M23</f>
        <v>Reprocesos , desplazamientos a lugares que si cuenten con Red</v>
      </c>
      <c r="I22" s="406" t="str">
        <f>'01-Mapa de riesgo-UO'!AT23</f>
        <v>MODERADO</v>
      </c>
      <c r="J22" s="415" t="str">
        <f>'01-Mapa de riesgo-UO'!AU23</f>
        <v># de veces en que se presentaron problemas caida o mal recepción de la red de la Universidad</v>
      </c>
      <c r="K22" s="414"/>
      <c r="L22" s="414"/>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406" t="str">
        <f>'01-Mapa de riesgo-UO'!AR23</f>
        <v>ACEPTABLE</v>
      </c>
      <c r="S22" s="409"/>
      <c r="T22" s="410"/>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403"/>
      <c r="AC22" s="126"/>
    </row>
    <row r="23" spans="1:29" ht="12.75" customHeight="1" x14ac:dyDescent="0.2">
      <c r="A23" s="407"/>
      <c r="B23" s="407"/>
      <c r="C23" s="407"/>
      <c r="D23" s="407"/>
      <c r="E23" s="407"/>
      <c r="F23" s="407"/>
      <c r="G23" s="112">
        <f>'01-Mapa de riesgo-UO'!I24</f>
        <v>0</v>
      </c>
      <c r="H23" s="407"/>
      <c r="I23" s="407"/>
      <c r="J23" s="407"/>
      <c r="K23" s="412"/>
      <c r="L23" s="412"/>
      <c r="M23" s="113">
        <f>'01-Mapa de riesgo-UO'!W24</f>
        <v>0</v>
      </c>
      <c r="N23" s="114">
        <f>'01-Mapa de riesgo-UO'!AB24</f>
        <v>0</v>
      </c>
      <c r="O23" s="114">
        <f>'01-Mapa de riesgo-UO'!AF24</f>
        <v>0</v>
      </c>
      <c r="P23" s="115">
        <f>'01-Mapa de riesgo-UO'!AK24</f>
        <v>0</v>
      </c>
      <c r="Q23" s="115">
        <f>'01-Mapa de riesgo-UO'!AP24</f>
        <v>0</v>
      </c>
      <c r="R23" s="407"/>
      <c r="S23" s="409"/>
      <c r="T23" s="410"/>
      <c r="U23" s="116">
        <f>'01-Mapa de riesgo-UO'!AW24</f>
        <v>0</v>
      </c>
      <c r="V23" s="116">
        <f>'01-Mapa de riesgo-UO'!AX24</f>
        <v>0</v>
      </c>
      <c r="W23" s="117">
        <f>'01-Mapa de riesgo-UO'!K24</f>
        <v>0</v>
      </c>
      <c r="X23" s="121"/>
      <c r="Y23" s="122"/>
      <c r="Z23" s="123"/>
      <c r="AA23" s="123"/>
      <c r="AB23" s="404"/>
      <c r="AC23" s="126"/>
    </row>
    <row r="24" spans="1:29" ht="12.75" customHeight="1" x14ac:dyDescent="0.2">
      <c r="A24" s="408"/>
      <c r="B24" s="408"/>
      <c r="C24" s="408"/>
      <c r="D24" s="408"/>
      <c r="E24" s="408"/>
      <c r="F24" s="408"/>
      <c r="G24" s="112">
        <f>'01-Mapa de riesgo-UO'!I25</f>
        <v>0</v>
      </c>
      <c r="H24" s="408"/>
      <c r="I24" s="408"/>
      <c r="J24" s="408"/>
      <c r="K24" s="413"/>
      <c r="L24" s="413"/>
      <c r="M24" s="113">
        <f>'01-Mapa de riesgo-UO'!W25</f>
        <v>0</v>
      </c>
      <c r="N24" s="114">
        <f>'01-Mapa de riesgo-UO'!AB25</f>
        <v>0</v>
      </c>
      <c r="O24" s="114">
        <f>'01-Mapa de riesgo-UO'!AF25</f>
        <v>0</v>
      </c>
      <c r="P24" s="115">
        <f>'01-Mapa de riesgo-UO'!AK25</f>
        <v>0</v>
      </c>
      <c r="Q24" s="115">
        <f>'01-Mapa de riesgo-UO'!AP25</f>
        <v>0</v>
      </c>
      <c r="R24" s="408"/>
      <c r="S24" s="409"/>
      <c r="T24" s="410"/>
      <c r="U24" s="116">
        <f>'01-Mapa de riesgo-UO'!AW25</f>
        <v>0</v>
      </c>
      <c r="V24" s="116">
        <f>'01-Mapa de riesgo-UO'!AX25</f>
        <v>0</v>
      </c>
      <c r="W24" s="117">
        <f>'01-Mapa de riesgo-UO'!K25</f>
        <v>0</v>
      </c>
      <c r="X24" s="121"/>
      <c r="Y24" s="122"/>
      <c r="Z24" s="123"/>
      <c r="AA24" s="123"/>
      <c r="AB24" s="405"/>
      <c r="AC24" s="126"/>
    </row>
    <row r="25" spans="1:29" ht="12.75" customHeight="1" x14ac:dyDescent="0.2">
      <c r="A25" s="416">
        <v>6</v>
      </c>
      <c r="B25" s="416" t="str">
        <f>'01-Mapa de riesgo-UO'!D26</f>
        <v>DOCENCIA</v>
      </c>
      <c r="C25" s="415" t="str">
        <f>+'01-Mapa de riesgo-UO'!F26</f>
        <v>NO</v>
      </c>
      <c r="D25" s="415" t="str">
        <f>'01-Mapa de riesgo-UO'!J26</f>
        <v>Estratégico</v>
      </c>
      <c r="E25" s="415" t="str">
        <f>'01-Mapa de riesgo-UO'!K26</f>
        <v>No renovación del registro calificado de un programa académico</v>
      </c>
      <c r="F25" s="415" t="str">
        <f>'01-Mapa de riesgo-UO'!L26</f>
        <v>Perdida del registro calificado de uno de los programas que hacen parte de la facultad</v>
      </c>
      <c r="G25" s="112" t="str">
        <f>'01-Mapa de riesgo-UO'!I26</f>
        <v>Falta de seguimiento a las fechas de vencimiento a los registros calificados</v>
      </c>
      <c r="H25" s="415" t="str">
        <f>'01-Mapa de riesgo-UO'!M26</f>
        <v>No ofrecimiento del programa académico
Perdida de imagen de la Institución</v>
      </c>
      <c r="I25" s="406" t="str">
        <f>'01-Mapa de riesgo-UO'!AT26</f>
        <v>LEVE</v>
      </c>
      <c r="J25" s="415" t="str">
        <f>'01-Mapa de riesgo-UO'!AU26</f>
        <v>Número de programas que no renuevan su registro calificado</v>
      </c>
      <c r="K25" s="414"/>
      <c r="L25" s="414"/>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406" t="str">
        <f>'01-Mapa de riesgo-UO'!AR26</f>
        <v>ACEPTABLE</v>
      </c>
      <c r="S25" s="409"/>
      <c r="T25" s="410"/>
      <c r="U25" s="116" t="str">
        <f>'01-Mapa de riesgo-UO'!AW26</f>
        <v>ASUMIR</v>
      </c>
      <c r="V25" s="116">
        <f>'01-Mapa de riesgo-UO'!AX26</f>
        <v>0</v>
      </c>
      <c r="W25" s="117" t="str">
        <f>'01-Mapa de riesgo-UO'!K26</f>
        <v>No renovación del registro calificado de un programa académico</v>
      </c>
      <c r="X25" s="121"/>
      <c r="Y25" s="122"/>
      <c r="Z25" s="123"/>
      <c r="AA25" s="123"/>
      <c r="AB25" s="403"/>
      <c r="AC25" s="126"/>
    </row>
    <row r="26" spans="1:29" ht="12.75" customHeight="1" x14ac:dyDescent="0.2">
      <c r="A26" s="407"/>
      <c r="B26" s="407"/>
      <c r="C26" s="407"/>
      <c r="D26" s="407"/>
      <c r="E26" s="407"/>
      <c r="F26" s="407"/>
      <c r="G26" s="112" t="str">
        <f>'01-Mapa de riesgo-UO'!I27</f>
        <v>Cambios de las normas que rigen los procesos de renovación de registro calificado</v>
      </c>
      <c r="H26" s="407"/>
      <c r="I26" s="407"/>
      <c r="J26" s="407"/>
      <c r="K26" s="412"/>
      <c r="L26" s="412"/>
      <c r="M26" s="113">
        <f>'01-Mapa de riesgo-UO'!W27</f>
        <v>0</v>
      </c>
      <c r="N26" s="114">
        <f>'01-Mapa de riesgo-UO'!AB27</f>
        <v>0</v>
      </c>
      <c r="O26" s="114">
        <f>'01-Mapa de riesgo-UO'!AF27</f>
        <v>0</v>
      </c>
      <c r="P26" s="115">
        <f>'01-Mapa de riesgo-UO'!AK27</f>
        <v>0</v>
      </c>
      <c r="Q26" s="115">
        <f>'01-Mapa de riesgo-UO'!AP27</f>
        <v>0</v>
      </c>
      <c r="R26" s="407"/>
      <c r="S26" s="409"/>
      <c r="T26" s="410"/>
      <c r="U26" s="116">
        <f>'01-Mapa de riesgo-UO'!AW27</f>
        <v>0</v>
      </c>
      <c r="V26" s="116">
        <f>'01-Mapa de riesgo-UO'!AX27</f>
        <v>0</v>
      </c>
      <c r="W26" s="117">
        <f>'01-Mapa de riesgo-UO'!K27</f>
        <v>0</v>
      </c>
      <c r="X26" s="121"/>
      <c r="Y26" s="122"/>
      <c r="Z26" s="123"/>
      <c r="AA26" s="123"/>
      <c r="AB26" s="404"/>
      <c r="AC26" s="126"/>
    </row>
    <row r="27" spans="1:29" ht="12.75" customHeight="1" x14ac:dyDescent="0.2">
      <c r="A27" s="408"/>
      <c r="B27" s="408"/>
      <c r="C27" s="408"/>
      <c r="D27" s="408"/>
      <c r="E27" s="408"/>
      <c r="F27" s="408"/>
      <c r="G27" s="112">
        <f>'01-Mapa de riesgo-UO'!I28</f>
        <v>0</v>
      </c>
      <c r="H27" s="408"/>
      <c r="I27" s="408"/>
      <c r="J27" s="408"/>
      <c r="K27" s="413"/>
      <c r="L27" s="413"/>
      <c r="M27" s="113">
        <f>'01-Mapa de riesgo-UO'!W28</f>
        <v>0</v>
      </c>
      <c r="N27" s="114">
        <f>'01-Mapa de riesgo-UO'!AB28</f>
        <v>0</v>
      </c>
      <c r="O27" s="114">
        <f>'01-Mapa de riesgo-UO'!AF28</f>
        <v>0</v>
      </c>
      <c r="P27" s="115">
        <f>'01-Mapa de riesgo-UO'!AK28</f>
        <v>0</v>
      </c>
      <c r="Q27" s="115">
        <f>'01-Mapa de riesgo-UO'!AP28</f>
        <v>0</v>
      </c>
      <c r="R27" s="408"/>
      <c r="S27" s="409"/>
      <c r="T27" s="410"/>
      <c r="U27" s="116">
        <f>'01-Mapa de riesgo-UO'!AW28</f>
        <v>0</v>
      </c>
      <c r="V27" s="116">
        <f>'01-Mapa de riesgo-UO'!AX28</f>
        <v>0</v>
      </c>
      <c r="W27" s="117">
        <f>'01-Mapa de riesgo-UO'!K28</f>
        <v>0</v>
      </c>
      <c r="X27" s="121"/>
      <c r="Y27" s="122"/>
      <c r="Z27" s="123"/>
      <c r="AA27" s="123"/>
      <c r="AB27" s="405"/>
      <c r="AC27" s="126"/>
    </row>
    <row r="28" spans="1:29" ht="12.75" customHeight="1" x14ac:dyDescent="0.2">
      <c r="A28" s="416">
        <v>7</v>
      </c>
      <c r="B28" s="416" t="str">
        <f>'01-Mapa de riesgo-UO'!D29</f>
        <v>INVESTIGACIÓN_E_INNOVACIÓN</v>
      </c>
      <c r="C28" s="415" t="str">
        <f>+'01-Mapa de riesgo-UO'!F29</f>
        <v>NO</v>
      </c>
      <c r="D28" s="415" t="str">
        <f>'01-Mapa de riesgo-UO'!J29</f>
        <v>Estratégico</v>
      </c>
      <c r="E28" s="415" t="str">
        <f>'01-Mapa de riesgo-UO'!K29</f>
        <v>Descenso de los Grupos de investigación vinculados a la Facultad en el escalfon de Colciencias</v>
      </c>
      <c r="F28" s="415"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415" t="str">
        <f>'01-Mapa de riesgo-UO'!M29</f>
        <v>Incumplimiento con las metas trazadas en el PDI
Perdida de imagen institucional
Disminución en la producción derivada de la investigación</v>
      </c>
      <c r="I28" s="406" t="str">
        <f>'01-Mapa de riesgo-UO'!AT29</f>
        <v>MODERADO</v>
      </c>
      <c r="J28" s="415" t="str">
        <f>'01-Mapa de riesgo-UO'!AU29</f>
        <v># de grupos categorizados en Minciencias que bajan de categoría</v>
      </c>
      <c r="K28" s="414"/>
      <c r="L28" s="414"/>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406" t="str">
        <f>'01-Mapa de riesgo-UO'!AR29</f>
        <v>ACEPTABLE</v>
      </c>
      <c r="S28" s="409"/>
      <c r="T28" s="410"/>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403"/>
      <c r="AC28" s="126"/>
    </row>
    <row r="29" spans="1:29" ht="12.75" customHeight="1" x14ac:dyDescent="0.2">
      <c r="A29" s="407"/>
      <c r="B29" s="407"/>
      <c r="C29" s="407"/>
      <c r="D29" s="407"/>
      <c r="E29" s="407"/>
      <c r="F29" s="407"/>
      <c r="G29" s="112" t="str">
        <f>'01-Mapa de riesgo-UO'!I30</f>
        <v>Desactualización de la información del Grupo de Investigación en la plataforma de Colciencias</v>
      </c>
      <c r="H29" s="407"/>
      <c r="I29" s="407"/>
      <c r="J29" s="407"/>
      <c r="K29" s="412"/>
      <c r="L29" s="412"/>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407"/>
      <c r="S29" s="409"/>
      <c r="T29" s="410"/>
      <c r="U29" s="116" t="str">
        <f>'01-Mapa de riesgo-UO'!AW30</f>
        <v>REDUCIR</v>
      </c>
      <c r="V29" s="116" t="str">
        <f>'01-Mapa de riesgo-UO'!AX30</f>
        <v>Consulta al sistema de información de la Vicerrectoría de Investigaciones</v>
      </c>
      <c r="W29" s="117">
        <f>'01-Mapa de riesgo-UO'!K30</f>
        <v>0</v>
      </c>
      <c r="X29" s="121"/>
      <c r="Y29" s="122"/>
      <c r="Z29" s="123"/>
      <c r="AA29" s="123"/>
      <c r="AB29" s="404"/>
      <c r="AC29" s="126"/>
    </row>
    <row r="30" spans="1:29" ht="12.75" customHeight="1" x14ac:dyDescent="0.2">
      <c r="A30" s="408"/>
      <c r="B30" s="408"/>
      <c r="C30" s="408"/>
      <c r="D30" s="408"/>
      <c r="E30" s="408"/>
      <c r="F30" s="408"/>
      <c r="G30" s="112" t="str">
        <f>'01-Mapa de riesgo-UO'!I31</f>
        <v>Poca claridad en las lineas de investigación a ser apoyadas por la Institución para el otorgamiento de recuros que soporte el proceso de los grupos</v>
      </c>
      <c r="H30" s="408"/>
      <c r="I30" s="408"/>
      <c r="J30" s="408"/>
      <c r="K30" s="413"/>
      <c r="L30" s="413"/>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408"/>
      <c r="S30" s="409"/>
      <c r="T30" s="410"/>
      <c r="U30" s="116" t="str">
        <f>'01-Mapa de riesgo-UO'!AW31</f>
        <v>REDUCIR</v>
      </c>
      <c r="V30" s="116" t="str">
        <f>'01-Mapa de riesgo-UO'!AX31</f>
        <v>Promover la publicación de resultados de las investigaciones de los grupos.</v>
      </c>
      <c r="W30" s="117">
        <f>'01-Mapa de riesgo-UO'!K31</f>
        <v>0</v>
      </c>
      <c r="X30" s="121"/>
      <c r="Y30" s="122"/>
      <c r="Z30" s="123"/>
      <c r="AA30" s="123"/>
      <c r="AB30" s="405"/>
      <c r="AC30" s="126"/>
    </row>
    <row r="31" spans="1:29" ht="12.75" customHeight="1" x14ac:dyDescent="0.2">
      <c r="A31" s="416">
        <v>8</v>
      </c>
      <c r="B31" s="416" t="str">
        <f>'01-Mapa de riesgo-UO'!D32</f>
        <v>EXTENSIÓN_PROYECCIÓN_SOCIAL</v>
      </c>
      <c r="C31" s="415" t="str">
        <f>+'01-Mapa de riesgo-UO'!F32</f>
        <v>NO</v>
      </c>
      <c r="D31" s="415" t="str">
        <f>'01-Mapa de riesgo-UO'!J32</f>
        <v>Operacional</v>
      </c>
      <c r="E31" s="415" t="str">
        <f>'01-Mapa de riesgo-UO'!K32</f>
        <v>Disminución de las actividades de extensión que la Facultad realiza</v>
      </c>
      <c r="F31" s="415" t="str">
        <f>'01-Mapa de riesgo-UO'!L32</f>
        <v>Poca actividad de extensión de la facultad</v>
      </c>
      <c r="G31" s="112" t="str">
        <f>'01-Mapa de riesgo-UO'!I32</f>
        <v>Deficiencia presupuestal para el fomento de las actividades de extensión</v>
      </c>
      <c r="H31" s="415" t="str">
        <f>'01-Mapa de riesgo-UO'!M32</f>
        <v>Indicadores de la Universidad afectados
Reducción en los recursos propios de la institución</v>
      </c>
      <c r="I31" s="406" t="str">
        <f>'01-Mapa de riesgo-UO'!AT32</f>
        <v>LEVE</v>
      </c>
      <c r="J31" s="415" t="str">
        <f>'01-Mapa de riesgo-UO'!AU32</f>
        <v># de proyectos de extensión generados y sistematizados</v>
      </c>
      <c r="K31" s="414"/>
      <c r="L31" s="414"/>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406" t="str">
        <f>'01-Mapa de riesgo-UO'!AR32</f>
        <v>ACEPTABLE</v>
      </c>
      <c r="S31" s="409"/>
      <c r="T31" s="410"/>
      <c r="U31" s="116" t="str">
        <f>'01-Mapa de riesgo-UO'!AW32</f>
        <v>ASUMIR</v>
      </c>
      <c r="V31" s="116">
        <f>'01-Mapa de riesgo-UO'!AX32</f>
        <v>0</v>
      </c>
      <c r="W31" s="117" t="str">
        <f>'01-Mapa de riesgo-UO'!K32</f>
        <v>Disminución de las actividades de extensión que la Facultad realiza</v>
      </c>
      <c r="X31" s="121"/>
      <c r="Y31" s="122"/>
      <c r="Z31" s="123"/>
      <c r="AA31" s="123"/>
      <c r="AB31" s="403"/>
      <c r="AC31" s="126"/>
    </row>
    <row r="32" spans="1:29" ht="12.75" customHeight="1" x14ac:dyDescent="0.2">
      <c r="A32" s="407"/>
      <c r="B32" s="407"/>
      <c r="C32" s="407"/>
      <c r="D32" s="407"/>
      <c r="E32" s="407"/>
      <c r="F32" s="407"/>
      <c r="G32" s="112" t="str">
        <f>'01-Mapa de riesgo-UO'!I33</f>
        <v>Desinteres por formular o participar en las actividades de extensión de la facultad y la universidad</v>
      </c>
      <c r="H32" s="407"/>
      <c r="I32" s="407"/>
      <c r="J32" s="407"/>
      <c r="K32" s="412"/>
      <c r="L32" s="412"/>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407"/>
      <c r="S32" s="409"/>
      <c r="T32" s="410"/>
      <c r="U32" s="116" t="str">
        <f>'01-Mapa de riesgo-UO'!AW33</f>
        <v>ASUMIR</v>
      </c>
      <c r="V32" s="116">
        <f>'01-Mapa de riesgo-UO'!AX33</f>
        <v>0</v>
      </c>
      <c r="W32" s="117">
        <f>'01-Mapa de riesgo-UO'!K33</f>
        <v>0</v>
      </c>
      <c r="X32" s="121"/>
      <c r="Y32" s="122"/>
      <c r="Z32" s="123"/>
      <c r="AA32" s="123"/>
      <c r="AB32" s="404"/>
      <c r="AC32" s="126"/>
    </row>
    <row r="33" spans="1:29" ht="12.75" customHeight="1" x14ac:dyDescent="0.2">
      <c r="A33" s="408"/>
      <c r="B33" s="408"/>
      <c r="C33" s="408"/>
      <c r="D33" s="408"/>
      <c r="E33" s="408"/>
      <c r="F33" s="408"/>
      <c r="G33" s="112" t="str">
        <f>'01-Mapa de riesgo-UO'!I34</f>
        <v xml:space="preserve">Falta de registro de la información de extensión que realiza la Facultad </v>
      </c>
      <c r="H33" s="408"/>
      <c r="I33" s="408"/>
      <c r="J33" s="408"/>
      <c r="K33" s="413"/>
      <c r="L33" s="413"/>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408"/>
      <c r="S33" s="409"/>
      <c r="T33" s="410"/>
      <c r="U33" s="116" t="str">
        <f>'01-Mapa de riesgo-UO'!AW34</f>
        <v>ASUMIR</v>
      </c>
      <c r="V33" s="116">
        <f>'01-Mapa de riesgo-UO'!AX34</f>
        <v>0</v>
      </c>
      <c r="W33" s="117">
        <f>'01-Mapa de riesgo-UO'!K34</f>
        <v>0</v>
      </c>
      <c r="X33" s="121"/>
      <c r="Y33" s="122"/>
      <c r="Z33" s="123"/>
      <c r="AA33" s="123"/>
      <c r="AB33" s="405"/>
      <c r="AC33" s="126"/>
    </row>
    <row r="34" spans="1:29" ht="12.75" customHeight="1" x14ac:dyDescent="0.2">
      <c r="A34" s="416">
        <v>9</v>
      </c>
      <c r="B34" s="416" t="str">
        <f>'01-Mapa de riesgo-UO'!D35</f>
        <v>EXTENSIÓN_PROYECCIÓN_SOCIAL</v>
      </c>
      <c r="C34" s="415" t="str">
        <f>+'01-Mapa de riesgo-UO'!F35</f>
        <v>NO</v>
      </c>
      <c r="D34" s="415" t="str">
        <f>'01-Mapa de riesgo-UO'!J35</f>
        <v>Cumplimiento</v>
      </c>
      <c r="E34" s="415" t="str">
        <f>'01-Mapa de riesgo-UO'!K35</f>
        <v>Proyectos especiales con deficit presupuestal</v>
      </c>
      <c r="F34" s="415" t="str">
        <f>'01-Mapa de riesgo-UO'!L35</f>
        <v>Proyectos especiales de la facultad que no alcanzan los puntos de equilibrio requeridos para su funcionamiento</v>
      </c>
      <c r="G34" s="112" t="str">
        <f>'01-Mapa de riesgo-UO'!I35</f>
        <v>Poca demanda de los servicios ofrecidos por la facultad</v>
      </c>
      <c r="H34" s="415" t="str">
        <f>'01-Mapa de riesgo-UO'!M35</f>
        <v>Afectación al fondo de la facultad
Incumplimiento de los compromisos pactados en el proyecto
Demandas por incumplimientos
Reducción en los recursos propios de la institución</v>
      </c>
      <c r="I34" s="406" t="str">
        <f>'01-Mapa de riesgo-UO'!AT35</f>
        <v>MODERADO</v>
      </c>
      <c r="J34" s="415" t="str">
        <f>'01-Mapa de riesgo-UO'!AU35</f>
        <v>(# de proyectos con deficit/ Total  proyectos) * 100%</v>
      </c>
      <c r="K34" s="414"/>
      <c r="L34" s="414"/>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406" t="str">
        <f>'01-Mapa de riesgo-UO'!AR35</f>
        <v>ACEPTABLE</v>
      </c>
      <c r="S34" s="409"/>
      <c r="T34" s="410"/>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403"/>
      <c r="AC34" s="126"/>
    </row>
    <row r="35" spans="1:29" ht="12.75" customHeight="1" x14ac:dyDescent="0.2">
      <c r="A35" s="407"/>
      <c r="B35" s="407"/>
      <c r="C35" s="407"/>
      <c r="D35" s="407"/>
      <c r="E35" s="407"/>
      <c r="F35" s="407"/>
      <c r="G35" s="112" t="str">
        <f>'01-Mapa de riesgo-UO'!I36</f>
        <v>Presupuestos con gastos por encima del punto de equilibrio</v>
      </c>
      <c r="H35" s="407"/>
      <c r="I35" s="407"/>
      <c r="J35" s="407"/>
      <c r="K35" s="412"/>
      <c r="L35" s="412"/>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407"/>
      <c r="S35" s="409"/>
      <c r="T35" s="410"/>
      <c r="U35" s="116" t="str">
        <f>'01-Mapa de riesgo-UO'!AW36</f>
        <v>REDUCIR</v>
      </c>
      <c r="V35" s="116" t="str">
        <f>'01-Mapa de riesgo-UO'!AX36</f>
        <v>Reducción de gastos de funcionamiento</v>
      </c>
      <c r="W35" s="117">
        <f>'01-Mapa de riesgo-UO'!K36</f>
        <v>0</v>
      </c>
      <c r="X35" s="121"/>
      <c r="Y35" s="122"/>
      <c r="Z35" s="123"/>
      <c r="AA35" s="123"/>
      <c r="AB35" s="404"/>
      <c r="AC35" s="126"/>
    </row>
    <row r="36" spans="1:29" ht="12.75" customHeight="1" x14ac:dyDescent="0.2">
      <c r="A36" s="408"/>
      <c r="B36" s="408"/>
      <c r="C36" s="408"/>
      <c r="D36" s="408"/>
      <c r="E36" s="408"/>
      <c r="F36" s="408"/>
      <c r="G36" s="112" t="str">
        <f>'01-Mapa de riesgo-UO'!I37</f>
        <v>Sobrecarga de trabajo en docentes que realizan labores de coordinación y ejecución de proyectos</v>
      </c>
      <c r="H36" s="408"/>
      <c r="I36" s="408"/>
      <c r="J36" s="408"/>
      <c r="K36" s="413"/>
      <c r="L36" s="413"/>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408"/>
      <c r="S36" s="409"/>
      <c r="T36" s="410"/>
      <c r="U36" s="116" t="str">
        <f>'01-Mapa de riesgo-UO'!AW37</f>
        <v>REDUCIR</v>
      </c>
      <c r="V36" s="116" t="str">
        <f>'01-Mapa de riesgo-UO'!AX37</f>
        <v>Reducción de sobrecarga</v>
      </c>
      <c r="W36" s="117">
        <f>'01-Mapa de riesgo-UO'!K37</f>
        <v>0</v>
      </c>
      <c r="X36" s="121"/>
      <c r="Y36" s="122"/>
      <c r="Z36" s="123"/>
      <c r="AA36" s="123"/>
      <c r="AB36" s="405"/>
      <c r="AC36" s="126"/>
    </row>
    <row r="37" spans="1:29" ht="12.75" customHeight="1" x14ac:dyDescent="0.2">
      <c r="A37" s="416">
        <v>10</v>
      </c>
      <c r="B37" s="416" t="str">
        <f>'01-Mapa de riesgo-UO'!D38</f>
        <v>DOCENCIA</v>
      </c>
      <c r="C37" s="415" t="str">
        <f>+'01-Mapa de riesgo-UO'!F38</f>
        <v>SI</v>
      </c>
      <c r="D37" s="415" t="str">
        <f>'01-Mapa de riesgo-UO'!J38</f>
        <v>Operacional</v>
      </c>
      <c r="E37" s="415" t="str">
        <f>'01-Mapa de riesgo-UO'!K38</f>
        <v>Pérdida de docentes para la atención adecuada de los programas de la Facultad de Ciencias Ambientales</v>
      </c>
      <c r="F37" s="415"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415" t="str">
        <f>'01-Mapa de riesgo-UO'!M38</f>
        <v>Se pierde la formación académica alcanzada por estos docentes y sus experiencias para la pertiencia de las catedras que tienen a su cargo</v>
      </c>
      <c r="I37" s="406" t="str">
        <f>'01-Mapa de riesgo-UO'!AT38</f>
        <v>MODERADO</v>
      </c>
      <c r="J37" s="415" t="str">
        <f>'01-Mapa de riesgo-UO'!AU38</f>
        <v>(# de docentes de planta en cargos administrativos y jubilados)/ Total  de docentes  de planta</v>
      </c>
      <c r="K37" s="411"/>
      <c r="L37" s="414"/>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406" t="str">
        <f>'01-Mapa de riesgo-UO'!AR38</f>
        <v>ACEPTABLE</v>
      </c>
      <c r="S37" s="409"/>
      <c r="T37" s="410"/>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403"/>
      <c r="AC37" s="126"/>
    </row>
    <row r="38" spans="1:29" ht="12.75" customHeight="1" x14ac:dyDescent="0.2">
      <c r="A38" s="407"/>
      <c r="B38" s="407"/>
      <c r="C38" s="407"/>
      <c r="D38" s="407"/>
      <c r="E38" s="407"/>
      <c r="F38" s="407"/>
      <c r="G38" s="112" t="str">
        <f>'01-Mapa de riesgo-UO'!I39</f>
        <v>Jubilación de docentes que no han sido reemplazados</v>
      </c>
      <c r="H38" s="407"/>
      <c r="I38" s="407"/>
      <c r="J38" s="407"/>
      <c r="K38" s="412"/>
      <c r="L38" s="412"/>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407"/>
      <c r="S38" s="409"/>
      <c r="T38" s="410"/>
      <c r="U38" s="116" t="str">
        <f>'01-Mapa de riesgo-UO'!AW39</f>
        <v>TRANSFERIR</v>
      </c>
      <c r="V38" s="116" t="str">
        <f>'01-Mapa de riesgo-UO'!AX39</f>
        <v>Solicitud de plazas docentes</v>
      </c>
      <c r="W38" s="117">
        <f>'01-Mapa de riesgo-UO'!K39</f>
        <v>0</v>
      </c>
      <c r="X38" s="121"/>
      <c r="Y38" s="122"/>
      <c r="Z38" s="123"/>
      <c r="AA38" s="123"/>
      <c r="AB38" s="404"/>
      <c r="AC38" s="126"/>
    </row>
    <row r="39" spans="1:29" ht="12.75" customHeight="1" x14ac:dyDescent="0.2">
      <c r="A39" s="408"/>
      <c r="B39" s="408"/>
      <c r="C39" s="408"/>
      <c r="D39" s="408"/>
      <c r="E39" s="408"/>
      <c r="F39" s="408"/>
      <c r="G39" s="112">
        <f>'01-Mapa de riesgo-UO'!I40</f>
        <v>0</v>
      </c>
      <c r="H39" s="408"/>
      <c r="I39" s="408"/>
      <c r="J39" s="408"/>
      <c r="K39" s="413"/>
      <c r="L39" s="413"/>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408"/>
      <c r="S39" s="409"/>
      <c r="T39" s="410"/>
      <c r="U39" s="116" t="str">
        <f>'01-Mapa de riesgo-UO'!AW40</f>
        <v>TRANSFERIR</v>
      </c>
      <c r="V39" s="116" t="str">
        <f>'01-Mapa de riesgo-UO'!AX40</f>
        <v xml:space="preserve">Aumento docentes planta </v>
      </c>
      <c r="W39" s="117">
        <f>'01-Mapa de riesgo-UO'!K40</f>
        <v>0</v>
      </c>
      <c r="X39" s="121"/>
      <c r="Y39" s="122"/>
      <c r="Z39" s="123"/>
      <c r="AA39" s="123"/>
      <c r="AB39" s="405"/>
      <c r="AC39" s="126"/>
    </row>
    <row r="40" spans="1:29" ht="12.75" customHeight="1" x14ac:dyDescent="0.2">
      <c r="A40" s="416">
        <v>11</v>
      </c>
      <c r="B40" s="416" t="str">
        <f>'01-Mapa de riesgo-UO'!D41</f>
        <v>DOCENCIA</v>
      </c>
      <c r="C40" s="415" t="str">
        <f>+'01-Mapa de riesgo-UO'!F41</f>
        <v>NO</v>
      </c>
      <c r="D40" s="415" t="str">
        <f>'01-Mapa de riesgo-UO'!J41</f>
        <v>Estratégico</v>
      </c>
      <c r="E40" s="415" t="str">
        <f>'01-Mapa de riesgo-UO'!K41</f>
        <v>Cambios de la normatividad nacional que rige los procesos de renovación de registro calificado</v>
      </c>
      <c r="F40" s="415" t="str">
        <f>'01-Mapa de riesgo-UO'!L41</f>
        <v>Pérdida del registro calificado de uno de los programas que hacen parte de la Facultad</v>
      </c>
      <c r="G40" s="112" t="str">
        <f>'01-Mapa de riesgo-UO'!I41</f>
        <v>No renovación del registro calificado de un programa académico</v>
      </c>
      <c r="H40" s="415" t="str">
        <f>'01-Mapa de riesgo-UO'!M41</f>
        <v>No ofrecimiento del programa académico
Pérdida de imagen Institucional</v>
      </c>
      <c r="I40" s="406" t="str">
        <f>'01-Mapa de riesgo-UO'!AT41</f>
        <v>MODERADO</v>
      </c>
      <c r="J40" s="415" t="str">
        <f>'01-Mapa de riesgo-UO'!AU41</f>
        <v>No. De programas que han perdido el registro calificado</v>
      </c>
      <c r="K40" s="411"/>
      <c r="L40" s="414"/>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406" t="str">
        <f>'01-Mapa de riesgo-UO'!AR41</f>
        <v>ACEPTABLE</v>
      </c>
      <c r="S40" s="409"/>
      <c r="T40" s="410"/>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403"/>
      <c r="AC40" s="126"/>
    </row>
    <row r="41" spans="1:29" ht="12.75" customHeight="1" x14ac:dyDescent="0.2">
      <c r="A41" s="407"/>
      <c r="B41" s="407"/>
      <c r="C41" s="407"/>
      <c r="D41" s="407"/>
      <c r="E41" s="407"/>
      <c r="F41" s="407"/>
      <c r="G41" s="112">
        <f>'01-Mapa de riesgo-UO'!I42</f>
        <v>0</v>
      </c>
      <c r="H41" s="407"/>
      <c r="I41" s="407"/>
      <c r="J41" s="407"/>
      <c r="K41" s="412"/>
      <c r="L41" s="412"/>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407"/>
      <c r="S41" s="409"/>
      <c r="T41" s="410"/>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404"/>
      <c r="AC41" s="126"/>
    </row>
    <row r="42" spans="1:29" ht="12.75" customHeight="1" x14ac:dyDescent="0.2">
      <c r="A42" s="408"/>
      <c r="B42" s="408"/>
      <c r="C42" s="408"/>
      <c r="D42" s="408"/>
      <c r="E42" s="408"/>
      <c r="F42" s="408"/>
      <c r="G42" s="112">
        <f>'01-Mapa de riesgo-UO'!I43</f>
        <v>0</v>
      </c>
      <c r="H42" s="408"/>
      <c r="I42" s="408"/>
      <c r="J42" s="408"/>
      <c r="K42" s="413"/>
      <c r="L42" s="413"/>
      <c r="M42" s="113">
        <f>'01-Mapa de riesgo-UO'!W43</f>
        <v>0</v>
      </c>
      <c r="N42" s="114">
        <f>'01-Mapa de riesgo-UO'!AB43</f>
        <v>0</v>
      </c>
      <c r="O42" s="114">
        <f>'01-Mapa de riesgo-UO'!AF43</f>
        <v>0</v>
      </c>
      <c r="P42" s="115">
        <f>'01-Mapa de riesgo-UO'!AK43</f>
        <v>0</v>
      </c>
      <c r="Q42" s="115">
        <f>'01-Mapa de riesgo-UO'!AP43</f>
        <v>0</v>
      </c>
      <c r="R42" s="408"/>
      <c r="S42" s="409"/>
      <c r="T42" s="410"/>
      <c r="U42" s="116">
        <f>'01-Mapa de riesgo-UO'!AW43</f>
        <v>0</v>
      </c>
      <c r="V42" s="116">
        <f>'01-Mapa de riesgo-UO'!AX43</f>
        <v>0</v>
      </c>
      <c r="W42" s="117">
        <f>'01-Mapa de riesgo-UO'!K43</f>
        <v>0</v>
      </c>
      <c r="X42" s="121"/>
      <c r="Y42" s="122"/>
      <c r="Z42" s="123"/>
      <c r="AA42" s="123"/>
      <c r="AB42" s="405"/>
      <c r="AC42" s="126"/>
    </row>
    <row r="43" spans="1:29" ht="12.75" customHeight="1" x14ac:dyDescent="0.2">
      <c r="A43" s="416">
        <v>12</v>
      </c>
      <c r="B43" s="416" t="str">
        <f>'01-Mapa de riesgo-UO'!D44</f>
        <v>DOCENCIA</v>
      </c>
      <c r="C43" s="415" t="str">
        <f>+'01-Mapa de riesgo-UO'!F44</f>
        <v>NO</v>
      </c>
      <c r="D43" s="415" t="str">
        <f>'01-Mapa de riesgo-UO'!J44</f>
        <v>Estratégico</v>
      </c>
      <c r="E43" s="415" t="str">
        <f>'01-Mapa de riesgo-UO'!K44</f>
        <v>Deserción estudiantil</v>
      </c>
      <c r="F43" s="415"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415" t="str">
        <f>'01-Mapa de riesgo-UO'!M44</f>
        <v>Indicadores de la Universidad afectados
Disminución de los recursos de la Universidad</v>
      </c>
      <c r="I43" s="406" t="str">
        <f>'01-Mapa de riesgo-UO'!AT44</f>
        <v>MODERADO</v>
      </c>
      <c r="J43" s="415" t="str">
        <f>'01-Mapa de riesgo-UO'!AU44</f>
        <v>Porcentaje de estudiantes que se retiran por semestre</v>
      </c>
      <c r="K43" s="414"/>
      <c r="L43" s="414"/>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406" t="str">
        <f>'01-Mapa de riesgo-UO'!AR44</f>
        <v>ACEPTABLE</v>
      </c>
      <c r="S43" s="409"/>
      <c r="T43" s="410"/>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403"/>
      <c r="AC43" s="126"/>
    </row>
    <row r="44" spans="1:29" ht="12.75" customHeight="1" x14ac:dyDescent="0.2">
      <c r="A44" s="407"/>
      <c r="B44" s="407"/>
      <c r="C44" s="407"/>
      <c r="D44" s="407"/>
      <c r="E44" s="407"/>
      <c r="F44" s="407"/>
      <c r="G44" s="112" t="str">
        <f>'01-Mapa de riesgo-UO'!I45</f>
        <v>Dificultades socioeconómicas del estudiante para continuar en el programa académico</v>
      </c>
      <c r="H44" s="407"/>
      <c r="I44" s="407"/>
      <c r="J44" s="407"/>
      <c r="K44" s="412"/>
      <c r="L44" s="412"/>
      <c r="M44" s="113">
        <f>'01-Mapa de riesgo-UO'!W45</f>
        <v>0</v>
      </c>
      <c r="N44" s="114">
        <f>'01-Mapa de riesgo-UO'!AB45</f>
        <v>0</v>
      </c>
      <c r="O44" s="114">
        <f>'01-Mapa de riesgo-UO'!AF45</f>
        <v>0</v>
      </c>
      <c r="P44" s="115">
        <f>'01-Mapa de riesgo-UO'!AK45</f>
        <v>0</v>
      </c>
      <c r="Q44" s="115">
        <f>'01-Mapa de riesgo-UO'!AP45</f>
        <v>0</v>
      </c>
      <c r="R44" s="407"/>
      <c r="S44" s="409"/>
      <c r="T44" s="410"/>
      <c r="U44" s="116">
        <f>'01-Mapa de riesgo-UO'!AW45</f>
        <v>0</v>
      </c>
      <c r="V44" s="116">
        <f>'01-Mapa de riesgo-UO'!AX45</f>
        <v>0</v>
      </c>
      <c r="W44" s="117">
        <f>'01-Mapa de riesgo-UO'!K45</f>
        <v>0</v>
      </c>
      <c r="X44" s="121"/>
      <c r="Y44" s="122"/>
      <c r="Z44" s="123"/>
      <c r="AA44" s="123"/>
      <c r="AB44" s="404"/>
      <c r="AC44" s="126"/>
    </row>
    <row r="45" spans="1:29" ht="12.75" customHeight="1" x14ac:dyDescent="0.2">
      <c r="A45" s="408"/>
      <c r="B45" s="408"/>
      <c r="C45" s="408"/>
      <c r="D45" s="408"/>
      <c r="E45" s="408"/>
      <c r="F45" s="408"/>
      <c r="G45" s="112">
        <f>'01-Mapa de riesgo-UO'!I46</f>
        <v>0</v>
      </c>
      <c r="H45" s="408"/>
      <c r="I45" s="408"/>
      <c r="J45" s="408"/>
      <c r="K45" s="413"/>
      <c r="L45" s="413"/>
      <c r="M45" s="113">
        <f>'01-Mapa de riesgo-UO'!W46</f>
        <v>0</v>
      </c>
      <c r="N45" s="114">
        <f>'01-Mapa de riesgo-UO'!AB46</f>
        <v>0</v>
      </c>
      <c r="O45" s="114">
        <f>'01-Mapa de riesgo-UO'!AF46</f>
        <v>0</v>
      </c>
      <c r="P45" s="115">
        <f>'01-Mapa de riesgo-UO'!AK46</f>
        <v>0</v>
      </c>
      <c r="Q45" s="115">
        <f>'01-Mapa de riesgo-UO'!AP46</f>
        <v>0</v>
      </c>
      <c r="R45" s="408"/>
      <c r="S45" s="409"/>
      <c r="T45" s="410"/>
      <c r="U45" s="116">
        <f>'01-Mapa de riesgo-UO'!AW46</f>
        <v>0</v>
      </c>
      <c r="V45" s="116">
        <f>'01-Mapa de riesgo-UO'!AX46</f>
        <v>0</v>
      </c>
      <c r="W45" s="117">
        <f>'01-Mapa de riesgo-UO'!K46</f>
        <v>0</v>
      </c>
      <c r="X45" s="121"/>
      <c r="Y45" s="122"/>
      <c r="Z45" s="123"/>
      <c r="AA45" s="123"/>
      <c r="AB45" s="405"/>
      <c r="AC45" s="126"/>
    </row>
    <row r="46" spans="1:29" ht="12.75" customHeight="1" x14ac:dyDescent="0.2">
      <c r="A46" s="416">
        <v>13</v>
      </c>
      <c r="B46" s="416" t="str">
        <f>'01-Mapa de riesgo-UO'!D47</f>
        <v>INVESTIGACIÓN_E_INNOVACIÓN</v>
      </c>
      <c r="C46" s="415" t="str">
        <f>+'01-Mapa de riesgo-UO'!F47</f>
        <v>NO</v>
      </c>
      <c r="D46" s="415" t="str">
        <f>'01-Mapa de riesgo-UO'!J47</f>
        <v>Estratégico</v>
      </c>
      <c r="E46" s="415" t="str">
        <f>'01-Mapa de riesgo-UO'!K47</f>
        <v>Descenso en la categoria asignada por Colciencias a los Grupos de investigación vinculados a la Facultad.</v>
      </c>
      <c r="F46" s="415"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415" t="str">
        <f>'01-Mapa de riesgo-UO'!M47</f>
        <v>Incumplimiento con las metas trazadas en el PDI
Pérdida de imagen institucional
Disminución en la investigación
Afectación de los procesos de acreditación de los programas académicos y del Institucional</v>
      </c>
      <c r="I46" s="406" t="str">
        <f>'01-Mapa de riesgo-UO'!AT47</f>
        <v>MODERADO</v>
      </c>
      <c r="J46" s="415" t="str">
        <f>'01-Mapa de riesgo-UO'!AU47</f>
        <v>No. de grupos reconocidos y  categorizados de Colciencias</v>
      </c>
      <c r="K46" s="414"/>
      <c r="L46" s="414"/>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406" t="str">
        <f>'01-Mapa de riesgo-UO'!AR47</f>
        <v>ACEPTABLE</v>
      </c>
      <c r="S46" s="409"/>
      <c r="T46" s="410"/>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403"/>
      <c r="AC46" s="126"/>
    </row>
    <row r="47" spans="1:29" ht="12.75" customHeight="1" x14ac:dyDescent="0.2">
      <c r="A47" s="407"/>
      <c r="B47" s="407"/>
      <c r="C47" s="407"/>
      <c r="D47" s="407"/>
      <c r="E47" s="407"/>
      <c r="F47" s="407"/>
      <c r="G47" s="112" t="str">
        <f>'01-Mapa de riesgo-UO'!I48</f>
        <v>Desactualización de la información del Grupo de Investigación en la plataforma de Colciencias  y poca vinculación de estudiantes de pregrado y posgrado</v>
      </c>
      <c r="H47" s="407"/>
      <c r="I47" s="407"/>
      <c r="J47" s="407"/>
      <c r="K47" s="412"/>
      <c r="L47" s="412"/>
      <c r="M47" s="113">
        <f>'01-Mapa de riesgo-UO'!W48</f>
        <v>0</v>
      </c>
      <c r="N47" s="114">
        <f>'01-Mapa de riesgo-UO'!AB48</f>
        <v>0</v>
      </c>
      <c r="O47" s="114">
        <f>'01-Mapa de riesgo-UO'!AF48</f>
        <v>0</v>
      </c>
      <c r="P47" s="115">
        <f>'01-Mapa de riesgo-UO'!AK48</f>
        <v>0</v>
      </c>
      <c r="Q47" s="115">
        <f>'01-Mapa de riesgo-UO'!AP48</f>
        <v>0</v>
      </c>
      <c r="R47" s="407"/>
      <c r="S47" s="409"/>
      <c r="T47" s="410"/>
      <c r="U47" s="116">
        <f>'01-Mapa de riesgo-UO'!AW48</f>
        <v>0</v>
      </c>
      <c r="V47" s="116">
        <f>'01-Mapa de riesgo-UO'!AX48</f>
        <v>0</v>
      </c>
      <c r="W47" s="117">
        <f>'01-Mapa de riesgo-UO'!K48</f>
        <v>0</v>
      </c>
      <c r="X47" s="121"/>
      <c r="Y47" s="122"/>
      <c r="Z47" s="123"/>
      <c r="AA47" s="123"/>
      <c r="AB47" s="404"/>
      <c r="AC47" s="126"/>
    </row>
    <row r="48" spans="1:29" ht="12.75" customHeight="1" x14ac:dyDescent="0.2">
      <c r="A48" s="408"/>
      <c r="B48" s="408"/>
      <c r="C48" s="408"/>
      <c r="D48" s="408"/>
      <c r="E48" s="408"/>
      <c r="F48" s="408"/>
      <c r="G48" s="112" t="str">
        <f>'01-Mapa de riesgo-UO'!I49</f>
        <v>Poca disponibilidad de presupuesto para el desarrollo de proyectos</v>
      </c>
      <c r="H48" s="408"/>
      <c r="I48" s="408"/>
      <c r="J48" s="408"/>
      <c r="K48" s="413"/>
      <c r="L48" s="413"/>
      <c r="M48" s="113">
        <f>'01-Mapa de riesgo-UO'!W49</f>
        <v>0</v>
      </c>
      <c r="N48" s="114">
        <f>'01-Mapa de riesgo-UO'!AB49</f>
        <v>0</v>
      </c>
      <c r="O48" s="114">
        <f>'01-Mapa de riesgo-UO'!AF49</f>
        <v>0</v>
      </c>
      <c r="P48" s="115">
        <f>'01-Mapa de riesgo-UO'!AK49</f>
        <v>0</v>
      </c>
      <c r="Q48" s="115">
        <f>'01-Mapa de riesgo-UO'!AP49</f>
        <v>0</v>
      </c>
      <c r="R48" s="408"/>
      <c r="S48" s="409"/>
      <c r="T48" s="410"/>
      <c r="U48" s="116">
        <f>'01-Mapa de riesgo-UO'!AW49</f>
        <v>0</v>
      </c>
      <c r="V48" s="116">
        <f>'01-Mapa de riesgo-UO'!AX49</f>
        <v>0</v>
      </c>
      <c r="W48" s="117">
        <f>'01-Mapa de riesgo-UO'!K49</f>
        <v>0</v>
      </c>
      <c r="X48" s="121"/>
      <c r="Y48" s="122"/>
      <c r="Z48" s="123"/>
      <c r="AA48" s="123"/>
      <c r="AB48" s="405"/>
      <c r="AC48" s="126"/>
    </row>
    <row r="49" spans="1:29" ht="12.75" customHeight="1" x14ac:dyDescent="0.2">
      <c r="A49" s="416">
        <v>14</v>
      </c>
      <c r="B49" s="416" t="str">
        <f>'01-Mapa de riesgo-UO'!D50</f>
        <v>ADMINISTRACIÓN_INSTITUCIONAL</v>
      </c>
      <c r="C49" s="415" t="str">
        <f>+'01-Mapa de riesgo-UO'!F50</f>
        <v>NO</v>
      </c>
      <c r="D49" s="415" t="str">
        <f>'01-Mapa de riesgo-UO'!J50</f>
        <v>Operacional</v>
      </c>
      <c r="E49" s="415" t="str">
        <f>'01-Mapa de riesgo-UO'!K50</f>
        <v>Impedimento en la prestación del servicio de laboratorios académicos y de investigación.</v>
      </c>
      <c r="F49" s="415" t="str">
        <f>'01-Mapa de riesgo-UO'!L50</f>
        <v>Daño parcial o total, en equipamientos de los laboratorios</v>
      </c>
      <c r="G49" s="112" t="str">
        <f>'01-Mapa de riesgo-UO'!I50</f>
        <v>Falta de mantenimiento de los equipos, insumos o complementos necesarios.</v>
      </c>
      <c r="H49" s="415"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06" t="str">
        <f>'01-Mapa de riesgo-UO'!AT50</f>
        <v>MODERADO</v>
      </c>
      <c r="J49" s="415" t="str">
        <f>'01-Mapa de riesgo-UO'!AU50</f>
        <v>Porcentaje de equipos de Laboratorios de la facultad con daños parciales o total en la vigencia</v>
      </c>
      <c r="K49" s="411"/>
      <c r="L49" s="414"/>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406" t="str">
        <f>'01-Mapa de riesgo-UO'!AR50</f>
        <v>ACEPTABLE</v>
      </c>
      <c r="S49" s="409"/>
      <c r="T49" s="410"/>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403"/>
      <c r="AC49" s="126"/>
    </row>
    <row r="50" spans="1:29" ht="12.75" customHeight="1" x14ac:dyDescent="0.2">
      <c r="A50" s="407"/>
      <c r="B50" s="407"/>
      <c r="C50" s="407"/>
      <c r="D50" s="407"/>
      <c r="E50" s="407"/>
      <c r="F50" s="407"/>
      <c r="G50" s="112" t="str">
        <f>'01-Mapa de riesgo-UO'!I51</f>
        <v>Manejo inadecuado de los equipos o falta de uso</v>
      </c>
      <c r="H50" s="407"/>
      <c r="I50" s="407"/>
      <c r="J50" s="407"/>
      <c r="K50" s="412"/>
      <c r="L50" s="412"/>
      <c r="M50" s="113">
        <f>'01-Mapa de riesgo-UO'!W51</f>
        <v>0</v>
      </c>
      <c r="N50" s="114">
        <f>'01-Mapa de riesgo-UO'!AB51</f>
        <v>0</v>
      </c>
      <c r="O50" s="114">
        <f>'01-Mapa de riesgo-UO'!AF51</f>
        <v>0</v>
      </c>
      <c r="P50" s="115">
        <f>'01-Mapa de riesgo-UO'!AK51</f>
        <v>0</v>
      </c>
      <c r="Q50" s="115">
        <f>'01-Mapa de riesgo-UO'!AP51</f>
        <v>0</v>
      </c>
      <c r="R50" s="407"/>
      <c r="S50" s="409"/>
      <c r="T50" s="410"/>
      <c r="U50" s="116">
        <f>'01-Mapa de riesgo-UO'!AW51</f>
        <v>0</v>
      </c>
      <c r="V50" s="116">
        <f>'01-Mapa de riesgo-UO'!AX51</f>
        <v>0</v>
      </c>
      <c r="W50" s="117">
        <f>'01-Mapa de riesgo-UO'!K51</f>
        <v>0</v>
      </c>
      <c r="X50" s="121"/>
      <c r="Y50" s="122"/>
      <c r="Z50" s="123"/>
      <c r="AA50" s="123"/>
      <c r="AB50" s="404"/>
      <c r="AC50" s="126"/>
    </row>
    <row r="51" spans="1:29" ht="12.75" customHeight="1" x14ac:dyDescent="0.2">
      <c r="A51" s="408"/>
      <c r="B51" s="408"/>
      <c r="C51" s="408"/>
      <c r="D51" s="408"/>
      <c r="E51" s="408"/>
      <c r="F51" s="408"/>
      <c r="G51" s="112">
        <f>'01-Mapa de riesgo-UO'!I52</f>
        <v>0</v>
      </c>
      <c r="H51" s="408"/>
      <c r="I51" s="408"/>
      <c r="J51" s="408"/>
      <c r="K51" s="413"/>
      <c r="L51" s="413"/>
      <c r="M51" s="113">
        <f>'01-Mapa de riesgo-UO'!W52</f>
        <v>0</v>
      </c>
      <c r="N51" s="114">
        <f>'01-Mapa de riesgo-UO'!AB52</f>
        <v>0</v>
      </c>
      <c r="O51" s="114">
        <f>'01-Mapa de riesgo-UO'!AF52</f>
        <v>0</v>
      </c>
      <c r="P51" s="115">
        <f>'01-Mapa de riesgo-UO'!AK52</f>
        <v>0</v>
      </c>
      <c r="Q51" s="115">
        <f>'01-Mapa de riesgo-UO'!AP52</f>
        <v>0</v>
      </c>
      <c r="R51" s="408"/>
      <c r="S51" s="409"/>
      <c r="T51" s="410"/>
      <c r="U51" s="116">
        <f>'01-Mapa de riesgo-UO'!AW52</f>
        <v>0</v>
      </c>
      <c r="V51" s="116">
        <f>'01-Mapa de riesgo-UO'!AX52</f>
        <v>0</v>
      </c>
      <c r="W51" s="117">
        <f>'01-Mapa de riesgo-UO'!K52</f>
        <v>0</v>
      </c>
      <c r="X51" s="121"/>
      <c r="Y51" s="122"/>
      <c r="Z51" s="123"/>
      <c r="AA51" s="123"/>
      <c r="AB51" s="405"/>
      <c r="AC51" s="126"/>
    </row>
    <row r="52" spans="1:29" ht="12.75" customHeight="1" x14ac:dyDescent="0.2">
      <c r="A52" s="416">
        <v>15</v>
      </c>
      <c r="B52" s="416" t="str">
        <f>'01-Mapa de riesgo-UO'!D53</f>
        <v>DOCENCIA</v>
      </c>
      <c r="C52" s="415" t="str">
        <f>+'01-Mapa de riesgo-UO'!F53</f>
        <v>NO</v>
      </c>
      <c r="D52" s="415" t="str">
        <f>'01-Mapa de riesgo-UO'!J53</f>
        <v>Estratégico</v>
      </c>
      <c r="E52" s="415" t="str">
        <f>'01-Mapa de riesgo-UO'!K53</f>
        <v>Perdida del Registro Calificado de los programas académicos de la Facultad.</v>
      </c>
      <c r="F52" s="415"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415" t="str">
        <f>'01-Mapa de riesgo-UO'!M53</f>
        <v xml:space="preserve">1. El programa académico entra en un estado de inhabilidades. 
2. El programa no puede inscribir nuevos estudiantes. 
3. Disminución en los indicadores de Gestión Curricular de la Facultad. </v>
      </c>
      <c r="I52" s="406" t="str">
        <f>'01-Mapa de riesgo-UO'!AT53</f>
        <v>LEVE</v>
      </c>
      <c r="J52" s="415" t="str">
        <f>'01-Mapa de riesgo-UO'!AU53</f>
        <v>(# de programas académicos con renovación de registro calificado/total de programas académicos con registro calificado)*100</v>
      </c>
      <c r="K52" s="414"/>
      <c r="L52" s="414"/>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406" t="str">
        <f>'01-Mapa de riesgo-UO'!AR53</f>
        <v>FUERTE</v>
      </c>
      <c r="S52" s="409"/>
      <c r="T52" s="410"/>
      <c r="U52" s="116" t="str">
        <f>'01-Mapa de riesgo-UO'!AW53</f>
        <v>ASUMIR</v>
      </c>
      <c r="V52" s="116">
        <f>'01-Mapa de riesgo-UO'!AX53</f>
        <v>0</v>
      </c>
      <c r="W52" s="117" t="str">
        <f>'01-Mapa de riesgo-UO'!K53</f>
        <v>Perdida del Registro Calificado de los programas académicos de la Facultad.</v>
      </c>
      <c r="X52" s="121"/>
      <c r="Y52" s="122"/>
      <c r="Z52" s="123"/>
      <c r="AA52" s="123"/>
      <c r="AB52" s="403"/>
      <c r="AC52" s="126"/>
    </row>
    <row r="53" spans="1:29" ht="12.75" customHeight="1" x14ac:dyDescent="0.2">
      <c r="A53" s="407"/>
      <c r="B53" s="407"/>
      <c r="C53" s="407"/>
      <c r="D53" s="407"/>
      <c r="E53" s="407"/>
      <c r="F53" s="407"/>
      <c r="G53" s="112" t="str">
        <f>'01-Mapa de riesgo-UO'!I54</f>
        <v xml:space="preserve">Demora en el proceso del informe de Registro Calificado y la solicitud ante el MEN por parte de los programas académicos. </v>
      </c>
      <c r="H53" s="407"/>
      <c r="I53" s="407"/>
      <c r="J53" s="407"/>
      <c r="K53" s="412"/>
      <c r="L53" s="412"/>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407"/>
      <c r="S53" s="409"/>
      <c r="T53" s="410"/>
      <c r="U53" s="116" t="str">
        <f>'01-Mapa de riesgo-UO'!AW54</f>
        <v>ASUMIR</v>
      </c>
      <c r="V53" s="116">
        <f>'01-Mapa de riesgo-UO'!AX54</f>
        <v>0</v>
      </c>
      <c r="W53" s="117">
        <f>'01-Mapa de riesgo-UO'!K54</f>
        <v>0</v>
      </c>
      <c r="X53" s="121"/>
      <c r="Y53" s="122"/>
      <c r="Z53" s="123"/>
      <c r="AA53" s="123"/>
      <c r="AB53" s="404"/>
      <c r="AC53" s="126"/>
    </row>
    <row r="54" spans="1:29" ht="12.75" customHeight="1" x14ac:dyDescent="0.2">
      <c r="A54" s="408"/>
      <c r="B54" s="408"/>
      <c r="C54" s="408"/>
      <c r="D54" s="408"/>
      <c r="E54" s="408"/>
      <c r="F54" s="408"/>
      <c r="G54" s="112">
        <f>'01-Mapa de riesgo-UO'!I55</f>
        <v>0</v>
      </c>
      <c r="H54" s="408"/>
      <c r="I54" s="408"/>
      <c r="J54" s="408"/>
      <c r="K54" s="413"/>
      <c r="L54" s="413"/>
      <c r="M54" s="113">
        <f>'01-Mapa de riesgo-UO'!W55</f>
        <v>0</v>
      </c>
      <c r="N54" s="114">
        <f>'01-Mapa de riesgo-UO'!AB55</f>
        <v>0</v>
      </c>
      <c r="O54" s="114">
        <f>'01-Mapa de riesgo-UO'!AF55</f>
        <v>0</v>
      </c>
      <c r="P54" s="115">
        <f>'01-Mapa de riesgo-UO'!AK55</f>
        <v>0</v>
      </c>
      <c r="Q54" s="115">
        <f>'01-Mapa de riesgo-UO'!AP55</f>
        <v>0</v>
      </c>
      <c r="R54" s="408"/>
      <c r="S54" s="409"/>
      <c r="T54" s="410"/>
      <c r="U54" s="116">
        <f>'01-Mapa de riesgo-UO'!AW55</f>
        <v>0</v>
      </c>
      <c r="V54" s="116">
        <f>'01-Mapa de riesgo-UO'!AX55</f>
        <v>0</v>
      </c>
      <c r="W54" s="117">
        <f>'01-Mapa de riesgo-UO'!K55</f>
        <v>0</v>
      </c>
      <c r="X54" s="121"/>
      <c r="Y54" s="122"/>
      <c r="Z54" s="123"/>
      <c r="AA54" s="123"/>
      <c r="AB54" s="405"/>
      <c r="AC54" s="126"/>
    </row>
    <row r="55" spans="1:29" ht="12.75" customHeight="1" x14ac:dyDescent="0.2">
      <c r="A55" s="416">
        <v>16</v>
      </c>
      <c r="B55" s="416" t="str">
        <f>'01-Mapa de riesgo-UO'!D56</f>
        <v>DOCENCIA</v>
      </c>
      <c r="C55" s="415" t="str">
        <f>+'01-Mapa de riesgo-UO'!F56</f>
        <v>NO</v>
      </c>
      <c r="D55" s="415" t="str">
        <f>'01-Mapa de riesgo-UO'!J56</f>
        <v>Estratégico</v>
      </c>
      <c r="E55" s="415" t="str">
        <f>'01-Mapa de riesgo-UO'!K56</f>
        <v>Perdida de la Acreditación en Alta Calidad de los programas académicos de la Facultad</v>
      </c>
      <c r="F55" s="415"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415"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06" t="str">
        <f>'01-Mapa de riesgo-UO'!AT56</f>
        <v>LEVE</v>
      </c>
      <c r="J55" s="415" t="str">
        <f>'01-Mapa de riesgo-UO'!AU56</f>
        <v>(# de programas académicos con renovación de acreditación de alta calidad/total de programas académicos acreditados)*100</v>
      </c>
      <c r="K55" s="411"/>
      <c r="L55" s="414"/>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406" t="str">
        <f>'01-Mapa de riesgo-UO'!AR56</f>
        <v>FUERTE</v>
      </c>
      <c r="S55" s="409"/>
      <c r="T55" s="410"/>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403"/>
      <c r="AC55" s="126"/>
    </row>
    <row r="56" spans="1:29" ht="12.75" customHeight="1" x14ac:dyDescent="0.2">
      <c r="A56" s="407"/>
      <c r="B56" s="407"/>
      <c r="C56" s="407"/>
      <c r="D56" s="407"/>
      <c r="E56" s="407"/>
      <c r="F56" s="407"/>
      <c r="G56" s="112" t="str">
        <f>'01-Mapa de riesgo-UO'!I57</f>
        <v xml:space="preserve">Demora en el proceso del informe de autoevaluación con fines de acreditación o reacreditación de Alta Calidad  por parte de los programas académicos. </v>
      </c>
      <c r="H56" s="407"/>
      <c r="I56" s="407"/>
      <c r="J56" s="407"/>
      <c r="K56" s="412"/>
      <c r="L56" s="412"/>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407"/>
      <c r="S56" s="409"/>
      <c r="T56" s="410"/>
      <c r="U56" s="116" t="str">
        <f>'01-Mapa de riesgo-UO'!AW57</f>
        <v>ASUMIR</v>
      </c>
      <c r="V56" s="116">
        <f>'01-Mapa de riesgo-UO'!AX57</f>
        <v>0</v>
      </c>
      <c r="W56" s="117">
        <f>'01-Mapa de riesgo-UO'!K57</f>
        <v>0</v>
      </c>
      <c r="X56" s="121"/>
      <c r="Y56" s="122"/>
      <c r="Z56" s="123"/>
      <c r="AA56" s="123"/>
      <c r="AB56" s="404"/>
      <c r="AC56" s="126"/>
    </row>
    <row r="57" spans="1:29" ht="12.75" customHeight="1" x14ac:dyDescent="0.2">
      <c r="A57" s="408"/>
      <c r="B57" s="408"/>
      <c r="C57" s="408"/>
      <c r="D57" s="408"/>
      <c r="E57" s="408"/>
      <c r="F57" s="408"/>
      <c r="G57" s="112">
        <f>'01-Mapa de riesgo-UO'!I58</f>
        <v>0</v>
      </c>
      <c r="H57" s="408"/>
      <c r="I57" s="408"/>
      <c r="J57" s="408"/>
      <c r="K57" s="413"/>
      <c r="L57" s="413"/>
      <c r="M57" s="113">
        <f>'01-Mapa de riesgo-UO'!W58</f>
        <v>0</v>
      </c>
      <c r="N57" s="114">
        <f>'01-Mapa de riesgo-UO'!AB58</f>
        <v>0</v>
      </c>
      <c r="O57" s="114">
        <f>'01-Mapa de riesgo-UO'!AF58</f>
        <v>0</v>
      </c>
      <c r="P57" s="115">
        <f>'01-Mapa de riesgo-UO'!AK58</f>
        <v>0</v>
      </c>
      <c r="Q57" s="115">
        <f>'01-Mapa de riesgo-UO'!AP58</f>
        <v>0</v>
      </c>
      <c r="R57" s="408"/>
      <c r="S57" s="409"/>
      <c r="T57" s="410"/>
      <c r="U57" s="116">
        <f>'01-Mapa de riesgo-UO'!AW58</f>
        <v>0</v>
      </c>
      <c r="V57" s="116">
        <f>'01-Mapa de riesgo-UO'!AX58</f>
        <v>0</v>
      </c>
      <c r="W57" s="117">
        <f>'01-Mapa de riesgo-UO'!K58</f>
        <v>0</v>
      </c>
      <c r="X57" s="121"/>
      <c r="Y57" s="122"/>
      <c r="Z57" s="123"/>
      <c r="AA57" s="123"/>
      <c r="AB57" s="405"/>
      <c r="AC57" s="126"/>
    </row>
    <row r="58" spans="1:29" ht="12.75" customHeight="1" x14ac:dyDescent="0.2">
      <c r="A58" s="416">
        <v>17</v>
      </c>
      <c r="B58" s="416" t="str">
        <f>'01-Mapa de riesgo-UO'!D59</f>
        <v>INVESTIGACIÓN_E_INNOVACIÓN</v>
      </c>
      <c r="C58" s="415" t="str">
        <f>+'01-Mapa de riesgo-UO'!F59</f>
        <v>NO</v>
      </c>
      <c r="D58" s="415" t="str">
        <f>'01-Mapa de riesgo-UO'!J59</f>
        <v>Imagen</v>
      </c>
      <c r="E58" s="415" t="str">
        <f>'01-Mapa de riesgo-UO'!K59</f>
        <v>Disminución del número de Grupos de Investigación reconocidos en el Modelo de medición de MinCiencias.</v>
      </c>
      <c r="F58" s="415"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415"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06" t="str">
        <f>'01-Mapa de riesgo-UO'!AT59</f>
        <v>LEVE</v>
      </c>
      <c r="J58" s="415" t="str">
        <f>'01-Mapa de riesgo-UO'!AU59</f>
        <v>(# de Grupos de Investigaciónde la Facultad reconocidos en MinCiencias/ total de Grupos Investigación de la Facultad)*100</v>
      </c>
      <c r="K58" s="411"/>
      <c r="L58" s="414"/>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406" t="str">
        <f>'01-Mapa de riesgo-UO'!AR59</f>
        <v>FUERTE</v>
      </c>
      <c r="S58" s="409"/>
      <c r="T58" s="410"/>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403"/>
      <c r="AC58" s="126"/>
    </row>
    <row r="59" spans="1:29" ht="12.75" customHeight="1" x14ac:dyDescent="0.2">
      <c r="A59" s="407"/>
      <c r="B59" s="407"/>
      <c r="C59" s="407"/>
      <c r="D59" s="407"/>
      <c r="E59" s="407"/>
      <c r="F59" s="407"/>
      <c r="G59" s="112" t="str">
        <f>'01-Mapa de riesgo-UO'!I60</f>
        <v>Falencias en  la actualización de los  GrupLAC de la Plataforma ScienTI - Colombia, por parte de los Grupos de Investigación de la Facultad.</v>
      </c>
      <c r="H59" s="407"/>
      <c r="I59" s="407"/>
      <c r="J59" s="407"/>
      <c r="K59" s="412"/>
      <c r="L59" s="412"/>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407"/>
      <c r="S59" s="409"/>
      <c r="T59" s="410"/>
      <c r="U59" s="116" t="str">
        <f>'01-Mapa de riesgo-UO'!AW60</f>
        <v>ASUMIR</v>
      </c>
      <c r="V59" s="116">
        <f>'01-Mapa de riesgo-UO'!AX60</f>
        <v>0</v>
      </c>
      <c r="W59" s="117">
        <f>'01-Mapa de riesgo-UO'!K60</f>
        <v>0</v>
      </c>
      <c r="X59" s="121"/>
      <c r="Y59" s="122"/>
      <c r="Z59" s="123"/>
      <c r="AA59" s="123"/>
      <c r="AB59" s="404"/>
      <c r="AC59" s="126"/>
    </row>
    <row r="60" spans="1:29" ht="12.75" customHeight="1" x14ac:dyDescent="0.2">
      <c r="A60" s="408"/>
      <c r="B60" s="408"/>
      <c r="C60" s="408"/>
      <c r="D60" s="408"/>
      <c r="E60" s="408"/>
      <c r="F60" s="408"/>
      <c r="G60" s="112">
        <f>'01-Mapa de riesgo-UO'!I61</f>
        <v>0</v>
      </c>
      <c r="H60" s="408"/>
      <c r="I60" s="408"/>
      <c r="J60" s="408"/>
      <c r="K60" s="413"/>
      <c r="L60" s="413"/>
      <c r="M60" s="113">
        <f>'01-Mapa de riesgo-UO'!W61</f>
        <v>0</v>
      </c>
      <c r="N60" s="114">
        <f>'01-Mapa de riesgo-UO'!AB61</f>
        <v>0</v>
      </c>
      <c r="O60" s="114">
        <f>'01-Mapa de riesgo-UO'!AF61</f>
        <v>0</v>
      </c>
      <c r="P60" s="115">
        <f>'01-Mapa de riesgo-UO'!AK61</f>
        <v>0</v>
      </c>
      <c r="Q60" s="115">
        <f>'01-Mapa de riesgo-UO'!AP61</f>
        <v>0</v>
      </c>
      <c r="R60" s="408"/>
      <c r="S60" s="409"/>
      <c r="T60" s="410"/>
      <c r="U60" s="116">
        <f>'01-Mapa de riesgo-UO'!AW61</f>
        <v>0</v>
      </c>
      <c r="V60" s="116">
        <f>'01-Mapa de riesgo-UO'!AX61</f>
        <v>0</v>
      </c>
      <c r="W60" s="117">
        <f>'01-Mapa de riesgo-UO'!K61</f>
        <v>0</v>
      </c>
      <c r="X60" s="121"/>
      <c r="Y60" s="122"/>
      <c r="Z60" s="123"/>
      <c r="AA60" s="123"/>
      <c r="AB60" s="405"/>
      <c r="AC60" s="126"/>
    </row>
    <row r="61" spans="1:29" ht="12.75" customHeight="1" x14ac:dyDescent="0.2">
      <c r="A61" s="416">
        <v>18</v>
      </c>
      <c r="B61" s="416" t="str">
        <f>'01-Mapa de riesgo-UO'!D62</f>
        <v>ADMINISTRACIÓN_INSTITUCIONAL</v>
      </c>
      <c r="C61" s="415" t="str">
        <f>+'01-Mapa de riesgo-UO'!F62</f>
        <v>NO</v>
      </c>
      <c r="D61" s="415" t="str">
        <f>'01-Mapa de riesgo-UO'!J62</f>
        <v>Fiscal</v>
      </c>
      <c r="E61" s="415" t="str">
        <f>'01-Mapa de riesgo-UO'!K62</f>
        <v>Pérdida de bienes muebles de la decanatura de la Facultad de Ciencias de la Educación</v>
      </c>
      <c r="F61" s="415"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415"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06" t="str">
        <f>'01-Mapa de riesgo-UO'!AT62</f>
        <v>LEVE</v>
      </c>
      <c r="J61" s="415" t="str">
        <f>'01-Mapa de riesgo-UO'!AU62</f>
        <v>(# de bienes muebles sistematizados en el seguimiento/total de bienes muebles registrados en el aplicativo)*100</v>
      </c>
      <c r="K61" s="411"/>
      <c r="L61" s="414"/>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406" t="str">
        <f>'01-Mapa de riesgo-UO'!AR62</f>
        <v>FUERTE</v>
      </c>
      <c r="S61" s="409"/>
      <c r="T61" s="410"/>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403"/>
      <c r="AC61" s="126"/>
    </row>
    <row r="62" spans="1:29" ht="12.75" customHeight="1" x14ac:dyDescent="0.2">
      <c r="A62" s="407"/>
      <c r="B62" s="407"/>
      <c r="C62" s="407"/>
      <c r="D62" s="407"/>
      <c r="E62" s="407"/>
      <c r="F62" s="407"/>
      <c r="G62" s="112">
        <f>'01-Mapa de riesgo-UO'!I63</f>
        <v>0</v>
      </c>
      <c r="H62" s="407"/>
      <c r="I62" s="407"/>
      <c r="J62" s="407"/>
      <c r="K62" s="412"/>
      <c r="L62" s="412"/>
      <c r="M62" s="113">
        <f>'01-Mapa de riesgo-UO'!W63</f>
        <v>0</v>
      </c>
      <c r="N62" s="114">
        <f>'01-Mapa de riesgo-UO'!AB63</f>
        <v>0</v>
      </c>
      <c r="O62" s="114">
        <f>'01-Mapa de riesgo-UO'!AF63</f>
        <v>0</v>
      </c>
      <c r="P62" s="115">
        <f>'01-Mapa de riesgo-UO'!AK63</f>
        <v>0</v>
      </c>
      <c r="Q62" s="115">
        <f>'01-Mapa de riesgo-UO'!AP63</f>
        <v>0</v>
      </c>
      <c r="R62" s="407"/>
      <c r="S62" s="409"/>
      <c r="T62" s="410"/>
      <c r="U62" s="116">
        <f>'01-Mapa de riesgo-UO'!AW63</f>
        <v>0</v>
      </c>
      <c r="V62" s="116">
        <f>'01-Mapa de riesgo-UO'!AX63</f>
        <v>0</v>
      </c>
      <c r="W62" s="117">
        <f>'01-Mapa de riesgo-UO'!K63</f>
        <v>0</v>
      </c>
      <c r="X62" s="121"/>
      <c r="Y62" s="122"/>
      <c r="Z62" s="123"/>
      <c r="AA62" s="123"/>
      <c r="AB62" s="404"/>
      <c r="AC62" s="126"/>
    </row>
    <row r="63" spans="1:29" ht="12.75" customHeight="1" x14ac:dyDescent="0.2">
      <c r="A63" s="408"/>
      <c r="B63" s="408"/>
      <c r="C63" s="408"/>
      <c r="D63" s="408"/>
      <c r="E63" s="408"/>
      <c r="F63" s="408"/>
      <c r="G63" s="112">
        <f>'01-Mapa de riesgo-UO'!I64</f>
        <v>0</v>
      </c>
      <c r="H63" s="408"/>
      <c r="I63" s="408"/>
      <c r="J63" s="408"/>
      <c r="K63" s="413"/>
      <c r="L63" s="413"/>
      <c r="M63" s="113">
        <f>'01-Mapa de riesgo-UO'!W64</f>
        <v>0</v>
      </c>
      <c r="N63" s="114">
        <f>'01-Mapa de riesgo-UO'!AB64</f>
        <v>0</v>
      </c>
      <c r="O63" s="114">
        <f>'01-Mapa de riesgo-UO'!AF64</f>
        <v>0</v>
      </c>
      <c r="P63" s="115">
        <f>'01-Mapa de riesgo-UO'!AK64</f>
        <v>0</v>
      </c>
      <c r="Q63" s="115">
        <f>'01-Mapa de riesgo-UO'!AP64</f>
        <v>0</v>
      </c>
      <c r="R63" s="408"/>
      <c r="S63" s="409"/>
      <c r="T63" s="410"/>
      <c r="U63" s="116">
        <f>'01-Mapa de riesgo-UO'!AW64</f>
        <v>0</v>
      </c>
      <c r="V63" s="116">
        <f>'01-Mapa de riesgo-UO'!AX64</f>
        <v>0</v>
      </c>
      <c r="W63" s="117">
        <f>'01-Mapa de riesgo-UO'!K64</f>
        <v>0</v>
      </c>
      <c r="X63" s="121"/>
      <c r="Y63" s="122"/>
      <c r="Z63" s="123"/>
      <c r="AA63" s="123"/>
      <c r="AB63" s="405"/>
      <c r="AC63" s="126"/>
    </row>
    <row r="64" spans="1:29" ht="12.75" customHeight="1" x14ac:dyDescent="0.2">
      <c r="A64" s="416">
        <v>19</v>
      </c>
      <c r="B64" s="416" t="str">
        <f>'01-Mapa de riesgo-UO'!D65</f>
        <v>DOCENCIA</v>
      </c>
      <c r="C64" s="415" t="str">
        <f>+'01-Mapa de riesgo-UO'!F65</f>
        <v>NO</v>
      </c>
      <c r="D64" s="415" t="str">
        <f>'01-Mapa de riesgo-UO'!J65</f>
        <v>Estratégico</v>
      </c>
      <c r="E64" s="415" t="str">
        <f>'01-Mapa de riesgo-UO'!K65</f>
        <v>Negación de la resolución del ministerio de educación del registro calificado de un programa académico</v>
      </c>
      <c r="F64" s="415" t="str">
        <f>'01-Mapa de riesgo-UO'!L65</f>
        <v>Pérdida o no asignación del registro calificado de programas de pregrado o posgrado.</v>
      </c>
      <c r="G64" s="112" t="str">
        <f>'01-Mapa de riesgo-UO'!I65</f>
        <v>Falta de claridad de las caracteristicas de calidad en el  documento maestro</v>
      </c>
      <c r="H64" s="415" t="str">
        <f>'01-Mapa de riesgo-UO'!M65</f>
        <v xml:space="preserve">No tener apertura de nuevos programas.
No abrir nuevas cohortes  de los programas académicos
Impacto negativo en la imagen de la facultad y la  Institución.   
      La perdida de la continuidad de los convenios </v>
      </c>
      <c r="I64" s="406" t="str">
        <f>'01-Mapa de riesgo-UO'!AT65</f>
        <v>MODERADO</v>
      </c>
      <c r="J64" s="415" t="str">
        <f>'01-Mapa de riesgo-UO'!AU65</f>
        <v>No. De Resoluciones de Renovación de registros Calificados otorgadas/No. De Solicitudes de Renovación de  Registros Calificados de Programas solicitadas con proceso finalizado</v>
      </c>
      <c r="K64" s="414"/>
      <c r="L64" s="414"/>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406" t="str">
        <f>'01-Mapa de riesgo-UO'!AR65</f>
        <v>FUERTE</v>
      </c>
      <c r="S64" s="409"/>
      <c r="T64" s="410"/>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403"/>
      <c r="AC64" s="126"/>
    </row>
    <row r="65" spans="1:29" ht="12.75" customHeight="1" x14ac:dyDescent="0.2">
      <c r="A65" s="407"/>
      <c r="B65" s="407"/>
      <c r="C65" s="407"/>
      <c r="D65" s="407"/>
      <c r="E65" s="407"/>
      <c r="F65" s="407"/>
      <c r="G65" s="112" t="str">
        <f>'01-Mapa de riesgo-UO'!I66</f>
        <v>Documentación insuficiente para dar soporte a las caracteristicas de calidad</v>
      </c>
      <c r="H65" s="407"/>
      <c r="I65" s="407"/>
      <c r="J65" s="407"/>
      <c r="K65" s="412"/>
      <c r="L65" s="412"/>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407"/>
      <c r="S65" s="409"/>
      <c r="T65" s="410"/>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404"/>
      <c r="AC65" s="126"/>
    </row>
    <row r="66" spans="1:29" ht="12.75" customHeight="1" x14ac:dyDescent="0.2">
      <c r="A66" s="408"/>
      <c r="B66" s="408"/>
      <c r="C66" s="408"/>
      <c r="D66" s="408"/>
      <c r="E66" s="408"/>
      <c r="F66" s="408"/>
      <c r="G66" s="112" t="str">
        <f>'01-Mapa de riesgo-UO'!I67</f>
        <v>Falta de soporte en la pertinencia del perfil para la continuidad o apertura de un nuevo programa.</v>
      </c>
      <c r="H66" s="408"/>
      <c r="I66" s="408"/>
      <c r="J66" s="408"/>
      <c r="K66" s="413"/>
      <c r="L66" s="413"/>
      <c r="M66" s="113">
        <f>'01-Mapa de riesgo-UO'!W67</f>
        <v>0</v>
      </c>
      <c r="N66" s="114">
        <f>'01-Mapa de riesgo-UO'!AB67</f>
        <v>0</v>
      </c>
      <c r="O66" s="114">
        <f>'01-Mapa de riesgo-UO'!AF67</f>
        <v>0</v>
      </c>
      <c r="P66" s="115">
        <f>'01-Mapa de riesgo-UO'!AK67</f>
        <v>0</v>
      </c>
      <c r="Q66" s="115">
        <f>'01-Mapa de riesgo-UO'!AP67</f>
        <v>0</v>
      </c>
      <c r="R66" s="408"/>
      <c r="S66" s="409"/>
      <c r="T66" s="410"/>
      <c r="U66" s="116">
        <f>'01-Mapa de riesgo-UO'!AW67</f>
        <v>0</v>
      </c>
      <c r="V66" s="116">
        <f>'01-Mapa de riesgo-UO'!AX67</f>
        <v>0</v>
      </c>
      <c r="W66" s="117">
        <f>'01-Mapa de riesgo-UO'!K67</f>
        <v>0</v>
      </c>
      <c r="X66" s="121"/>
      <c r="Y66" s="122"/>
      <c r="Z66" s="123"/>
      <c r="AA66" s="123"/>
      <c r="AB66" s="405"/>
      <c r="AC66" s="126"/>
    </row>
    <row r="67" spans="1:29" ht="12.75" customHeight="1" x14ac:dyDescent="0.2">
      <c r="A67" s="416">
        <v>20</v>
      </c>
      <c r="B67" s="416" t="str">
        <f>'01-Mapa de riesgo-UO'!D68</f>
        <v>DOCENCIA</v>
      </c>
      <c r="C67" s="415" t="str">
        <f>+'01-Mapa de riesgo-UO'!F68</f>
        <v>NO</v>
      </c>
      <c r="D67" s="415" t="str">
        <f>'01-Mapa de riesgo-UO'!J68</f>
        <v>Estratégico</v>
      </c>
      <c r="E67" s="415" t="str">
        <f>'01-Mapa de riesgo-UO'!K68</f>
        <v>Incremento de la deserción estudiantil</v>
      </c>
      <c r="F67" s="415"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415" t="str">
        <f>'01-Mapa de riesgo-UO'!M68</f>
        <v>Disminución de la oferta de programas.
Decrecimiento de los recursos de la Universidad    
Disminución de la eficiencia en el uso de los recursos</v>
      </c>
      <c r="I67" s="406" t="str">
        <f>'01-Mapa de riesgo-UO'!AT68</f>
        <v>MODERADO</v>
      </c>
      <c r="J67" s="415" t="str">
        <f>'01-Mapa de riesgo-UO'!AU68</f>
        <v>No. De Estudiantes Matriculados Siguiente Semestre-nuevos matriculados/No. De Estudiantes Matriculados al inicio del semestre anterior por programa académico</v>
      </c>
      <c r="K67" s="414"/>
      <c r="L67" s="414"/>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406" t="str">
        <f>'01-Mapa de riesgo-UO'!AR68</f>
        <v>ACEPTABLE</v>
      </c>
      <c r="S67" s="409"/>
      <c r="T67" s="410"/>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403"/>
      <c r="AC67" s="126"/>
    </row>
    <row r="68" spans="1:29" ht="12.75" customHeight="1" x14ac:dyDescent="0.2">
      <c r="A68" s="407"/>
      <c r="B68" s="407"/>
      <c r="C68" s="407"/>
      <c r="D68" s="407"/>
      <c r="E68" s="407"/>
      <c r="F68" s="407"/>
      <c r="G68" s="112" t="str">
        <f>'01-Mapa de riesgo-UO'!I69</f>
        <v>Baja coherencia entre la elección  del programa y las expectativas profesionales</v>
      </c>
      <c r="H68" s="407"/>
      <c r="I68" s="407"/>
      <c r="J68" s="407"/>
      <c r="K68" s="412"/>
      <c r="L68" s="412"/>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407"/>
      <c r="S68" s="409"/>
      <c r="T68" s="410"/>
      <c r="U68" s="116" t="str">
        <f>'01-Mapa de riesgo-UO'!AW69</f>
        <v>REDUCIR</v>
      </c>
      <c r="V68" s="116" t="str">
        <f>'01-Mapa de riesgo-UO'!AX69</f>
        <v>Planes de acción para evitar el aumento de la deserción</v>
      </c>
      <c r="W68" s="117">
        <f>'01-Mapa de riesgo-UO'!K69</f>
        <v>0</v>
      </c>
      <c r="X68" s="121"/>
      <c r="Y68" s="122"/>
      <c r="Z68" s="123"/>
      <c r="AA68" s="123"/>
      <c r="AB68" s="404"/>
      <c r="AC68" s="126"/>
    </row>
    <row r="69" spans="1:29" ht="12.75" customHeight="1" x14ac:dyDescent="0.2">
      <c r="A69" s="408"/>
      <c r="B69" s="408"/>
      <c r="C69" s="408"/>
      <c r="D69" s="408"/>
      <c r="E69" s="408"/>
      <c r="F69" s="408"/>
      <c r="G69" s="112" t="str">
        <f>'01-Mapa de riesgo-UO'!I70</f>
        <v>Largos periodos de cese de actividades por factores ajenos a la programación academica</v>
      </c>
      <c r="H69" s="408"/>
      <c r="I69" s="408"/>
      <c r="J69" s="408"/>
      <c r="K69" s="413"/>
      <c r="L69" s="413"/>
      <c r="M69" s="113">
        <f>'01-Mapa de riesgo-UO'!W70</f>
        <v>0</v>
      </c>
      <c r="N69" s="114">
        <f>'01-Mapa de riesgo-UO'!AB70</f>
        <v>0</v>
      </c>
      <c r="O69" s="114">
        <f>'01-Mapa de riesgo-UO'!AF70</f>
        <v>0</v>
      </c>
      <c r="P69" s="115">
        <f>'01-Mapa de riesgo-UO'!AK70</f>
        <v>0</v>
      </c>
      <c r="Q69" s="115">
        <f>'01-Mapa de riesgo-UO'!AP70</f>
        <v>0</v>
      </c>
      <c r="R69" s="408"/>
      <c r="S69" s="409"/>
      <c r="T69" s="410"/>
      <c r="U69" s="116">
        <f>'01-Mapa de riesgo-UO'!AW70</f>
        <v>0</v>
      </c>
      <c r="V69" s="116">
        <f>'01-Mapa de riesgo-UO'!AX70</f>
        <v>0</v>
      </c>
      <c r="W69" s="117">
        <f>'01-Mapa de riesgo-UO'!K70</f>
        <v>0</v>
      </c>
      <c r="X69" s="121"/>
      <c r="Y69" s="122"/>
      <c r="Z69" s="123"/>
      <c r="AA69" s="123"/>
      <c r="AB69" s="405"/>
      <c r="AC69" s="126"/>
    </row>
    <row r="70" spans="1:29" ht="12.75" customHeight="1" x14ac:dyDescent="0.2">
      <c r="A70" s="416">
        <v>21</v>
      </c>
      <c r="B70" s="416" t="str">
        <f>'01-Mapa de riesgo-UO'!D71</f>
        <v>DOCENCIA</v>
      </c>
      <c r="C70" s="415" t="str">
        <f>+'01-Mapa de riesgo-UO'!F71</f>
        <v>NO</v>
      </c>
      <c r="D70" s="415" t="str">
        <f>'01-Mapa de riesgo-UO'!J71</f>
        <v>Imagen</v>
      </c>
      <c r="E70" s="415" t="str">
        <f>'01-Mapa de riesgo-UO'!K71</f>
        <v>Bajo desempeño de los estudiantes en las pruebas Saber PRO y Saber TYT</v>
      </c>
      <c r="F70" s="415"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415" t="str">
        <f>'01-Mapa de riesgo-UO'!M71</f>
        <v>Descenso de los Indicadores de la Universidad
Disminución de la imagen institucional
Afectación en la calidad de los programas</v>
      </c>
      <c r="I70" s="406" t="str">
        <f>'01-Mapa de riesgo-UO'!AT71</f>
        <v>LEVE</v>
      </c>
      <c r="J70" s="415" t="str">
        <f>'01-Mapa de riesgo-UO'!AU71</f>
        <v>Indicadores de saberpro</v>
      </c>
      <c r="K70" s="411"/>
      <c r="L70" s="414"/>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406" t="str">
        <f>'01-Mapa de riesgo-UO'!AR71</f>
        <v>ACEPTABLE</v>
      </c>
      <c r="S70" s="409"/>
      <c r="T70" s="410"/>
      <c r="U70" s="116" t="str">
        <f>'01-Mapa de riesgo-UO'!AW71</f>
        <v>ASUMIR</v>
      </c>
      <c r="V70" s="116">
        <f>'01-Mapa de riesgo-UO'!AX71</f>
        <v>0</v>
      </c>
      <c r="W70" s="117" t="str">
        <f>'01-Mapa de riesgo-UO'!K71</f>
        <v>Bajo desempeño de los estudiantes en las pruebas Saber PRO y Saber TYT</v>
      </c>
      <c r="X70" s="121"/>
      <c r="Y70" s="122"/>
      <c r="Z70" s="123"/>
      <c r="AA70" s="123"/>
      <c r="AB70" s="403"/>
      <c r="AC70" s="126"/>
    </row>
    <row r="71" spans="1:29" ht="12.75" customHeight="1" x14ac:dyDescent="0.2">
      <c r="A71" s="407"/>
      <c r="B71" s="407"/>
      <c r="C71" s="407"/>
      <c r="D71" s="407"/>
      <c r="E71" s="407"/>
      <c r="F71" s="407"/>
      <c r="G71" s="112" t="str">
        <f>'01-Mapa de riesgo-UO'!I72</f>
        <v>Desmotivación por parte de los estudiantes que presentan las pruebas.</v>
      </c>
      <c r="H71" s="407"/>
      <c r="I71" s="407"/>
      <c r="J71" s="407"/>
      <c r="K71" s="412"/>
      <c r="L71" s="412"/>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407"/>
      <c r="S71" s="409"/>
      <c r="T71" s="410"/>
      <c r="U71" s="116" t="str">
        <f>'01-Mapa de riesgo-UO'!AW72</f>
        <v>ASUMIR</v>
      </c>
      <c r="V71" s="116">
        <f>'01-Mapa de riesgo-UO'!AX72</f>
        <v>0</v>
      </c>
      <c r="W71" s="117">
        <f>'01-Mapa de riesgo-UO'!K72</f>
        <v>0</v>
      </c>
      <c r="X71" s="121"/>
      <c r="Y71" s="122"/>
      <c r="Z71" s="123"/>
      <c r="AA71" s="123"/>
      <c r="AB71" s="404"/>
      <c r="AC71" s="126"/>
    </row>
    <row r="72" spans="1:29" ht="12.75" customHeight="1" x14ac:dyDescent="0.2">
      <c r="A72" s="408"/>
      <c r="B72" s="408"/>
      <c r="C72" s="408"/>
      <c r="D72" s="408"/>
      <c r="E72" s="408"/>
      <c r="F72" s="408"/>
      <c r="G72" s="112">
        <f>'01-Mapa de riesgo-UO'!I73</f>
        <v>0</v>
      </c>
      <c r="H72" s="408"/>
      <c r="I72" s="408"/>
      <c r="J72" s="408"/>
      <c r="K72" s="413"/>
      <c r="L72" s="413"/>
      <c r="M72" s="113">
        <f>'01-Mapa de riesgo-UO'!W73</f>
        <v>0</v>
      </c>
      <c r="N72" s="114">
        <f>'01-Mapa de riesgo-UO'!AB73</f>
        <v>0</v>
      </c>
      <c r="O72" s="114">
        <f>'01-Mapa de riesgo-UO'!AF73</f>
        <v>0</v>
      </c>
      <c r="P72" s="115">
        <f>'01-Mapa de riesgo-UO'!AK73</f>
        <v>0</v>
      </c>
      <c r="Q72" s="115">
        <f>'01-Mapa de riesgo-UO'!AP73</f>
        <v>0</v>
      </c>
      <c r="R72" s="408"/>
      <c r="S72" s="409"/>
      <c r="T72" s="410"/>
      <c r="U72" s="116">
        <f>'01-Mapa de riesgo-UO'!AW73</f>
        <v>0</v>
      </c>
      <c r="V72" s="116">
        <f>'01-Mapa de riesgo-UO'!AX73</f>
        <v>0</v>
      </c>
      <c r="W72" s="117">
        <f>'01-Mapa de riesgo-UO'!K73</f>
        <v>0</v>
      </c>
      <c r="X72" s="121"/>
      <c r="Y72" s="122"/>
      <c r="Z72" s="123"/>
      <c r="AA72" s="123"/>
      <c r="AB72" s="405"/>
      <c r="AC72" s="126"/>
    </row>
    <row r="73" spans="1:29" ht="12.75" customHeight="1" x14ac:dyDescent="0.2">
      <c r="A73" s="416">
        <v>22</v>
      </c>
      <c r="B73" s="416" t="str">
        <f>'01-Mapa de riesgo-UO'!D74</f>
        <v>DOCENCIA</v>
      </c>
      <c r="C73" s="415" t="str">
        <f>+'01-Mapa de riesgo-UO'!F74</f>
        <v>NO</v>
      </c>
      <c r="D73" s="415" t="str">
        <f>'01-Mapa de riesgo-UO'!J74</f>
        <v>Estratégico</v>
      </c>
      <c r="E73" s="415" t="str">
        <f>'01-Mapa de riesgo-UO'!K74</f>
        <v>Curriculos no adaptados a las necesidades y exigencias del contextos</v>
      </c>
      <c r="F73" s="415"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415" t="str">
        <f>'01-Mapa de riesgo-UO'!M74</f>
        <v>Egresados de los programas sin las competencias requeridas por el medio
Pérdida de la competitividad del programa frente a otros que ofrecen otras Universidades</v>
      </c>
      <c r="I73" s="406" t="str">
        <f>'01-Mapa de riesgo-UO'!AT74</f>
        <v>MODERADO</v>
      </c>
      <c r="J73" s="415" t="str">
        <f>'01-Mapa de riesgo-UO'!AU74</f>
        <v>No. de curriculos actualizados/No. de curriculos a actualizar</v>
      </c>
      <c r="K73" s="411"/>
      <c r="L73" s="414"/>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406" t="str">
        <f>'01-Mapa de riesgo-UO'!AR74</f>
        <v>ACEPTABLE</v>
      </c>
      <c r="S73" s="409"/>
      <c r="T73" s="410"/>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403"/>
      <c r="AC73" s="126"/>
    </row>
    <row r="74" spans="1:29" ht="12.75" customHeight="1" x14ac:dyDescent="0.2">
      <c r="A74" s="407"/>
      <c r="B74" s="407"/>
      <c r="C74" s="407"/>
      <c r="D74" s="407"/>
      <c r="E74" s="407"/>
      <c r="F74" s="407"/>
      <c r="G74" s="112" t="str">
        <f>'01-Mapa de riesgo-UO'!I75</f>
        <v>Poca formación de los comites en renovación curricular, así como sobre los tramites y estrategias de apoyos institucionales</v>
      </c>
      <c r="H74" s="407"/>
      <c r="I74" s="407"/>
      <c r="J74" s="407"/>
      <c r="K74" s="412"/>
      <c r="L74" s="412"/>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407"/>
      <c r="S74" s="409"/>
      <c r="T74" s="410"/>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404"/>
      <c r="AC74" s="126"/>
    </row>
    <row r="75" spans="1:29" ht="12.75" customHeight="1" x14ac:dyDescent="0.2">
      <c r="A75" s="408"/>
      <c r="B75" s="408"/>
      <c r="C75" s="408"/>
      <c r="D75" s="408"/>
      <c r="E75" s="408"/>
      <c r="F75" s="408"/>
      <c r="G75" s="112" t="str">
        <f>'01-Mapa de riesgo-UO'!I76</f>
        <v>Debilidad en los procesos de apropiación de los  lineamientos institucionales para la renovación curricular</v>
      </c>
      <c r="H75" s="408"/>
      <c r="I75" s="408"/>
      <c r="J75" s="408"/>
      <c r="K75" s="413"/>
      <c r="L75" s="413"/>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408"/>
      <c r="S75" s="409"/>
      <c r="T75" s="410"/>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405"/>
      <c r="AC75" s="126"/>
    </row>
    <row r="76" spans="1:29" ht="12.75" customHeight="1" x14ac:dyDescent="0.2">
      <c r="A76" s="416">
        <v>23</v>
      </c>
      <c r="B76" s="416" t="str">
        <f>'01-Mapa de riesgo-UO'!D77</f>
        <v>INVESTIGACIÓN_E_INNOVACIÓN</v>
      </c>
      <c r="C76" s="415" t="str">
        <f>+'01-Mapa de riesgo-UO'!F77</f>
        <v>NO</v>
      </c>
      <c r="D76" s="415" t="str">
        <f>'01-Mapa de riesgo-UO'!J77</f>
        <v>Estratégico</v>
      </c>
      <c r="E76" s="415" t="str">
        <f>'01-Mapa de riesgo-UO'!K77</f>
        <v xml:space="preserve">No ajustarse a los terminos de referencia de las convocatorias del ministerio de ciencia, tecnologia e  innovación. </v>
      </c>
      <c r="F76" s="415"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415" t="str">
        <f>'01-Mapa de riesgo-UO'!M77</f>
        <v>Incumplimiento con las metas trazadas en el PDI
Decrecimiento de imagen institucional
Disminuir la categoria del grupo de investigación o quedar sin categoria 
Bajar la categoria del docente investigador</v>
      </c>
      <c r="I76" s="406" t="str">
        <f>'01-Mapa de riesgo-UO'!AT77</f>
        <v>MODERADO</v>
      </c>
      <c r="J76" s="415" t="str">
        <f>'01-Mapa de riesgo-UO'!AU77</f>
        <v>No de grupos que descienden en su categoria/No de grupos reconocidos</v>
      </c>
      <c r="K76" s="411"/>
      <c r="L76" s="414"/>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406" t="str">
        <f>'01-Mapa de riesgo-UO'!AR77</f>
        <v>FUERTE</v>
      </c>
      <c r="S76" s="409"/>
      <c r="T76" s="410"/>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403"/>
      <c r="AC76" s="126"/>
    </row>
    <row r="77" spans="1:29" ht="12.75" customHeight="1" x14ac:dyDescent="0.2">
      <c r="A77" s="407"/>
      <c r="B77" s="407"/>
      <c r="C77" s="407"/>
      <c r="D77" s="407"/>
      <c r="E77" s="407"/>
      <c r="F77" s="407"/>
      <c r="G77" s="112" t="str">
        <f>'01-Mapa de riesgo-UO'!I78</f>
        <v>Desactualización de la información del Grupo de Investigación en la plataforma de Minciencias</v>
      </c>
      <c r="H77" s="407"/>
      <c r="I77" s="407"/>
      <c r="J77" s="407"/>
      <c r="K77" s="412"/>
      <c r="L77" s="412"/>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407"/>
      <c r="S77" s="409"/>
      <c r="T77" s="410"/>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404"/>
      <c r="AC77" s="126"/>
    </row>
    <row r="78" spans="1:29" ht="12.75" customHeight="1" x14ac:dyDescent="0.2">
      <c r="A78" s="408"/>
      <c r="B78" s="408"/>
      <c r="C78" s="408"/>
      <c r="D78" s="408"/>
      <c r="E78" s="408"/>
      <c r="F78" s="408"/>
      <c r="G78" s="112" t="str">
        <f>'01-Mapa de riesgo-UO'!I79</f>
        <v>No presentar nuevos productos durante los años anteriores a la convocatoria ni actualizar estudios de los participantes del grupo.</v>
      </c>
      <c r="H78" s="408"/>
      <c r="I78" s="408"/>
      <c r="J78" s="408"/>
      <c r="K78" s="413"/>
      <c r="L78" s="413"/>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408"/>
      <c r="S78" s="409"/>
      <c r="T78" s="410"/>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405"/>
      <c r="AC78" s="126"/>
    </row>
    <row r="79" spans="1:29" ht="12.75" customHeight="1" x14ac:dyDescent="0.2">
      <c r="A79" s="416">
        <v>24</v>
      </c>
      <c r="B79" s="416" t="str">
        <f>'01-Mapa de riesgo-UO'!D80</f>
        <v>DOCENCIA</v>
      </c>
      <c r="C79" s="415" t="str">
        <f>+'01-Mapa de riesgo-UO'!F80</f>
        <v>NO</v>
      </c>
      <c r="D79" s="415" t="str">
        <f>'01-Mapa de riesgo-UO'!J80</f>
        <v>Estratégico</v>
      </c>
      <c r="E79" s="415" t="str">
        <f>'01-Mapa de riesgo-UO'!K80</f>
        <v>Disminución de la visibilidad de los programas de la facultad</v>
      </c>
      <c r="F79" s="415"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415" t="str">
        <f>'01-Mapa de riesgo-UO'!M80</f>
        <v>Perdida de convenios a nivel nacional e internacional
Afectación de los indicadores de la Universidad</v>
      </c>
      <c r="I79" s="406" t="str">
        <f>'01-Mapa de riesgo-UO'!AT80</f>
        <v>LEVE</v>
      </c>
      <c r="J79" s="415" t="str">
        <f>'01-Mapa de riesgo-UO'!AU80</f>
        <v>No. estudiantes que realizaron movilidad/No. de solicitudes de movilidad avaladas
No. docentes que realizaron movilidad/No. de solicitudes de movilidad avaladas</v>
      </c>
      <c r="K79" s="411"/>
      <c r="L79" s="414"/>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406" t="str">
        <f>'01-Mapa de riesgo-UO'!AR80</f>
        <v>FUERTE</v>
      </c>
      <c r="S79" s="409"/>
      <c r="T79" s="410"/>
      <c r="U79" s="116" t="str">
        <f>'01-Mapa de riesgo-UO'!AW80</f>
        <v>ASUMIR</v>
      </c>
      <c r="V79" s="116">
        <f>'01-Mapa de riesgo-UO'!AX80</f>
        <v>0</v>
      </c>
      <c r="W79" s="117" t="str">
        <f>'01-Mapa de riesgo-UO'!K80</f>
        <v>Disminución de la visibilidad de los programas de la facultad</v>
      </c>
      <c r="X79" s="121"/>
      <c r="Y79" s="122"/>
      <c r="Z79" s="123"/>
      <c r="AA79" s="123"/>
      <c r="AB79" s="403"/>
      <c r="AC79" s="126"/>
    </row>
    <row r="80" spans="1:29" ht="12.75" customHeight="1" x14ac:dyDescent="0.2">
      <c r="A80" s="407"/>
      <c r="B80" s="407"/>
      <c r="C80" s="407"/>
      <c r="D80" s="407"/>
      <c r="E80" s="407"/>
      <c r="F80" s="407"/>
      <c r="G80" s="112" t="str">
        <f>'01-Mapa de riesgo-UO'!I81</f>
        <v>No se informa a la comunidad los convenios vigentes para movilidad</v>
      </c>
      <c r="H80" s="407"/>
      <c r="I80" s="407"/>
      <c r="J80" s="407"/>
      <c r="K80" s="412"/>
      <c r="L80" s="412"/>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407"/>
      <c r="S80" s="409"/>
      <c r="T80" s="410"/>
      <c r="U80" s="116" t="str">
        <f>'01-Mapa de riesgo-UO'!AW81</f>
        <v>ASUMIR</v>
      </c>
      <c r="V80" s="116">
        <f>'01-Mapa de riesgo-UO'!AX81</f>
        <v>0</v>
      </c>
      <c r="W80" s="117">
        <f>'01-Mapa de riesgo-UO'!K81</f>
        <v>0</v>
      </c>
      <c r="X80" s="121"/>
      <c r="Y80" s="122"/>
      <c r="Z80" s="123"/>
      <c r="AA80" s="123"/>
      <c r="AB80" s="404"/>
      <c r="AC80" s="126"/>
    </row>
    <row r="81" spans="1:29" ht="12.75" customHeight="1" x14ac:dyDescent="0.2">
      <c r="A81" s="408"/>
      <c r="B81" s="408"/>
      <c r="C81" s="408"/>
      <c r="D81" s="408"/>
      <c r="E81" s="408"/>
      <c r="F81" s="408"/>
      <c r="G81" s="112">
        <f>'01-Mapa de riesgo-UO'!I82</f>
        <v>0</v>
      </c>
      <c r="H81" s="408"/>
      <c r="I81" s="408"/>
      <c r="J81" s="408"/>
      <c r="K81" s="413"/>
      <c r="L81" s="413"/>
      <c r="M81" s="113">
        <f>'01-Mapa de riesgo-UO'!W82</f>
        <v>0</v>
      </c>
      <c r="N81" s="114">
        <f>'01-Mapa de riesgo-UO'!AB82</f>
        <v>0</v>
      </c>
      <c r="O81" s="114">
        <f>'01-Mapa de riesgo-UO'!AF82</f>
        <v>0</v>
      </c>
      <c r="P81" s="115">
        <f>'01-Mapa de riesgo-UO'!AK82</f>
        <v>0</v>
      </c>
      <c r="Q81" s="115">
        <f>'01-Mapa de riesgo-UO'!AP82</f>
        <v>0</v>
      </c>
      <c r="R81" s="408"/>
      <c r="S81" s="409"/>
      <c r="T81" s="410"/>
      <c r="U81" s="116">
        <f>'01-Mapa de riesgo-UO'!AW82</f>
        <v>0</v>
      </c>
      <c r="V81" s="116">
        <f>'01-Mapa de riesgo-UO'!AX82</f>
        <v>0</v>
      </c>
      <c r="W81" s="117">
        <f>'01-Mapa de riesgo-UO'!K82</f>
        <v>0</v>
      </c>
      <c r="X81" s="121"/>
      <c r="Y81" s="122"/>
      <c r="Z81" s="123"/>
      <c r="AA81" s="123"/>
      <c r="AB81" s="405"/>
      <c r="AC81" s="126"/>
    </row>
    <row r="82" spans="1:29" ht="12.75" customHeight="1" x14ac:dyDescent="0.2">
      <c r="A82" s="416">
        <v>25</v>
      </c>
      <c r="B82" s="416" t="str">
        <f>'01-Mapa de riesgo-UO'!D83</f>
        <v>DOCENCIA</v>
      </c>
      <c r="C82" s="415" t="str">
        <f>+'01-Mapa de riesgo-UO'!F83</f>
        <v>NO</v>
      </c>
      <c r="D82" s="415" t="str">
        <f>'01-Mapa de riesgo-UO'!J83</f>
        <v>Estratégico</v>
      </c>
      <c r="E82" s="415" t="str">
        <f>'01-Mapa de riesgo-UO'!K83</f>
        <v>Obtención del concepto de no renovación del registro calificado o la acreditación de alta calidad de un programa académico</v>
      </c>
      <c r="F82" s="415"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415" t="str">
        <f>'01-Mapa de riesgo-UO'!M83</f>
        <v>No ofrecimiento del programa académico
Pérdida de imagen de la Institución</v>
      </c>
      <c r="I82" s="406" t="str">
        <f>'01-Mapa de riesgo-UO'!AT83</f>
        <v>MODERADO</v>
      </c>
      <c r="J82" s="415" t="str">
        <f>'01-Mapa de riesgo-UO'!AU83</f>
        <v>No. de veces que no se ha renovado el registro calificado o la acreditación de alta calidad de alguno de los programas de la Facultad</v>
      </c>
      <c r="K82" s="411"/>
      <c r="L82" s="414"/>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406" t="str">
        <f>'01-Mapa de riesgo-UO'!AR83</f>
        <v>ACEPTABLE</v>
      </c>
      <c r="S82" s="409"/>
      <c r="T82" s="410"/>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403"/>
      <c r="AC82" s="126"/>
    </row>
    <row r="83" spans="1:29" ht="12.75" customHeight="1" x14ac:dyDescent="0.2">
      <c r="A83" s="407"/>
      <c r="B83" s="407"/>
      <c r="C83" s="407"/>
      <c r="D83" s="407"/>
      <c r="E83" s="407"/>
      <c r="F83" s="407"/>
      <c r="G83" s="112" t="str">
        <f>'01-Mapa de riesgo-UO'!I84</f>
        <v>Cambios en las normas o estándares de calidad</v>
      </c>
      <c r="H83" s="407"/>
      <c r="I83" s="407"/>
      <c r="J83" s="407"/>
      <c r="K83" s="412"/>
      <c r="L83" s="412"/>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407"/>
      <c r="S83" s="409"/>
      <c r="T83" s="410"/>
      <c r="U83" s="116">
        <f>'01-Mapa de riesgo-UO'!AW84</f>
        <v>0</v>
      </c>
      <c r="V83" s="116">
        <f>'01-Mapa de riesgo-UO'!AX84</f>
        <v>0</v>
      </c>
      <c r="W83" s="117">
        <f>'01-Mapa de riesgo-UO'!K84</f>
        <v>0</v>
      </c>
      <c r="X83" s="121"/>
      <c r="Y83" s="122"/>
      <c r="Z83" s="123"/>
      <c r="AA83" s="123"/>
      <c r="AB83" s="404"/>
      <c r="AC83" s="126"/>
    </row>
    <row r="84" spans="1:29" ht="12.75" customHeight="1" x14ac:dyDescent="0.2">
      <c r="A84" s="408"/>
      <c r="B84" s="408"/>
      <c r="C84" s="408"/>
      <c r="D84" s="408"/>
      <c r="E84" s="408"/>
      <c r="F84" s="408"/>
      <c r="G84" s="112">
        <f>'01-Mapa de riesgo-UO'!I85</f>
        <v>0</v>
      </c>
      <c r="H84" s="408"/>
      <c r="I84" s="408"/>
      <c r="J84" s="408"/>
      <c r="K84" s="413"/>
      <c r="L84" s="413"/>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408"/>
      <c r="S84" s="409"/>
      <c r="T84" s="410"/>
      <c r="U84" s="116">
        <f>'01-Mapa de riesgo-UO'!AW85</f>
        <v>0</v>
      </c>
      <c r="V84" s="116">
        <f>'01-Mapa de riesgo-UO'!AX85</f>
        <v>0</v>
      </c>
      <c r="W84" s="117">
        <f>'01-Mapa de riesgo-UO'!K85</f>
        <v>0</v>
      </c>
      <c r="X84" s="121"/>
      <c r="Y84" s="122"/>
      <c r="Z84" s="123"/>
      <c r="AA84" s="123"/>
      <c r="AB84" s="405"/>
      <c r="AC84" s="126"/>
    </row>
    <row r="85" spans="1:29" ht="12.75" customHeight="1" x14ac:dyDescent="0.2">
      <c r="A85" s="416">
        <v>26</v>
      </c>
      <c r="B85" s="416" t="str">
        <f>'01-Mapa de riesgo-UO'!D86</f>
        <v>DOCENCIA</v>
      </c>
      <c r="C85" s="415" t="str">
        <f>+'01-Mapa de riesgo-UO'!F86</f>
        <v>NO</v>
      </c>
      <c r="D85" s="415" t="str">
        <f>'01-Mapa de riesgo-UO'!J86</f>
        <v>Estratégico</v>
      </c>
      <c r="E85" s="415" t="str">
        <f>'01-Mapa de riesgo-UO'!K86</f>
        <v>Incremento de la deserción estudiantil</v>
      </c>
      <c r="F85" s="415"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415" t="str">
        <f>'01-Mapa de riesgo-UO'!M86</f>
        <v>Indicadores de la Universidad afectados
Disminución de los recursos de la Universidad</v>
      </c>
      <c r="I85" s="406" t="str">
        <f>'01-Mapa de riesgo-UO'!AT86</f>
        <v>LEVE</v>
      </c>
      <c r="J85" s="415" t="str">
        <f>'01-Mapa de riesgo-UO'!AU86</f>
        <v>Promedio de deserción de estudiantes de pregrado de la Facultad</v>
      </c>
      <c r="K85" s="411"/>
      <c r="L85" s="414"/>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406" t="str">
        <f>'01-Mapa de riesgo-UO'!AR86</f>
        <v>ACEPTABLE</v>
      </c>
      <c r="S85" s="409"/>
      <c r="T85" s="410"/>
      <c r="U85" s="116" t="str">
        <f>'01-Mapa de riesgo-UO'!AW86</f>
        <v>ASUMIR</v>
      </c>
      <c r="V85" s="116">
        <f>'01-Mapa de riesgo-UO'!AX86</f>
        <v>0</v>
      </c>
      <c r="W85" s="117" t="str">
        <f>'01-Mapa de riesgo-UO'!K86</f>
        <v>Incremento de la deserción estudiantil</v>
      </c>
      <c r="X85" s="121"/>
      <c r="Y85" s="122"/>
      <c r="Z85" s="123"/>
      <c r="AA85" s="123"/>
      <c r="AB85" s="403"/>
      <c r="AC85" s="126"/>
    </row>
    <row r="86" spans="1:29" ht="12.75" customHeight="1" x14ac:dyDescent="0.2">
      <c r="A86" s="407"/>
      <c r="B86" s="407"/>
      <c r="C86" s="407"/>
      <c r="D86" s="407"/>
      <c r="E86" s="407"/>
      <c r="F86" s="407"/>
      <c r="G86" s="112" t="str">
        <f>'01-Mapa de riesgo-UO'!I87</f>
        <v>Los currículos de las asignaturas no permiten el buen desempeño del estudiante</v>
      </c>
      <c r="H86" s="407"/>
      <c r="I86" s="407"/>
      <c r="J86" s="407"/>
      <c r="K86" s="412"/>
      <c r="L86" s="412"/>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407"/>
      <c r="S86" s="409"/>
      <c r="T86" s="410"/>
      <c r="U86" s="116" t="str">
        <f>'01-Mapa de riesgo-UO'!AW87</f>
        <v>ASUMIR</v>
      </c>
      <c r="V86" s="116">
        <f>'01-Mapa de riesgo-UO'!AX87</f>
        <v>0</v>
      </c>
      <c r="W86" s="117">
        <f>'01-Mapa de riesgo-UO'!K87</f>
        <v>0</v>
      </c>
      <c r="X86" s="121"/>
      <c r="Y86" s="122"/>
      <c r="Z86" s="123"/>
      <c r="AA86" s="123"/>
      <c r="AB86" s="404"/>
      <c r="AC86" s="126"/>
    </row>
    <row r="87" spans="1:29" ht="12.75" customHeight="1" x14ac:dyDescent="0.2">
      <c r="A87" s="408"/>
      <c r="B87" s="408"/>
      <c r="C87" s="408"/>
      <c r="D87" s="408"/>
      <c r="E87" s="408"/>
      <c r="F87" s="408"/>
      <c r="G87" s="112" t="str">
        <f>'01-Mapa de riesgo-UO'!I88</f>
        <v>Bajo conocimiento del docente en pedagogía y didáctica</v>
      </c>
      <c r="H87" s="408"/>
      <c r="I87" s="408"/>
      <c r="J87" s="408"/>
      <c r="K87" s="413"/>
      <c r="L87" s="413"/>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408"/>
      <c r="S87" s="409"/>
      <c r="T87" s="410"/>
      <c r="U87" s="116" t="str">
        <f>'01-Mapa de riesgo-UO'!AW88</f>
        <v>ASUMIR</v>
      </c>
      <c r="V87" s="116">
        <f>'01-Mapa de riesgo-UO'!AX88</f>
        <v>0</v>
      </c>
      <c r="W87" s="117">
        <f>'01-Mapa de riesgo-UO'!K88</f>
        <v>0</v>
      </c>
      <c r="X87" s="121"/>
      <c r="Y87" s="122"/>
      <c r="Z87" s="123"/>
      <c r="AA87" s="123"/>
      <c r="AB87" s="405"/>
      <c r="AC87" s="126"/>
    </row>
    <row r="88" spans="1:29" ht="12.75" customHeight="1" x14ac:dyDescent="0.2">
      <c r="A88" s="416">
        <v>27</v>
      </c>
      <c r="B88" s="416" t="str">
        <f>'01-Mapa de riesgo-UO'!D89</f>
        <v>INVESTIGACIÓN_E_INNOVACIÓN</v>
      </c>
      <c r="C88" s="415" t="str">
        <f>+'01-Mapa de riesgo-UO'!F89</f>
        <v>NO</v>
      </c>
      <c r="D88" s="415" t="str">
        <f>'01-Mapa de riesgo-UO'!J89</f>
        <v>Estratégico</v>
      </c>
      <c r="E88" s="415" t="str">
        <f>'01-Mapa de riesgo-UO'!K89</f>
        <v>Descenso de los Grupos de investigación vinculados a la Facultad en el escalafón de Colciencias</v>
      </c>
      <c r="F88" s="415" t="str">
        <f>'01-Mapa de riesgo-UO'!L89</f>
        <v>Los Grupos de Investigación bajan o pierden la categoría de acuerdo a la clasificación anual que hace Colciencias</v>
      </c>
      <c r="G88" s="112" t="str">
        <f>'01-Mapa de riesgo-UO'!I89</f>
        <v>Incumplimiento del plan de trabajo docente en términos de investigación</v>
      </c>
      <c r="H88" s="415" t="str">
        <f>'01-Mapa de riesgo-UO'!M89</f>
        <v>Incumplimiento con las metas trazadas en el PDI
Pérdida de imagen institucional
Disminución en la investigación</v>
      </c>
      <c r="I88" s="406" t="str">
        <f>'01-Mapa de riesgo-UO'!AT89</f>
        <v>LEVE</v>
      </c>
      <c r="J88" s="415" t="str">
        <f>'01-Mapa de riesgo-UO'!AU89</f>
        <v>Número de Grupos de investigación adscritos a la Facultad que descienden en el escalafón de Colciencias</v>
      </c>
      <c r="K88" s="411"/>
      <c r="L88" s="414"/>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406" t="str">
        <f>'01-Mapa de riesgo-UO'!AR89</f>
        <v>ACEPTABLE</v>
      </c>
      <c r="S88" s="409"/>
      <c r="T88" s="410"/>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403"/>
      <c r="AC88" s="126"/>
    </row>
    <row r="89" spans="1:29" ht="12.75" customHeight="1" x14ac:dyDescent="0.2">
      <c r="A89" s="407"/>
      <c r="B89" s="407"/>
      <c r="C89" s="407"/>
      <c r="D89" s="407"/>
      <c r="E89" s="407"/>
      <c r="F89" s="407"/>
      <c r="G89" s="112" t="str">
        <f>'01-Mapa de riesgo-UO'!I90</f>
        <v>Desactualización de la información del Grupo de Investigación en la plataforma de Colciencias</v>
      </c>
      <c r="H89" s="407"/>
      <c r="I89" s="407"/>
      <c r="J89" s="407"/>
      <c r="K89" s="412"/>
      <c r="L89" s="412"/>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407"/>
      <c r="S89" s="409"/>
      <c r="T89" s="410"/>
      <c r="U89" s="116" t="str">
        <f>'01-Mapa de riesgo-UO'!AW90</f>
        <v>ASUMIR</v>
      </c>
      <c r="V89" s="116">
        <f>'01-Mapa de riesgo-UO'!AX90</f>
        <v>0</v>
      </c>
      <c r="W89" s="117">
        <f>'01-Mapa de riesgo-UO'!K90</f>
        <v>0</v>
      </c>
      <c r="X89" s="121"/>
      <c r="Y89" s="122"/>
      <c r="Z89" s="123"/>
      <c r="AA89" s="123"/>
      <c r="AB89" s="404"/>
      <c r="AC89" s="126"/>
    </row>
    <row r="90" spans="1:29" ht="12.75" customHeight="1" x14ac:dyDescent="0.2">
      <c r="A90" s="408"/>
      <c r="B90" s="408"/>
      <c r="C90" s="408"/>
      <c r="D90" s="408"/>
      <c r="E90" s="408"/>
      <c r="F90" s="408"/>
      <c r="G90" s="112">
        <f>'01-Mapa de riesgo-UO'!I91</f>
        <v>0</v>
      </c>
      <c r="H90" s="408"/>
      <c r="I90" s="408"/>
      <c r="J90" s="408"/>
      <c r="K90" s="413"/>
      <c r="L90" s="413"/>
      <c r="M90" s="113">
        <f>'01-Mapa de riesgo-UO'!W91</f>
        <v>0</v>
      </c>
      <c r="N90" s="114">
        <f>'01-Mapa de riesgo-UO'!AB91</f>
        <v>0</v>
      </c>
      <c r="O90" s="114">
        <f>'01-Mapa de riesgo-UO'!AF91</f>
        <v>0</v>
      </c>
      <c r="P90" s="115">
        <f>'01-Mapa de riesgo-UO'!AK91</f>
        <v>0</v>
      </c>
      <c r="Q90" s="115">
        <f>'01-Mapa de riesgo-UO'!AP91</f>
        <v>0</v>
      </c>
      <c r="R90" s="408"/>
      <c r="S90" s="409"/>
      <c r="T90" s="410"/>
      <c r="U90" s="116">
        <f>'01-Mapa de riesgo-UO'!AW91</f>
        <v>0</v>
      </c>
      <c r="V90" s="116">
        <f>'01-Mapa de riesgo-UO'!AX91</f>
        <v>0</v>
      </c>
      <c r="W90" s="117">
        <f>'01-Mapa de riesgo-UO'!K91</f>
        <v>0</v>
      </c>
      <c r="X90" s="121"/>
      <c r="Y90" s="122"/>
      <c r="Z90" s="123"/>
      <c r="AA90" s="123"/>
      <c r="AB90" s="405"/>
      <c r="AC90" s="126"/>
    </row>
    <row r="91" spans="1:29" ht="12.75" customHeight="1" x14ac:dyDescent="0.2">
      <c r="A91" s="416">
        <v>28</v>
      </c>
      <c r="B91" s="416" t="str">
        <f>'01-Mapa de riesgo-UO'!D92</f>
        <v>EXTENSIÓN_PROYECCIÓN_SOCIAL</v>
      </c>
      <c r="C91" s="415" t="str">
        <f>+'01-Mapa de riesgo-UO'!F92</f>
        <v>NO</v>
      </c>
      <c r="D91" s="415" t="str">
        <f>'01-Mapa de riesgo-UO'!J92</f>
        <v>Cumplimiento</v>
      </c>
      <c r="E91" s="415" t="str">
        <f>'01-Mapa de riesgo-UO'!K92</f>
        <v>Proyectos especiales con déficit presupuestal</v>
      </c>
      <c r="F91" s="415" t="str">
        <f>'01-Mapa de riesgo-UO'!L92</f>
        <v>Proyectos especiales de la facultad que no alcanzan los puntos de equilibrio requeridos para su funcionamiento</v>
      </c>
      <c r="G91" s="112" t="str">
        <f>'01-Mapa de riesgo-UO'!I92</f>
        <v>Poca demanda de los servicios ofrecidos por la Facultad</v>
      </c>
      <c r="H91" s="415" t="str">
        <f>'01-Mapa de riesgo-UO'!M92</f>
        <v>Afectación al fondo de la facultad
Incumplimiento de los compromisos pactados en el proyecto
Demandas por incumplimientos</v>
      </c>
      <c r="I91" s="406" t="str">
        <f>'01-Mapa de riesgo-UO'!AT92</f>
        <v>MODERADO</v>
      </c>
      <c r="J91" s="415" t="str">
        <f>'01-Mapa de riesgo-UO'!AU92</f>
        <v>Número de proyectos especiales que al momento de su liquidación presentan saldos en rojo</v>
      </c>
      <c r="K91" s="411"/>
      <c r="L91" s="414"/>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406" t="str">
        <f>'01-Mapa de riesgo-UO'!AR92</f>
        <v>ACEPTABLE</v>
      </c>
      <c r="S91" s="409"/>
      <c r="T91" s="410"/>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403"/>
      <c r="AC91" s="126"/>
    </row>
    <row r="92" spans="1:29" ht="12.75" customHeight="1" x14ac:dyDescent="0.2">
      <c r="A92" s="407"/>
      <c r="B92" s="407"/>
      <c r="C92" s="407"/>
      <c r="D92" s="407"/>
      <c r="E92" s="407"/>
      <c r="F92" s="407"/>
      <c r="G92" s="112" t="str">
        <f>'01-Mapa de riesgo-UO'!I93</f>
        <v>Presupuestos mal diseñados o falta de planeación de las actividades</v>
      </c>
      <c r="H92" s="407"/>
      <c r="I92" s="407"/>
      <c r="J92" s="407"/>
      <c r="K92" s="412"/>
      <c r="L92" s="412"/>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407"/>
      <c r="S92" s="409"/>
      <c r="T92" s="410"/>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404"/>
      <c r="AC92" s="126"/>
    </row>
    <row r="93" spans="1:29" ht="12.75" customHeight="1" x14ac:dyDescent="0.2">
      <c r="A93" s="408"/>
      <c r="B93" s="408"/>
      <c r="C93" s="408"/>
      <c r="D93" s="408"/>
      <c r="E93" s="408"/>
      <c r="F93" s="408"/>
      <c r="G93" s="112">
        <f>'01-Mapa de riesgo-UO'!I94</f>
        <v>0</v>
      </c>
      <c r="H93" s="408"/>
      <c r="I93" s="408"/>
      <c r="J93" s="408"/>
      <c r="K93" s="413"/>
      <c r="L93" s="413"/>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408"/>
      <c r="S93" s="409"/>
      <c r="T93" s="410"/>
      <c r="U93" s="116">
        <f>'01-Mapa de riesgo-UO'!AW94</f>
        <v>0</v>
      </c>
      <c r="V93" s="116">
        <f>'01-Mapa de riesgo-UO'!AX94</f>
        <v>0</v>
      </c>
      <c r="W93" s="117">
        <f>'01-Mapa de riesgo-UO'!K94</f>
        <v>0</v>
      </c>
      <c r="X93" s="121"/>
      <c r="Y93" s="122"/>
      <c r="Z93" s="123"/>
      <c r="AA93" s="123"/>
      <c r="AB93" s="405"/>
      <c r="AC93" s="126"/>
    </row>
    <row r="94" spans="1:29" ht="12.75" customHeight="1" x14ac:dyDescent="0.2">
      <c r="A94" s="416">
        <v>29</v>
      </c>
      <c r="B94" s="416" t="str">
        <f>'01-Mapa de riesgo-UO'!D95</f>
        <v>ADMINISTRACIÓN_INSTITUCIONAL</v>
      </c>
      <c r="C94" s="415" t="str">
        <f>+'01-Mapa de riesgo-UO'!F95</f>
        <v>NO</v>
      </c>
      <c r="D94" s="415" t="str">
        <f>'01-Mapa de riesgo-UO'!J95</f>
        <v>Operacional</v>
      </c>
      <c r="E94" s="415" t="str">
        <f>'01-Mapa de riesgo-UO'!K95</f>
        <v>Baja calidad de la labor docente</v>
      </c>
      <c r="F94" s="415" t="str">
        <f>'01-Mapa de riesgo-UO'!L95</f>
        <v>Docentes con baja competencia para ejercer las actividades asignadas</v>
      </c>
      <c r="G94" s="112" t="str">
        <f>'01-Mapa de riesgo-UO'!I95</f>
        <v>Malas prácticas pedagógicas</v>
      </c>
      <c r="H94" s="415" t="str">
        <f>'01-Mapa de riesgo-UO'!M95</f>
        <v>Pérdida de la calidad del programa académico
Aumento de peticiones, quejas y reclamos</v>
      </c>
      <c r="I94" s="406" t="str">
        <f>'01-Mapa de riesgo-UO'!AT95</f>
        <v>LEVE</v>
      </c>
      <c r="J94" s="415" t="str">
        <f>'01-Mapa de riesgo-UO'!AU95</f>
        <v>Porcentaje de satisfacción de los estudiantes frente a la labor docente (evaluación de desempeño)</v>
      </c>
      <c r="K94" s="411"/>
      <c r="L94" s="414"/>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406" t="str">
        <f>'01-Mapa de riesgo-UO'!AR95</f>
        <v>ACEPTABLE</v>
      </c>
      <c r="S94" s="409"/>
      <c r="T94" s="410"/>
      <c r="U94" s="116" t="str">
        <f>'01-Mapa de riesgo-UO'!AW95</f>
        <v>ASUMIR</v>
      </c>
      <c r="V94" s="116">
        <f>'01-Mapa de riesgo-UO'!AX95</f>
        <v>0</v>
      </c>
      <c r="W94" s="117" t="str">
        <f>'01-Mapa de riesgo-UO'!K95</f>
        <v>Baja calidad de la labor docente</v>
      </c>
      <c r="X94" s="121"/>
      <c r="Y94" s="122"/>
      <c r="Z94" s="123"/>
      <c r="AA94" s="123"/>
      <c r="AB94" s="403"/>
      <c r="AC94" s="126"/>
    </row>
    <row r="95" spans="1:29" ht="12.75" customHeight="1" x14ac:dyDescent="0.2">
      <c r="A95" s="407"/>
      <c r="B95" s="407"/>
      <c r="C95" s="407"/>
      <c r="D95" s="407"/>
      <c r="E95" s="407"/>
      <c r="F95" s="407"/>
      <c r="G95" s="112" t="str">
        <f>'01-Mapa de riesgo-UO'!I96</f>
        <v>Grupos de estudiantes superiores a las políticas institucionales de creación de grupos</v>
      </c>
      <c r="H95" s="407"/>
      <c r="I95" s="407"/>
      <c r="J95" s="407"/>
      <c r="K95" s="412"/>
      <c r="L95" s="412"/>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407"/>
      <c r="S95" s="409"/>
      <c r="T95" s="410"/>
      <c r="U95" s="116" t="str">
        <f>'01-Mapa de riesgo-UO'!AW96</f>
        <v>ASUMIR</v>
      </c>
      <c r="V95" s="116">
        <f>'01-Mapa de riesgo-UO'!AX96</f>
        <v>0</v>
      </c>
      <c r="W95" s="117">
        <f>'01-Mapa de riesgo-UO'!K96</f>
        <v>0</v>
      </c>
      <c r="X95" s="121"/>
      <c r="Y95" s="122"/>
      <c r="Z95" s="123"/>
      <c r="AA95" s="123"/>
      <c r="AB95" s="404"/>
      <c r="AC95" s="126"/>
    </row>
    <row r="96" spans="1:29" ht="12.75" customHeight="1" x14ac:dyDescent="0.2">
      <c r="A96" s="408"/>
      <c r="B96" s="408"/>
      <c r="C96" s="408"/>
      <c r="D96" s="408"/>
      <c r="E96" s="408"/>
      <c r="F96" s="408"/>
      <c r="G96" s="112">
        <f>'01-Mapa de riesgo-UO'!I97</f>
        <v>0</v>
      </c>
      <c r="H96" s="408"/>
      <c r="I96" s="408"/>
      <c r="J96" s="408"/>
      <c r="K96" s="413"/>
      <c r="L96" s="413"/>
      <c r="M96" s="113">
        <f>'01-Mapa de riesgo-UO'!W97</f>
        <v>0</v>
      </c>
      <c r="N96" s="114">
        <f>'01-Mapa de riesgo-UO'!AB97</f>
        <v>0</v>
      </c>
      <c r="O96" s="114">
        <f>'01-Mapa de riesgo-UO'!AF97</f>
        <v>0</v>
      </c>
      <c r="P96" s="115">
        <f>'01-Mapa de riesgo-UO'!AK97</f>
        <v>0</v>
      </c>
      <c r="Q96" s="115">
        <f>'01-Mapa de riesgo-UO'!AP97</f>
        <v>0</v>
      </c>
      <c r="R96" s="408"/>
      <c r="S96" s="409"/>
      <c r="T96" s="410"/>
      <c r="U96" s="116" t="str">
        <f>'01-Mapa de riesgo-UO'!AW97</f>
        <v>ASUMIR</v>
      </c>
      <c r="V96" s="116">
        <f>'01-Mapa de riesgo-UO'!AX97</f>
        <v>0</v>
      </c>
      <c r="W96" s="117">
        <f>'01-Mapa de riesgo-UO'!K97</f>
        <v>0</v>
      </c>
      <c r="X96" s="121"/>
      <c r="Y96" s="122"/>
      <c r="Z96" s="123"/>
      <c r="AA96" s="123"/>
      <c r="AB96" s="405"/>
      <c r="AC96" s="126"/>
    </row>
    <row r="97" spans="1:29" ht="12.75" customHeight="1" x14ac:dyDescent="0.2">
      <c r="A97" s="416">
        <v>30</v>
      </c>
      <c r="B97" s="416" t="str">
        <f>'01-Mapa de riesgo-UO'!D98</f>
        <v>ADMINISTRACIÓN_INSTITUCIONAL</v>
      </c>
      <c r="C97" s="415" t="str">
        <f>+'01-Mapa de riesgo-UO'!F98</f>
        <v>NO</v>
      </c>
      <c r="D97" s="415" t="str">
        <f>'01-Mapa de riesgo-UO'!J98</f>
        <v>Estratégico</v>
      </c>
      <c r="E97" s="415" t="str">
        <f>'01-Mapa de riesgo-UO'!K98</f>
        <v>Desatención de algunos procesos misionales de la Facultad de Ingenierías y ejecución lenta de los procesos académicos y administrativos</v>
      </c>
      <c r="F97" s="415"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15"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06" t="str">
        <f>'01-Mapa de riesgo-UO'!AT98</f>
        <v>MODERADO</v>
      </c>
      <c r="J97" s="415" t="str">
        <f>'01-Mapa de riesgo-UO'!AU98</f>
        <v>Relación (Número-de-estudiantes/Personal-Decanatura). Caracterización de plataformas vs procesos (Número plataformas / # procesos identificados);Incrementar el número de manuales construidos</v>
      </c>
      <c r="K97" s="411"/>
      <c r="L97" s="414"/>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406" t="str">
        <f>'01-Mapa de riesgo-UO'!AR98</f>
        <v>ACEPTABLE</v>
      </c>
      <c r="S97" s="409"/>
      <c r="T97" s="410"/>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403"/>
      <c r="AC97" s="126"/>
    </row>
    <row r="98" spans="1:29" ht="12.75" customHeight="1" x14ac:dyDescent="0.2">
      <c r="A98" s="407"/>
      <c r="B98" s="407"/>
      <c r="C98" s="407"/>
      <c r="D98" s="407"/>
      <c r="E98" s="407"/>
      <c r="F98" s="407"/>
      <c r="G98" s="112" t="str">
        <f>'01-Mapa de riesgo-UO'!I99</f>
        <v>No se cuenta con aplicativos ni los suficientes mecanismos para el seguimiento de la totalidad de los procesos académicos/administrativos de la facultad.</v>
      </c>
      <c r="H98" s="407"/>
      <c r="I98" s="407"/>
      <c r="J98" s="407"/>
      <c r="K98" s="412"/>
      <c r="L98" s="412"/>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407"/>
      <c r="S98" s="409"/>
      <c r="T98" s="410"/>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404"/>
      <c r="AC98" s="126"/>
    </row>
    <row r="99" spans="1:29" ht="12.75" customHeight="1" x14ac:dyDescent="0.2">
      <c r="A99" s="408"/>
      <c r="B99" s="408"/>
      <c r="C99" s="408"/>
      <c r="D99" s="408"/>
      <c r="E99" s="408"/>
      <c r="F99" s="408"/>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08"/>
      <c r="I99" s="408"/>
      <c r="J99" s="408"/>
      <c r="K99" s="413"/>
      <c r="L99" s="413"/>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408"/>
      <c r="S99" s="409"/>
      <c r="T99" s="410"/>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405"/>
      <c r="AC99" s="126"/>
    </row>
    <row r="100" spans="1:29" ht="12.75" customHeight="1" x14ac:dyDescent="0.2">
      <c r="A100" s="416">
        <v>31</v>
      </c>
      <c r="B100" s="416" t="str">
        <f>'01-Mapa de riesgo-UO'!D101</f>
        <v>DOCENCIA</v>
      </c>
      <c r="C100" s="415" t="str">
        <f>+'01-Mapa de riesgo-UO'!F101</f>
        <v>NO</v>
      </c>
      <c r="D100" s="415" t="str">
        <f>'01-Mapa de riesgo-UO'!J101</f>
        <v>Estratégico</v>
      </c>
      <c r="E100" s="415" t="str">
        <f>'01-Mapa de riesgo-UO'!K101</f>
        <v>Pérdida del registro calificado y de la acreditación de algún programa de pregrado o posgrado</v>
      </c>
      <c r="F100" s="415"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415" t="str">
        <f>'01-Mapa de riesgo-UO'!M101</f>
        <v>Pérdida de posibilidad de apertura y matrícula en los programas académicos.
Imagen desfavorable regional y en la comunidad académica</v>
      </c>
      <c r="I100" s="406" t="str">
        <f>'01-Mapa de riesgo-UO'!AT101</f>
        <v>LEVE</v>
      </c>
      <c r="J100" s="415" t="str">
        <f>'01-Mapa de riesgo-UO'!AU101</f>
        <v>Programas con registro calificado y reacreditación efectuado o en proceso</v>
      </c>
      <c r="K100" s="411"/>
      <c r="L100" s="414"/>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406" t="str">
        <f>'01-Mapa de riesgo-UO'!AR101</f>
        <v>FUERTE</v>
      </c>
      <c r="S100" s="409"/>
      <c r="T100" s="410"/>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403"/>
      <c r="AC100" s="126"/>
    </row>
    <row r="101" spans="1:29" ht="12.75" customHeight="1" x14ac:dyDescent="0.2">
      <c r="A101" s="407"/>
      <c r="B101" s="407"/>
      <c r="C101" s="407"/>
      <c r="D101" s="407"/>
      <c r="E101" s="407"/>
      <c r="F101" s="407"/>
      <c r="G101" s="112" t="str">
        <f>'01-Mapa de riesgo-UO'!I102</f>
        <v>Ausencia de procesos de sistematización de las experiencias desde decanatura apoyado en direcciones</v>
      </c>
      <c r="H101" s="407"/>
      <c r="I101" s="407"/>
      <c r="J101" s="407"/>
      <c r="K101" s="412"/>
      <c r="L101" s="412"/>
      <c r="M101" s="113">
        <f>'01-Mapa de riesgo-UO'!W102</f>
        <v>0</v>
      </c>
      <c r="N101" s="114">
        <f>'01-Mapa de riesgo-UO'!AB102</f>
        <v>0</v>
      </c>
      <c r="O101" s="114">
        <f>'01-Mapa de riesgo-UO'!AF102</f>
        <v>0</v>
      </c>
      <c r="P101" s="115">
        <f>'01-Mapa de riesgo-UO'!AK102</f>
        <v>0</v>
      </c>
      <c r="Q101" s="115">
        <f>'01-Mapa de riesgo-UO'!AP102</f>
        <v>0</v>
      </c>
      <c r="R101" s="407"/>
      <c r="S101" s="409"/>
      <c r="T101" s="410"/>
      <c r="U101" s="116" t="str">
        <f>'01-Mapa de riesgo-UO'!AW102</f>
        <v>ASUMIR</v>
      </c>
      <c r="V101" s="116">
        <f>'01-Mapa de riesgo-UO'!AX102</f>
        <v>0</v>
      </c>
      <c r="W101" s="117">
        <f>'01-Mapa de riesgo-UO'!K102</f>
        <v>0</v>
      </c>
      <c r="X101" s="121"/>
      <c r="Y101" s="122"/>
      <c r="Z101" s="123"/>
      <c r="AA101" s="123"/>
      <c r="AB101" s="404"/>
      <c r="AC101" s="126"/>
    </row>
    <row r="102" spans="1:29" ht="12.75" customHeight="1" x14ac:dyDescent="0.2">
      <c r="A102" s="408"/>
      <c r="B102" s="408"/>
      <c r="C102" s="408"/>
      <c r="D102" s="408"/>
      <c r="E102" s="408"/>
      <c r="F102" s="408"/>
      <c r="G102" s="112">
        <f>'01-Mapa de riesgo-UO'!I103</f>
        <v>0</v>
      </c>
      <c r="H102" s="408"/>
      <c r="I102" s="408"/>
      <c r="J102" s="408"/>
      <c r="K102" s="413"/>
      <c r="L102" s="413"/>
      <c r="M102" s="113">
        <f>'01-Mapa de riesgo-UO'!W103</f>
        <v>0</v>
      </c>
      <c r="N102" s="114">
        <f>'01-Mapa de riesgo-UO'!AB103</f>
        <v>0</v>
      </c>
      <c r="O102" s="114">
        <f>'01-Mapa de riesgo-UO'!AF103</f>
        <v>0</v>
      </c>
      <c r="P102" s="115">
        <f>'01-Mapa de riesgo-UO'!AK103</f>
        <v>0</v>
      </c>
      <c r="Q102" s="115">
        <f>'01-Mapa de riesgo-UO'!AP103</f>
        <v>0</v>
      </c>
      <c r="R102" s="408"/>
      <c r="S102" s="409"/>
      <c r="T102" s="410"/>
      <c r="U102" s="116">
        <f>'01-Mapa de riesgo-UO'!AW103</f>
        <v>0</v>
      </c>
      <c r="V102" s="116">
        <f>'01-Mapa de riesgo-UO'!AX103</f>
        <v>0</v>
      </c>
      <c r="W102" s="117">
        <f>'01-Mapa de riesgo-UO'!K103</f>
        <v>0</v>
      </c>
      <c r="X102" s="121"/>
      <c r="Y102" s="122"/>
      <c r="Z102" s="123"/>
      <c r="AA102" s="123"/>
      <c r="AB102" s="405"/>
      <c r="AC102" s="126"/>
    </row>
    <row r="103" spans="1:29" ht="12.75" customHeight="1" x14ac:dyDescent="0.2">
      <c r="A103" s="416">
        <v>32</v>
      </c>
      <c r="B103" s="416" t="str">
        <f>'01-Mapa de riesgo-UO'!D104</f>
        <v>DOCENCIA</v>
      </c>
      <c r="C103" s="415" t="str">
        <f>+'01-Mapa de riesgo-UO'!F104</f>
        <v>NO</v>
      </c>
      <c r="D103" s="415" t="str">
        <f>'01-Mapa de riesgo-UO'!J104</f>
        <v>Estratégico</v>
      </c>
      <c r="E103" s="415" t="str">
        <f>'01-Mapa de riesgo-UO'!K104</f>
        <v>Disminución de profesores para soportar el desarrollo de la docencia, investigación, extensión así como los PEP, el PEI y el PDI</v>
      </c>
      <c r="F103" s="415"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415" t="str">
        <f>'01-Mapa de riesgo-UO'!M104</f>
        <v>Reducción del impacto en el ejercicio pedagógico
Disminución de la eficacia en el logro de los resultados de aprendizaje y por consiguiente riesgo de pérdida de sellos de calidad</v>
      </c>
      <c r="I103" s="406" t="str">
        <f>'01-Mapa de riesgo-UO'!AT104</f>
        <v>LEVE</v>
      </c>
      <c r="J103" s="415" t="str">
        <f>'01-Mapa de riesgo-UO'!AU104</f>
        <v>Documentación de necesidad en crecimiento de planta y relación docente/estudiante</v>
      </c>
      <c r="K103" s="411"/>
      <c r="L103" s="414"/>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406" t="str">
        <f>'01-Mapa de riesgo-UO'!AR104</f>
        <v>FUERTE</v>
      </c>
      <c r="S103" s="409"/>
      <c r="T103" s="410"/>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403"/>
      <c r="AC103" s="126"/>
    </row>
    <row r="104" spans="1:29" ht="12.75" customHeight="1" x14ac:dyDescent="0.2">
      <c r="A104" s="407"/>
      <c r="B104" s="407"/>
      <c r="C104" s="407"/>
      <c r="D104" s="407"/>
      <c r="E104" s="407"/>
      <c r="F104" s="407"/>
      <c r="G104" s="112" t="str">
        <f>'01-Mapa de riesgo-UO'!I105</f>
        <v>Ausencia de procesos de sistematización de las experiencias desde decanatura apoyado en direcciones</v>
      </c>
      <c r="H104" s="407"/>
      <c r="I104" s="407"/>
      <c r="J104" s="407"/>
      <c r="K104" s="412"/>
      <c r="L104" s="412"/>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407"/>
      <c r="S104" s="409"/>
      <c r="T104" s="410"/>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404"/>
      <c r="AC104" s="126"/>
    </row>
    <row r="105" spans="1:29" ht="12.75" customHeight="1" x14ac:dyDescent="0.2">
      <c r="A105" s="408"/>
      <c r="B105" s="408"/>
      <c r="C105" s="408"/>
      <c r="D105" s="408"/>
      <c r="E105" s="408"/>
      <c r="F105" s="408"/>
      <c r="G105" s="112">
        <f>'01-Mapa de riesgo-UO'!I106</f>
        <v>0</v>
      </c>
      <c r="H105" s="408"/>
      <c r="I105" s="408"/>
      <c r="J105" s="408"/>
      <c r="K105" s="413"/>
      <c r="L105" s="413"/>
      <c r="M105" s="113">
        <f>'01-Mapa de riesgo-UO'!W106</f>
        <v>0</v>
      </c>
      <c r="N105" s="114">
        <f>'01-Mapa de riesgo-UO'!AB106</f>
        <v>0</v>
      </c>
      <c r="O105" s="114">
        <f>'01-Mapa de riesgo-UO'!AF106</f>
        <v>0</v>
      </c>
      <c r="P105" s="115">
        <f>'01-Mapa de riesgo-UO'!AK106</f>
        <v>0</v>
      </c>
      <c r="Q105" s="115">
        <f>'01-Mapa de riesgo-UO'!AP106</f>
        <v>0</v>
      </c>
      <c r="R105" s="408"/>
      <c r="S105" s="409"/>
      <c r="T105" s="410"/>
      <c r="U105" s="116">
        <f>'01-Mapa de riesgo-UO'!AW106</f>
        <v>0</v>
      </c>
      <c r="V105" s="116">
        <f>'01-Mapa de riesgo-UO'!AX106</f>
        <v>0</v>
      </c>
      <c r="W105" s="117">
        <f>'01-Mapa de riesgo-UO'!K106</f>
        <v>0</v>
      </c>
      <c r="X105" s="121"/>
      <c r="Y105" s="122"/>
      <c r="Z105" s="123"/>
      <c r="AA105" s="123"/>
      <c r="AB105" s="405"/>
      <c r="AC105" s="126"/>
    </row>
    <row r="106" spans="1:29" ht="12.75" customHeight="1" x14ac:dyDescent="0.2">
      <c r="A106" s="416">
        <v>33</v>
      </c>
      <c r="B106" s="416" t="str">
        <f>'01-Mapa de riesgo-UO'!D107</f>
        <v>DOCENCIA</v>
      </c>
      <c r="C106" s="415" t="str">
        <f>+'01-Mapa de riesgo-UO'!F107</f>
        <v>NO</v>
      </c>
      <c r="D106" s="415" t="str">
        <f>'01-Mapa de riesgo-UO'!J107</f>
        <v>Estratégico</v>
      </c>
      <c r="E106" s="415" t="str">
        <f>'01-Mapa de riesgo-UO'!K107</f>
        <v>Deserción estudiantil incremental</v>
      </c>
      <c r="F106" s="415"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415" t="str">
        <f>'01-Mapa de riesgo-UO'!M107</f>
        <v>Frustración al estudiante vinculado, demotivación y desconfianza del sistema educativo.
Ineficiencia económica de la institución y el sistema universitario</v>
      </c>
      <c r="I106" s="406" t="str">
        <f>'01-Mapa de riesgo-UO'!AT107</f>
        <v>LEVE</v>
      </c>
      <c r="J106" s="415" t="str">
        <f>'01-Mapa de riesgo-UO'!AU107</f>
        <v>Porcentaje de deserción en cada uno de los programas</v>
      </c>
      <c r="K106" s="411"/>
      <c r="L106" s="414"/>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406" t="str">
        <f>'01-Mapa de riesgo-UO'!AR107</f>
        <v>ACEPTABLE</v>
      </c>
      <c r="S106" s="409"/>
      <c r="T106" s="410"/>
      <c r="U106" s="116" t="str">
        <f>'01-Mapa de riesgo-UO'!AW107</f>
        <v>ASUMIR</v>
      </c>
      <c r="V106" s="116">
        <f>'01-Mapa de riesgo-UO'!AX107</f>
        <v>0</v>
      </c>
      <c r="W106" s="117" t="str">
        <f>'01-Mapa de riesgo-UO'!K107</f>
        <v>Deserción estudiantil incremental</v>
      </c>
      <c r="X106" s="121"/>
      <c r="Y106" s="122"/>
      <c r="Z106" s="123"/>
      <c r="AA106" s="123"/>
      <c r="AB106" s="403"/>
      <c r="AC106" s="126"/>
    </row>
    <row r="107" spans="1:29" ht="12.75" customHeight="1" x14ac:dyDescent="0.2">
      <c r="A107" s="407"/>
      <c r="B107" s="407"/>
      <c r="C107" s="407"/>
      <c r="D107" s="407"/>
      <c r="E107" s="407"/>
      <c r="F107" s="407"/>
      <c r="G107" s="112" t="str">
        <f>'01-Mapa de riesgo-UO'!I108</f>
        <v>La falta de acompañamiento hacia los estudiantes facilita la deserción por fallas académicas, desconocimiento de procesos</v>
      </c>
      <c r="H107" s="407"/>
      <c r="I107" s="407"/>
      <c r="J107" s="407"/>
      <c r="K107" s="412"/>
      <c r="L107" s="412"/>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407"/>
      <c r="S107" s="409"/>
      <c r="T107" s="410"/>
      <c r="U107" s="116" t="str">
        <f>'01-Mapa de riesgo-UO'!AW108</f>
        <v>ASUMIR</v>
      </c>
      <c r="V107" s="116">
        <f>'01-Mapa de riesgo-UO'!AX108</f>
        <v>0</v>
      </c>
      <c r="W107" s="117">
        <f>'01-Mapa de riesgo-UO'!K108</f>
        <v>0</v>
      </c>
      <c r="X107" s="121"/>
      <c r="Y107" s="122"/>
      <c r="Z107" s="123"/>
      <c r="AA107" s="123"/>
      <c r="AB107" s="404"/>
      <c r="AC107" s="126"/>
    </row>
    <row r="108" spans="1:29" ht="12.75" customHeight="1" x14ac:dyDescent="0.2">
      <c r="A108" s="408"/>
      <c r="B108" s="408"/>
      <c r="C108" s="408"/>
      <c r="D108" s="408"/>
      <c r="E108" s="408"/>
      <c r="F108" s="408"/>
      <c r="G108" s="112" t="str">
        <f>'01-Mapa de riesgo-UO'!I109</f>
        <v>Carencia de ambientes educativos institucionales que fomenten la investigación, brinden apoyo a emprendedores, faciliten visitas académicas y promuevan la pertenencia en grupos de afinidad y de investigación, entre otros</v>
      </c>
      <c r="H108" s="408"/>
      <c r="I108" s="408"/>
      <c r="J108" s="408"/>
      <c r="K108" s="413"/>
      <c r="L108" s="413"/>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408"/>
      <c r="S108" s="409"/>
      <c r="T108" s="410"/>
      <c r="U108" s="116" t="str">
        <f>'01-Mapa de riesgo-UO'!AW109</f>
        <v>ASUMIR</v>
      </c>
      <c r="V108" s="116">
        <f>'01-Mapa de riesgo-UO'!AX109</f>
        <v>0</v>
      </c>
      <c r="W108" s="117">
        <f>'01-Mapa de riesgo-UO'!K109</f>
        <v>0</v>
      </c>
      <c r="X108" s="121"/>
      <c r="Y108" s="122"/>
      <c r="Z108" s="123"/>
      <c r="AA108" s="123"/>
      <c r="AB108" s="405"/>
      <c r="AC108" s="126"/>
    </row>
    <row r="109" spans="1:29" ht="12.75" customHeight="1" x14ac:dyDescent="0.2">
      <c r="A109" s="416">
        <v>34</v>
      </c>
      <c r="B109" s="416" t="str">
        <f>'01-Mapa de riesgo-UO'!D110</f>
        <v>EXTENSIÓN_PROYECCIÓN_SOCIAL</v>
      </c>
      <c r="C109" s="415" t="str">
        <f>+'01-Mapa de riesgo-UO'!F110</f>
        <v>NO</v>
      </c>
      <c r="D109" s="415" t="str">
        <f>'01-Mapa de riesgo-UO'!J110</f>
        <v>Estratégico</v>
      </c>
      <c r="E109" s="415" t="str">
        <f>'01-Mapa de riesgo-UO'!K110</f>
        <v>Bajo relacionamiento de la facultad y los programas en el medio externo</v>
      </c>
      <c r="F109" s="415"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415"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06" t="str">
        <f>'01-Mapa de riesgo-UO'!AT110</f>
        <v>MODERADO</v>
      </c>
      <c r="J109" s="415" t="str">
        <f>'01-Mapa de riesgo-UO'!AU110</f>
        <v>Promedio de escenarios (eventos) de participación regional</v>
      </c>
      <c r="K109" s="411"/>
      <c r="L109" s="414"/>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406" t="str">
        <f>'01-Mapa de riesgo-UO'!AR110</f>
        <v>ACEPTABLE</v>
      </c>
      <c r="S109" s="409"/>
      <c r="T109" s="410"/>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403"/>
      <c r="AC109" s="126"/>
    </row>
    <row r="110" spans="1:29" ht="12.75" customHeight="1" x14ac:dyDescent="0.2">
      <c r="A110" s="407"/>
      <c r="B110" s="407"/>
      <c r="C110" s="407"/>
      <c r="D110" s="407"/>
      <c r="E110" s="407"/>
      <c r="F110" s="407"/>
      <c r="G110" s="112" t="str">
        <f>'01-Mapa de riesgo-UO'!I111</f>
        <v>Carecemos de un mecaniso o proceso institucional establecido para interactuar con los gremios.</v>
      </c>
      <c r="H110" s="407"/>
      <c r="I110" s="407"/>
      <c r="J110" s="407"/>
      <c r="K110" s="412"/>
      <c r="L110" s="412"/>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407"/>
      <c r="S110" s="409"/>
      <c r="T110" s="410"/>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404"/>
      <c r="AC110" s="126"/>
    </row>
    <row r="111" spans="1:29" ht="12.75" customHeight="1" x14ac:dyDescent="0.2">
      <c r="A111" s="408"/>
      <c r="B111" s="408"/>
      <c r="C111" s="408"/>
      <c r="D111" s="408"/>
      <c r="E111" s="408"/>
      <c r="F111" s="408"/>
      <c r="G111" s="112" t="str">
        <f>'01-Mapa de riesgo-UO'!I112</f>
        <v>No se cuenta con un plan estratégico que permita seguir unos lineamientos en el tiempo al interior de la facultad.</v>
      </c>
      <c r="H111" s="408"/>
      <c r="I111" s="408"/>
      <c r="J111" s="408"/>
      <c r="K111" s="413"/>
      <c r="L111" s="413"/>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408"/>
      <c r="S111" s="409"/>
      <c r="T111" s="410"/>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405"/>
      <c r="AC111" s="126"/>
    </row>
    <row r="112" spans="1:29" ht="12.75" customHeight="1" x14ac:dyDescent="0.2">
      <c r="A112" s="416">
        <v>35</v>
      </c>
      <c r="B112" s="416" t="str">
        <f>'01-Mapa de riesgo-UO'!D113</f>
        <v>ADMINISTRACIÓN_INSTITUCIONAL</v>
      </c>
      <c r="C112" s="415" t="str">
        <f>+'01-Mapa de riesgo-UO'!F113</f>
        <v>NO</v>
      </c>
      <c r="D112" s="415" t="str">
        <f>'01-Mapa de riesgo-UO'!J113</f>
        <v>Financiero</v>
      </c>
      <c r="E112" s="415" t="str">
        <f>'01-Mapa de riesgo-UO'!K113</f>
        <v>Posibilidad que ocurra un error en la aprobación de solicitudes que esté fuera de los parámetros que establece el reglamento</v>
      </c>
      <c r="F112" s="415"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15"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06" t="str">
        <f>'01-Mapa de riesgo-UO'!AT113</f>
        <v>MODERADO</v>
      </c>
      <c r="J112" s="415" t="str">
        <f>'01-Mapa de riesgo-UO'!AU113</f>
        <v xml:space="preserve"># de solicitudes que sean de ordenación del gasto que supere los limites establecidos por el reglamento </v>
      </c>
      <c r="K112" s="411"/>
      <c r="L112" s="414"/>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406" t="str">
        <f>'01-Mapa de riesgo-UO'!AR113</f>
        <v>ACEPTABLE</v>
      </c>
      <c r="S112" s="409"/>
      <c r="T112" s="410"/>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403"/>
      <c r="AC112" s="126"/>
    </row>
    <row r="113" spans="1:29" ht="12.75" customHeight="1" x14ac:dyDescent="0.2">
      <c r="A113" s="407"/>
      <c r="B113" s="407"/>
      <c r="C113" s="407"/>
      <c r="D113" s="407"/>
      <c r="E113" s="407"/>
      <c r="F113" s="407"/>
      <c r="G113" s="112">
        <f>'01-Mapa de riesgo-UO'!I114</f>
        <v>0</v>
      </c>
      <c r="H113" s="407"/>
      <c r="I113" s="407"/>
      <c r="J113" s="407"/>
      <c r="K113" s="412"/>
      <c r="L113" s="412"/>
      <c r="M113" s="113">
        <f>'01-Mapa de riesgo-UO'!W114</f>
        <v>0</v>
      </c>
      <c r="N113" s="114">
        <f>'01-Mapa de riesgo-UO'!AB114</f>
        <v>0</v>
      </c>
      <c r="O113" s="114">
        <f>'01-Mapa de riesgo-UO'!AF114</f>
        <v>0</v>
      </c>
      <c r="P113" s="115">
        <f>'01-Mapa de riesgo-UO'!AK114</f>
        <v>0</v>
      </c>
      <c r="Q113" s="115">
        <f>'01-Mapa de riesgo-UO'!AP114</f>
        <v>0</v>
      </c>
      <c r="R113" s="407"/>
      <c r="S113" s="409"/>
      <c r="T113" s="410"/>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404"/>
      <c r="AC113" s="126"/>
    </row>
    <row r="114" spans="1:29" ht="12.75" customHeight="1" x14ac:dyDescent="0.2">
      <c r="A114" s="408"/>
      <c r="B114" s="408"/>
      <c r="C114" s="408"/>
      <c r="D114" s="408"/>
      <c r="E114" s="408"/>
      <c r="F114" s="408"/>
      <c r="G114" s="112">
        <f>'01-Mapa de riesgo-UO'!I115</f>
        <v>0</v>
      </c>
      <c r="H114" s="408"/>
      <c r="I114" s="408"/>
      <c r="J114" s="408"/>
      <c r="K114" s="413"/>
      <c r="L114" s="413"/>
      <c r="M114" s="113">
        <f>'01-Mapa de riesgo-UO'!W115</f>
        <v>0</v>
      </c>
      <c r="N114" s="114">
        <f>'01-Mapa de riesgo-UO'!AB115</f>
        <v>0</v>
      </c>
      <c r="O114" s="114">
        <f>'01-Mapa de riesgo-UO'!AF115</f>
        <v>0</v>
      </c>
      <c r="P114" s="115">
        <f>'01-Mapa de riesgo-UO'!AK115</f>
        <v>0</v>
      </c>
      <c r="Q114" s="115">
        <f>'01-Mapa de riesgo-UO'!AP115</f>
        <v>0</v>
      </c>
      <c r="R114" s="408"/>
      <c r="S114" s="409"/>
      <c r="T114" s="410"/>
      <c r="U114" s="116">
        <f>'01-Mapa de riesgo-UO'!AW115</f>
        <v>0</v>
      </c>
      <c r="V114" s="116">
        <f>'01-Mapa de riesgo-UO'!AX115</f>
        <v>0</v>
      </c>
      <c r="W114" s="117">
        <f>'01-Mapa de riesgo-UO'!K115</f>
        <v>0</v>
      </c>
      <c r="X114" s="121"/>
      <c r="Y114" s="122"/>
      <c r="Z114" s="123"/>
      <c r="AA114" s="123"/>
      <c r="AB114" s="405"/>
      <c r="AC114" s="126"/>
    </row>
    <row r="115" spans="1:29" ht="12.75" customHeight="1" x14ac:dyDescent="0.2">
      <c r="A115" s="416">
        <v>36</v>
      </c>
      <c r="B115" s="416" t="str">
        <f>'01-Mapa de riesgo-UO'!D116</f>
        <v>ADMINISTRACIÓN_INSTITUCIONAL</v>
      </c>
      <c r="C115" s="415" t="str">
        <f>+'01-Mapa de riesgo-UO'!F116</f>
        <v>NO</v>
      </c>
      <c r="D115" s="415" t="str">
        <f>'01-Mapa de riesgo-UO'!J116</f>
        <v>Derechos_Humanos</v>
      </c>
      <c r="E115" s="415" t="str">
        <f>'01-Mapa de riesgo-UO'!K116</f>
        <v>Posibilidad de deterioro significativo en el desempeño individual y colectivo, resolución de conflictos y trabajo en equipo</v>
      </c>
      <c r="F115" s="415"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415"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06" t="str">
        <f>'01-Mapa de riesgo-UO'!AT116</f>
        <v>MODERADO</v>
      </c>
      <c r="J115" s="415" t="str">
        <f>'01-Mapa de riesgo-UO'!AU116</f>
        <v>Tasa de rotación de personal, evaluaciones de desempeño</v>
      </c>
      <c r="K115" s="411"/>
      <c r="L115" s="414"/>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406" t="str">
        <f>'01-Mapa de riesgo-UO'!AR116</f>
        <v>ACEPTABLE</v>
      </c>
      <c r="S115" s="409"/>
      <c r="T115" s="410"/>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403"/>
      <c r="AC115" s="126"/>
    </row>
    <row r="116" spans="1:29" ht="12.75" customHeight="1" x14ac:dyDescent="0.2">
      <c r="A116" s="407"/>
      <c r="B116" s="407"/>
      <c r="C116" s="407"/>
      <c r="D116" s="407"/>
      <c r="E116" s="407"/>
      <c r="F116" s="407"/>
      <c r="G116" s="112">
        <f>'01-Mapa de riesgo-UO'!I117</f>
        <v>0</v>
      </c>
      <c r="H116" s="407"/>
      <c r="I116" s="407"/>
      <c r="J116" s="407"/>
      <c r="K116" s="412"/>
      <c r="L116" s="412"/>
      <c r="M116" s="113">
        <f>'01-Mapa de riesgo-UO'!W117</f>
        <v>0</v>
      </c>
      <c r="N116" s="114">
        <f>'01-Mapa de riesgo-UO'!AB117</f>
        <v>0</v>
      </c>
      <c r="O116" s="114">
        <f>'01-Mapa de riesgo-UO'!AF117</f>
        <v>0</v>
      </c>
      <c r="P116" s="115">
        <f>'01-Mapa de riesgo-UO'!AK117</f>
        <v>0</v>
      </c>
      <c r="Q116" s="115">
        <f>'01-Mapa de riesgo-UO'!AP117</f>
        <v>0</v>
      </c>
      <c r="R116" s="407"/>
      <c r="S116" s="409"/>
      <c r="T116" s="410"/>
      <c r="U116" s="116">
        <f>'01-Mapa de riesgo-UO'!AW117</f>
        <v>0</v>
      </c>
      <c r="V116" s="116">
        <f>'01-Mapa de riesgo-UO'!AX117</f>
        <v>0</v>
      </c>
      <c r="W116" s="117">
        <f>'01-Mapa de riesgo-UO'!K117</f>
        <v>0</v>
      </c>
      <c r="X116" s="121"/>
      <c r="Y116" s="122"/>
      <c r="Z116" s="123"/>
      <c r="AA116" s="123"/>
      <c r="AB116" s="404"/>
      <c r="AC116" s="126"/>
    </row>
    <row r="117" spans="1:29" ht="12.75" customHeight="1" x14ac:dyDescent="0.2">
      <c r="A117" s="408"/>
      <c r="B117" s="408"/>
      <c r="C117" s="408"/>
      <c r="D117" s="408"/>
      <c r="E117" s="408"/>
      <c r="F117" s="408"/>
      <c r="G117" s="112">
        <f>'01-Mapa de riesgo-UO'!I118</f>
        <v>0</v>
      </c>
      <c r="H117" s="408"/>
      <c r="I117" s="408"/>
      <c r="J117" s="408"/>
      <c r="K117" s="413"/>
      <c r="L117" s="413"/>
      <c r="M117" s="113">
        <f>'01-Mapa de riesgo-UO'!W118</f>
        <v>0</v>
      </c>
      <c r="N117" s="114">
        <f>'01-Mapa de riesgo-UO'!AB118</f>
        <v>0</v>
      </c>
      <c r="O117" s="114">
        <f>'01-Mapa de riesgo-UO'!AF118</f>
        <v>0</v>
      </c>
      <c r="P117" s="115">
        <f>'01-Mapa de riesgo-UO'!AK118</f>
        <v>0</v>
      </c>
      <c r="Q117" s="115">
        <f>'01-Mapa de riesgo-UO'!AP118</f>
        <v>0</v>
      </c>
      <c r="R117" s="408"/>
      <c r="S117" s="409"/>
      <c r="T117" s="410"/>
      <c r="U117" s="116">
        <f>'01-Mapa de riesgo-UO'!AW118</f>
        <v>0</v>
      </c>
      <c r="V117" s="116">
        <f>'01-Mapa de riesgo-UO'!AX118</f>
        <v>0</v>
      </c>
      <c r="W117" s="117">
        <f>'01-Mapa de riesgo-UO'!K118</f>
        <v>0</v>
      </c>
      <c r="X117" s="121"/>
      <c r="Y117" s="122"/>
      <c r="Z117" s="123"/>
      <c r="AA117" s="123"/>
      <c r="AB117" s="405"/>
      <c r="AC117" s="126"/>
    </row>
    <row r="118" spans="1:29" ht="12.75" customHeight="1" x14ac:dyDescent="0.2">
      <c r="A118" s="416">
        <v>37</v>
      </c>
      <c r="B118" s="416" t="str">
        <f>'01-Mapa de riesgo-UO'!D119</f>
        <v>DOCENCIA</v>
      </c>
      <c r="C118" s="415" t="str">
        <f>+'01-Mapa de riesgo-UO'!F119</f>
        <v>NO</v>
      </c>
      <c r="D118" s="415" t="str">
        <f>'01-Mapa de riesgo-UO'!J119</f>
        <v>Estratégico</v>
      </c>
      <c r="E118" s="415" t="str">
        <f>'01-Mapa de riesgo-UO'!K119</f>
        <v>No apertura de nuevas cohortes de los programas de posgrado</v>
      </c>
      <c r="F118" s="415"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415" t="str">
        <f>'01-Mapa de riesgo-UO'!M119</f>
        <v>- Desfinanciación de los recursos financieros de la Facultad
- Posibilidad de cierre del programa de posgrado</v>
      </c>
      <c r="I118" s="406" t="str">
        <f>'01-Mapa de riesgo-UO'!AT119</f>
        <v>MODERADO</v>
      </c>
      <c r="J118" s="415" t="str">
        <f>'01-Mapa de riesgo-UO'!AU119</f>
        <v>N° de cohortes aperturadas anualmente por programa académico</v>
      </c>
      <c r="K118" s="411"/>
      <c r="L118" s="414"/>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406" t="str">
        <f>'01-Mapa de riesgo-UO'!AR119</f>
        <v>ACEPTABLE</v>
      </c>
      <c r="S118" s="409"/>
      <c r="T118" s="410"/>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403"/>
      <c r="AC118" s="126"/>
    </row>
    <row r="119" spans="1:29" ht="12.75" customHeight="1" x14ac:dyDescent="0.2">
      <c r="A119" s="407"/>
      <c r="B119" s="407"/>
      <c r="C119" s="407"/>
      <c r="D119" s="407"/>
      <c r="E119" s="407"/>
      <c r="F119" s="407"/>
      <c r="G119" s="112" t="str">
        <f>'01-Mapa de riesgo-UO'!I120</f>
        <v>Falta de conocimiento de las personas sobre los programas de posgrado.</v>
      </c>
      <c r="H119" s="407"/>
      <c r="I119" s="407"/>
      <c r="J119" s="407"/>
      <c r="K119" s="412"/>
      <c r="L119" s="412"/>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407"/>
      <c r="S119" s="409"/>
      <c r="T119" s="410"/>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404"/>
      <c r="AC119" s="126"/>
    </row>
    <row r="120" spans="1:29" ht="12.75" customHeight="1" x14ac:dyDescent="0.2">
      <c r="A120" s="408"/>
      <c r="B120" s="408"/>
      <c r="C120" s="408"/>
      <c r="D120" s="408"/>
      <c r="E120" s="408"/>
      <c r="F120" s="408"/>
      <c r="G120" s="112">
        <f>'01-Mapa de riesgo-UO'!I121</f>
        <v>0</v>
      </c>
      <c r="H120" s="408"/>
      <c r="I120" s="408"/>
      <c r="J120" s="408"/>
      <c r="K120" s="413"/>
      <c r="L120" s="413"/>
      <c r="M120" s="113">
        <f>'01-Mapa de riesgo-UO'!W121</f>
        <v>0</v>
      </c>
      <c r="N120" s="114">
        <f>'01-Mapa de riesgo-UO'!AB121</f>
        <v>0</v>
      </c>
      <c r="O120" s="114">
        <f>'01-Mapa de riesgo-UO'!AF121</f>
        <v>0</v>
      </c>
      <c r="P120" s="115">
        <f>'01-Mapa de riesgo-UO'!AK121</f>
        <v>0</v>
      </c>
      <c r="Q120" s="115">
        <f>'01-Mapa de riesgo-UO'!AP121</f>
        <v>0</v>
      </c>
      <c r="R120" s="408"/>
      <c r="S120" s="409"/>
      <c r="T120" s="410"/>
      <c r="U120" s="116">
        <f>'01-Mapa de riesgo-UO'!AW121</f>
        <v>0</v>
      </c>
      <c r="V120" s="116">
        <f>'01-Mapa de riesgo-UO'!AX121</f>
        <v>0</v>
      </c>
      <c r="W120" s="117">
        <f>'01-Mapa de riesgo-UO'!K121</f>
        <v>0</v>
      </c>
      <c r="X120" s="121"/>
      <c r="Y120" s="122"/>
      <c r="Z120" s="123"/>
      <c r="AA120" s="123"/>
      <c r="AB120" s="405"/>
      <c r="AC120" s="126"/>
    </row>
    <row r="121" spans="1:29" ht="12.75" customHeight="1" x14ac:dyDescent="0.2">
      <c r="A121" s="416">
        <v>38</v>
      </c>
      <c r="B121" s="416" t="str">
        <f>'01-Mapa de riesgo-UO'!D122</f>
        <v>ADMINISTRACIÓN_INSTITUCIONAL</v>
      </c>
      <c r="C121" s="415" t="str">
        <f>+'01-Mapa de riesgo-UO'!F122</f>
        <v>NO</v>
      </c>
      <c r="D121" s="415" t="str">
        <f>'01-Mapa de riesgo-UO'!J122</f>
        <v>Tecnología</v>
      </c>
      <c r="E121" s="415" t="str">
        <f>'01-Mapa de riesgo-UO'!K122</f>
        <v>Afectación en los procesos administrativos y académicos de la facultad y sus programas</v>
      </c>
      <c r="F121" s="415"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415" t="str">
        <f>'01-Mapa de riesgo-UO'!M122</f>
        <v>Pérdida de información
Reclamos de las partes involucradas
Reprocesos y aumento de carga de trabajo
Incumplimiento de los tiempos de entrega</v>
      </c>
      <c r="I121" s="406" t="str">
        <f>'01-Mapa de riesgo-UO'!AT122</f>
        <v>MODERADO</v>
      </c>
      <c r="J121" s="415" t="str">
        <f>'01-Mapa de riesgo-UO'!AU122</f>
        <v>N° de aplicativos de Sistemas de Información que presentan fallas durante el semestre</v>
      </c>
      <c r="K121" s="411"/>
      <c r="L121" s="414"/>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406" t="str">
        <f>'01-Mapa de riesgo-UO'!AR122</f>
        <v>ACEPTABLE</v>
      </c>
      <c r="S121" s="409"/>
      <c r="T121" s="410"/>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403"/>
      <c r="AC121" s="126"/>
    </row>
    <row r="122" spans="1:29" ht="12.75" customHeight="1" x14ac:dyDescent="0.2">
      <c r="A122" s="407"/>
      <c r="B122" s="407"/>
      <c r="C122" s="407"/>
      <c r="D122" s="407"/>
      <c r="E122" s="407"/>
      <c r="F122" s="407"/>
      <c r="G122" s="112" t="str">
        <f>'01-Mapa de riesgo-UO'!I123</f>
        <v>Demora en la asignación de usuarios</v>
      </c>
      <c r="H122" s="407"/>
      <c r="I122" s="407"/>
      <c r="J122" s="407"/>
      <c r="K122" s="412"/>
      <c r="L122" s="412"/>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407"/>
      <c r="S122" s="409"/>
      <c r="T122" s="410"/>
      <c r="U122" s="116">
        <f>'01-Mapa de riesgo-UO'!AW123</f>
        <v>0</v>
      </c>
      <c r="V122" s="116">
        <f>'01-Mapa de riesgo-UO'!AX123</f>
        <v>0</v>
      </c>
      <c r="W122" s="117">
        <f>'01-Mapa de riesgo-UO'!K123</f>
        <v>0</v>
      </c>
      <c r="X122" s="121"/>
      <c r="Y122" s="122"/>
      <c r="Z122" s="123"/>
      <c r="AA122" s="123"/>
      <c r="AB122" s="404"/>
      <c r="AC122" s="126"/>
    </row>
    <row r="123" spans="1:29" ht="12.75" customHeight="1" x14ac:dyDescent="0.2">
      <c r="A123" s="408"/>
      <c r="B123" s="408"/>
      <c r="C123" s="408"/>
      <c r="D123" s="408"/>
      <c r="E123" s="408"/>
      <c r="F123" s="408"/>
      <c r="G123" s="112">
        <f>'01-Mapa de riesgo-UO'!I124</f>
        <v>0</v>
      </c>
      <c r="H123" s="408"/>
      <c r="I123" s="408"/>
      <c r="J123" s="408"/>
      <c r="K123" s="413"/>
      <c r="L123" s="413"/>
      <c r="M123" s="113">
        <f>'01-Mapa de riesgo-UO'!W124</f>
        <v>0</v>
      </c>
      <c r="N123" s="114">
        <f>'01-Mapa de riesgo-UO'!AB124</f>
        <v>0</v>
      </c>
      <c r="O123" s="114">
        <f>'01-Mapa de riesgo-UO'!AF124</f>
        <v>0</v>
      </c>
      <c r="P123" s="115">
        <f>'01-Mapa de riesgo-UO'!AK124</f>
        <v>0</v>
      </c>
      <c r="Q123" s="115">
        <f>'01-Mapa de riesgo-UO'!AP124</f>
        <v>0</v>
      </c>
      <c r="R123" s="408"/>
      <c r="S123" s="409"/>
      <c r="T123" s="410"/>
      <c r="U123" s="116">
        <f>'01-Mapa de riesgo-UO'!AW124</f>
        <v>0</v>
      </c>
      <c r="V123" s="116">
        <f>'01-Mapa de riesgo-UO'!AX124</f>
        <v>0</v>
      </c>
      <c r="W123" s="117">
        <f>'01-Mapa de riesgo-UO'!K124</f>
        <v>0</v>
      </c>
      <c r="X123" s="121"/>
      <c r="Y123" s="122"/>
      <c r="Z123" s="123"/>
      <c r="AA123" s="123"/>
      <c r="AB123" s="405"/>
      <c r="AC123" s="126"/>
    </row>
    <row r="124" spans="1:29" ht="12.75" customHeight="1" x14ac:dyDescent="0.2">
      <c r="A124" s="416">
        <v>39</v>
      </c>
      <c r="B124" s="416" t="str">
        <f>'01-Mapa de riesgo-UO'!D125</f>
        <v>DOCENCIA</v>
      </c>
      <c r="C124" s="415" t="str">
        <f>+'01-Mapa de riesgo-UO'!F125</f>
        <v>NO</v>
      </c>
      <c r="D124" s="415" t="str">
        <f>'01-Mapa de riesgo-UO'!J125</f>
        <v>Operacional</v>
      </c>
      <c r="E124" s="415" t="str">
        <f>'01-Mapa de riesgo-UO'!K125</f>
        <v>Afectación en la prestación del servicio (desarrollo de clases)</v>
      </c>
      <c r="F124" s="415" t="str">
        <f>'01-Mapa de riesgo-UO'!L125</f>
        <v>Al momento de inicio de semestre algunas asignaturas se quedan sin asignación de salón o sala de cómputo.</v>
      </c>
      <c r="G124" s="112" t="str">
        <f>'01-Mapa de riesgo-UO'!I125</f>
        <v>Deficit de salas de cómputo y salones para la alta demanda de clases</v>
      </c>
      <c r="H124" s="415" t="str">
        <f>'01-Mapa de riesgo-UO'!M125</f>
        <v>Demora para dar inicio a las clases
Iniciar clases en condiciones no adecuadas</v>
      </c>
      <c r="I124" s="406" t="str">
        <f>'01-Mapa de riesgo-UO'!AT125</f>
        <v>MODERADO</v>
      </c>
      <c r="J124" s="415" t="str">
        <f>'01-Mapa de riesgo-UO'!AU125</f>
        <v>N° de asginaturas sin asignación de salón o sala de cómputo durante todo el semestre</v>
      </c>
      <c r="K124" s="411"/>
      <c r="L124" s="414"/>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406" t="str">
        <f>'01-Mapa de riesgo-UO'!AR125</f>
        <v>ACEPTABLE</v>
      </c>
      <c r="S124" s="409"/>
      <c r="T124" s="410"/>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403"/>
      <c r="AC124" s="126"/>
    </row>
    <row r="125" spans="1:29" ht="12.75" customHeight="1" x14ac:dyDescent="0.2">
      <c r="A125" s="407"/>
      <c r="B125" s="407"/>
      <c r="C125" s="407"/>
      <c r="D125" s="407"/>
      <c r="E125" s="407"/>
      <c r="F125" s="407"/>
      <c r="G125" s="112" t="str">
        <f>'01-Mapa de riesgo-UO'!I126</f>
        <v>El proceso de asignación de salas de cómputo es demorado</v>
      </c>
      <c r="H125" s="407"/>
      <c r="I125" s="407"/>
      <c r="J125" s="407"/>
      <c r="K125" s="412"/>
      <c r="L125" s="412"/>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407"/>
      <c r="S125" s="409"/>
      <c r="T125" s="410"/>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404"/>
      <c r="AC125" s="126"/>
    </row>
    <row r="126" spans="1:29" ht="12.75" customHeight="1" x14ac:dyDescent="0.2">
      <c r="A126" s="408"/>
      <c r="B126" s="408"/>
      <c r="C126" s="408"/>
      <c r="D126" s="408"/>
      <c r="E126" s="408"/>
      <c r="F126" s="408"/>
      <c r="G126" s="112">
        <f>'01-Mapa de riesgo-UO'!I127</f>
        <v>0</v>
      </c>
      <c r="H126" s="408"/>
      <c r="I126" s="408"/>
      <c r="J126" s="408"/>
      <c r="K126" s="413"/>
      <c r="L126" s="413"/>
      <c r="M126" s="113">
        <f>'01-Mapa de riesgo-UO'!W127</f>
        <v>0</v>
      </c>
      <c r="N126" s="114">
        <f>'01-Mapa de riesgo-UO'!AB127</f>
        <v>0</v>
      </c>
      <c r="O126" s="114">
        <f>'01-Mapa de riesgo-UO'!AF127</f>
        <v>0</v>
      </c>
      <c r="P126" s="115">
        <f>'01-Mapa de riesgo-UO'!AK127</f>
        <v>0</v>
      </c>
      <c r="Q126" s="115">
        <f>'01-Mapa de riesgo-UO'!AP127</f>
        <v>0</v>
      </c>
      <c r="R126" s="408"/>
      <c r="S126" s="409"/>
      <c r="T126" s="410"/>
      <c r="U126" s="116">
        <f>'01-Mapa de riesgo-UO'!AW127</f>
        <v>0</v>
      </c>
      <c r="V126" s="116">
        <f>'01-Mapa de riesgo-UO'!AX127</f>
        <v>0</v>
      </c>
      <c r="W126" s="117">
        <f>'01-Mapa de riesgo-UO'!K127</f>
        <v>0</v>
      </c>
      <c r="X126" s="121"/>
      <c r="Y126" s="122"/>
      <c r="Z126" s="123"/>
      <c r="AA126" s="123"/>
      <c r="AB126" s="405"/>
      <c r="AC126" s="126"/>
    </row>
    <row r="127" spans="1:29" ht="12.75" customHeight="1" x14ac:dyDescent="0.2">
      <c r="A127" s="416">
        <v>40</v>
      </c>
      <c r="B127" s="416" t="str">
        <f>'01-Mapa de riesgo-UO'!D128</f>
        <v>DOCENCIA</v>
      </c>
      <c r="C127" s="415" t="str">
        <f>+'01-Mapa de riesgo-UO'!F128</f>
        <v>NO</v>
      </c>
      <c r="D127" s="415" t="str">
        <f>'01-Mapa de riesgo-UO'!J128</f>
        <v>Cumplimiento</v>
      </c>
      <c r="E127" s="415" t="str">
        <f>'01-Mapa de riesgo-UO'!K128</f>
        <v>No renovación del registro calificado de un programa académico</v>
      </c>
      <c r="F127" s="415" t="str">
        <f>'01-Mapa de riesgo-UO'!L128</f>
        <v xml:space="preserve">Perdida del registro calificado de uno de los programas que hacen parte de la facultad. </v>
      </c>
      <c r="G127" s="112" t="str">
        <f>'01-Mapa de riesgo-UO'!I128</f>
        <v>Bajo seguimiento a las fechas de vencimiento a los registros calificados</v>
      </c>
      <c r="H127" s="415" t="str">
        <f>'01-Mapa de riesgo-UO'!M128</f>
        <v>Suspención de la oferta  del   programa .
No apertura de nuevas cohortes.
Perdida de imagen de la Institución.</v>
      </c>
      <c r="I127" s="406" t="str">
        <f>'01-Mapa de riesgo-UO'!AT128</f>
        <v>MODERADO</v>
      </c>
      <c r="J127" s="415" t="str">
        <f>'01-Mapa de riesgo-UO'!AU128</f>
        <v xml:space="preserve">Numero de Programas sin RRC /Total de programas*100 </v>
      </c>
      <c r="K127" s="411"/>
      <c r="L127" s="414"/>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406" t="str">
        <f>'01-Mapa de riesgo-UO'!AR128</f>
        <v>ACEPTABLE</v>
      </c>
      <c r="S127" s="409"/>
      <c r="T127" s="410"/>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403"/>
      <c r="AC127" s="126"/>
    </row>
    <row r="128" spans="1:29" ht="12.75" customHeight="1" x14ac:dyDescent="0.2">
      <c r="A128" s="407"/>
      <c r="B128" s="407"/>
      <c r="C128" s="407"/>
      <c r="D128" s="407"/>
      <c r="E128" s="407"/>
      <c r="F128" s="407"/>
      <c r="G128" s="112" t="str">
        <f>'01-Mapa de riesgo-UO'!I129</f>
        <v>Poco  conocimiento sobre las implicaciones del riesgo para la institución, el programa, y la facultad</v>
      </c>
      <c r="H128" s="407"/>
      <c r="I128" s="407"/>
      <c r="J128" s="407"/>
      <c r="K128" s="412"/>
      <c r="L128" s="412"/>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407"/>
      <c r="S128" s="409"/>
      <c r="T128" s="410"/>
      <c r="U128" s="116">
        <f>'01-Mapa de riesgo-UO'!AW129</f>
        <v>0</v>
      </c>
      <c r="V128" s="116">
        <f>'01-Mapa de riesgo-UO'!AX129</f>
        <v>0</v>
      </c>
      <c r="W128" s="117">
        <f>'01-Mapa de riesgo-UO'!K129</f>
        <v>0</v>
      </c>
      <c r="X128" s="121"/>
      <c r="Y128" s="122"/>
      <c r="Z128" s="123"/>
      <c r="AA128" s="123"/>
      <c r="AB128" s="404"/>
      <c r="AC128" s="126"/>
    </row>
    <row r="129" spans="1:29" ht="12.75" customHeight="1" x14ac:dyDescent="0.2">
      <c r="A129" s="408"/>
      <c r="B129" s="408"/>
      <c r="C129" s="408"/>
      <c r="D129" s="408"/>
      <c r="E129" s="408"/>
      <c r="F129" s="408"/>
      <c r="G129" s="112">
        <f>'01-Mapa de riesgo-UO'!I130</f>
        <v>0</v>
      </c>
      <c r="H129" s="408"/>
      <c r="I129" s="408"/>
      <c r="J129" s="408"/>
      <c r="K129" s="413"/>
      <c r="L129" s="413"/>
      <c r="M129" s="113">
        <f>'01-Mapa de riesgo-UO'!W130</f>
        <v>0</v>
      </c>
      <c r="N129" s="114">
        <f>'01-Mapa de riesgo-UO'!AB130</f>
        <v>0</v>
      </c>
      <c r="O129" s="114">
        <f>'01-Mapa de riesgo-UO'!AF130</f>
        <v>0</v>
      </c>
      <c r="P129" s="115">
        <f>'01-Mapa de riesgo-UO'!AK130</f>
        <v>0</v>
      </c>
      <c r="Q129" s="115">
        <f>'01-Mapa de riesgo-UO'!AP130</f>
        <v>0</v>
      </c>
      <c r="R129" s="408"/>
      <c r="S129" s="409"/>
      <c r="T129" s="410"/>
      <c r="U129" s="116">
        <f>'01-Mapa de riesgo-UO'!AW130</f>
        <v>0</v>
      </c>
      <c r="V129" s="116">
        <f>'01-Mapa de riesgo-UO'!AX130</f>
        <v>0</v>
      </c>
      <c r="W129" s="117">
        <f>'01-Mapa de riesgo-UO'!K130</f>
        <v>0</v>
      </c>
      <c r="X129" s="121"/>
      <c r="Y129" s="122"/>
      <c r="Z129" s="123"/>
      <c r="AA129" s="123"/>
      <c r="AB129" s="405"/>
      <c r="AC129" s="126"/>
    </row>
    <row r="130" spans="1:29" ht="12.75" customHeight="1" x14ac:dyDescent="0.2">
      <c r="A130" s="416">
        <v>41</v>
      </c>
      <c r="B130" s="416" t="str">
        <f>'01-Mapa de riesgo-UO'!D131</f>
        <v>DOCENCIA</v>
      </c>
      <c r="C130" s="415" t="str">
        <f>+'01-Mapa de riesgo-UO'!F131</f>
        <v>NO</v>
      </c>
      <c r="D130" s="415" t="str">
        <f>'01-Mapa de riesgo-UO'!J131</f>
        <v>Operacional</v>
      </c>
      <c r="E130" s="415" t="str">
        <f>'01-Mapa de riesgo-UO'!K131</f>
        <v>Programas académicos sin acreditación o sin renovación de la misma</v>
      </c>
      <c r="F130" s="415" t="str">
        <f>'01-Mapa de riesgo-UO'!L131</f>
        <v>No otorgamiento de la acreditación o perdida de la misma en uno de los programas que hacen parte de la facultad</v>
      </c>
      <c r="G130" s="112" t="str">
        <f>'01-Mapa de riesgo-UO'!I131</f>
        <v>Falta de seguimiento y control sobre el contexto normativo de interés</v>
      </c>
      <c r="H130" s="415" t="str">
        <f>'01-Mapa de riesgo-UO'!M131</f>
        <v>Afectación a los  indicadores de calidad  de la Universidad
Pérdida de imagen institucional</v>
      </c>
      <c r="I130" s="406" t="str">
        <f>'01-Mapa de riesgo-UO'!AT131</f>
        <v>LEVE</v>
      </c>
      <c r="J130" s="415" t="str">
        <f>'01-Mapa de riesgo-UO'!AU131</f>
        <v>Número de programas sin RA / Total de programas acreditados *100</v>
      </c>
      <c r="K130" s="411"/>
      <c r="L130" s="414"/>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406" t="str">
        <f>'01-Mapa de riesgo-UO'!AR131</f>
        <v>ACEPTABLE</v>
      </c>
      <c r="S130" s="409"/>
      <c r="T130" s="410"/>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403"/>
      <c r="AC130" s="126"/>
    </row>
    <row r="131" spans="1:29" ht="12.75" customHeight="1" x14ac:dyDescent="0.2">
      <c r="A131" s="407"/>
      <c r="B131" s="407"/>
      <c r="C131" s="407"/>
      <c r="D131" s="407"/>
      <c r="E131" s="407"/>
      <c r="F131" s="407"/>
      <c r="G131" s="112" t="str">
        <f>'01-Mapa de riesgo-UO'!I132</f>
        <v>Desarticulación en la ejecución de los planes de mejoramiento frente al cambio normativo, asociado a los procesos de autoevaluación.</v>
      </c>
      <c r="H131" s="407"/>
      <c r="I131" s="407"/>
      <c r="J131" s="407"/>
      <c r="K131" s="412"/>
      <c r="L131" s="412"/>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407"/>
      <c r="S131" s="409"/>
      <c r="T131" s="410"/>
      <c r="U131" s="116" t="str">
        <f>'01-Mapa de riesgo-UO'!AW132</f>
        <v>ASUMIR</v>
      </c>
      <c r="V131" s="116">
        <f>'01-Mapa de riesgo-UO'!AX132</f>
        <v>0</v>
      </c>
      <c r="W131" s="117">
        <f>'01-Mapa de riesgo-UO'!K132</f>
        <v>0</v>
      </c>
      <c r="X131" s="121"/>
      <c r="Y131" s="122"/>
      <c r="Z131" s="123"/>
      <c r="AA131" s="123"/>
      <c r="AB131" s="404"/>
      <c r="AC131" s="126"/>
    </row>
    <row r="132" spans="1:29" ht="12.75" customHeight="1" x14ac:dyDescent="0.2">
      <c r="A132" s="408"/>
      <c r="B132" s="408"/>
      <c r="C132" s="408"/>
      <c r="D132" s="408"/>
      <c r="E132" s="408"/>
      <c r="F132" s="408"/>
      <c r="G132" s="112" t="str">
        <f>'01-Mapa de riesgo-UO'!I133</f>
        <v>Formulación  y seguimiento inadecuados a los  planes de mejoramiento</v>
      </c>
      <c r="H132" s="408"/>
      <c r="I132" s="408"/>
      <c r="J132" s="408"/>
      <c r="K132" s="413"/>
      <c r="L132" s="413"/>
      <c r="M132" s="113">
        <f>'01-Mapa de riesgo-UO'!W133</f>
        <v>0</v>
      </c>
      <c r="N132" s="114">
        <f>'01-Mapa de riesgo-UO'!AB133</f>
        <v>0</v>
      </c>
      <c r="O132" s="114">
        <f>'01-Mapa de riesgo-UO'!AF133</f>
        <v>0</v>
      </c>
      <c r="P132" s="115">
        <f>'01-Mapa de riesgo-UO'!AK133</f>
        <v>0</v>
      </c>
      <c r="Q132" s="115">
        <f>'01-Mapa de riesgo-UO'!AP133</f>
        <v>0</v>
      </c>
      <c r="R132" s="408"/>
      <c r="S132" s="409"/>
      <c r="T132" s="410"/>
      <c r="U132" s="116">
        <f>'01-Mapa de riesgo-UO'!AW133</f>
        <v>0</v>
      </c>
      <c r="V132" s="116">
        <f>'01-Mapa de riesgo-UO'!AX133</f>
        <v>0</v>
      </c>
      <c r="W132" s="117">
        <f>'01-Mapa de riesgo-UO'!K133</f>
        <v>0</v>
      </c>
      <c r="X132" s="121"/>
      <c r="Y132" s="122"/>
      <c r="Z132" s="123"/>
      <c r="AA132" s="123"/>
      <c r="AB132" s="405"/>
      <c r="AC132" s="126"/>
    </row>
    <row r="133" spans="1:29" ht="12.75" customHeight="1" x14ac:dyDescent="0.2">
      <c r="A133" s="416">
        <v>42</v>
      </c>
      <c r="B133" s="416" t="str">
        <f>'01-Mapa de riesgo-UO'!D134</f>
        <v>INVESTIGACIÓN_E_INNOVACIÓN</v>
      </c>
      <c r="C133" s="415" t="str">
        <f>+'01-Mapa de riesgo-UO'!F134</f>
        <v>NO</v>
      </c>
      <c r="D133" s="415" t="str">
        <f>'01-Mapa de riesgo-UO'!J134</f>
        <v>Estratégico</v>
      </c>
      <c r="E133" s="415" t="str">
        <f>'01-Mapa de riesgo-UO'!K134</f>
        <v xml:space="preserve">Disminución o descenso de los grupos de investigación en el escalafon de MinCiencias
</v>
      </c>
      <c r="F133" s="415"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415" t="str">
        <f>'01-Mapa de riesgo-UO'!M134</f>
        <v xml:space="preserve">Deficiencia en el factor de investigación para la acreditación de los programas
Disminución de los indicadores para la facultad
Bajo impacto y visibilidad en el medio
</v>
      </c>
      <c r="I133" s="406" t="str">
        <f>'01-Mapa de riesgo-UO'!AT134</f>
        <v>LEVE</v>
      </c>
      <c r="J133" s="415" t="str">
        <f>'01-Mapa de riesgo-UO'!AU134</f>
        <v>N° de grupos de investigación que bajan de categoria / N°Total de grupos categorizados en MinCiencias</v>
      </c>
      <c r="K133" s="411"/>
      <c r="L133" s="414"/>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406" t="str">
        <f>'01-Mapa de riesgo-UO'!AR134</f>
        <v>ACEPTABLE</v>
      </c>
      <c r="S133" s="409"/>
      <c r="T133" s="410"/>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403"/>
      <c r="AC133" s="126"/>
    </row>
    <row r="134" spans="1:29" ht="12.75" customHeight="1" x14ac:dyDescent="0.2">
      <c r="A134" s="407"/>
      <c r="B134" s="407"/>
      <c r="C134" s="407"/>
      <c r="D134" s="407"/>
      <c r="E134" s="407"/>
      <c r="F134" s="407"/>
      <c r="G134" s="112" t="str">
        <f>'01-Mapa de riesgo-UO'!I135</f>
        <v>Pocos  recursos para el proceso de investigación</v>
      </c>
      <c r="H134" s="407"/>
      <c r="I134" s="407"/>
      <c r="J134" s="407"/>
      <c r="K134" s="412"/>
      <c r="L134" s="412"/>
      <c r="M134" s="113">
        <f>'01-Mapa de riesgo-UO'!W135</f>
        <v>0</v>
      </c>
      <c r="N134" s="114">
        <f>'01-Mapa de riesgo-UO'!AB135</f>
        <v>0</v>
      </c>
      <c r="O134" s="114">
        <f>'01-Mapa de riesgo-UO'!AF135</f>
        <v>0</v>
      </c>
      <c r="P134" s="115">
        <f>'01-Mapa de riesgo-UO'!AK135</f>
        <v>0</v>
      </c>
      <c r="Q134" s="115">
        <f>'01-Mapa de riesgo-UO'!AP135</f>
        <v>0</v>
      </c>
      <c r="R134" s="407"/>
      <c r="S134" s="409"/>
      <c r="T134" s="410"/>
      <c r="U134" s="116">
        <f>'01-Mapa de riesgo-UO'!AW135</f>
        <v>0</v>
      </c>
      <c r="V134" s="116">
        <f>'01-Mapa de riesgo-UO'!AX135</f>
        <v>0</v>
      </c>
      <c r="W134" s="117">
        <f>'01-Mapa de riesgo-UO'!K135</f>
        <v>0</v>
      </c>
      <c r="X134" s="121"/>
      <c r="Y134" s="122"/>
      <c r="Z134" s="123"/>
      <c r="AA134" s="123"/>
      <c r="AB134" s="404"/>
      <c r="AC134" s="126"/>
    </row>
    <row r="135" spans="1:29" ht="12.75" customHeight="1" x14ac:dyDescent="0.2">
      <c r="A135" s="408"/>
      <c r="B135" s="408"/>
      <c r="C135" s="408"/>
      <c r="D135" s="408"/>
      <c r="E135" s="408"/>
      <c r="F135" s="408"/>
      <c r="G135" s="112" t="str">
        <f>'01-Mapa de riesgo-UO'!I136</f>
        <v xml:space="preserve"> No se tiene infraestructura adecuada en los laboratorios para la práctica investigativa</v>
      </c>
      <c r="H135" s="408"/>
      <c r="I135" s="408"/>
      <c r="J135" s="408"/>
      <c r="K135" s="413"/>
      <c r="L135" s="413"/>
      <c r="M135" s="113">
        <f>'01-Mapa de riesgo-UO'!W136</f>
        <v>0</v>
      </c>
      <c r="N135" s="114">
        <f>'01-Mapa de riesgo-UO'!AB136</f>
        <v>0</v>
      </c>
      <c r="O135" s="114">
        <f>'01-Mapa de riesgo-UO'!AF136</f>
        <v>0</v>
      </c>
      <c r="P135" s="115">
        <f>'01-Mapa de riesgo-UO'!AK136</f>
        <v>0</v>
      </c>
      <c r="Q135" s="115">
        <f>'01-Mapa de riesgo-UO'!AP136</f>
        <v>0</v>
      </c>
      <c r="R135" s="408"/>
      <c r="S135" s="409"/>
      <c r="T135" s="410"/>
      <c r="U135" s="116">
        <f>'01-Mapa de riesgo-UO'!AW136</f>
        <v>0</v>
      </c>
      <c r="V135" s="116">
        <f>'01-Mapa de riesgo-UO'!AX136</f>
        <v>0</v>
      </c>
      <c r="W135" s="117">
        <f>'01-Mapa de riesgo-UO'!K136</f>
        <v>0</v>
      </c>
      <c r="X135" s="121"/>
      <c r="Y135" s="122"/>
      <c r="Z135" s="123"/>
      <c r="AA135" s="123"/>
      <c r="AB135" s="405"/>
      <c r="AC135" s="126"/>
    </row>
    <row r="136" spans="1:29" ht="12.75" customHeight="1" x14ac:dyDescent="0.2">
      <c r="A136" s="416">
        <v>43</v>
      </c>
      <c r="B136" s="416" t="str">
        <f>'01-Mapa de riesgo-UO'!D137</f>
        <v>EXTENSIÓN_PROYECCIÓN_SOCIAL</v>
      </c>
      <c r="C136" s="415" t="str">
        <f>+'01-Mapa de riesgo-UO'!F137</f>
        <v>NO</v>
      </c>
      <c r="D136" s="415" t="str">
        <f>'01-Mapa de riesgo-UO'!J137</f>
        <v>Corrupción</v>
      </c>
      <c r="E136" s="415" t="str">
        <f>'01-Mapa de riesgo-UO'!K137</f>
        <v>Pérdida de la imparcialidad (4.1.3)</v>
      </c>
      <c r="F136" s="415"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415" t="str">
        <f>'01-Mapa de riesgo-UO'!M137</f>
        <v>Pérdida de  credibilidad en el laboratorio
Pérdida de la confianza en el funcionario.
Iniciación de un proceso disciplinario</v>
      </c>
      <c r="I136" s="406" t="str">
        <f>'01-Mapa de riesgo-UO'!AT137</f>
        <v>LEVE</v>
      </c>
      <c r="J136" s="415" t="str">
        <f>'01-Mapa de riesgo-UO'!AU137</f>
        <v>N° Informes con pérdida de la imparcialidad / N° informes expedidos por el grupo de investigación</v>
      </c>
      <c r="K136" s="411"/>
      <c r="L136" s="414"/>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406" t="str">
        <f>'01-Mapa de riesgo-UO'!AR137</f>
        <v>ACEPTABLE</v>
      </c>
      <c r="S136" s="409"/>
      <c r="T136" s="410"/>
      <c r="U136" s="116" t="str">
        <f>'01-Mapa de riesgo-UO'!AW137</f>
        <v>ASUMIR</v>
      </c>
      <c r="V136" s="116">
        <f>'01-Mapa de riesgo-UO'!AX137</f>
        <v>0</v>
      </c>
      <c r="W136" s="117" t="str">
        <f>'01-Mapa de riesgo-UO'!K137</f>
        <v>Pérdida de la imparcialidad (4.1.3)</v>
      </c>
      <c r="X136" s="121"/>
      <c r="Y136" s="122"/>
      <c r="Z136" s="123"/>
      <c r="AA136" s="123"/>
      <c r="AB136" s="403"/>
      <c r="AC136" s="126"/>
    </row>
    <row r="137" spans="1:29" ht="12.75" customHeight="1" x14ac:dyDescent="0.2">
      <c r="A137" s="407"/>
      <c r="B137" s="407"/>
      <c r="C137" s="407"/>
      <c r="D137" s="407"/>
      <c r="E137" s="407"/>
      <c r="F137" s="407"/>
      <c r="G137" s="112" t="str">
        <f>'01-Mapa de riesgo-UO'!I138</f>
        <v>Conflicto de intereses, al prestar servicios de caracterización entre los que hacen parte  del  centro de laboratorios.</v>
      </c>
      <c r="H137" s="407"/>
      <c r="I137" s="407"/>
      <c r="J137" s="407"/>
      <c r="K137" s="412"/>
      <c r="L137" s="412"/>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407"/>
      <c r="S137" s="409"/>
      <c r="T137" s="410"/>
      <c r="U137" s="116" t="str">
        <f>'01-Mapa de riesgo-UO'!AW138</f>
        <v>ASUMIR</v>
      </c>
      <c r="V137" s="116">
        <f>'01-Mapa de riesgo-UO'!AX138</f>
        <v>0</v>
      </c>
      <c r="W137" s="117">
        <f>'01-Mapa de riesgo-UO'!K138</f>
        <v>0</v>
      </c>
      <c r="X137" s="121"/>
      <c r="Y137" s="122"/>
      <c r="Z137" s="123"/>
      <c r="AA137" s="123"/>
      <c r="AB137" s="404"/>
      <c r="AC137" s="126"/>
    </row>
    <row r="138" spans="1:29" ht="12.75" customHeight="1" x14ac:dyDescent="0.2">
      <c r="A138" s="408"/>
      <c r="B138" s="408"/>
      <c r="C138" s="408"/>
      <c r="D138" s="408"/>
      <c r="E138" s="408"/>
      <c r="F138" s="408"/>
      <c r="G138" s="112">
        <f>'01-Mapa de riesgo-UO'!I139</f>
        <v>0</v>
      </c>
      <c r="H138" s="408"/>
      <c r="I138" s="408"/>
      <c r="J138" s="408"/>
      <c r="K138" s="413"/>
      <c r="L138" s="413"/>
      <c r="M138" s="113">
        <f>'01-Mapa de riesgo-UO'!W139</f>
        <v>0</v>
      </c>
      <c r="N138" s="114">
        <f>'01-Mapa de riesgo-UO'!AB139</f>
        <v>0</v>
      </c>
      <c r="O138" s="114">
        <f>'01-Mapa de riesgo-UO'!AF139</f>
        <v>0</v>
      </c>
      <c r="P138" s="115">
        <f>'01-Mapa de riesgo-UO'!AK139</f>
        <v>0</v>
      </c>
      <c r="Q138" s="115">
        <f>'01-Mapa de riesgo-UO'!AP139</f>
        <v>0</v>
      </c>
      <c r="R138" s="408"/>
      <c r="S138" s="409"/>
      <c r="T138" s="410"/>
      <c r="U138" s="116">
        <f>'01-Mapa de riesgo-UO'!AW139</f>
        <v>0</v>
      </c>
      <c r="V138" s="116">
        <f>'01-Mapa de riesgo-UO'!AX139</f>
        <v>0</v>
      </c>
      <c r="W138" s="117">
        <f>'01-Mapa de riesgo-UO'!K139</f>
        <v>0</v>
      </c>
      <c r="X138" s="121"/>
      <c r="Y138" s="122"/>
      <c r="Z138" s="123"/>
      <c r="AA138" s="123"/>
      <c r="AB138" s="405"/>
      <c r="AC138" s="126"/>
    </row>
    <row r="139" spans="1:29" ht="12.75" customHeight="1" x14ac:dyDescent="0.2">
      <c r="A139" s="416">
        <v>44</v>
      </c>
      <c r="B139" s="416" t="str">
        <f>'01-Mapa de riesgo-UO'!D140</f>
        <v>EXTENSIÓN_PROYECCIÓN_SOCIAL</v>
      </c>
      <c r="C139" s="415" t="str">
        <f>+'01-Mapa de riesgo-UO'!F140</f>
        <v>NO</v>
      </c>
      <c r="D139" s="415" t="str">
        <f>'01-Mapa de riesgo-UO'!J140</f>
        <v>Operacional</v>
      </c>
      <c r="E139" s="415" t="str">
        <f>'01-Mapa de riesgo-UO'!K140</f>
        <v>Pérdida de la validez de los resultados del laboratorio
(6.3)</v>
      </c>
      <c r="F139" s="415"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415" t="str">
        <f>'01-Mapa de riesgo-UO'!M140</f>
        <v>Pérdida de  credibilidad en el laboratorio
Generación de mala imagen del alboratorio por no prestar servicios confiables</v>
      </c>
      <c r="I139" s="406" t="str">
        <f>'01-Mapa de riesgo-UO'!AT140</f>
        <v>LEVE</v>
      </c>
      <c r="J139" s="415" t="str">
        <f>'01-Mapa de riesgo-UO'!AU140</f>
        <v>No. veces en que las condiciones ambientales se salieron de los límites / No. Veces que se midieron las condiciones ambientales</v>
      </c>
      <c r="K139" s="411"/>
      <c r="L139" s="414"/>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406" t="str">
        <f>'01-Mapa de riesgo-UO'!AR140</f>
        <v>FUERTE</v>
      </c>
      <c r="S139" s="409"/>
      <c r="T139" s="410"/>
      <c r="U139" s="116" t="str">
        <f>'01-Mapa de riesgo-UO'!AW140</f>
        <v>ASUMIR</v>
      </c>
      <c r="V139" s="116">
        <f>'01-Mapa de riesgo-UO'!AX140</f>
        <v>0</v>
      </c>
      <c r="W139" s="117" t="str">
        <f>'01-Mapa de riesgo-UO'!K140</f>
        <v>Pérdida de la validez de los resultados del laboratorio
(6.3)</v>
      </c>
      <c r="X139" s="121"/>
      <c r="Y139" s="122"/>
      <c r="Z139" s="123"/>
      <c r="AA139" s="123"/>
      <c r="AB139" s="403"/>
      <c r="AC139" s="126"/>
    </row>
    <row r="140" spans="1:29" ht="12.75" customHeight="1" x14ac:dyDescent="0.2">
      <c r="A140" s="407"/>
      <c r="B140" s="407"/>
      <c r="C140" s="407"/>
      <c r="D140" s="407"/>
      <c r="E140" s="407"/>
      <c r="F140" s="407"/>
      <c r="G140" s="112">
        <f>'01-Mapa de riesgo-UO'!I141</f>
        <v>0</v>
      </c>
      <c r="H140" s="407"/>
      <c r="I140" s="407"/>
      <c r="J140" s="407"/>
      <c r="K140" s="412"/>
      <c r="L140" s="412"/>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407"/>
      <c r="S140" s="409"/>
      <c r="T140" s="410"/>
      <c r="U140" s="116" t="str">
        <f>'01-Mapa de riesgo-UO'!AW141</f>
        <v>ASUMIR</v>
      </c>
      <c r="V140" s="116">
        <f>'01-Mapa de riesgo-UO'!AX141</f>
        <v>0</v>
      </c>
      <c r="W140" s="117">
        <f>'01-Mapa de riesgo-UO'!K141</f>
        <v>0</v>
      </c>
      <c r="X140" s="121"/>
      <c r="Y140" s="122"/>
      <c r="Z140" s="123"/>
      <c r="AA140" s="123"/>
      <c r="AB140" s="404"/>
      <c r="AC140" s="126"/>
    </row>
    <row r="141" spans="1:29" ht="12.75" customHeight="1" x14ac:dyDescent="0.2">
      <c r="A141" s="408"/>
      <c r="B141" s="408"/>
      <c r="C141" s="408"/>
      <c r="D141" s="408"/>
      <c r="E141" s="408"/>
      <c r="F141" s="408"/>
      <c r="G141" s="112">
        <f>'01-Mapa de riesgo-UO'!I142</f>
        <v>0</v>
      </c>
      <c r="H141" s="408"/>
      <c r="I141" s="408"/>
      <c r="J141" s="408"/>
      <c r="K141" s="413"/>
      <c r="L141" s="413"/>
      <c r="M141" s="113">
        <f>'01-Mapa de riesgo-UO'!W142</f>
        <v>0</v>
      </c>
      <c r="N141" s="114">
        <f>'01-Mapa de riesgo-UO'!AB142</f>
        <v>0</v>
      </c>
      <c r="O141" s="114">
        <f>'01-Mapa de riesgo-UO'!AF142</f>
        <v>0</v>
      </c>
      <c r="P141" s="115">
        <f>'01-Mapa de riesgo-UO'!AK142</f>
        <v>0</v>
      </c>
      <c r="Q141" s="115">
        <f>'01-Mapa de riesgo-UO'!AP142</f>
        <v>0</v>
      </c>
      <c r="R141" s="408"/>
      <c r="S141" s="409"/>
      <c r="T141" s="410"/>
      <c r="U141" s="116">
        <f>'01-Mapa de riesgo-UO'!AW142</f>
        <v>0</v>
      </c>
      <c r="V141" s="116">
        <f>'01-Mapa de riesgo-UO'!AX142</f>
        <v>0</v>
      </c>
      <c r="W141" s="117">
        <f>'01-Mapa de riesgo-UO'!K142</f>
        <v>0</v>
      </c>
      <c r="X141" s="121"/>
      <c r="Y141" s="122"/>
      <c r="Z141" s="123"/>
      <c r="AA141" s="123"/>
      <c r="AB141" s="405"/>
      <c r="AC141" s="126"/>
    </row>
    <row r="142" spans="1:29" ht="12.75" customHeight="1" x14ac:dyDescent="0.2">
      <c r="A142" s="416">
        <v>45</v>
      </c>
      <c r="B142" s="416" t="str">
        <f>'01-Mapa de riesgo-UO'!D143</f>
        <v>EXTENSIÓN_PROYECCIÓN_SOCIAL</v>
      </c>
      <c r="C142" s="415" t="str">
        <f>+'01-Mapa de riesgo-UO'!F143</f>
        <v>NO</v>
      </c>
      <c r="D142" s="415" t="str">
        <f>'01-Mapa de riesgo-UO'!J143</f>
        <v>Operacional</v>
      </c>
      <c r="E142" s="415" t="str">
        <f>'01-Mapa de riesgo-UO'!K143</f>
        <v>Pérdida de la validez de los resultados del laboratorio
(6.4.6)</v>
      </c>
      <c r="F142" s="415"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415" t="str">
        <f>'01-Mapa de riesgo-UO'!M143</f>
        <v>Resultado inválido
Reproceso de muestra
Trabajo No Conforme</v>
      </c>
      <c r="I142" s="406" t="str">
        <f>'01-Mapa de riesgo-UO'!AT143</f>
        <v>LEVE</v>
      </c>
      <c r="J142" s="415" t="str">
        <f>'01-Mapa de riesgo-UO'!AU143</f>
        <v>No. de equipos calibrados de acuerdo al Plan de calibración /No. Total de equipos que se planean calibrar de acuerdo al Plan de calibración</v>
      </c>
      <c r="K142" s="411"/>
      <c r="L142" s="414"/>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406" t="str">
        <f>'01-Mapa de riesgo-UO'!AR143</f>
        <v>FUERTE</v>
      </c>
      <c r="S142" s="409"/>
      <c r="T142" s="410"/>
      <c r="U142" s="116" t="str">
        <f>'01-Mapa de riesgo-UO'!AW143</f>
        <v>ASUMIR</v>
      </c>
      <c r="V142" s="116">
        <f>'01-Mapa de riesgo-UO'!AX143</f>
        <v>0</v>
      </c>
      <c r="W142" s="117" t="str">
        <f>'01-Mapa de riesgo-UO'!K143</f>
        <v>Pérdida de la validez de los resultados del laboratorio
(6.4.6)</v>
      </c>
      <c r="X142" s="121"/>
      <c r="Y142" s="122"/>
      <c r="Z142" s="123"/>
      <c r="AA142" s="123"/>
      <c r="AB142" s="403"/>
      <c r="AC142" s="126"/>
    </row>
    <row r="143" spans="1:29" ht="12.75" customHeight="1" x14ac:dyDescent="0.2">
      <c r="A143" s="407"/>
      <c r="B143" s="407"/>
      <c r="C143" s="407"/>
      <c r="D143" s="407"/>
      <c r="E143" s="407"/>
      <c r="F143" s="407"/>
      <c r="G143" s="112">
        <f>'01-Mapa de riesgo-UO'!I144</f>
        <v>0</v>
      </c>
      <c r="H143" s="407"/>
      <c r="I143" s="407"/>
      <c r="J143" s="407"/>
      <c r="K143" s="412"/>
      <c r="L143" s="412"/>
      <c r="M143" s="113">
        <f>'01-Mapa de riesgo-UO'!W144</f>
        <v>0</v>
      </c>
      <c r="N143" s="114">
        <f>'01-Mapa de riesgo-UO'!AB144</f>
        <v>0</v>
      </c>
      <c r="O143" s="114">
        <f>'01-Mapa de riesgo-UO'!AF144</f>
        <v>0</v>
      </c>
      <c r="P143" s="115">
        <f>'01-Mapa de riesgo-UO'!AK144</f>
        <v>0</v>
      </c>
      <c r="Q143" s="115">
        <f>'01-Mapa de riesgo-UO'!AP144</f>
        <v>0</v>
      </c>
      <c r="R143" s="407"/>
      <c r="S143" s="409"/>
      <c r="T143" s="410"/>
      <c r="U143" s="116">
        <f>'01-Mapa de riesgo-UO'!AW144</f>
        <v>0</v>
      </c>
      <c r="V143" s="116">
        <f>'01-Mapa de riesgo-UO'!AX144</f>
        <v>0</v>
      </c>
      <c r="W143" s="117">
        <f>'01-Mapa de riesgo-UO'!K144</f>
        <v>0</v>
      </c>
      <c r="X143" s="121"/>
      <c r="Y143" s="122"/>
      <c r="Z143" s="123"/>
      <c r="AA143" s="123"/>
      <c r="AB143" s="404"/>
      <c r="AC143" s="126"/>
    </row>
    <row r="144" spans="1:29" ht="12.75" customHeight="1" x14ac:dyDescent="0.2">
      <c r="A144" s="408"/>
      <c r="B144" s="408"/>
      <c r="C144" s="408"/>
      <c r="D144" s="408"/>
      <c r="E144" s="408"/>
      <c r="F144" s="408"/>
      <c r="G144" s="112">
        <f>'01-Mapa de riesgo-UO'!I145</f>
        <v>0</v>
      </c>
      <c r="H144" s="408"/>
      <c r="I144" s="408"/>
      <c r="J144" s="408"/>
      <c r="K144" s="413"/>
      <c r="L144" s="413"/>
      <c r="M144" s="113">
        <f>'01-Mapa de riesgo-UO'!W145</f>
        <v>0</v>
      </c>
      <c r="N144" s="114">
        <f>'01-Mapa de riesgo-UO'!AB145</f>
        <v>0</v>
      </c>
      <c r="O144" s="114">
        <f>'01-Mapa de riesgo-UO'!AF145</f>
        <v>0</v>
      </c>
      <c r="P144" s="115">
        <f>'01-Mapa de riesgo-UO'!AK145</f>
        <v>0</v>
      </c>
      <c r="Q144" s="115">
        <f>'01-Mapa de riesgo-UO'!AP145</f>
        <v>0</v>
      </c>
      <c r="R144" s="408"/>
      <c r="S144" s="409"/>
      <c r="T144" s="410"/>
      <c r="U144" s="116">
        <f>'01-Mapa de riesgo-UO'!AW145</f>
        <v>0</v>
      </c>
      <c r="V144" s="116">
        <f>'01-Mapa de riesgo-UO'!AX145</f>
        <v>0</v>
      </c>
      <c r="W144" s="117">
        <f>'01-Mapa de riesgo-UO'!K145</f>
        <v>0</v>
      </c>
      <c r="X144" s="121"/>
      <c r="Y144" s="122"/>
      <c r="Z144" s="123"/>
      <c r="AA144" s="123"/>
      <c r="AB144" s="405"/>
      <c r="AC144" s="126"/>
    </row>
    <row r="145" spans="1:29" ht="12.75" customHeight="1" x14ac:dyDescent="0.2">
      <c r="A145" s="416">
        <v>46</v>
      </c>
      <c r="B145" s="416" t="str">
        <f>'01-Mapa de riesgo-UO'!D146</f>
        <v>EXTENSIÓN_PROYECCIÓN_SOCIAL</v>
      </c>
      <c r="C145" s="415" t="str">
        <f>+'01-Mapa de riesgo-UO'!F146</f>
        <v>NO</v>
      </c>
      <c r="D145" s="415" t="str">
        <f>'01-Mapa de riesgo-UO'!J146</f>
        <v>Operacional</v>
      </c>
      <c r="E145" s="415" t="str">
        <f>'01-Mapa de riesgo-UO'!K146</f>
        <v>Pérdida de la validez de los resultados del laboratorio
(6.4.9)</v>
      </c>
      <c r="F145" s="415"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415" t="str">
        <f>'01-Mapa de riesgo-UO'!M146</f>
        <v>Resultado inválido
Reproceso de muestras
Trabajo No Conforme</v>
      </c>
      <c r="I145" s="406" t="str">
        <f>'01-Mapa de riesgo-UO'!AT146</f>
        <v>LEVE</v>
      </c>
      <c r="J145" s="415" t="str">
        <f>'01-Mapa de riesgo-UO'!AU146</f>
        <v>No.  de equipos defectuosos detectados en el laboratorio antes de la jornada de campo / No. Total de equipos que salen para campo</v>
      </c>
      <c r="K145" s="411"/>
      <c r="L145" s="414"/>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406" t="str">
        <f>'01-Mapa de riesgo-UO'!AR146</f>
        <v>ACEPTABLE</v>
      </c>
      <c r="S145" s="409"/>
      <c r="T145" s="410"/>
      <c r="U145" s="116" t="str">
        <f>'01-Mapa de riesgo-UO'!AW146</f>
        <v>ASUMIR</v>
      </c>
      <c r="V145" s="116">
        <f>'01-Mapa de riesgo-UO'!AX146</f>
        <v>0</v>
      </c>
      <c r="W145" s="117" t="str">
        <f>'01-Mapa de riesgo-UO'!K146</f>
        <v>Pérdida de la validez de los resultados del laboratorio
(6.4.9)</v>
      </c>
      <c r="X145" s="121"/>
      <c r="Y145" s="122"/>
      <c r="Z145" s="123"/>
      <c r="AA145" s="123"/>
      <c r="AB145" s="403"/>
      <c r="AC145" s="126"/>
    </row>
    <row r="146" spans="1:29" ht="12.75" customHeight="1" x14ac:dyDescent="0.2">
      <c r="A146" s="407"/>
      <c r="B146" s="407"/>
      <c r="C146" s="407"/>
      <c r="D146" s="407"/>
      <c r="E146" s="407"/>
      <c r="F146" s="407"/>
      <c r="G146" s="112">
        <f>'01-Mapa de riesgo-UO'!I147</f>
        <v>0</v>
      </c>
      <c r="H146" s="407"/>
      <c r="I146" s="407"/>
      <c r="J146" s="407"/>
      <c r="K146" s="412"/>
      <c r="L146" s="412"/>
      <c r="M146" s="113">
        <f>'01-Mapa de riesgo-UO'!W147</f>
        <v>0</v>
      </c>
      <c r="N146" s="114">
        <f>'01-Mapa de riesgo-UO'!AB147</f>
        <v>0</v>
      </c>
      <c r="O146" s="114">
        <f>'01-Mapa de riesgo-UO'!AF147</f>
        <v>0</v>
      </c>
      <c r="P146" s="115">
        <f>'01-Mapa de riesgo-UO'!AK147</f>
        <v>0</v>
      </c>
      <c r="Q146" s="115">
        <f>'01-Mapa de riesgo-UO'!AP147</f>
        <v>0</v>
      </c>
      <c r="R146" s="407"/>
      <c r="S146" s="409"/>
      <c r="T146" s="410"/>
      <c r="U146" s="116">
        <f>'01-Mapa de riesgo-UO'!AW147</f>
        <v>0</v>
      </c>
      <c r="V146" s="116">
        <f>'01-Mapa de riesgo-UO'!AX147</f>
        <v>0</v>
      </c>
      <c r="W146" s="117">
        <f>'01-Mapa de riesgo-UO'!K147</f>
        <v>0</v>
      </c>
      <c r="X146" s="121"/>
      <c r="Y146" s="122"/>
      <c r="Z146" s="123"/>
      <c r="AA146" s="123"/>
      <c r="AB146" s="404"/>
      <c r="AC146" s="126"/>
    </row>
    <row r="147" spans="1:29" ht="12.75" customHeight="1" x14ac:dyDescent="0.2">
      <c r="A147" s="408"/>
      <c r="B147" s="408"/>
      <c r="C147" s="408"/>
      <c r="D147" s="408"/>
      <c r="E147" s="408"/>
      <c r="F147" s="408"/>
      <c r="G147" s="112">
        <f>'01-Mapa de riesgo-UO'!I148</f>
        <v>0</v>
      </c>
      <c r="H147" s="408"/>
      <c r="I147" s="408"/>
      <c r="J147" s="408"/>
      <c r="K147" s="413"/>
      <c r="L147" s="413"/>
      <c r="M147" s="113">
        <f>'01-Mapa de riesgo-UO'!W148</f>
        <v>0</v>
      </c>
      <c r="N147" s="114">
        <f>'01-Mapa de riesgo-UO'!AB148</f>
        <v>0</v>
      </c>
      <c r="O147" s="114">
        <f>'01-Mapa de riesgo-UO'!AF148</f>
        <v>0</v>
      </c>
      <c r="P147" s="115">
        <f>'01-Mapa de riesgo-UO'!AK148</f>
        <v>0</v>
      </c>
      <c r="Q147" s="115">
        <f>'01-Mapa de riesgo-UO'!AP148</f>
        <v>0</v>
      </c>
      <c r="R147" s="408"/>
      <c r="S147" s="409"/>
      <c r="T147" s="410"/>
      <c r="U147" s="116">
        <f>'01-Mapa de riesgo-UO'!AW148</f>
        <v>0</v>
      </c>
      <c r="V147" s="116">
        <f>'01-Mapa de riesgo-UO'!AX148</f>
        <v>0</v>
      </c>
      <c r="W147" s="117">
        <f>'01-Mapa de riesgo-UO'!K148</f>
        <v>0</v>
      </c>
      <c r="X147" s="121"/>
      <c r="Y147" s="122"/>
      <c r="Z147" s="123"/>
      <c r="AA147" s="123"/>
      <c r="AB147" s="405"/>
      <c r="AC147" s="126"/>
    </row>
    <row r="148" spans="1:29" ht="12.75" customHeight="1" x14ac:dyDescent="0.2">
      <c r="A148" s="416">
        <v>47</v>
      </c>
      <c r="B148" s="416" t="str">
        <f>'01-Mapa de riesgo-UO'!D149</f>
        <v>EXTENSIÓN_PROYECCIÓN_SOCIAL</v>
      </c>
      <c r="C148" s="415" t="str">
        <f>+'01-Mapa de riesgo-UO'!F149</f>
        <v>NO</v>
      </c>
      <c r="D148" s="415" t="str">
        <f>'01-Mapa de riesgo-UO'!J149</f>
        <v>Operacional</v>
      </c>
      <c r="E148" s="415" t="str">
        <f>'01-Mapa de riesgo-UO'!K149</f>
        <v>Tomar una decisión de conformidad errada 
(7.8.6)</v>
      </c>
      <c r="F148" s="415" t="str">
        <f>'01-Mapa de riesgo-UO'!L149</f>
        <v xml:space="preserve">Declaración de la  conformidad errada. </v>
      </c>
      <c r="G148" s="112" t="str">
        <f>'01-Mapa de riesgo-UO'!I149</f>
        <v>Usar una regla de decisión del laboratorio inadecuada</v>
      </c>
      <c r="H148" s="415" t="str">
        <f>'01-Mapa de riesgo-UO'!M149</f>
        <v xml:space="preserve"> Pérdida de credibilidad en el laboratorio
Pérdida de la confianza en el laboratorio</v>
      </c>
      <c r="I148" s="406" t="str">
        <f>'01-Mapa de riesgo-UO'!AT149</f>
        <v>LEVE</v>
      </c>
      <c r="J148" s="415" t="str">
        <f>'01-Mapa de riesgo-UO'!AU149</f>
        <v>No. de informes con regla decisión equivocada / No. de informes emitidos con regla de decisión aplicada</v>
      </c>
      <c r="K148" s="411"/>
      <c r="L148" s="414"/>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406" t="str">
        <f>'01-Mapa de riesgo-UO'!AR149</f>
        <v>ACEPTABLE</v>
      </c>
      <c r="S148" s="409"/>
      <c r="T148" s="410"/>
      <c r="U148" s="116" t="str">
        <f>'01-Mapa de riesgo-UO'!AW149</f>
        <v>ASUMIR</v>
      </c>
      <c r="V148" s="116">
        <f>'01-Mapa de riesgo-UO'!AX149</f>
        <v>0</v>
      </c>
      <c r="W148" s="117" t="str">
        <f>'01-Mapa de riesgo-UO'!K149</f>
        <v>Tomar una decisión de conformidad errada 
(7.8.6)</v>
      </c>
      <c r="X148" s="121"/>
      <c r="Y148" s="122"/>
      <c r="Z148" s="123"/>
      <c r="AA148" s="123"/>
      <c r="AB148" s="403"/>
      <c r="AC148" s="126"/>
    </row>
    <row r="149" spans="1:29" ht="12.75" customHeight="1" x14ac:dyDescent="0.2">
      <c r="A149" s="407"/>
      <c r="B149" s="407"/>
      <c r="C149" s="407"/>
      <c r="D149" s="407"/>
      <c r="E149" s="407"/>
      <c r="F149" s="407"/>
      <c r="G149" s="112">
        <f>'01-Mapa de riesgo-UO'!I150</f>
        <v>0</v>
      </c>
      <c r="H149" s="407"/>
      <c r="I149" s="407"/>
      <c r="J149" s="407"/>
      <c r="K149" s="412"/>
      <c r="L149" s="412"/>
      <c r="M149" s="113">
        <f>'01-Mapa de riesgo-UO'!W150</f>
        <v>0</v>
      </c>
      <c r="N149" s="114">
        <f>'01-Mapa de riesgo-UO'!AB150</f>
        <v>0</v>
      </c>
      <c r="O149" s="114">
        <f>'01-Mapa de riesgo-UO'!AF150</f>
        <v>0</v>
      </c>
      <c r="P149" s="115">
        <f>'01-Mapa de riesgo-UO'!AK150</f>
        <v>0</v>
      </c>
      <c r="Q149" s="115">
        <f>'01-Mapa de riesgo-UO'!AP150</f>
        <v>0</v>
      </c>
      <c r="R149" s="407"/>
      <c r="S149" s="409"/>
      <c r="T149" s="410"/>
      <c r="U149" s="116">
        <f>'01-Mapa de riesgo-UO'!AW150</f>
        <v>0</v>
      </c>
      <c r="V149" s="116">
        <f>'01-Mapa de riesgo-UO'!AX150</f>
        <v>0</v>
      </c>
      <c r="W149" s="117">
        <f>'01-Mapa de riesgo-UO'!K150</f>
        <v>0</v>
      </c>
      <c r="X149" s="121"/>
      <c r="Y149" s="122"/>
      <c r="Z149" s="123"/>
      <c r="AA149" s="123"/>
      <c r="AB149" s="404"/>
      <c r="AC149" s="126"/>
    </row>
    <row r="150" spans="1:29" ht="12.75" customHeight="1" x14ac:dyDescent="0.2">
      <c r="A150" s="408"/>
      <c r="B150" s="408"/>
      <c r="C150" s="408"/>
      <c r="D150" s="408"/>
      <c r="E150" s="408"/>
      <c r="F150" s="408"/>
      <c r="G150" s="112">
        <f>'01-Mapa de riesgo-UO'!I151</f>
        <v>0</v>
      </c>
      <c r="H150" s="408"/>
      <c r="I150" s="408"/>
      <c r="J150" s="408"/>
      <c r="K150" s="413"/>
      <c r="L150" s="413"/>
      <c r="M150" s="113">
        <f>'01-Mapa de riesgo-UO'!W151</f>
        <v>0</v>
      </c>
      <c r="N150" s="114">
        <f>'01-Mapa de riesgo-UO'!AB151</f>
        <v>0</v>
      </c>
      <c r="O150" s="114">
        <f>'01-Mapa de riesgo-UO'!AF151</f>
        <v>0</v>
      </c>
      <c r="P150" s="115">
        <f>'01-Mapa de riesgo-UO'!AK151</f>
        <v>0</v>
      </c>
      <c r="Q150" s="115">
        <f>'01-Mapa de riesgo-UO'!AP151</f>
        <v>0</v>
      </c>
      <c r="R150" s="408"/>
      <c r="S150" s="409"/>
      <c r="T150" s="410"/>
      <c r="U150" s="116">
        <f>'01-Mapa de riesgo-UO'!AW151</f>
        <v>0</v>
      </c>
      <c r="V150" s="116">
        <f>'01-Mapa de riesgo-UO'!AX151</f>
        <v>0</v>
      </c>
      <c r="W150" s="117">
        <f>'01-Mapa de riesgo-UO'!K151</f>
        <v>0</v>
      </c>
      <c r="X150" s="121"/>
      <c r="Y150" s="122"/>
      <c r="Z150" s="123"/>
      <c r="AA150" s="123"/>
      <c r="AB150" s="405"/>
      <c r="AC150" s="126"/>
    </row>
    <row r="151" spans="1:29" ht="12.75" customHeight="1" x14ac:dyDescent="0.2">
      <c r="A151" s="416">
        <v>48</v>
      </c>
      <c r="B151" s="416" t="str">
        <f>'01-Mapa de riesgo-UO'!D152</f>
        <v>EXTENSIÓN_PROYECCIÓN_SOCIAL</v>
      </c>
      <c r="C151" s="415" t="str">
        <f>+'01-Mapa de riesgo-UO'!F152</f>
        <v>NO</v>
      </c>
      <c r="D151" s="415" t="str">
        <f>'01-Mapa de riesgo-UO'!J152</f>
        <v>Operacional</v>
      </c>
      <c r="E151" s="415" t="str">
        <f>'01-Mapa de riesgo-UO'!K152</f>
        <v>Utilización de un método de ensayo inadecuado
(7.2)</v>
      </c>
      <c r="F151" s="415" t="str">
        <f>'01-Mapa de riesgo-UO'!L152</f>
        <v>Verificación/validación del método no es adecuada para declarar la aptitud del laboratorio</v>
      </c>
      <c r="G151" s="112" t="str">
        <f>'01-Mapa de riesgo-UO'!I152</f>
        <v>En la verificacion del método no se tienen en cuenta todos los factores</v>
      </c>
      <c r="H151" s="415" t="str">
        <f>'01-Mapa de riesgo-UO'!M152</f>
        <v xml:space="preserve">Resultado inválido.
No conformidades en audiorías internas y externas.
Pérdida de  credibilidad en el laboratorio
</v>
      </c>
      <c r="I151" s="406" t="str">
        <f>'01-Mapa de riesgo-UO'!AT152</f>
        <v>LEVE</v>
      </c>
      <c r="J151" s="415" t="str">
        <f>'01-Mapa de riesgo-UO'!AU152</f>
        <v>No. de variables definidas por el OEC en la verificación / No. de variables establecidas en el método definido</v>
      </c>
      <c r="K151" s="411"/>
      <c r="L151" s="414"/>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406" t="str">
        <f>'01-Mapa de riesgo-UO'!AR152</f>
        <v>FUERTE</v>
      </c>
      <c r="S151" s="409"/>
      <c r="T151" s="410"/>
      <c r="U151" s="116" t="str">
        <f>'01-Mapa de riesgo-UO'!AW152</f>
        <v>ASUMIR</v>
      </c>
      <c r="V151" s="116">
        <f>'01-Mapa de riesgo-UO'!AX152</f>
        <v>0</v>
      </c>
      <c r="W151" s="117" t="str">
        <f>'01-Mapa de riesgo-UO'!K152</f>
        <v>Utilización de un método de ensayo inadecuado
(7.2)</v>
      </c>
      <c r="X151" s="121"/>
      <c r="Y151" s="122"/>
      <c r="Z151" s="123"/>
      <c r="AA151" s="123"/>
      <c r="AB151" s="403"/>
      <c r="AC151" s="126"/>
    </row>
    <row r="152" spans="1:29" ht="12.75" customHeight="1" x14ac:dyDescent="0.2">
      <c r="A152" s="407"/>
      <c r="B152" s="407"/>
      <c r="C152" s="407"/>
      <c r="D152" s="407"/>
      <c r="E152" s="407"/>
      <c r="F152" s="407"/>
      <c r="G152" s="112">
        <f>'01-Mapa de riesgo-UO'!I153</f>
        <v>0</v>
      </c>
      <c r="H152" s="407"/>
      <c r="I152" s="407"/>
      <c r="J152" s="407"/>
      <c r="K152" s="412"/>
      <c r="L152" s="412"/>
      <c r="M152" s="113">
        <f>'01-Mapa de riesgo-UO'!W153</f>
        <v>0</v>
      </c>
      <c r="N152" s="114">
        <f>'01-Mapa de riesgo-UO'!AB153</f>
        <v>0</v>
      </c>
      <c r="O152" s="114">
        <f>'01-Mapa de riesgo-UO'!AF153</f>
        <v>0</v>
      </c>
      <c r="P152" s="115">
        <f>'01-Mapa de riesgo-UO'!AK153</f>
        <v>0</v>
      </c>
      <c r="Q152" s="115">
        <f>'01-Mapa de riesgo-UO'!AP153</f>
        <v>0</v>
      </c>
      <c r="R152" s="407"/>
      <c r="S152" s="409"/>
      <c r="T152" s="410"/>
      <c r="U152" s="116">
        <f>'01-Mapa de riesgo-UO'!AW153</f>
        <v>0</v>
      </c>
      <c r="V152" s="116">
        <f>'01-Mapa de riesgo-UO'!AX153</f>
        <v>0</v>
      </c>
      <c r="W152" s="117">
        <f>'01-Mapa de riesgo-UO'!K153</f>
        <v>0</v>
      </c>
      <c r="X152" s="121"/>
      <c r="Y152" s="122"/>
      <c r="Z152" s="123"/>
      <c r="AA152" s="123"/>
      <c r="AB152" s="404"/>
      <c r="AC152" s="126"/>
    </row>
    <row r="153" spans="1:29" ht="12.75" customHeight="1" x14ac:dyDescent="0.2">
      <c r="A153" s="408"/>
      <c r="B153" s="408"/>
      <c r="C153" s="408"/>
      <c r="D153" s="408"/>
      <c r="E153" s="408"/>
      <c r="F153" s="408"/>
      <c r="G153" s="112">
        <f>'01-Mapa de riesgo-UO'!I154</f>
        <v>0</v>
      </c>
      <c r="H153" s="408"/>
      <c r="I153" s="408"/>
      <c r="J153" s="408"/>
      <c r="K153" s="413"/>
      <c r="L153" s="413"/>
      <c r="M153" s="113">
        <f>'01-Mapa de riesgo-UO'!W154</f>
        <v>0</v>
      </c>
      <c r="N153" s="114">
        <f>'01-Mapa de riesgo-UO'!AB154</f>
        <v>0</v>
      </c>
      <c r="O153" s="114">
        <f>'01-Mapa de riesgo-UO'!AF154</f>
        <v>0</v>
      </c>
      <c r="P153" s="115">
        <f>'01-Mapa de riesgo-UO'!AK154</f>
        <v>0</v>
      </c>
      <c r="Q153" s="115">
        <f>'01-Mapa de riesgo-UO'!AP154</f>
        <v>0</v>
      </c>
      <c r="R153" s="408"/>
      <c r="S153" s="409"/>
      <c r="T153" s="410"/>
      <c r="U153" s="116">
        <f>'01-Mapa de riesgo-UO'!AW154</f>
        <v>0</v>
      </c>
      <c r="V153" s="116">
        <f>'01-Mapa de riesgo-UO'!AX154</f>
        <v>0</v>
      </c>
      <c r="W153" s="117">
        <f>'01-Mapa de riesgo-UO'!K154</f>
        <v>0</v>
      </c>
      <c r="X153" s="121"/>
      <c r="Y153" s="122"/>
      <c r="Z153" s="123"/>
      <c r="AA153" s="123"/>
      <c r="AB153" s="405"/>
      <c r="AC153" s="126"/>
    </row>
    <row r="154" spans="1:29" ht="12.75" customHeight="1" x14ac:dyDescent="0.2">
      <c r="A154" s="416">
        <v>49</v>
      </c>
      <c r="B154" s="416" t="str">
        <f>'01-Mapa de riesgo-UO'!D155</f>
        <v>EXTENSIÓN_PROYECCIÓN_SOCIAL</v>
      </c>
      <c r="C154" s="415" t="str">
        <f>+'01-Mapa de riesgo-UO'!F155</f>
        <v>NO</v>
      </c>
      <c r="D154" s="415" t="str">
        <f>'01-Mapa de riesgo-UO'!J155</f>
        <v>Operacional</v>
      </c>
      <c r="E154" s="415" t="str">
        <f>'01-Mapa de riesgo-UO'!K155</f>
        <v>Pérdida de la validez de los resultados (Evaluación de la incertidumbre)
(7.6)</v>
      </c>
      <c r="F154" s="415"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415" t="str">
        <f>'01-Mapa de riesgo-UO'!M155</f>
        <v>Resultado inválido
No conformidades en audiorías internas y externas.
Pérdida de la confianza en el laboratorio</v>
      </c>
      <c r="I154" s="406" t="str">
        <f>'01-Mapa de riesgo-UO'!AT155</f>
        <v>LEVE</v>
      </c>
      <c r="J154" s="415" t="str">
        <f>'01-Mapa de riesgo-UO'!AU155</f>
        <v>No. de informes de ensayo con resultados inválidos por estimación de la incertidumbre / No. total de informes de resultados</v>
      </c>
      <c r="K154" s="411"/>
      <c r="L154" s="414"/>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406" t="str">
        <f>'01-Mapa de riesgo-UO'!AR155</f>
        <v>FUERTE</v>
      </c>
      <c r="S154" s="409"/>
      <c r="T154" s="410"/>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403"/>
      <c r="AC154" s="126"/>
    </row>
    <row r="155" spans="1:29" ht="12.75" customHeight="1" x14ac:dyDescent="0.2">
      <c r="A155" s="407"/>
      <c r="B155" s="407"/>
      <c r="C155" s="407"/>
      <c r="D155" s="407"/>
      <c r="E155" s="407"/>
      <c r="F155" s="407"/>
      <c r="G155" s="112">
        <f>'01-Mapa de riesgo-UO'!I156</f>
        <v>0</v>
      </c>
      <c r="H155" s="407"/>
      <c r="I155" s="407"/>
      <c r="J155" s="407"/>
      <c r="K155" s="412"/>
      <c r="L155" s="412"/>
      <c r="M155" s="113">
        <f>'01-Mapa de riesgo-UO'!W156</f>
        <v>0</v>
      </c>
      <c r="N155" s="114">
        <f>'01-Mapa de riesgo-UO'!AB156</f>
        <v>0</v>
      </c>
      <c r="O155" s="114">
        <f>'01-Mapa de riesgo-UO'!AF156</f>
        <v>0</v>
      </c>
      <c r="P155" s="115">
        <f>'01-Mapa de riesgo-UO'!AK156</f>
        <v>0</v>
      </c>
      <c r="Q155" s="115">
        <f>'01-Mapa de riesgo-UO'!AP156</f>
        <v>0</v>
      </c>
      <c r="R155" s="407"/>
      <c r="S155" s="409"/>
      <c r="T155" s="410"/>
      <c r="U155" s="116">
        <f>'01-Mapa de riesgo-UO'!AW156</f>
        <v>0</v>
      </c>
      <c r="V155" s="116">
        <f>'01-Mapa de riesgo-UO'!AX156</f>
        <v>0</v>
      </c>
      <c r="W155" s="117">
        <f>'01-Mapa de riesgo-UO'!K156</f>
        <v>0</v>
      </c>
      <c r="X155" s="121"/>
      <c r="Y155" s="122"/>
      <c r="Z155" s="123"/>
      <c r="AA155" s="123"/>
      <c r="AB155" s="404"/>
      <c r="AC155" s="126"/>
    </row>
    <row r="156" spans="1:29" ht="12.75" customHeight="1" x14ac:dyDescent="0.2">
      <c r="A156" s="408"/>
      <c r="B156" s="408"/>
      <c r="C156" s="408"/>
      <c r="D156" s="408"/>
      <c r="E156" s="408"/>
      <c r="F156" s="408"/>
      <c r="G156" s="112">
        <f>'01-Mapa de riesgo-UO'!I157</f>
        <v>0</v>
      </c>
      <c r="H156" s="408"/>
      <c r="I156" s="408"/>
      <c r="J156" s="408"/>
      <c r="K156" s="413"/>
      <c r="L156" s="413"/>
      <c r="M156" s="113">
        <f>'01-Mapa de riesgo-UO'!W157</f>
        <v>0</v>
      </c>
      <c r="N156" s="114">
        <f>'01-Mapa de riesgo-UO'!AB157</f>
        <v>0</v>
      </c>
      <c r="O156" s="114">
        <f>'01-Mapa de riesgo-UO'!AF157</f>
        <v>0</v>
      </c>
      <c r="P156" s="115">
        <f>'01-Mapa de riesgo-UO'!AK157</f>
        <v>0</v>
      </c>
      <c r="Q156" s="115">
        <f>'01-Mapa de riesgo-UO'!AP157</f>
        <v>0</v>
      </c>
      <c r="R156" s="408"/>
      <c r="S156" s="409"/>
      <c r="T156" s="410"/>
      <c r="U156" s="116">
        <f>'01-Mapa de riesgo-UO'!AW157</f>
        <v>0</v>
      </c>
      <c r="V156" s="116">
        <f>'01-Mapa de riesgo-UO'!AX157</f>
        <v>0</v>
      </c>
      <c r="W156" s="117">
        <f>'01-Mapa de riesgo-UO'!K157</f>
        <v>0</v>
      </c>
      <c r="X156" s="121"/>
      <c r="Y156" s="122"/>
      <c r="Z156" s="123"/>
      <c r="AA156" s="123"/>
      <c r="AB156" s="405"/>
      <c r="AC156" s="126"/>
    </row>
    <row r="157" spans="1:29" ht="12.75" customHeight="1" x14ac:dyDescent="0.2">
      <c r="A157" s="416">
        <v>50</v>
      </c>
      <c r="B157" s="416" t="str">
        <f>'01-Mapa de riesgo-UO'!D158</f>
        <v>EXTENSIÓN_PROYECCIÓN_SOCIAL</v>
      </c>
      <c r="C157" s="415" t="str">
        <f>+'01-Mapa de riesgo-UO'!F158</f>
        <v>NO</v>
      </c>
      <c r="D157" s="415" t="str">
        <f>'01-Mapa de riesgo-UO'!J158</f>
        <v>Cumplimiento</v>
      </c>
      <c r="E157" s="415" t="str">
        <f>'01-Mapa de riesgo-UO'!K158</f>
        <v>Pérdida de la validez de los resultados
(7.7)</v>
      </c>
      <c r="F157" s="415" t="str">
        <f>'01-Mapa de riesgo-UO'!L158</f>
        <v>No aprobar los ensayos de aptitud o pruebas interlaboratorio</v>
      </c>
      <c r="G157" s="112" t="str">
        <f>'01-Mapa de riesgo-UO'!I158</f>
        <v>No se han tenido en cuenta procedimientos para hacer seguimiento a la validez de los resultados</v>
      </c>
      <c r="H157" s="415" t="str">
        <f>'01-Mapa de riesgo-UO'!M158</f>
        <v>Resultados inválidos
Incumplimiento de los controles de calidad/aseguramiento de la calidad de los métodos de ensayo.
Suspensión de la acreditación de IDEAM.</v>
      </c>
      <c r="I157" s="406" t="str">
        <f>'01-Mapa de riesgo-UO'!AT158</f>
        <v>LEVE</v>
      </c>
      <c r="J157" s="415" t="str">
        <f>'01-Mapa de riesgo-UO'!AU158</f>
        <v>No ensayos de aptitud con resultados satisfactorios / Total de ensayos de aptitud</v>
      </c>
      <c r="K157" s="411"/>
      <c r="L157" s="414"/>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406" t="str">
        <f>'01-Mapa de riesgo-UO'!AR158</f>
        <v>ACEPTABLE</v>
      </c>
      <c r="S157" s="409"/>
      <c r="T157" s="410"/>
      <c r="U157" s="116" t="str">
        <f>'01-Mapa de riesgo-UO'!AW158</f>
        <v>ASUMIR</v>
      </c>
      <c r="V157" s="116">
        <f>'01-Mapa de riesgo-UO'!AX158</f>
        <v>0</v>
      </c>
      <c r="W157" s="117" t="str">
        <f>'01-Mapa de riesgo-UO'!K158</f>
        <v>Pérdida de la validez de los resultados
(7.7)</v>
      </c>
      <c r="X157" s="121"/>
      <c r="Y157" s="122"/>
      <c r="Z157" s="123"/>
      <c r="AA157" s="123"/>
      <c r="AB157" s="403"/>
      <c r="AC157" s="126"/>
    </row>
    <row r="158" spans="1:29" ht="12.75" customHeight="1" x14ac:dyDescent="0.2">
      <c r="A158" s="407"/>
      <c r="B158" s="407"/>
      <c r="C158" s="407"/>
      <c r="D158" s="407"/>
      <c r="E158" s="407"/>
      <c r="F158" s="407"/>
      <c r="G158" s="112">
        <f>'01-Mapa de riesgo-UO'!I159</f>
        <v>0</v>
      </c>
      <c r="H158" s="407"/>
      <c r="I158" s="407"/>
      <c r="J158" s="407"/>
      <c r="K158" s="412"/>
      <c r="L158" s="412"/>
      <c r="M158" s="113">
        <f>'01-Mapa de riesgo-UO'!W159</f>
        <v>0</v>
      </c>
      <c r="N158" s="114">
        <f>'01-Mapa de riesgo-UO'!AB159</f>
        <v>0</v>
      </c>
      <c r="O158" s="114">
        <f>'01-Mapa de riesgo-UO'!AF159</f>
        <v>0</v>
      </c>
      <c r="P158" s="115">
        <f>'01-Mapa de riesgo-UO'!AK159</f>
        <v>0</v>
      </c>
      <c r="Q158" s="115">
        <f>'01-Mapa de riesgo-UO'!AP159</f>
        <v>0</v>
      </c>
      <c r="R158" s="407"/>
      <c r="S158" s="409"/>
      <c r="T158" s="410"/>
      <c r="U158" s="116">
        <f>'01-Mapa de riesgo-UO'!AW159</f>
        <v>0</v>
      </c>
      <c r="V158" s="116">
        <f>'01-Mapa de riesgo-UO'!AX159</f>
        <v>0</v>
      </c>
      <c r="W158" s="117">
        <f>'01-Mapa de riesgo-UO'!K159</f>
        <v>0</v>
      </c>
      <c r="X158" s="121"/>
      <c r="Y158" s="122"/>
      <c r="Z158" s="123"/>
      <c r="AA158" s="123"/>
      <c r="AB158" s="404"/>
      <c r="AC158" s="126"/>
    </row>
    <row r="159" spans="1:29" ht="12.75" customHeight="1" x14ac:dyDescent="0.2">
      <c r="A159" s="408"/>
      <c r="B159" s="408"/>
      <c r="C159" s="408"/>
      <c r="D159" s="408"/>
      <c r="E159" s="408"/>
      <c r="F159" s="408"/>
      <c r="G159" s="112">
        <f>'01-Mapa de riesgo-UO'!I160</f>
        <v>0</v>
      </c>
      <c r="H159" s="408"/>
      <c r="I159" s="408"/>
      <c r="J159" s="408"/>
      <c r="K159" s="413"/>
      <c r="L159" s="413"/>
      <c r="M159" s="113">
        <f>'01-Mapa de riesgo-UO'!W160</f>
        <v>0</v>
      </c>
      <c r="N159" s="114">
        <f>'01-Mapa de riesgo-UO'!AB160</f>
        <v>0</v>
      </c>
      <c r="O159" s="114">
        <f>'01-Mapa de riesgo-UO'!AF160</f>
        <v>0</v>
      </c>
      <c r="P159" s="115">
        <f>'01-Mapa de riesgo-UO'!AK160</f>
        <v>0</v>
      </c>
      <c r="Q159" s="115">
        <f>'01-Mapa de riesgo-UO'!AP160</f>
        <v>0</v>
      </c>
      <c r="R159" s="408"/>
      <c r="S159" s="409"/>
      <c r="T159" s="410"/>
      <c r="U159" s="116">
        <f>'01-Mapa de riesgo-UO'!AW160</f>
        <v>0</v>
      </c>
      <c r="V159" s="116">
        <f>'01-Mapa de riesgo-UO'!AX160</f>
        <v>0</v>
      </c>
      <c r="W159" s="117">
        <f>'01-Mapa de riesgo-UO'!K160</f>
        <v>0</v>
      </c>
      <c r="X159" s="121"/>
      <c r="Y159" s="122"/>
      <c r="Z159" s="123"/>
      <c r="AA159" s="123"/>
      <c r="AB159" s="405"/>
      <c r="AC159" s="126"/>
    </row>
    <row r="160" spans="1:29" ht="12.75" customHeight="1" x14ac:dyDescent="0.2">
      <c r="A160" s="416">
        <v>51</v>
      </c>
      <c r="B160" s="416" t="str">
        <f>'01-Mapa de riesgo-UO'!D161</f>
        <v>EXTENSIÓN_PROYECCIÓN_SOCIAL</v>
      </c>
      <c r="C160" s="415" t="str">
        <f>+'01-Mapa de riesgo-UO'!F161</f>
        <v>NO</v>
      </c>
      <c r="D160" s="415" t="str">
        <f>'01-Mapa de riesgo-UO'!J161</f>
        <v>Corrupción</v>
      </c>
      <c r="E160" s="415" t="str">
        <f>'01-Mapa de riesgo-UO'!K161</f>
        <v>Pérdida de la imparcialidad (4.1.3)</v>
      </c>
      <c r="F160" s="415"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415" t="str">
        <f>'01-Mapa de riesgo-UO'!M161</f>
        <v>Pérdida de  credibilidad en el laboratorio
Pérdida de la confianza en el funcionario.
Iniciación de un proceso disciplinario</v>
      </c>
      <c r="I160" s="406" t="str">
        <f>'01-Mapa de riesgo-UO'!AT161</f>
        <v>LEVE</v>
      </c>
      <c r="J160" s="415" t="str">
        <f>'01-Mapa de riesgo-UO'!AU161</f>
        <v>No informes con pérdida de la imparcialidad / No informes expedidos por el laboratorio</v>
      </c>
      <c r="K160" s="411"/>
      <c r="L160" s="414"/>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406" t="str">
        <f>'01-Mapa de riesgo-UO'!AR161</f>
        <v>ACEPTABLE</v>
      </c>
      <c r="S160" s="409"/>
      <c r="T160" s="410"/>
      <c r="U160" s="116" t="str">
        <f>'01-Mapa de riesgo-UO'!AW161</f>
        <v>ASUMIR</v>
      </c>
      <c r="V160" s="116">
        <f>'01-Mapa de riesgo-UO'!AX161</f>
        <v>0</v>
      </c>
      <c r="W160" s="117" t="str">
        <f>'01-Mapa de riesgo-UO'!K161</f>
        <v>Pérdida de la imparcialidad (4.1.3)</v>
      </c>
      <c r="X160" s="121"/>
      <c r="Y160" s="122"/>
      <c r="Z160" s="123"/>
      <c r="AA160" s="123"/>
      <c r="AB160" s="403"/>
      <c r="AC160" s="126"/>
    </row>
    <row r="161" spans="1:29" ht="12.75" customHeight="1" x14ac:dyDescent="0.2">
      <c r="A161" s="407"/>
      <c r="B161" s="407"/>
      <c r="C161" s="407"/>
      <c r="D161" s="407"/>
      <c r="E161" s="407"/>
      <c r="F161" s="407"/>
      <c r="G161" s="112">
        <f>'01-Mapa de riesgo-UO'!I162</f>
        <v>0</v>
      </c>
      <c r="H161" s="407"/>
      <c r="I161" s="407"/>
      <c r="J161" s="407"/>
      <c r="K161" s="412"/>
      <c r="L161" s="412"/>
      <c r="M161" s="113">
        <f>'01-Mapa de riesgo-UO'!W162</f>
        <v>0</v>
      </c>
      <c r="N161" s="114">
        <f>'01-Mapa de riesgo-UO'!AB162</f>
        <v>0</v>
      </c>
      <c r="O161" s="114">
        <f>'01-Mapa de riesgo-UO'!AF162</f>
        <v>0</v>
      </c>
      <c r="P161" s="115">
        <f>'01-Mapa de riesgo-UO'!AK162</f>
        <v>0</v>
      </c>
      <c r="Q161" s="115">
        <f>'01-Mapa de riesgo-UO'!AP162</f>
        <v>0</v>
      </c>
      <c r="R161" s="407"/>
      <c r="S161" s="409"/>
      <c r="T161" s="410"/>
      <c r="U161" s="116">
        <f>'01-Mapa de riesgo-UO'!AW162</f>
        <v>0</v>
      </c>
      <c r="V161" s="116">
        <f>'01-Mapa de riesgo-UO'!AX162</f>
        <v>0</v>
      </c>
      <c r="W161" s="117">
        <f>'01-Mapa de riesgo-UO'!K162</f>
        <v>0</v>
      </c>
      <c r="X161" s="121"/>
      <c r="Y161" s="122"/>
      <c r="Z161" s="123"/>
      <c r="AA161" s="123"/>
      <c r="AB161" s="404"/>
      <c r="AC161" s="126"/>
    </row>
    <row r="162" spans="1:29" ht="12.75" customHeight="1" x14ac:dyDescent="0.2">
      <c r="A162" s="408"/>
      <c r="B162" s="408"/>
      <c r="C162" s="408"/>
      <c r="D162" s="408"/>
      <c r="E162" s="408"/>
      <c r="F162" s="408"/>
      <c r="G162" s="112">
        <f>'01-Mapa de riesgo-UO'!I163</f>
        <v>0</v>
      </c>
      <c r="H162" s="408"/>
      <c r="I162" s="408"/>
      <c r="J162" s="408"/>
      <c r="K162" s="413"/>
      <c r="L162" s="413"/>
      <c r="M162" s="113">
        <f>'01-Mapa de riesgo-UO'!W163</f>
        <v>0</v>
      </c>
      <c r="N162" s="114">
        <f>'01-Mapa de riesgo-UO'!AB163</f>
        <v>0</v>
      </c>
      <c r="O162" s="114">
        <f>'01-Mapa de riesgo-UO'!AF163</f>
        <v>0</v>
      </c>
      <c r="P162" s="115">
        <f>'01-Mapa de riesgo-UO'!AK163</f>
        <v>0</v>
      </c>
      <c r="Q162" s="115">
        <f>'01-Mapa de riesgo-UO'!AP163</f>
        <v>0</v>
      </c>
      <c r="R162" s="408"/>
      <c r="S162" s="409"/>
      <c r="T162" s="410"/>
      <c r="U162" s="116">
        <f>'01-Mapa de riesgo-UO'!AW163</f>
        <v>0</v>
      </c>
      <c r="V162" s="116">
        <f>'01-Mapa de riesgo-UO'!AX163</f>
        <v>0</v>
      </c>
      <c r="W162" s="117">
        <f>'01-Mapa de riesgo-UO'!K163</f>
        <v>0</v>
      </c>
      <c r="X162" s="121"/>
      <c r="Y162" s="122"/>
      <c r="Z162" s="123"/>
      <c r="AA162" s="123"/>
      <c r="AB162" s="405"/>
      <c r="AC162" s="126"/>
    </row>
    <row r="163" spans="1:29" ht="12.75" customHeight="1" x14ac:dyDescent="0.2">
      <c r="A163" s="416">
        <v>52</v>
      </c>
      <c r="B163" s="416" t="str">
        <f>'01-Mapa de riesgo-UO'!D164</f>
        <v>EXTENSIÓN_PROYECCIÓN_SOCIAL</v>
      </c>
      <c r="C163" s="415" t="str">
        <f>+'01-Mapa de riesgo-UO'!F164</f>
        <v>NO</v>
      </c>
      <c r="D163" s="415" t="str">
        <f>'01-Mapa de riesgo-UO'!J164</f>
        <v>Corrupción</v>
      </c>
      <c r="E163" s="415" t="str">
        <f>'01-Mapa de riesgo-UO'!K164</f>
        <v>Pérdida de la imparcialidad (4.1.3)</v>
      </c>
      <c r="F163" s="415"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415" t="str">
        <f>'01-Mapa de riesgo-UO'!M164</f>
        <v>Pérdida de la confianza en el funcionario.
Iniciación de un proceso disciplinario</v>
      </c>
      <c r="I163" s="406" t="str">
        <f>'01-Mapa de riesgo-UO'!AT164</f>
        <v>LEVE</v>
      </c>
      <c r="J163" s="415" t="str">
        <f>'01-Mapa de riesgo-UO'!AU164</f>
        <v>No. Informes con pérdida de la imparcialidad / No informes expedidos por el laboratorio</v>
      </c>
      <c r="K163" s="411"/>
      <c r="L163" s="414"/>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406" t="str">
        <f>'01-Mapa de riesgo-UO'!AR164</f>
        <v>ACEPTABLE</v>
      </c>
      <c r="S163" s="409"/>
      <c r="T163" s="410"/>
      <c r="U163" s="116" t="str">
        <f>'01-Mapa de riesgo-UO'!AW164</f>
        <v>ASUMIR</v>
      </c>
      <c r="V163" s="116">
        <f>'01-Mapa de riesgo-UO'!AX164</f>
        <v>0</v>
      </c>
      <c r="W163" s="117" t="str">
        <f>'01-Mapa de riesgo-UO'!K164</f>
        <v>Pérdida de la imparcialidad (4.1.3)</v>
      </c>
      <c r="X163" s="121"/>
      <c r="Y163" s="122"/>
      <c r="Z163" s="123"/>
      <c r="AA163" s="123"/>
      <c r="AB163" s="403"/>
      <c r="AC163" s="126"/>
    </row>
    <row r="164" spans="1:29" ht="12.75" customHeight="1" x14ac:dyDescent="0.2">
      <c r="A164" s="407"/>
      <c r="B164" s="407"/>
      <c r="C164" s="407"/>
      <c r="D164" s="407"/>
      <c r="E164" s="407"/>
      <c r="F164" s="407"/>
      <c r="G164" s="112">
        <f>'01-Mapa de riesgo-UO'!I165</f>
        <v>0</v>
      </c>
      <c r="H164" s="407"/>
      <c r="I164" s="407"/>
      <c r="J164" s="407"/>
      <c r="K164" s="412"/>
      <c r="L164" s="412"/>
      <c r="M164" s="113">
        <f>'01-Mapa de riesgo-UO'!W165</f>
        <v>0</v>
      </c>
      <c r="N164" s="114">
        <f>'01-Mapa de riesgo-UO'!AB165</f>
        <v>0</v>
      </c>
      <c r="O164" s="114">
        <f>'01-Mapa de riesgo-UO'!AF165</f>
        <v>0</v>
      </c>
      <c r="P164" s="115">
        <f>'01-Mapa de riesgo-UO'!AK165</f>
        <v>0</v>
      </c>
      <c r="Q164" s="115">
        <f>'01-Mapa de riesgo-UO'!AP165</f>
        <v>0</v>
      </c>
      <c r="R164" s="407"/>
      <c r="S164" s="409"/>
      <c r="T164" s="410"/>
      <c r="U164" s="116">
        <f>'01-Mapa de riesgo-UO'!AW165</f>
        <v>0</v>
      </c>
      <c r="V164" s="116">
        <f>'01-Mapa de riesgo-UO'!AX165</f>
        <v>0</v>
      </c>
      <c r="W164" s="117">
        <f>'01-Mapa de riesgo-UO'!K165</f>
        <v>0</v>
      </c>
      <c r="X164" s="121"/>
      <c r="Y164" s="122"/>
      <c r="Z164" s="123"/>
      <c r="AA164" s="123"/>
      <c r="AB164" s="404"/>
      <c r="AC164" s="126"/>
    </row>
    <row r="165" spans="1:29" ht="12.75" customHeight="1" x14ac:dyDescent="0.2">
      <c r="A165" s="408"/>
      <c r="B165" s="408"/>
      <c r="C165" s="408"/>
      <c r="D165" s="408"/>
      <c r="E165" s="408"/>
      <c r="F165" s="408"/>
      <c r="G165" s="112">
        <f>'01-Mapa de riesgo-UO'!I166</f>
        <v>0</v>
      </c>
      <c r="H165" s="408"/>
      <c r="I165" s="408"/>
      <c r="J165" s="408"/>
      <c r="K165" s="413"/>
      <c r="L165" s="413"/>
      <c r="M165" s="113">
        <f>'01-Mapa de riesgo-UO'!W166</f>
        <v>0</v>
      </c>
      <c r="N165" s="114">
        <f>'01-Mapa de riesgo-UO'!AB166</f>
        <v>0</v>
      </c>
      <c r="O165" s="114">
        <f>'01-Mapa de riesgo-UO'!AF166</f>
        <v>0</v>
      </c>
      <c r="P165" s="115">
        <f>'01-Mapa de riesgo-UO'!AK166</f>
        <v>0</v>
      </c>
      <c r="Q165" s="115">
        <f>'01-Mapa de riesgo-UO'!AP166</f>
        <v>0</v>
      </c>
      <c r="R165" s="408"/>
      <c r="S165" s="409"/>
      <c r="T165" s="410"/>
      <c r="U165" s="116">
        <f>'01-Mapa de riesgo-UO'!AW166</f>
        <v>0</v>
      </c>
      <c r="V165" s="116">
        <f>'01-Mapa de riesgo-UO'!AX166</f>
        <v>0</v>
      </c>
      <c r="W165" s="117">
        <f>'01-Mapa de riesgo-UO'!K166</f>
        <v>0</v>
      </c>
      <c r="X165" s="121"/>
      <c r="Y165" s="122"/>
      <c r="Z165" s="123"/>
      <c r="AA165" s="123"/>
      <c r="AB165" s="405"/>
      <c r="AC165" s="126"/>
    </row>
    <row r="166" spans="1:29" ht="12.75" customHeight="1" x14ac:dyDescent="0.2">
      <c r="A166" s="416">
        <v>53</v>
      </c>
      <c r="B166" s="416" t="str">
        <f>'01-Mapa de riesgo-UO'!D167</f>
        <v>EXTENSIÓN_PROYECCIÓN_SOCIAL</v>
      </c>
      <c r="C166" s="415" t="str">
        <f>+'01-Mapa de riesgo-UO'!F167</f>
        <v>NO</v>
      </c>
      <c r="D166" s="415" t="str">
        <f>'01-Mapa de riesgo-UO'!J167</f>
        <v>Operacional</v>
      </c>
      <c r="E166" s="415" t="str">
        <f>'01-Mapa de riesgo-UO'!K167</f>
        <v>Pérdida de la validez de los resultados
(7.7)</v>
      </c>
      <c r="F166" s="415"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415" t="str">
        <f>'01-Mapa de riesgo-UO'!M167</f>
        <v>Resultados inválidos
Incumplimiento de los controles de calidad/aseguramiento de la calidad de los métodos de ensayo.</v>
      </c>
      <c r="I166" s="406" t="str">
        <f>'01-Mapa de riesgo-UO'!AT167</f>
        <v>LEVE</v>
      </c>
      <c r="J166" s="415" t="str">
        <f>'01-Mapa de riesgo-UO'!AU167</f>
        <v>N° de certificados de calibración con declaración no conforme/N° de certificados de calibración de equipos</v>
      </c>
      <c r="K166" s="411"/>
      <c r="L166" s="414"/>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406" t="str">
        <f>'01-Mapa de riesgo-UO'!AR167</f>
        <v>ACEPTABLE</v>
      </c>
      <c r="S166" s="409"/>
      <c r="T166" s="410"/>
      <c r="U166" s="116" t="str">
        <f>'01-Mapa de riesgo-UO'!AW167</f>
        <v>ASUMIR</v>
      </c>
      <c r="V166" s="116">
        <f>'01-Mapa de riesgo-UO'!AX167</f>
        <v>0</v>
      </c>
      <c r="W166" s="117" t="str">
        <f>'01-Mapa de riesgo-UO'!K167</f>
        <v>Pérdida de la validez de los resultados
(7.7)</v>
      </c>
      <c r="X166" s="121"/>
      <c r="Y166" s="122"/>
      <c r="Z166" s="123"/>
      <c r="AA166" s="123"/>
      <c r="AB166" s="403"/>
      <c r="AC166" s="126"/>
    </row>
    <row r="167" spans="1:29" ht="12.75" customHeight="1" x14ac:dyDescent="0.2">
      <c r="A167" s="407"/>
      <c r="B167" s="407"/>
      <c r="C167" s="407"/>
      <c r="D167" s="407"/>
      <c r="E167" s="407"/>
      <c r="F167" s="407"/>
      <c r="G167" s="112">
        <f>'01-Mapa de riesgo-UO'!I168</f>
        <v>0</v>
      </c>
      <c r="H167" s="407"/>
      <c r="I167" s="407"/>
      <c r="J167" s="407"/>
      <c r="K167" s="412"/>
      <c r="L167" s="412"/>
      <c r="M167" s="113">
        <f>'01-Mapa de riesgo-UO'!W168</f>
        <v>0</v>
      </c>
      <c r="N167" s="114">
        <f>'01-Mapa de riesgo-UO'!AB168</f>
        <v>0</v>
      </c>
      <c r="O167" s="114">
        <f>'01-Mapa de riesgo-UO'!AF168</f>
        <v>0</v>
      </c>
      <c r="P167" s="115">
        <f>'01-Mapa de riesgo-UO'!AK168</f>
        <v>0</v>
      </c>
      <c r="Q167" s="115">
        <f>'01-Mapa de riesgo-UO'!AP168</f>
        <v>0</v>
      </c>
      <c r="R167" s="407"/>
      <c r="S167" s="409"/>
      <c r="T167" s="410"/>
      <c r="U167" s="116">
        <f>'01-Mapa de riesgo-UO'!AW168</f>
        <v>0</v>
      </c>
      <c r="V167" s="116">
        <f>'01-Mapa de riesgo-UO'!AX168</f>
        <v>0</v>
      </c>
      <c r="W167" s="117">
        <f>'01-Mapa de riesgo-UO'!K168</f>
        <v>0</v>
      </c>
      <c r="X167" s="121"/>
      <c r="Y167" s="122"/>
      <c r="Z167" s="123"/>
      <c r="AA167" s="123"/>
      <c r="AB167" s="404"/>
      <c r="AC167" s="126"/>
    </row>
    <row r="168" spans="1:29" ht="12.75" customHeight="1" x14ac:dyDescent="0.2">
      <c r="A168" s="408"/>
      <c r="B168" s="408"/>
      <c r="C168" s="408"/>
      <c r="D168" s="408"/>
      <c r="E168" s="408"/>
      <c r="F168" s="408"/>
      <c r="G168" s="112">
        <f>'01-Mapa de riesgo-UO'!I169</f>
        <v>0</v>
      </c>
      <c r="H168" s="408"/>
      <c r="I168" s="408"/>
      <c r="J168" s="408"/>
      <c r="K168" s="413"/>
      <c r="L168" s="413"/>
      <c r="M168" s="113">
        <f>'01-Mapa de riesgo-UO'!W169</f>
        <v>0</v>
      </c>
      <c r="N168" s="114">
        <f>'01-Mapa de riesgo-UO'!AB169</f>
        <v>0</v>
      </c>
      <c r="O168" s="114">
        <f>'01-Mapa de riesgo-UO'!AF169</f>
        <v>0</v>
      </c>
      <c r="P168" s="115">
        <f>'01-Mapa de riesgo-UO'!AK169</f>
        <v>0</v>
      </c>
      <c r="Q168" s="115">
        <f>'01-Mapa de riesgo-UO'!AP169</f>
        <v>0</v>
      </c>
      <c r="R168" s="408"/>
      <c r="S168" s="409"/>
      <c r="T168" s="410"/>
      <c r="U168" s="116">
        <f>'01-Mapa de riesgo-UO'!AW169</f>
        <v>0</v>
      </c>
      <c r="V168" s="116">
        <f>'01-Mapa de riesgo-UO'!AX169</f>
        <v>0</v>
      </c>
      <c r="W168" s="117">
        <f>'01-Mapa de riesgo-UO'!K169</f>
        <v>0</v>
      </c>
      <c r="X168" s="121"/>
      <c r="Y168" s="122"/>
      <c r="Z168" s="123"/>
      <c r="AA168" s="123"/>
      <c r="AB168" s="405"/>
      <c r="AC168" s="126"/>
    </row>
    <row r="169" spans="1:29" ht="12.75" customHeight="1" x14ac:dyDescent="0.2">
      <c r="A169" s="416">
        <v>54</v>
      </c>
      <c r="B169" s="416" t="str">
        <f>'01-Mapa de riesgo-UO'!D170</f>
        <v>EXTENSIÓN_PROYECCIÓN_SOCIAL</v>
      </c>
      <c r="C169" s="415" t="str">
        <f>+'01-Mapa de riesgo-UO'!F170</f>
        <v>NO</v>
      </c>
      <c r="D169" s="415" t="str">
        <f>'01-Mapa de riesgo-UO'!J170</f>
        <v>Corrupción</v>
      </c>
      <c r="E169" s="415" t="str">
        <f>'01-Mapa de riesgo-UO'!K170</f>
        <v>Pérdida de la imparcialidad
(4.1.3)</v>
      </c>
      <c r="F169" s="415"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415" t="str">
        <f>'01-Mapa de riesgo-UO'!M170</f>
        <v>Pérdida de credibilidad en el laboratorio
Pérdida de la confianza en el funcionario.
Iniciación de un proceso disciplinario</v>
      </c>
      <c r="I169" s="406" t="str">
        <f>'01-Mapa de riesgo-UO'!AT170</f>
        <v>LEVE</v>
      </c>
      <c r="J169" s="415" t="str">
        <f>'01-Mapa de riesgo-UO'!AU170</f>
        <v>No. de informes de ensayos con pérdida de la imparcialidad / No. informes de ensayos expedidos por el laboratorio</v>
      </c>
      <c r="K169" s="411"/>
      <c r="L169" s="414"/>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406" t="str">
        <f>'01-Mapa de riesgo-UO'!AR170</f>
        <v>ACEPTABLE</v>
      </c>
      <c r="S169" s="409"/>
      <c r="T169" s="410"/>
      <c r="U169" s="116" t="str">
        <f>'01-Mapa de riesgo-UO'!AW170</f>
        <v>ASUMIR</v>
      </c>
      <c r="V169" s="116">
        <f>'01-Mapa de riesgo-UO'!AX170</f>
        <v>0</v>
      </c>
      <c r="W169" s="117" t="str">
        <f>'01-Mapa de riesgo-UO'!K170</f>
        <v>Pérdida de la imparcialidad
(4.1.3)</v>
      </c>
      <c r="X169" s="121"/>
      <c r="Y169" s="122"/>
      <c r="Z169" s="123"/>
      <c r="AA169" s="123"/>
      <c r="AB169" s="403"/>
      <c r="AC169" s="126"/>
    </row>
    <row r="170" spans="1:29" ht="12.75" customHeight="1" x14ac:dyDescent="0.2">
      <c r="A170" s="407"/>
      <c r="B170" s="407"/>
      <c r="C170" s="407"/>
      <c r="D170" s="407"/>
      <c r="E170" s="407"/>
      <c r="F170" s="407"/>
      <c r="G170" s="112" t="str">
        <f>'01-Mapa de riesgo-UO'!I171</f>
        <v xml:space="preserve">Orden de un superior sobre el resultado del ensayo </v>
      </c>
      <c r="H170" s="407"/>
      <c r="I170" s="407"/>
      <c r="J170" s="407"/>
      <c r="K170" s="412"/>
      <c r="L170" s="412"/>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407"/>
      <c r="S170" s="409"/>
      <c r="T170" s="410"/>
      <c r="U170" s="116" t="str">
        <f>'01-Mapa de riesgo-UO'!AW171</f>
        <v>ASUMIR</v>
      </c>
      <c r="V170" s="116">
        <f>'01-Mapa de riesgo-UO'!AX171</f>
        <v>0</v>
      </c>
      <c r="W170" s="117">
        <f>'01-Mapa de riesgo-UO'!K171</f>
        <v>0</v>
      </c>
      <c r="X170" s="121"/>
      <c r="Y170" s="122"/>
      <c r="Z170" s="123"/>
      <c r="AA170" s="123"/>
      <c r="AB170" s="404"/>
      <c r="AC170" s="126"/>
    </row>
    <row r="171" spans="1:29" ht="12.75" customHeight="1" x14ac:dyDescent="0.2">
      <c r="A171" s="408"/>
      <c r="B171" s="408"/>
      <c r="C171" s="408"/>
      <c r="D171" s="408"/>
      <c r="E171" s="408"/>
      <c r="F171" s="408"/>
      <c r="G171" s="112" t="str">
        <f>'01-Mapa de riesgo-UO'!I172</f>
        <v>Interés economico de otra dependencia de la universidad .</v>
      </c>
      <c r="H171" s="408"/>
      <c r="I171" s="408"/>
      <c r="J171" s="408"/>
      <c r="K171" s="413"/>
      <c r="L171" s="413"/>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408"/>
      <c r="S171" s="409"/>
      <c r="T171" s="410"/>
      <c r="U171" s="116" t="str">
        <f>'01-Mapa de riesgo-UO'!AW172</f>
        <v>ASUMIR</v>
      </c>
      <c r="V171" s="116">
        <f>'01-Mapa de riesgo-UO'!AX172</f>
        <v>0</v>
      </c>
      <c r="W171" s="117">
        <f>'01-Mapa de riesgo-UO'!K172</f>
        <v>0</v>
      </c>
      <c r="X171" s="121"/>
      <c r="Y171" s="122"/>
      <c r="Z171" s="123"/>
      <c r="AA171" s="123"/>
      <c r="AB171" s="405"/>
      <c r="AC171" s="126"/>
    </row>
    <row r="172" spans="1:29" ht="12.75" customHeight="1" x14ac:dyDescent="0.2">
      <c r="A172" s="416">
        <v>55</v>
      </c>
      <c r="B172" s="416" t="str">
        <f>'01-Mapa de riesgo-UO'!D173</f>
        <v>EXTENSIÓN_PROYECCIÓN_SOCIAL</v>
      </c>
      <c r="C172" s="415" t="str">
        <f>+'01-Mapa de riesgo-UO'!F173</f>
        <v>NO</v>
      </c>
      <c r="D172" s="415" t="str">
        <f>'01-Mapa de riesgo-UO'!J173</f>
        <v>Operacional</v>
      </c>
      <c r="E172" s="415" t="str">
        <f>'01-Mapa de riesgo-UO'!K173</f>
        <v>Pérdida de la validez de los resultados del laboratorio debido a instalaciones y condiciones ambientales
(6.3)</v>
      </c>
      <c r="F172" s="415" t="str">
        <f>'01-Mapa de riesgo-UO'!L173</f>
        <v>Tener condiciones ambientales e instalaciones inadecuadas, puede afectar la validez de los resultados</v>
      </c>
      <c r="G172" s="112" t="str">
        <f>'01-Mapa de riesgo-UO'!I173</f>
        <v>Condiciones ambientales e instalaciones inadecuadas para los ensayos</v>
      </c>
      <c r="H172" s="415" t="str">
        <f>'01-Mapa de riesgo-UO'!M173</f>
        <v>Afectación del equipamiento del laboratorio
Obtención de resultados con variabilidad debido a las condiciones ambientales</v>
      </c>
      <c r="I172" s="406" t="str">
        <f>'01-Mapa de riesgo-UO'!AT173</f>
        <v>LEVE</v>
      </c>
      <c r="J172" s="415" t="str">
        <f>'01-Mapa de riesgo-UO'!AU173</f>
        <v>No. veces en que las condiciones ambientales se salen de los límites / Días Laborales anuales</v>
      </c>
      <c r="K172" s="411"/>
      <c r="L172" s="414"/>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406" t="str">
        <f>'01-Mapa de riesgo-UO'!AR173</f>
        <v>ACEPTABLE</v>
      </c>
      <c r="S172" s="409"/>
      <c r="T172" s="410"/>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403"/>
      <c r="AC172" s="126"/>
    </row>
    <row r="173" spans="1:29" ht="12.75" customHeight="1" x14ac:dyDescent="0.2">
      <c r="A173" s="407"/>
      <c r="B173" s="407"/>
      <c r="C173" s="407"/>
      <c r="D173" s="407"/>
      <c r="E173" s="407"/>
      <c r="F173" s="407"/>
      <c r="G173" s="112">
        <f>'01-Mapa de riesgo-UO'!I174</f>
        <v>0</v>
      </c>
      <c r="H173" s="407"/>
      <c r="I173" s="407"/>
      <c r="J173" s="407"/>
      <c r="K173" s="412"/>
      <c r="L173" s="412"/>
      <c r="M173" s="113">
        <f>'01-Mapa de riesgo-UO'!W174</f>
        <v>0</v>
      </c>
      <c r="N173" s="114">
        <f>'01-Mapa de riesgo-UO'!AB174</f>
        <v>0</v>
      </c>
      <c r="O173" s="114">
        <f>'01-Mapa de riesgo-UO'!AF174</f>
        <v>0</v>
      </c>
      <c r="P173" s="115">
        <f>'01-Mapa de riesgo-UO'!AK174</f>
        <v>0</v>
      </c>
      <c r="Q173" s="115">
        <f>'01-Mapa de riesgo-UO'!AP174</f>
        <v>0</v>
      </c>
      <c r="R173" s="407"/>
      <c r="S173" s="409"/>
      <c r="T173" s="410"/>
      <c r="U173" s="116">
        <f>'01-Mapa de riesgo-UO'!AW174</f>
        <v>0</v>
      </c>
      <c r="V173" s="116">
        <f>'01-Mapa de riesgo-UO'!AX174</f>
        <v>0</v>
      </c>
      <c r="W173" s="117">
        <f>'01-Mapa de riesgo-UO'!K174</f>
        <v>0</v>
      </c>
      <c r="X173" s="121"/>
      <c r="Y173" s="122"/>
      <c r="Z173" s="123"/>
      <c r="AA173" s="123"/>
      <c r="AB173" s="404"/>
      <c r="AC173" s="126"/>
    </row>
    <row r="174" spans="1:29" ht="12.75" customHeight="1" x14ac:dyDescent="0.2">
      <c r="A174" s="408"/>
      <c r="B174" s="408"/>
      <c r="C174" s="408"/>
      <c r="D174" s="408"/>
      <c r="E174" s="408"/>
      <c r="F174" s="408"/>
      <c r="G174" s="112">
        <f>'01-Mapa de riesgo-UO'!I175</f>
        <v>0</v>
      </c>
      <c r="H174" s="408"/>
      <c r="I174" s="408"/>
      <c r="J174" s="408"/>
      <c r="K174" s="413"/>
      <c r="L174" s="413"/>
      <c r="M174" s="113">
        <f>'01-Mapa de riesgo-UO'!W175</f>
        <v>0</v>
      </c>
      <c r="N174" s="114">
        <f>'01-Mapa de riesgo-UO'!AB175</f>
        <v>0</v>
      </c>
      <c r="O174" s="114">
        <f>'01-Mapa de riesgo-UO'!AF175</f>
        <v>0</v>
      </c>
      <c r="P174" s="115">
        <f>'01-Mapa de riesgo-UO'!AK175</f>
        <v>0</v>
      </c>
      <c r="Q174" s="115">
        <f>'01-Mapa de riesgo-UO'!AP175</f>
        <v>0</v>
      </c>
      <c r="R174" s="408"/>
      <c r="S174" s="409"/>
      <c r="T174" s="410"/>
      <c r="U174" s="116">
        <f>'01-Mapa de riesgo-UO'!AW175</f>
        <v>0</v>
      </c>
      <c r="V174" s="116">
        <f>'01-Mapa de riesgo-UO'!AX175</f>
        <v>0</v>
      </c>
      <c r="W174" s="117">
        <f>'01-Mapa de riesgo-UO'!K175</f>
        <v>0</v>
      </c>
      <c r="X174" s="121"/>
      <c r="Y174" s="122"/>
      <c r="Z174" s="123"/>
      <c r="AA174" s="123"/>
      <c r="AB174" s="405"/>
      <c r="AC174" s="126"/>
    </row>
    <row r="175" spans="1:29" ht="12.75" customHeight="1" x14ac:dyDescent="0.2">
      <c r="A175" s="416">
        <v>56</v>
      </c>
      <c r="B175" s="416" t="str">
        <f>'01-Mapa de riesgo-UO'!D176</f>
        <v>EXTENSIÓN_PROYECCIÓN_SOCIAL</v>
      </c>
      <c r="C175" s="415" t="str">
        <f>+'01-Mapa de riesgo-UO'!F176</f>
        <v>NO</v>
      </c>
      <c r="D175" s="415" t="str">
        <f>'01-Mapa de riesgo-UO'!J176</f>
        <v>Operacional</v>
      </c>
      <c r="E175" s="415" t="str">
        <f>'01-Mapa de riesgo-UO'!K176</f>
        <v>Pérdida de la validez de los resultados del laboratorio Equipamiento
(6.4.6)</v>
      </c>
      <c r="F175" s="415"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415" t="str">
        <f>'01-Mapa de riesgo-UO'!M176</f>
        <v>Obtenicón de resultados inválidos</v>
      </c>
      <c r="I175" s="406" t="str">
        <f>'01-Mapa de riesgo-UO'!AT176</f>
        <v>LEVE</v>
      </c>
      <c r="J175" s="415" t="str">
        <f>'01-Mapa de riesgo-UO'!AU176</f>
        <v>No. de equipos calibrados de acuerdo al plan / Total equipos a calibrar</v>
      </c>
      <c r="K175" s="411"/>
      <c r="L175" s="414"/>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406" t="str">
        <f>'01-Mapa de riesgo-UO'!AR176</f>
        <v>ACEPTABLE</v>
      </c>
      <c r="S175" s="409"/>
      <c r="T175" s="410"/>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403"/>
      <c r="AC175" s="126"/>
    </row>
    <row r="176" spans="1:29" ht="12.75" customHeight="1" x14ac:dyDescent="0.2">
      <c r="A176" s="407"/>
      <c r="B176" s="407"/>
      <c r="C176" s="407"/>
      <c r="D176" s="407"/>
      <c r="E176" s="407"/>
      <c r="F176" s="407"/>
      <c r="G176" s="112">
        <f>'01-Mapa de riesgo-UO'!I177</f>
        <v>0</v>
      </c>
      <c r="H176" s="407"/>
      <c r="I176" s="407"/>
      <c r="J176" s="407"/>
      <c r="K176" s="412"/>
      <c r="L176" s="412"/>
      <c r="M176" s="113">
        <f>'01-Mapa de riesgo-UO'!W177</f>
        <v>0</v>
      </c>
      <c r="N176" s="114">
        <f>'01-Mapa de riesgo-UO'!AB177</f>
        <v>0</v>
      </c>
      <c r="O176" s="114">
        <f>'01-Mapa de riesgo-UO'!AF177</f>
        <v>0</v>
      </c>
      <c r="P176" s="115">
        <f>'01-Mapa de riesgo-UO'!AK177</f>
        <v>0</v>
      </c>
      <c r="Q176" s="115">
        <f>'01-Mapa de riesgo-UO'!AP177</f>
        <v>0</v>
      </c>
      <c r="R176" s="407"/>
      <c r="S176" s="409"/>
      <c r="T176" s="410"/>
      <c r="U176" s="116">
        <f>'01-Mapa de riesgo-UO'!AW177</f>
        <v>0</v>
      </c>
      <c r="V176" s="116">
        <f>'01-Mapa de riesgo-UO'!AX177</f>
        <v>0</v>
      </c>
      <c r="W176" s="117">
        <f>'01-Mapa de riesgo-UO'!K177</f>
        <v>0</v>
      </c>
      <c r="X176" s="121"/>
      <c r="Y176" s="122"/>
      <c r="Z176" s="123"/>
      <c r="AA176" s="123"/>
      <c r="AB176" s="404"/>
      <c r="AC176" s="126"/>
    </row>
    <row r="177" spans="1:29" ht="12.75" customHeight="1" x14ac:dyDescent="0.2">
      <c r="A177" s="408"/>
      <c r="B177" s="408"/>
      <c r="C177" s="408"/>
      <c r="D177" s="408"/>
      <c r="E177" s="408"/>
      <c r="F177" s="408"/>
      <c r="G177" s="112">
        <f>'01-Mapa de riesgo-UO'!I178</f>
        <v>0</v>
      </c>
      <c r="H177" s="408"/>
      <c r="I177" s="408"/>
      <c r="J177" s="408"/>
      <c r="K177" s="413"/>
      <c r="L177" s="413"/>
      <c r="M177" s="113">
        <f>'01-Mapa de riesgo-UO'!W178</f>
        <v>0</v>
      </c>
      <c r="N177" s="114">
        <f>'01-Mapa de riesgo-UO'!AB178</f>
        <v>0</v>
      </c>
      <c r="O177" s="114">
        <f>'01-Mapa de riesgo-UO'!AF178</f>
        <v>0</v>
      </c>
      <c r="P177" s="115">
        <f>'01-Mapa de riesgo-UO'!AK178</f>
        <v>0</v>
      </c>
      <c r="Q177" s="115">
        <f>'01-Mapa de riesgo-UO'!AP178</f>
        <v>0</v>
      </c>
      <c r="R177" s="408"/>
      <c r="S177" s="409"/>
      <c r="T177" s="410"/>
      <c r="U177" s="116">
        <f>'01-Mapa de riesgo-UO'!AW178</f>
        <v>0</v>
      </c>
      <c r="V177" s="116">
        <f>'01-Mapa de riesgo-UO'!AX178</f>
        <v>0</v>
      </c>
      <c r="W177" s="117">
        <f>'01-Mapa de riesgo-UO'!K178</f>
        <v>0</v>
      </c>
      <c r="X177" s="121"/>
      <c r="Y177" s="122"/>
      <c r="Z177" s="123"/>
      <c r="AA177" s="123"/>
      <c r="AB177" s="405"/>
      <c r="AC177" s="126"/>
    </row>
    <row r="178" spans="1:29" ht="12.75" customHeight="1" x14ac:dyDescent="0.2">
      <c r="A178" s="416">
        <v>57</v>
      </c>
      <c r="B178" s="416" t="str">
        <f>'01-Mapa de riesgo-UO'!D179</f>
        <v>EXTENSIÓN_PROYECCIÓN_SOCIAL</v>
      </c>
      <c r="C178" s="415" t="str">
        <f>+'01-Mapa de riesgo-UO'!F179</f>
        <v>NO</v>
      </c>
      <c r="D178" s="415" t="str">
        <f>'01-Mapa de riesgo-UO'!J179</f>
        <v>Operacional</v>
      </c>
      <c r="E178" s="415" t="str">
        <f>'01-Mapa de riesgo-UO'!K179</f>
        <v>Pérdida de la validez de los resultados del laboratorio Equipamiento
(6.4.3)</v>
      </c>
      <c r="F178" s="415"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415" t="str">
        <f>'01-Mapa de riesgo-UO'!M179</f>
        <v>Pérdida de la trazabilidad en las mediciones</v>
      </c>
      <c r="I178" s="406" t="str">
        <f>'01-Mapa de riesgo-UO'!AT179</f>
        <v>LEVE</v>
      </c>
      <c r="J178" s="415" t="str">
        <f>'01-Mapa de riesgo-UO'!AU179</f>
        <v>No. veces en que las condiciones ambientales se salen de los límites / Días Laborales anuales</v>
      </c>
      <c r="K178" s="411"/>
      <c r="L178" s="414"/>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406" t="str">
        <f>'01-Mapa de riesgo-UO'!AR179</f>
        <v>ACEPTABLE</v>
      </c>
      <c r="S178" s="409"/>
      <c r="T178" s="410"/>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403"/>
      <c r="AC178" s="126"/>
    </row>
    <row r="179" spans="1:29" ht="12.75" customHeight="1" x14ac:dyDescent="0.2">
      <c r="A179" s="407"/>
      <c r="B179" s="407"/>
      <c r="C179" s="407"/>
      <c r="D179" s="407"/>
      <c r="E179" s="407"/>
      <c r="F179" s="407"/>
      <c r="G179" s="112">
        <f>'01-Mapa de riesgo-UO'!I180</f>
        <v>0</v>
      </c>
      <c r="H179" s="407"/>
      <c r="I179" s="407"/>
      <c r="J179" s="407"/>
      <c r="K179" s="412"/>
      <c r="L179" s="412"/>
      <c r="M179" s="113">
        <f>'01-Mapa de riesgo-UO'!W180</f>
        <v>0</v>
      </c>
      <c r="N179" s="114">
        <f>'01-Mapa de riesgo-UO'!AB180</f>
        <v>0</v>
      </c>
      <c r="O179" s="114">
        <f>'01-Mapa de riesgo-UO'!AF180</f>
        <v>0</v>
      </c>
      <c r="P179" s="115">
        <f>'01-Mapa de riesgo-UO'!AK180</f>
        <v>0</v>
      </c>
      <c r="Q179" s="115">
        <f>'01-Mapa de riesgo-UO'!AP180</f>
        <v>0</v>
      </c>
      <c r="R179" s="407"/>
      <c r="S179" s="409"/>
      <c r="T179" s="410"/>
      <c r="U179" s="116">
        <f>'01-Mapa de riesgo-UO'!AW180</f>
        <v>0</v>
      </c>
      <c r="V179" s="116">
        <f>'01-Mapa de riesgo-UO'!AX180</f>
        <v>0</v>
      </c>
      <c r="W179" s="117">
        <f>'01-Mapa de riesgo-UO'!K180</f>
        <v>0</v>
      </c>
      <c r="X179" s="121"/>
      <c r="Y179" s="122"/>
      <c r="Z179" s="123"/>
      <c r="AA179" s="123"/>
      <c r="AB179" s="404"/>
      <c r="AC179" s="126"/>
    </row>
    <row r="180" spans="1:29" ht="12.75" customHeight="1" x14ac:dyDescent="0.2">
      <c r="A180" s="408"/>
      <c r="B180" s="408"/>
      <c r="C180" s="408"/>
      <c r="D180" s="408"/>
      <c r="E180" s="408"/>
      <c r="F180" s="408"/>
      <c r="G180" s="112">
        <f>'01-Mapa de riesgo-UO'!I181</f>
        <v>0</v>
      </c>
      <c r="H180" s="408"/>
      <c r="I180" s="408"/>
      <c r="J180" s="408"/>
      <c r="K180" s="413"/>
      <c r="L180" s="413"/>
      <c r="M180" s="113">
        <f>'01-Mapa de riesgo-UO'!W181</f>
        <v>0</v>
      </c>
      <c r="N180" s="114">
        <f>'01-Mapa de riesgo-UO'!AB181</f>
        <v>0</v>
      </c>
      <c r="O180" s="114">
        <f>'01-Mapa de riesgo-UO'!AF181</f>
        <v>0</v>
      </c>
      <c r="P180" s="115">
        <f>'01-Mapa de riesgo-UO'!AK181</f>
        <v>0</v>
      </c>
      <c r="Q180" s="115">
        <f>'01-Mapa de riesgo-UO'!AP181</f>
        <v>0</v>
      </c>
      <c r="R180" s="408"/>
      <c r="S180" s="409"/>
      <c r="T180" s="410"/>
      <c r="U180" s="116">
        <f>'01-Mapa de riesgo-UO'!AW181</f>
        <v>0</v>
      </c>
      <c r="V180" s="116">
        <f>'01-Mapa de riesgo-UO'!AX181</f>
        <v>0</v>
      </c>
      <c r="W180" s="117">
        <f>'01-Mapa de riesgo-UO'!K181</f>
        <v>0</v>
      </c>
      <c r="X180" s="121"/>
      <c r="Y180" s="122"/>
      <c r="Z180" s="123"/>
      <c r="AA180" s="123"/>
      <c r="AB180" s="405"/>
      <c r="AC180" s="126"/>
    </row>
    <row r="181" spans="1:29" ht="12.75" customHeight="1" x14ac:dyDescent="0.2">
      <c r="A181" s="416">
        <v>58</v>
      </c>
      <c r="B181" s="416" t="str">
        <f>'01-Mapa de riesgo-UO'!D182</f>
        <v>EXTENSIÓN_PROYECCIÓN_SOCIAL</v>
      </c>
      <c r="C181" s="415" t="str">
        <f>+'01-Mapa de riesgo-UO'!F182</f>
        <v>NO</v>
      </c>
      <c r="D181" s="415" t="str">
        <f>'01-Mapa de riesgo-UO'!J182</f>
        <v>Cumplimiento</v>
      </c>
      <c r="E181" s="415" t="str">
        <f>'01-Mapa de riesgo-UO'!K182</f>
        <v>Emisión de una Declaración de Conformidad errada
(7.8.6)</v>
      </c>
      <c r="F181" s="415"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415" t="str">
        <f>'01-Mapa de riesgo-UO'!M182</f>
        <v>Desviaciones en los procesos operativos del cliente</v>
      </c>
      <c r="I181" s="406" t="str">
        <f>'01-Mapa de riesgo-UO'!AT182</f>
        <v>LEVE</v>
      </c>
      <c r="J181" s="415" t="str">
        <f>'01-Mapa de riesgo-UO'!AU182</f>
        <v>No de Informes de Ensayo con declaración de conformidad equivocada / No de Informes de ensayo con declaración de conformidad emitida</v>
      </c>
      <c r="K181" s="411"/>
      <c r="L181" s="414"/>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406" t="str">
        <f>'01-Mapa de riesgo-UO'!AR182</f>
        <v>ACEPTABLE</v>
      </c>
      <c r="S181" s="409"/>
      <c r="T181" s="410"/>
      <c r="U181" s="116" t="str">
        <f>'01-Mapa de riesgo-UO'!AW182</f>
        <v>ASUMIR</v>
      </c>
      <c r="V181" s="116">
        <f>'01-Mapa de riesgo-UO'!AX182</f>
        <v>0</v>
      </c>
      <c r="W181" s="117" t="str">
        <f>'01-Mapa de riesgo-UO'!K182</f>
        <v>Emisión de una Declaración de Conformidad errada
(7.8.6)</v>
      </c>
      <c r="X181" s="121"/>
      <c r="Y181" s="122"/>
      <c r="Z181" s="123"/>
      <c r="AA181" s="123"/>
      <c r="AB181" s="403"/>
      <c r="AC181" s="126"/>
    </row>
    <row r="182" spans="1:29" ht="12.75" customHeight="1" x14ac:dyDescent="0.2">
      <c r="A182" s="407"/>
      <c r="B182" s="407"/>
      <c r="C182" s="407"/>
      <c r="D182" s="407"/>
      <c r="E182" s="407"/>
      <c r="F182" s="407"/>
      <c r="G182" s="112" t="str">
        <f>'01-Mapa de riesgo-UO'!I183</f>
        <v>Inadecuada estimación de la incertidumbre  basada en los principios técnicos de uso del equipamiento y mediciones del laboratorio</v>
      </c>
      <c r="H182" s="407"/>
      <c r="I182" s="407"/>
      <c r="J182" s="407"/>
      <c r="K182" s="412"/>
      <c r="L182" s="412"/>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407"/>
      <c r="S182" s="409"/>
      <c r="T182" s="410"/>
      <c r="U182" s="116" t="str">
        <f>'01-Mapa de riesgo-UO'!AW183</f>
        <v>ASUMIR</v>
      </c>
      <c r="V182" s="116">
        <f>'01-Mapa de riesgo-UO'!AX183</f>
        <v>0</v>
      </c>
      <c r="W182" s="117">
        <f>'01-Mapa de riesgo-UO'!K183</f>
        <v>0</v>
      </c>
      <c r="X182" s="121"/>
      <c r="Y182" s="122"/>
      <c r="Z182" s="123"/>
      <c r="AA182" s="123"/>
      <c r="AB182" s="404"/>
      <c r="AC182" s="126"/>
    </row>
    <row r="183" spans="1:29" ht="12.75" customHeight="1" x14ac:dyDescent="0.2">
      <c r="A183" s="408"/>
      <c r="B183" s="408"/>
      <c r="C183" s="408"/>
      <c r="D183" s="408"/>
      <c r="E183" s="408"/>
      <c r="F183" s="408"/>
      <c r="G183" s="112">
        <f>'01-Mapa de riesgo-UO'!I184</f>
        <v>0</v>
      </c>
      <c r="H183" s="408"/>
      <c r="I183" s="408"/>
      <c r="J183" s="408"/>
      <c r="K183" s="413"/>
      <c r="L183" s="413"/>
      <c r="M183" s="113">
        <f>'01-Mapa de riesgo-UO'!W184</f>
        <v>0</v>
      </c>
      <c r="N183" s="114">
        <f>'01-Mapa de riesgo-UO'!AB184</f>
        <v>0</v>
      </c>
      <c r="O183" s="114">
        <f>'01-Mapa de riesgo-UO'!AF184</f>
        <v>0</v>
      </c>
      <c r="P183" s="115">
        <f>'01-Mapa de riesgo-UO'!AK184</f>
        <v>0</v>
      </c>
      <c r="Q183" s="115">
        <f>'01-Mapa de riesgo-UO'!AP184</f>
        <v>0</v>
      </c>
      <c r="R183" s="408"/>
      <c r="S183" s="409"/>
      <c r="T183" s="410"/>
      <c r="U183" s="116">
        <f>'01-Mapa de riesgo-UO'!AW184</f>
        <v>0</v>
      </c>
      <c r="V183" s="116">
        <f>'01-Mapa de riesgo-UO'!AX184</f>
        <v>0</v>
      </c>
      <c r="W183" s="117">
        <f>'01-Mapa de riesgo-UO'!K184</f>
        <v>0</v>
      </c>
      <c r="X183" s="121"/>
      <c r="Y183" s="122"/>
      <c r="Z183" s="123"/>
      <c r="AA183" s="123"/>
      <c r="AB183" s="405"/>
      <c r="AC183" s="126"/>
    </row>
    <row r="184" spans="1:29" ht="12.75" customHeight="1" x14ac:dyDescent="0.2">
      <c r="A184" s="416">
        <v>59</v>
      </c>
      <c r="B184" s="416" t="str">
        <f>'01-Mapa de riesgo-UO'!D185</f>
        <v>EXTENSIÓN_PROYECCIÓN_SOCIAL</v>
      </c>
      <c r="C184" s="415" t="str">
        <f>+'01-Mapa de riesgo-UO'!F185</f>
        <v>NO</v>
      </c>
      <c r="D184" s="415" t="str">
        <f>'01-Mapa de riesgo-UO'!J185</f>
        <v>Cumplimiento</v>
      </c>
      <c r="E184" s="415" t="str">
        <f>'01-Mapa de riesgo-UO'!K185</f>
        <v>Pérdida de la validez de los resultados (Selección, verificación y validación de métodos)
(7.2)</v>
      </c>
      <c r="F184" s="415" t="str">
        <f>'01-Mapa de riesgo-UO'!L185</f>
        <v>No cumplir con las especificaciones y requistos del método de ensayo</v>
      </c>
      <c r="G184" s="112" t="str">
        <f>'01-Mapa de riesgo-UO'!I185</f>
        <v>No cumplir con las características de desempeño de los métodos verificados por el laboratorio para su uso previsto</v>
      </c>
      <c r="H184" s="415" t="str">
        <f>'01-Mapa de riesgo-UO'!M185</f>
        <v>Pérdida de la capacidad analítica del laboratorio</v>
      </c>
      <c r="I184" s="406" t="str">
        <f>'01-Mapa de riesgo-UO'!AT185</f>
        <v>LEVE</v>
      </c>
      <c r="J184" s="415" t="str">
        <f>'01-Mapa de riesgo-UO'!AU185</f>
        <v>No. de verificaciones de métodos de ensayo con desempeño no válido / No. total de verificaciones de métodos de ensayo</v>
      </c>
      <c r="K184" s="411"/>
      <c r="L184" s="414"/>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406" t="str">
        <f>'01-Mapa de riesgo-UO'!AR185</f>
        <v>ACEPTABLE</v>
      </c>
      <c r="S184" s="409"/>
      <c r="T184" s="410"/>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403"/>
      <c r="AC184" s="126"/>
    </row>
    <row r="185" spans="1:29" ht="12.75" customHeight="1" x14ac:dyDescent="0.2">
      <c r="A185" s="407"/>
      <c r="B185" s="407"/>
      <c r="C185" s="407"/>
      <c r="D185" s="407"/>
      <c r="E185" s="407"/>
      <c r="F185" s="407"/>
      <c r="G185" s="112">
        <f>'01-Mapa de riesgo-UO'!I186</f>
        <v>0</v>
      </c>
      <c r="H185" s="407"/>
      <c r="I185" s="407"/>
      <c r="J185" s="407"/>
      <c r="K185" s="412"/>
      <c r="L185" s="412"/>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407"/>
      <c r="S185" s="409"/>
      <c r="T185" s="410"/>
      <c r="U185" s="116" t="str">
        <f>'01-Mapa de riesgo-UO'!AW186</f>
        <v>ASUMIR</v>
      </c>
      <c r="V185" s="116">
        <f>'01-Mapa de riesgo-UO'!AX186</f>
        <v>0</v>
      </c>
      <c r="W185" s="117">
        <f>'01-Mapa de riesgo-UO'!K186</f>
        <v>0</v>
      </c>
      <c r="X185" s="121"/>
      <c r="Y185" s="122"/>
      <c r="Z185" s="123"/>
      <c r="AA185" s="123"/>
      <c r="AB185" s="404"/>
      <c r="AC185" s="126"/>
    </row>
    <row r="186" spans="1:29" ht="12.75" customHeight="1" x14ac:dyDescent="0.2">
      <c r="A186" s="408"/>
      <c r="B186" s="408"/>
      <c r="C186" s="408"/>
      <c r="D186" s="408"/>
      <c r="E186" s="408"/>
      <c r="F186" s="408"/>
      <c r="G186" s="112">
        <f>'01-Mapa de riesgo-UO'!I187</f>
        <v>0</v>
      </c>
      <c r="H186" s="408"/>
      <c r="I186" s="408"/>
      <c r="J186" s="408"/>
      <c r="K186" s="413"/>
      <c r="L186" s="413"/>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408"/>
      <c r="S186" s="409"/>
      <c r="T186" s="410"/>
      <c r="U186" s="116" t="str">
        <f>'01-Mapa de riesgo-UO'!AW187</f>
        <v>ASUMIR</v>
      </c>
      <c r="V186" s="116">
        <f>'01-Mapa de riesgo-UO'!AX187</f>
        <v>0</v>
      </c>
      <c r="W186" s="117">
        <f>'01-Mapa de riesgo-UO'!K187</f>
        <v>0</v>
      </c>
      <c r="X186" s="121"/>
      <c r="Y186" s="122"/>
      <c r="Z186" s="123"/>
      <c r="AA186" s="123"/>
      <c r="AB186" s="405"/>
      <c r="AC186" s="126"/>
    </row>
    <row r="187" spans="1:29" ht="12.75" customHeight="1" x14ac:dyDescent="0.2">
      <c r="A187" s="416">
        <v>60</v>
      </c>
      <c r="B187" s="416" t="str">
        <f>'01-Mapa de riesgo-UO'!D188</f>
        <v>EXTENSIÓN_PROYECCIÓN_SOCIAL</v>
      </c>
      <c r="C187" s="415" t="str">
        <f>+'01-Mapa de riesgo-UO'!F188</f>
        <v>NO</v>
      </c>
      <c r="D187" s="415" t="str">
        <f>'01-Mapa de riesgo-UO'!J188</f>
        <v>Cumplimiento</v>
      </c>
      <c r="E187" s="415" t="str">
        <f>'01-Mapa de riesgo-UO'!K188</f>
        <v>Pérdida de la validez de los resultados (Aseguramiento de la validez de los resultados)
(7.7)</v>
      </c>
      <c r="F187" s="415"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415" t="str">
        <f>'01-Mapa de riesgo-UO'!M188</f>
        <v>Pérdida del control analítico del laboratorio</v>
      </c>
      <c r="I187" s="406" t="str">
        <f>'01-Mapa de riesgo-UO'!AT188</f>
        <v>LEVE</v>
      </c>
      <c r="J187" s="415" t="str">
        <f>'01-Mapa de riesgo-UO'!AU188</f>
        <v>No. de programación en EA/ No. Total de participacioens en EA anual</v>
      </c>
      <c r="K187" s="411"/>
      <c r="L187" s="414"/>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406" t="str">
        <f>'01-Mapa de riesgo-UO'!AR188</f>
        <v>ACEPTABLE</v>
      </c>
      <c r="S187" s="409"/>
      <c r="T187" s="410"/>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403"/>
      <c r="AC187" s="126"/>
    </row>
    <row r="188" spans="1:29" ht="12.75" customHeight="1" x14ac:dyDescent="0.2">
      <c r="A188" s="407"/>
      <c r="B188" s="407"/>
      <c r="C188" s="407"/>
      <c r="D188" s="407"/>
      <c r="E188" s="407"/>
      <c r="F188" s="407"/>
      <c r="G188" s="112">
        <f>'01-Mapa de riesgo-UO'!I189</f>
        <v>0</v>
      </c>
      <c r="H188" s="407"/>
      <c r="I188" s="407"/>
      <c r="J188" s="407"/>
      <c r="K188" s="412"/>
      <c r="L188" s="412"/>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407"/>
      <c r="S188" s="409"/>
      <c r="T188" s="410"/>
      <c r="U188" s="116" t="str">
        <f>'01-Mapa de riesgo-UO'!AW189</f>
        <v>ASUMIR</v>
      </c>
      <c r="V188" s="116">
        <f>'01-Mapa de riesgo-UO'!AX189</f>
        <v>0</v>
      </c>
      <c r="W188" s="117">
        <f>'01-Mapa de riesgo-UO'!K189</f>
        <v>0</v>
      </c>
      <c r="X188" s="121"/>
      <c r="Y188" s="122"/>
      <c r="Z188" s="123"/>
      <c r="AA188" s="123"/>
      <c r="AB188" s="404"/>
      <c r="AC188" s="126"/>
    </row>
    <row r="189" spans="1:29" ht="12.75" customHeight="1" x14ac:dyDescent="0.2">
      <c r="A189" s="408"/>
      <c r="B189" s="408"/>
      <c r="C189" s="408"/>
      <c r="D189" s="408"/>
      <c r="E189" s="408"/>
      <c r="F189" s="408"/>
      <c r="G189" s="112">
        <f>'01-Mapa de riesgo-UO'!I190</f>
        <v>0</v>
      </c>
      <c r="H189" s="408"/>
      <c r="I189" s="408"/>
      <c r="J189" s="408"/>
      <c r="K189" s="413"/>
      <c r="L189" s="413"/>
      <c r="M189" s="113">
        <f>'01-Mapa de riesgo-UO'!W190</f>
        <v>0</v>
      </c>
      <c r="N189" s="114">
        <f>'01-Mapa de riesgo-UO'!AB190</f>
        <v>0</v>
      </c>
      <c r="O189" s="114">
        <f>'01-Mapa de riesgo-UO'!AF190</f>
        <v>0</v>
      </c>
      <c r="P189" s="115">
        <f>'01-Mapa de riesgo-UO'!AK190</f>
        <v>0</v>
      </c>
      <c r="Q189" s="115">
        <f>'01-Mapa de riesgo-UO'!AP190</f>
        <v>0</v>
      </c>
      <c r="R189" s="408"/>
      <c r="S189" s="409"/>
      <c r="T189" s="410"/>
      <c r="U189" s="116">
        <f>'01-Mapa de riesgo-UO'!AW190</f>
        <v>0</v>
      </c>
      <c r="V189" s="116">
        <f>'01-Mapa de riesgo-UO'!AX190</f>
        <v>0</v>
      </c>
      <c r="W189" s="117">
        <f>'01-Mapa de riesgo-UO'!K190</f>
        <v>0</v>
      </c>
      <c r="X189" s="121"/>
      <c r="Y189" s="122"/>
      <c r="Z189" s="123"/>
      <c r="AA189" s="123"/>
      <c r="AB189" s="405"/>
      <c r="AC189" s="126"/>
    </row>
    <row r="190" spans="1:29" ht="12.75" customHeight="1" x14ac:dyDescent="0.2">
      <c r="A190" s="416">
        <v>61</v>
      </c>
      <c r="B190" s="416" t="str">
        <f>'01-Mapa de riesgo-UO'!D191</f>
        <v>EXTENSIÓN_PROYECCIÓN_SOCIAL</v>
      </c>
      <c r="C190" s="415" t="str">
        <f>+'01-Mapa de riesgo-UO'!F191</f>
        <v>NO</v>
      </c>
      <c r="D190" s="415" t="str">
        <f>'01-Mapa de riesgo-UO'!J191</f>
        <v>Cumplimiento</v>
      </c>
      <c r="E190" s="415" t="str">
        <f>'01-Mapa de riesgo-UO'!K191</f>
        <v>Incumplimiento a los requisitos relativos a la estructura
(5.4)</v>
      </c>
      <c r="F190" s="415"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415" t="str">
        <f>'01-Mapa de riesgo-UO'!M191</f>
        <v>Pérdida de  la credibilidad en el laboratorio
Pérdida de la condición de acreditación</v>
      </c>
      <c r="I190" s="406" t="str">
        <f>'01-Mapa de riesgo-UO'!AT191</f>
        <v>LEVE</v>
      </c>
      <c r="J190" s="415" t="str">
        <f>'01-Mapa de riesgo-UO'!AU191</f>
        <v>No. de informes de ensayos con mal uso de la condición de acreditación / No. informes de ensayos expedidos por el laboratorio</v>
      </c>
      <c r="K190" s="411"/>
      <c r="L190" s="414"/>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406" t="str">
        <f>'01-Mapa de riesgo-UO'!AR191</f>
        <v>ACEPTABLE</v>
      </c>
      <c r="S190" s="409"/>
      <c r="T190" s="410"/>
      <c r="U190" s="116" t="str">
        <f>'01-Mapa de riesgo-UO'!AW191</f>
        <v>ASUMIR</v>
      </c>
      <c r="V190" s="116">
        <f>'01-Mapa de riesgo-UO'!AX191</f>
        <v>0</v>
      </c>
      <c r="W190" s="117" t="str">
        <f>'01-Mapa de riesgo-UO'!K191</f>
        <v>Incumplimiento a los requisitos relativos a la estructura
(5.4)</v>
      </c>
      <c r="X190" s="121"/>
      <c r="Y190" s="122"/>
      <c r="Z190" s="123"/>
      <c r="AA190" s="123"/>
      <c r="AB190" s="403"/>
      <c r="AC190" s="126"/>
    </row>
    <row r="191" spans="1:29" ht="12.75" customHeight="1" x14ac:dyDescent="0.2">
      <c r="A191" s="407"/>
      <c r="B191" s="407"/>
      <c r="C191" s="407"/>
      <c r="D191" s="407"/>
      <c r="E191" s="407"/>
      <c r="F191" s="407"/>
      <c r="G191" s="112">
        <f>'01-Mapa de riesgo-UO'!I192</f>
        <v>0</v>
      </c>
      <c r="H191" s="407"/>
      <c r="I191" s="407"/>
      <c r="J191" s="407"/>
      <c r="K191" s="412"/>
      <c r="L191" s="412"/>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407"/>
      <c r="S191" s="409"/>
      <c r="T191" s="410"/>
      <c r="U191" s="116" t="str">
        <f>'01-Mapa de riesgo-UO'!AW192</f>
        <v>ASUMIR</v>
      </c>
      <c r="V191" s="116">
        <f>'01-Mapa de riesgo-UO'!AX192</f>
        <v>0</v>
      </c>
      <c r="W191" s="117">
        <f>'01-Mapa de riesgo-UO'!K192</f>
        <v>0</v>
      </c>
      <c r="X191" s="121"/>
      <c r="Y191" s="122"/>
      <c r="Z191" s="123"/>
      <c r="AA191" s="123"/>
      <c r="AB191" s="404"/>
      <c r="AC191" s="126"/>
    </row>
    <row r="192" spans="1:29" ht="12.75" customHeight="1" x14ac:dyDescent="0.2">
      <c r="A192" s="408"/>
      <c r="B192" s="408"/>
      <c r="C192" s="408"/>
      <c r="D192" s="408"/>
      <c r="E192" s="408"/>
      <c r="F192" s="408"/>
      <c r="G192" s="112">
        <f>'01-Mapa de riesgo-UO'!I193</f>
        <v>0</v>
      </c>
      <c r="H192" s="408"/>
      <c r="I192" s="408"/>
      <c r="J192" s="408"/>
      <c r="K192" s="413"/>
      <c r="L192" s="413"/>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408"/>
      <c r="S192" s="409"/>
      <c r="T192" s="410"/>
      <c r="U192" s="116" t="str">
        <f>'01-Mapa de riesgo-UO'!AW193</f>
        <v>ASUMIR</v>
      </c>
      <c r="V192" s="116">
        <f>'01-Mapa de riesgo-UO'!AX193</f>
        <v>0</v>
      </c>
      <c r="W192" s="117">
        <f>'01-Mapa de riesgo-UO'!K193</f>
        <v>0</v>
      </c>
      <c r="X192" s="121"/>
      <c r="Y192" s="122"/>
      <c r="Z192" s="123"/>
      <c r="AA192" s="123"/>
      <c r="AB192" s="405"/>
      <c r="AC192" s="126"/>
    </row>
    <row r="193" spans="1:29" ht="12.75" customHeight="1" x14ac:dyDescent="0.2">
      <c r="A193" s="416">
        <v>62</v>
      </c>
      <c r="B193" s="416" t="str">
        <f>'01-Mapa de riesgo-UO'!D194</f>
        <v>EXTENSIÓN_PROYECCIÓN_SOCIAL</v>
      </c>
      <c r="C193" s="415" t="str">
        <f>+'01-Mapa de riesgo-UO'!F194</f>
        <v>NO</v>
      </c>
      <c r="D193" s="415" t="str">
        <f>'01-Mapa de riesgo-UO'!J194</f>
        <v>Corrupción</v>
      </c>
      <c r="E193" s="415" t="str">
        <f>'01-Mapa de riesgo-UO'!K194</f>
        <v>Perdida de la imparcialidad 
(4.1.3)</v>
      </c>
      <c r="F193" s="415"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415" t="str">
        <f>'01-Mapa de riesgo-UO'!M194</f>
        <v>Pérdida de  credibilidad en el laboratorio
Pérdida de la confianza en el funcionario.
Iniciación de un proceso disciplinario</v>
      </c>
      <c r="I193" s="406" t="str">
        <f>'01-Mapa de riesgo-UO'!AT194</f>
        <v>LEVE</v>
      </c>
      <c r="J193" s="415" t="str">
        <f>'01-Mapa de riesgo-UO'!AU194</f>
        <v>N° Certificados con pérdida de la imparcialidad/ N° Total de certificados expedidos por el laboratorio*100</v>
      </c>
      <c r="K193" s="411"/>
      <c r="L193" s="414"/>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406" t="str">
        <f>'01-Mapa de riesgo-UO'!AR194</f>
        <v>ACEPTABLE</v>
      </c>
      <c r="S193" s="409"/>
      <c r="T193" s="410"/>
      <c r="U193" s="116" t="str">
        <f>'01-Mapa de riesgo-UO'!AW194</f>
        <v>ASUMIR</v>
      </c>
      <c r="V193" s="116">
        <f>'01-Mapa de riesgo-UO'!AX194</f>
        <v>0</v>
      </c>
      <c r="W193" s="117" t="str">
        <f>'01-Mapa de riesgo-UO'!K194</f>
        <v>Perdida de la imparcialidad 
(4.1.3)</v>
      </c>
      <c r="X193" s="121"/>
      <c r="Y193" s="122"/>
      <c r="Z193" s="123"/>
      <c r="AA193" s="123"/>
      <c r="AB193" s="403"/>
      <c r="AC193" s="126"/>
    </row>
    <row r="194" spans="1:29" ht="12.75" customHeight="1" x14ac:dyDescent="0.2">
      <c r="A194" s="407"/>
      <c r="B194" s="407"/>
      <c r="C194" s="407"/>
      <c r="D194" s="407"/>
      <c r="E194" s="407"/>
      <c r="F194" s="407"/>
      <c r="G194" s="112">
        <f>'01-Mapa de riesgo-UO'!I195</f>
        <v>0</v>
      </c>
      <c r="H194" s="407"/>
      <c r="I194" s="407"/>
      <c r="J194" s="407"/>
      <c r="K194" s="412"/>
      <c r="L194" s="412"/>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407"/>
      <c r="S194" s="409"/>
      <c r="T194" s="410"/>
      <c r="U194" s="116" t="str">
        <f>'01-Mapa de riesgo-UO'!AW195</f>
        <v>ASUMIR</v>
      </c>
      <c r="V194" s="116">
        <f>'01-Mapa de riesgo-UO'!AX195</f>
        <v>0</v>
      </c>
      <c r="W194" s="117">
        <f>'01-Mapa de riesgo-UO'!K195</f>
        <v>0</v>
      </c>
      <c r="X194" s="121"/>
      <c r="Y194" s="122"/>
      <c r="Z194" s="123"/>
      <c r="AA194" s="123"/>
      <c r="AB194" s="404"/>
      <c r="AC194" s="126"/>
    </row>
    <row r="195" spans="1:29" ht="12.75" customHeight="1" x14ac:dyDescent="0.2">
      <c r="A195" s="408"/>
      <c r="B195" s="408"/>
      <c r="C195" s="408"/>
      <c r="D195" s="408"/>
      <c r="E195" s="408"/>
      <c r="F195" s="408"/>
      <c r="G195" s="112">
        <f>'01-Mapa de riesgo-UO'!I196</f>
        <v>0</v>
      </c>
      <c r="H195" s="408"/>
      <c r="I195" s="408"/>
      <c r="J195" s="408"/>
      <c r="K195" s="413"/>
      <c r="L195" s="413"/>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408"/>
      <c r="S195" s="409"/>
      <c r="T195" s="410"/>
      <c r="U195" s="116" t="str">
        <f>'01-Mapa de riesgo-UO'!AW196</f>
        <v>ASUMIR</v>
      </c>
      <c r="V195" s="116">
        <f>'01-Mapa de riesgo-UO'!AX196</f>
        <v>0</v>
      </c>
      <c r="W195" s="117">
        <f>'01-Mapa de riesgo-UO'!K196</f>
        <v>0</v>
      </c>
      <c r="X195" s="121"/>
      <c r="Y195" s="122"/>
      <c r="Z195" s="123"/>
      <c r="AA195" s="123"/>
      <c r="AB195" s="405"/>
      <c r="AC195" s="126"/>
    </row>
    <row r="196" spans="1:29" ht="12.75" customHeight="1" x14ac:dyDescent="0.2">
      <c r="A196" s="416">
        <v>63</v>
      </c>
      <c r="B196" s="416" t="str">
        <f>'01-Mapa de riesgo-UO'!D197</f>
        <v>EXTENSIÓN_PROYECCIÓN_SOCIAL</v>
      </c>
      <c r="C196" s="415" t="str">
        <f>+'01-Mapa de riesgo-UO'!F197</f>
        <v>NO</v>
      </c>
      <c r="D196" s="415" t="str">
        <f>'01-Mapa de riesgo-UO'!J197</f>
        <v>Operacional</v>
      </c>
      <c r="E196" s="415" t="str">
        <f>'01-Mapa de riesgo-UO'!K197</f>
        <v>Pérdida de la validez de los resultados del laboratorio (6.3)</v>
      </c>
      <c r="F196" s="415"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415" t="str">
        <f>'01-Mapa de riesgo-UO'!M197</f>
        <v>Pérdida de  credibilidad en el laboratorio
Pérdida de la confianza en el laboratorio</v>
      </c>
      <c r="I196" s="406" t="str">
        <f>'01-Mapa de riesgo-UO'!AT197</f>
        <v>LEVE</v>
      </c>
      <c r="J196" s="415" t="str">
        <f>'01-Mapa de riesgo-UO'!AU197</f>
        <v>N° eventos en los que se reportaron resultados errados por contaminación cruzada</v>
      </c>
      <c r="K196" s="411"/>
      <c r="L196" s="414"/>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406" t="str">
        <f>'01-Mapa de riesgo-UO'!AR197</f>
        <v>ACEPTABLE</v>
      </c>
      <c r="S196" s="409"/>
      <c r="T196" s="410"/>
      <c r="U196" s="116" t="str">
        <f>'01-Mapa de riesgo-UO'!AW197</f>
        <v>ASUMIR</v>
      </c>
      <c r="V196" s="116">
        <f>'01-Mapa de riesgo-UO'!AX197</f>
        <v>0</v>
      </c>
      <c r="W196" s="117" t="str">
        <f>'01-Mapa de riesgo-UO'!K197</f>
        <v>Pérdida de la validez de los resultados del laboratorio (6.3)</v>
      </c>
      <c r="X196" s="121"/>
      <c r="Y196" s="122"/>
      <c r="Z196" s="123"/>
      <c r="AA196" s="123"/>
      <c r="AB196" s="403"/>
      <c r="AC196" s="126"/>
    </row>
    <row r="197" spans="1:29" ht="12.75" customHeight="1" x14ac:dyDescent="0.2">
      <c r="A197" s="407"/>
      <c r="B197" s="407"/>
      <c r="C197" s="407"/>
      <c r="D197" s="407"/>
      <c r="E197" s="407"/>
      <c r="F197" s="407"/>
      <c r="G197" s="112">
        <f>'01-Mapa de riesgo-UO'!I198</f>
        <v>0</v>
      </c>
      <c r="H197" s="407"/>
      <c r="I197" s="407"/>
      <c r="J197" s="407"/>
      <c r="K197" s="412"/>
      <c r="L197" s="412"/>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407"/>
      <c r="S197" s="409"/>
      <c r="T197" s="410"/>
      <c r="U197" s="116" t="str">
        <f>'01-Mapa de riesgo-UO'!AW198</f>
        <v>ASUMIR</v>
      </c>
      <c r="V197" s="116">
        <f>'01-Mapa de riesgo-UO'!AX198</f>
        <v>0</v>
      </c>
      <c r="W197" s="117">
        <f>'01-Mapa de riesgo-UO'!K198</f>
        <v>0</v>
      </c>
      <c r="X197" s="121"/>
      <c r="Y197" s="122"/>
      <c r="Z197" s="123"/>
      <c r="AA197" s="123"/>
      <c r="AB197" s="404"/>
      <c r="AC197" s="126"/>
    </row>
    <row r="198" spans="1:29" ht="12.75" customHeight="1" x14ac:dyDescent="0.2">
      <c r="A198" s="408"/>
      <c r="B198" s="408"/>
      <c r="C198" s="408"/>
      <c r="D198" s="408"/>
      <c r="E198" s="408"/>
      <c r="F198" s="408"/>
      <c r="G198" s="112">
        <f>'01-Mapa de riesgo-UO'!I199</f>
        <v>0</v>
      </c>
      <c r="H198" s="408"/>
      <c r="I198" s="408"/>
      <c r="J198" s="408"/>
      <c r="K198" s="413"/>
      <c r="L198" s="413"/>
      <c r="M198" s="113">
        <f>'01-Mapa de riesgo-UO'!W199</f>
        <v>0</v>
      </c>
      <c r="N198" s="114">
        <f>'01-Mapa de riesgo-UO'!AB199</f>
        <v>0</v>
      </c>
      <c r="O198" s="114">
        <f>'01-Mapa de riesgo-UO'!AF199</f>
        <v>0</v>
      </c>
      <c r="P198" s="115">
        <f>'01-Mapa de riesgo-UO'!AK199</f>
        <v>0</v>
      </c>
      <c r="Q198" s="115">
        <f>'01-Mapa de riesgo-UO'!AP199</f>
        <v>0</v>
      </c>
      <c r="R198" s="408"/>
      <c r="S198" s="409"/>
      <c r="T198" s="410"/>
      <c r="U198" s="116">
        <f>'01-Mapa de riesgo-UO'!AW199</f>
        <v>0</v>
      </c>
      <c r="V198" s="116">
        <f>'01-Mapa de riesgo-UO'!AX199</f>
        <v>0</v>
      </c>
      <c r="W198" s="117">
        <f>'01-Mapa de riesgo-UO'!K199</f>
        <v>0</v>
      </c>
      <c r="X198" s="121"/>
      <c r="Y198" s="122"/>
      <c r="Z198" s="123"/>
      <c r="AA198" s="123"/>
      <c r="AB198" s="405"/>
      <c r="AC198" s="126"/>
    </row>
    <row r="199" spans="1:29" ht="12.75" customHeight="1" x14ac:dyDescent="0.2">
      <c r="A199" s="416">
        <v>64</v>
      </c>
      <c r="B199" s="416" t="str">
        <f>'01-Mapa de riesgo-UO'!D200</f>
        <v>EXTENSIÓN_PROYECCIÓN_SOCIAL</v>
      </c>
      <c r="C199" s="415" t="str">
        <f>+'01-Mapa de riesgo-UO'!F200</f>
        <v>NO</v>
      </c>
      <c r="D199" s="415" t="str">
        <f>'01-Mapa de riesgo-UO'!J200</f>
        <v>Operacional</v>
      </c>
      <c r="E199" s="415" t="str">
        <f>'01-Mapa de riesgo-UO'!K200</f>
        <v>Pérdida de la validez de los resultados del laboratorio (6.4.6)</v>
      </c>
      <c r="F199" s="415"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415" t="str">
        <f>'01-Mapa de riesgo-UO'!M200</f>
        <v>Pérdida de  credibilidad en el laboratorio
Pérdida de la confianza en el laboratorio</v>
      </c>
      <c r="I199" s="406" t="str">
        <f>'01-Mapa de riesgo-UO'!AT200</f>
        <v>LEVE</v>
      </c>
      <c r="J199" s="415" t="str">
        <f>'01-Mapa de riesgo-UO'!AU200</f>
        <v>N° Eventos cumplidos/N° Eventos programados*100</v>
      </c>
      <c r="K199" s="411"/>
      <c r="L199" s="414"/>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406" t="str">
        <f>'01-Mapa de riesgo-UO'!AR200</f>
        <v>ACEPTABLE</v>
      </c>
      <c r="S199" s="409"/>
      <c r="T199" s="410"/>
      <c r="U199" s="116" t="str">
        <f>'01-Mapa de riesgo-UO'!AW200</f>
        <v>ASUMIR</v>
      </c>
      <c r="V199" s="116">
        <f>'01-Mapa de riesgo-UO'!AX200</f>
        <v>0</v>
      </c>
      <c r="W199" s="117" t="str">
        <f>'01-Mapa de riesgo-UO'!K200</f>
        <v>Pérdida de la validez de los resultados del laboratorio (6.4.6)</v>
      </c>
      <c r="X199" s="121"/>
      <c r="Y199" s="122"/>
      <c r="Z199" s="123"/>
      <c r="AA199" s="123"/>
      <c r="AB199" s="403"/>
      <c r="AC199" s="126"/>
    </row>
    <row r="200" spans="1:29" ht="12.75" customHeight="1" x14ac:dyDescent="0.2">
      <c r="A200" s="407"/>
      <c r="B200" s="407"/>
      <c r="C200" s="407"/>
      <c r="D200" s="407"/>
      <c r="E200" s="407"/>
      <c r="F200" s="407"/>
      <c r="G200" s="112">
        <f>'01-Mapa de riesgo-UO'!I201</f>
        <v>0</v>
      </c>
      <c r="H200" s="407"/>
      <c r="I200" s="407"/>
      <c r="J200" s="407"/>
      <c r="K200" s="412"/>
      <c r="L200" s="412"/>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407"/>
      <c r="S200" s="409"/>
      <c r="T200" s="410"/>
      <c r="U200" s="116" t="str">
        <f>'01-Mapa de riesgo-UO'!AW201</f>
        <v>ASUMIR</v>
      </c>
      <c r="V200" s="116">
        <f>'01-Mapa de riesgo-UO'!AX201</f>
        <v>0</v>
      </c>
      <c r="W200" s="117">
        <f>'01-Mapa de riesgo-UO'!K201</f>
        <v>0</v>
      </c>
      <c r="X200" s="121"/>
      <c r="Y200" s="122"/>
      <c r="Z200" s="123"/>
      <c r="AA200" s="123"/>
      <c r="AB200" s="404"/>
      <c r="AC200" s="126"/>
    </row>
    <row r="201" spans="1:29" ht="12.75" customHeight="1" x14ac:dyDescent="0.2">
      <c r="A201" s="408"/>
      <c r="B201" s="408"/>
      <c r="C201" s="408"/>
      <c r="D201" s="408"/>
      <c r="E201" s="408"/>
      <c r="F201" s="408"/>
      <c r="G201" s="112">
        <f>'01-Mapa de riesgo-UO'!I202</f>
        <v>0</v>
      </c>
      <c r="H201" s="408"/>
      <c r="I201" s="408"/>
      <c r="J201" s="408"/>
      <c r="K201" s="413"/>
      <c r="L201" s="413"/>
      <c r="M201" s="113">
        <f>'01-Mapa de riesgo-UO'!W202</f>
        <v>0</v>
      </c>
      <c r="N201" s="114">
        <f>'01-Mapa de riesgo-UO'!AB202</f>
        <v>0</v>
      </c>
      <c r="O201" s="114">
        <f>'01-Mapa de riesgo-UO'!AF202</f>
        <v>0</v>
      </c>
      <c r="P201" s="115">
        <f>'01-Mapa de riesgo-UO'!AK202</f>
        <v>0</v>
      </c>
      <c r="Q201" s="115">
        <f>'01-Mapa de riesgo-UO'!AP202</f>
        <v>0</v>
      </c>
      <c r="R201" s="408"/>
      <c r="S201" s="409"/>
      <c r="T201" s="410"/>
      <c r="U201" s="116">
        <f>'01-Mapa de riesgo-UO'!AW202</f>
        <v>0</v>
      </c>
      <c r="V201" s="116">
        <f>'01-Mapa de riesgo-UO'!AX202</f>
        <v>0</v>
      </c>
      <c r="W201" s="117">
        <f>'01-Mapa de riesgo-UO'!K202</f>
        <v>0</v>
      </c>
      <c r="X201" s="121"/>
      <c r="Y201" s="122"/>
      <c r="Z201" s="123"/>
      <c r="AA201" s="123"/>
      <c r="AB201" s="405"/>
      <c r="AC201" s="126"/>
    </row>
    <row r="202" spans="1:29" ht="12.75" customHeight="1" x14ac:dyDescent="0.2">
      <c r="A202" s="416">
        <v>65</v>
      </c>
      <c r="B202" s="416" t="str">
        <f>'01-Mapa de riesgo-UO'!D203</f>
        <v>EXTENSIÓN_PROYECCIÓN_SOCIAL</v>
      </c>
      <c r="C202" s="415" t="str">
        <f>+'01-Mapa de riesgo-UO'!F203</f>
        <v>NO</v>
      </c>
      <c r="D202" s="415" t="str">
        <f>'01-Mapa de riesgo-UO'!J203</f>
        <v>Operacional</v>
      </c>
      <c r="E202" s="415" t="str">
        <f>'01-Mapa de riesgo-UO'!K203</f>
        <v>Perdida de la validez de los resultados del laboratorio (6.4.9)</v>
      </c>
      <c r="F202" s="415"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415" t="str">
        <f>'01-Mapa de riesgo-UO'!M203</f>
        <v>Pérdida de  credibilidad en el laboratorio
Pérdida de la confianza en el laboratorio</v>
      </c>
      <c r="I202" s="406" t="str">
        <f>'01-Mapa de riesgo-UO'!AT203</f>
        <v>LEVE</v>
      </c>
      <c r="J202" s="415" t="str">
        <f>'01-Mapa de riesgo-UO'!AU203</f>
        <v>N° de equipos defectuosos detectados en el laboratorio/ Total de equipos*100</v>
      </c>
      <c r="K202" s="411"/>
      <c r="L202" s="414"/>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406" t="str">
        <f>'01-Mapa de riesgo-UO'!AR203</f>
        <v>ACEPTABLE</v>
      </c>
      <c r="S202" s="409"/>
      <c r="T202" s="410"/>
      <c r="U202" s="116" t="str">
        <f>'01-Mapa de riesgo-UO'!AW203</f>
        <v>ASUMIR</v>
      </c>
      <c r="V202" s="116">
        <f>'01-Mapa de riesgo-UO'!AX203</f>
        <v>0</v>
      </c>
      <c r="W202" s="117" t="str">
        <f>'01-Mapa de riesgo-UO'!K203</f>
        <v>Perdida de la validez de los resultados del laboratorio (6.4.9)</v>
      </c>
      <c r="X202" s="121"/>
      <c r="Y202" s="122"/>
      <c r="Z202" s="123"/>
      <c r="AA202" s="123"/>
      <c r="AB202" s="403"/>
      <c r="AC202" s="126"/>
    </row>
    <row r="203" spans="1:29" ht="12.75" customHeight="1" x14ac:dyDescent="0.2">
      <c r="A203" s="407"/>
      <c r="B203" s="407"/>
      <c r="C203" s="407"/>
      <c r="D203" s="407"/>
      <c r="E203" s="407"/>
      <c r="F203" s="407"/>
      <c r="G203" s="112" t="str">
        <f>'01-Mapa de riesgo-UO'!I204</f>
        <v xml:space="preserve">Condiciones ambientales inadecuadas que no aseguran la validez de los resultados </v>
      </c>
      <c r="H203" s="407"/>
      <c r="I203" s="407"/>
      <c r="J203" s="407"/>
      <c r="K203" s="412"/>
      <c r="L203" s="412"/>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407"/>
      <c r="S203" s="409"/>
      <c r="T203" s="410"/>
      <c r="U203" s="116" t="str">
        <f>'01-Mapa de riesgo-UO'!AW204</f>
        <v>ASUMIR</v>
      </c>
      <c r="V203" s="116">
        <f>'01-Mapa de riesgo-UO'!AX204</f>
        <v>0</v>
      </c>
      <c r="W203" s="117">
        <f>'01-Mapa de riesgo-UO'!K204</f>
        <v>0</v>
      </c>
      <c r="X203" s="121"/>
      <c r="Y203" s="122"/>
      <c r="Z203" s="123"/>
      <c r="AA203" s="123"/>
      <c r="AB203" s="404"/>
      <c r="AC203" s="126"/>
    </row>
    <row r="204" spans="1:29" ht="12.75" customHeight="1" x14ac:dyDescent="0.2">
      <c r="A204" s="408"/>
      <c r="B204" s="408"/>
      <c r="C204" s="408"/>
      <c r="D204" s="408"/>
      <c r="E204" s="408"/>
      <c r="F204" s="408"/>
      <c r="G204" s="112">
        <f>'01-Mapa de riesgo-UO'!I205</f>
        <v>0</v>
      </c>
      <c r="H204" s="408"/>
      <c r="I204" s="408"/>
      <c r="J204" s="408"/>
      <c r="K204" s="413"/>
      <c r="L204" s="413"/>
      <c r="M204" s="113">
        <f>'01-Mapa de riesgo-UO'!W205</f>
        <v>0</v>
      </c>
      <c r="N204" s="114">
        <f>'01-Mapa de riesgo-UO'!AB205</f>
        <v>0</v>
      </c>
      <c r="O204" s="114">
        <f>'01-Mapa de riesgo-UO'!AF205</f>
        <v>0</v>
      </c>
      <c r="P204" s="115">
        <f>'01-Mapa de riesgo-UO'!AK205</f>
        <v>0</v>
      </c>
      <c r="Q204" s="115">
        <f>'01-Mapa de riesgo-UO'!AP205</f>
        <v>0</v>
      </c>
      <c r="R204" s="408"/>
      <c r="S204" s="409"/>
      <c r="T204" s="410"/>
      <c r="U204" s="116">
        <f>'01-Mapa de riesgo-UO'!AW205</f>
        <v>0</v>
      </c>
      <c r="V204" s="116">
        <f>'01-Mapa de riesgo-UO'!AX205</f>
        <v>0</v>
      </c>
      <c r="W204" s="117">
        <f>'01-Mapa de riesgo-UO'!K205</f>
        <v>0</v>
      </c>
      <c r="X204" s="121"/>
      <c r="Y204" s="122"/>
      <c r="Z204" s="123"/>
      <c r="AA204" s="123"/>
      <c r="AB204" s="405"/>
      <c r="AC204" s="126"/>
    </row>
    <row r="205" spans="1:29" ht="12.75" customHeight="1" x14ac:dyDescent="0.2">
      <c r="A205" s="416">
        <v>66</v>
      </c>
      <c r="B205" s="416" t="str">
        <f>'01-Mapa de riesgo-UO'!D206</f>
        <v>EXTENSIÓN_PROYECCIÓN_SOCIAL</v>
      </c>
      <c r="C205" s="415" t="str">
        <f>+'01-Mapa de riesgo-UO'!F206</f>
        <v>NO</v>
      </c>
      <c r="D205" s="415" t="str">
        <f>'01-Mapa de riesgo-UO'!J206</f>
        <v>Imagen</v>
      </c>
      <c r="E205" s="415" t="str">
        <f>'01-Mapa de riesgo-UO'!K206</f>
        <v>Reportar un resultado errado</v>
      </c>
      <c r="F205" s="415"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415" t="str">
        <f>'01-Mapa de riesgo-UO'!M206</f>
        <v>Proceso legal y disciplinario
Pérdida de  credibilidad en el laboratorio
Pérdida de la confianza en el laboratorio</v>
      </c>
      <c r="I205" s="406" t="str">
        <f>'01-Mapa de riesgo-UO'!AT206</f>
        <v>LEVE</v>
      </c>
      <c r="J205" s="415" t="str">
        <f>'01-Mapa de riesgo-UO'!AU206</f>
        <v>N° de  informes con regla decisión equivocada/ N° de informes totales*100</v>
      </c>
      <c r="K205" s="411"/>
      <c r="L205" s="414"/>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406" t="str">
        <f>'01-Mapa de riesgo-UO'!AR206</f>
        <v>FUERTE</v>
      </c>
      <c r="S205" s="409"/>
      <c r="T205" s="410"/>
      <c r="U205" s="116" t="str">
        <f>'01-Mapa de riesgo-UO'!AW206</f>
        <v>ASUMIR</v>
      </c>
      <c r="V205" s="116">
        <f>'01-Mapa de riesgo-UO'!AX206</f>
        <v>0</v>
      </c>
      <c r="W205" s="117" t="str">
        <f>'01-Mapa de riesgo-UO'!K206</f>
        <v>Reportar un resultado errado</v>
      </c>
      <c r="X205" s="121"/>
      <c r="Y205" s="122"/>
      <c r="Z205" s="123"/>
      <c r="AA205" s="123"/>
      <c r="AB205" s="403"/>
      <c r="AC205" s="126"/>
    </row>
    <row r="206" spans="1:29" ht="12.75" customHeight="1" x14ac:dyDescent="0.2">
      <c r="A206" s="407"/>
      <c r="B206" s="407"/>
      <c r="C206" s="407"/>
      <c r="D206" s="407"/>
      <c r="E206" s="407"/>
      <c r="F206" s="407"/>
      <c r="G206" s="112" t="str">
        <f>'01-Mapa de riesgo-UO'!I207</f>
        <v xml:space="preserve">Cadena de custodia inadecuada </v>
      </c>
      <c r="H206" s="407"/>
      <c r="I206" s="407"/>
      <c r="J206" s="407"/>
      <c r="K206" s="412"/>
      <c r="L206" s="412"/>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407"/>
      <c r="S206" s="409"/>
      <c r="T206" s="410"/>
      <c r="U206" s="116" t="str">
        <f>'01-Mapa de riesgo-UO'!AW207</f>
        <v>ASUMIR</v>
      </c>
      <c r="V206" s="116">
        <f>'01-Mapa de riesgo-UO'!AX207</f>
        <v>0</v>
      </c>
      <c r="W206" s="117">
        <f>'01-Mapa de riesgo-UO'!K207</f>
        <v>0</v>
      </c>
      <c r="X206" s="121"/>
      <c r="Y206" s="122"/>
      <c r="Z206" s="123"/>
      <c r="AA206" s="123"/>
      <c r="AB206" s="404"/>
      <c r="AC206" s="126"/>
    </row>
    <row r="207" spans="1:29" ht="12.75" customHeight="1" x14ac:dyDescent="0.2">
      <c r="A207" s="408"/>
      <c r="B207" s="408"/>
      <c r="C207" s="408"/>
      <c r="D207" s="408"/>
      <c r="E207" s="408"/>
      <c r="F207" s="408"/>
      <c r="G207" s="112">
        <f>'01-Mapa de riesgo-UO'!I208</f>
        <v>0</v>
      </c>
      <c r="H207" s="408"/>
      <c r="I207" s="408"/>
      <c r="J207" s="408"/>
      <c r="K207" s="413"/>
      <c r="L207" s="413"/>
      <c r="M207" s="113">
        <f>'01-Mapa de riesgo-UO'!W208</f>
        <v>0</v>
      </c>
      <c r="N207" s="114">
        <f>'01-Mapa de riesgo-UO'!AB208</f>
        <v>0</v>
      </c>
      <c r="O207" s="114">
        <f>'01-Mapa de riesgo-UO'!AF208</f>
        <v>0</v>
      </c>
      <c r="P207" s="115">
        <f>'01-Mapa de riesgo-UO'!AK208</f>
        <v>0</v>
      </c>
      <c r="Q207" s="115">
        <f>'01-Mapa de riesgo-UO'!AP208</f>
        <v>0</v>
      </c>
      <c r="R207" s="408"/>
      <c r="S207" s="409"/>
      <c r="T207" s="410"/>
      <c r="U207" s="116">
        <f>'01-Mapa de riesgo-UO'!AW208</f>
        <v>0</v>
      </c>
      <c r="V207" s="116">
        <f>'01-Mapa de riesgo-UO'!AX208</f>
        <v>0</v>
      </c>
      <c r="W207" s="117">
        <f>'01-Mapa de riesgo-UO'!K208</f>
        <v>0</v>
      </c>
      <c r="X207" s="121"/>
      <c r="Y207" s="122"/>
      <c r="Z207" s="123"/>
      <c r="AA207" s="123"/>
      <c r="AB207" s="405"/>
      <c r="AC207" s="126"/>
    </row>
    <row r="208" spans="1:29" ht="12.75" customHeight="1" x14ac:dyDescent="0.2">
      <c r="A208" s="416">
        <v>67</v>
      </c>
      <c r="B208" s="416" t="str">
        <f>'01-Mapa de riesgo-UO'!D209</f>
        <v>EXTENSIÓN_PROYECCIÓN_SOCIAL</v>
      </c>
      <c r="C208" s="415" t="str">
        <f>+'01-Mapa de riesgo-UO'!F209</f>
        <v>NO</v>
      </c>
      <c r="D208" s="415" t="str">
        <f>'01-Mapa de riesgo-UO'!J209</f>
        <v>Operacional</v>
      </c>
      <c r="E208" s="415" t="str">
        <f>'01-Mapa de riesgo-UO'!K209</f>
        <v>Utilización de un método de calibración/ensayo inadecuado (7.2)</v>
      </c>
      <c r="F208" s="415" t="str">
        <f>'01-Mapa de riesgo-UO'!L209</f>
        <v>Verificación/validación del método no es adecuado para el laboratorio</v>
      </c>
      <c r="G208" s="112" t="str">
        <f>'01-Mapa de riesgo-UO'!I209</f>
        <v xml:space="preserve">En la verificación/validación del método no se tuvieron en cuenta todos los factores </v>
      </c>
      <c r="H208" s="415" t="str">
        <f>'01-Mapa de riesgo-UO'!M209</f>
        <v>Pérdida de  credibilidad en el laboratorio
Pérdida de la confianza en el laboratorio
Hallazgos de no conformidades en audiorías internas y externas</v>
      </c>
      <c r="I208" s="406" t="str">
        <f>'01-Mapa de riesgo-UO'!AT209</f>
        <v>LEVE</v>
      </c>
      <c r="J208" s="415" t="str">
        <f>'01-Mapa de riesgo-UO'!AU209</f>
        <v>(N° de variables definidas por el laboratorio en la verificación/validación / N° de variables establecidas en el método definido)*100</v>
      </c>
      <c r="K208" s="411"/>
      <c r="L208" s="414"/>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406" t="str">
        <f>'01-Mapa de riesgo-UO'!AR209</f>
        <v>ACEPTABLE</v>
      </c>
      <c r="S208" s="409"/>
      <c r="T208" s="410"/>
      <c r="U208" s="116" t="str">
        <f>'01-Mapa de riesgo-UO'!AW209</f>
        <v>ASUMIR</v>
      </c>
      <c r="V208" s="116">
        <f>'01-Mapa de riesgo-UO'!AX209</f>
        <v>0</v>
      </c>
      <c r="W208" s="117" t="str">
        <f>'01-Mapa de riesgo-UO'!K209</f>
        <v>Utilización de un método de calibración/ensayo inadecuado (7.2)</v>
      </c>
      <c r="X208" s="121"/>
      <c r="Y208" s="122"/>
      <c r="Z208" s="123"/>
      <c r="AA208" s="123"/>
      <c r="AB208" s="403"/>
      <c r="AC208" s="126"/>
    </row>
    <row r="209" spans="1:29" ht="12.75" customHeight="1" x14ac:dyDescent="0.2">
      <c r="A209" s="407"/>
      <c r="B209" s="407"/>
      <c r="C209" s="407"/>
      <c r="D209" s="407"/>
      <c r="E209" s="407"/>
      <c r="F209" s="407"/>
      <c r="G209" s="112">
        <f>'01-Mapa de riesgo-UO'!I210</f>
        <v>0</v>
      </c>
      <c r="H209" s="407"/>
      <c r="I209" s="407"/>
      <c r="J209" s="407"/>
      <c r="K209" s="412"/>
      <c r="L209" s="412"/>
      <c r="M209" s="113">
        <f>'01-Mapa de riesgo-UO'!W210</f>
        <v>0</v>
      </c>
      <c r="N209" s="114">
        <f>'01-Mapa de riesgo-UO'!AB210</f>
        <v>0</v>
      </c>
      <c r="O209" s="114">
        <f>'01-Mapa de riesgo-UO'!AF210</f>
        <v>0</v>
      </c>
      <c r="P209" s="115">
        <f>'01-Mapa de riesgo-UO'!AK210</f>
        <v>0</v>
      </c>
      <c r="Q209" s="115">
        <f>'01-Mapa de riesgo-UO'!AP210</f>
        <v>0</v>
      </c>
      <c r="R209" s="407"/>
      <c r="S209" s="409"/>
      <c r="T209" s="410"/>
      <c r="U209" s="116">
        <f>'01-Mapa de riesgo-UO'!AW210</f>
        <v>0</v>
      </c>
      <c r="V209" s="116">
        <f>'01-Mapa de riesgo-UO'!AX210</f>
        <v>0</v>
      </c>
      <c r="W209" s="117">
        <f>'01-Mapa de riesgo-UO'!K210</f>
        <v>0</v>
      </c>
      <c r="X209" s="121"/>
      <c r="Y209" s="122"/>
      <c r="Z209" s="123"/>
      <c r="AA209" s="123"/>
      <c r="AB209" s="404"/>
      <c r="AC209" s="126"/>
    </row>
    <row r="210" spans="1:29" ht="12.75" customHeight="1" x14ac:dyDescent="0.2">
      <c r="A210" s="408"/>
      <c r="B210" s="408"/>
      <c r="C210" s="408"/>
      <c r="D210" s="408"/>
      <c r="E210" s="408"/>
      <c r="F210" s="408"/>
      <c r="G210" s="112">
        <f>'01-Mapa de riesgo-UO'!I211</f>
        <v>0</v>
      </c>
      <c r="H210" s="408"/>
      <c r="I210" s="408"/>
      <c r="J210" s="408"/>
      <c r="K210" s="413"/>
      <c r="L210" s="413"/>
      <c r="M210" s="113">
        <f>'01-Mapa de riesgo-UO'!W211</f>
        <v>0</v>
      </c>
      <c r="N210" s="114">
        <f>'01-Mapa de riesgo-UO'!AB211</f>
        <v>0</v>
      </c>
      <c r="O210" s="114">
        <f>'01-Mapa de riesgo-UO'!AF211</f>
        <v>0</v>
      </c>
      <c r="P210" s="115">
        <f>'01-Mapa de riesgo-UO'!AK211</f>
        <v>0</v>
      </c>
      <c r="Q210" s="115">
        <f>'01-Mapa de riesgo-UO'!AP211</f>
        <v>0</v>
      </c>
      <c r="R210" s="408"/>
      <c r="S210" s="409"/>
      <c r="T210" s="410"/>
      <c r="U210" s="116">
        <f>'01-Mapa de riesgo-UO'!AW211</f>
        <v>0</v>
      </c>
      <c r="V210" s="116">
        <f>'01-Mapa de riesgo-UO'!AX211</f>
        <v>0</v>
      </c>
      <c r="W210" s="117">
        <f>'01-Mapa de riesgo-UO'!K211</f>
        <v>0</v>
      </c>
      <c r="X210" s="121"/>
      <c r="Y210" s="122"/>
      <c r="Z210" s="123"/>
      <c r="AA210" s="123"/>
      <c r="AB210" s="405"/>
      <c r="AC210" s="126"/>
    </row>
    <row r="211" spans="1:29" ht="12.75" customHeight="1" x14ac:dyDescent="0.2">
      <c r="A211" s="416">
        <v>68</v>
      </c>
      <c r="B211" s="416" t="str">
        <f>'01-Mapa de riesgo-UO'!D212</f>
        <v>EXTENSIÓN_PROYECCIÓN_SOCIAL</v>
      </c>
      <c r="C211" s="415" t="str">
        <f>+'01-Mapa de riesgo-UO'!F212</f>
        <v>NO</v>
      </c>
      <c r="D211" s="415" t="str">
        <f>'01-Mapa de riesgo-UO'!J212</f>
        <v>Operacional</v>
      </c>
      <c r="E211" s="415" t="str">
        <f>'01-Mapa de riesgo-UO'!K212</f>
        <v>Pérdida de la validéz de los resultados (7.6)</v>
      </c>
      <c r="F211" s="415"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415" t="str">
        <f>'01-Mapa de riesgo-UO'!M212</f>
        <v>Pérdida de  credibilidad en el laboratorio
Pérdida de la confianza en el laboratorio
No conformidades en audiorías internas y externas</v>
      </c>
      <c r="I211" s="406" t="str">
        <f>'01-Mapa de riesgo-UO'!AT212</f>
        <v>LEVE</v>
      </c>
      <c r="J211" s="415" t="str">
        <f>'01-Mapa de riesgo-UO'!AU212</f>
        <v>N° de no conformidades por verificación y/o validación de métodos</v>
      </c>
      <c r="K211" s="411"/>
      <c r="L211" s="414"/>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406" t="str">
        <f>'01-Mapa de riesgo-UO'!AR212</f>
        <v>ACEPTABLE</v>
      </c>
      <c r="S211" s="409"/>
      <c r="T211" s="410"/>
      <c r="U211" s="116" t="str">
        <f>'01-Mapa de riesgo-UO'!AW212</f>
        <v>ASUMIR</v>
      </c>
      <c r="V211" s="116">
        <f>'01-Mapa de riesgo-UO'!AX212</f>
        <v>0</v>
      </c>
      <c r="W211" s="117" t="str">
        <f>'01-Mapa de riesgo-UO'!K212</f>
        <v>Pérdida de la validéz de los resultados (7.6)</v>
      </c>
      <c r="X211" s="121"/>
      <c r="Y211" s="122"/>
      <c r="Z211" s="123"/>
      <c r="AA211" s="123"/>
      <c r="AB211" s="403"/>
      <c r="AC211" s="126"/>
    </row>
    <row r="212" spans="1:29" ht="12.75" customHeight="1" x14ac:dyDescent="0.2">
      <c r="A212" s="407"/>
      <c r="B212" s="407"/>
      <c r="C212" s="407"/>
      <c r="D212" s="407"/>
      <c r="E212" s="407"/>
      <c r="F212" s="407"/>
      <c r="G212" s="112">
        <f>'01-Mapa de riesgo-UO'!I213</f>
        <v>0</v>
      </c>
      <c r="H212" s="407"/>
      <c r="I212" s="407"/>
      <c r="J212" s="407"/>
      <c r="K212" s="412"/>
      <c r="L212" s="412"/>
      <c r="M212" s="113">
        <f>'01-Mapa de riesgo-UO'!W213</f>
        <v>0</v>
      </c>
      <c r="N212" s="114">
        <f>'01-Mapa de riesgo-UO'!AB213</f>
        <v>0</v>
      </c>
      <c r="O212" s="114">
        <f>'01-Mapa de riesgo-UO'!AF213</f>
        <v>0</v>
      </c>
      <c r="P212" s="115">
        <f>'01-Mapa de riesgo-UO'!AK213</f>
        <v>0</v>
      </c>
      <c r="Q212" s="115">
        <f>'01-Mapa de riesgo-UO'!AP213</f>
        <v>0</v>
      </c>
      <c r="R212" s="407"/>
      <c r="S212" s="409"/>
      <c r="T212" s="410"/>
      <c r="U212" s="116">
        <f>'01-Mapa de riesgo-UO'!AW213</f>
        <v>0</v>
      </c>
      <c r="V212" s="116">
        <f>'01-Mapa de riesgo-UO'!AX213</f>
        <v>0</v>
      </c>
      <c r="W212" s="117">
        <f>'01-Mapa de riesgo-UO'!K213</f>
        <v>0</v>
      </c>
      <c r="X212" s="121"/>
      <c r="Y212" s="122"/>
      <c r="Z212" s="123"/>
      <c r="AA212" s="123"/>
      <c r="AB212" s="404"/>
      <c r="AC212" s="126"/>
    </row>
    <row r="213" spans="1:29" ht="12.75" customHeight="1" x14ac:dyDescent="0.2">
      <c r="A213" s="408"/>
      <c r="B213" s="408"/>
      <c r="C213" s="408"/>
      <c r="D213" s="408"/>
      <c r="E213" s="408"/>
      <c r="F213" s="408"/>
      <c r="G213" s="112">
        <f>'01-Mapa de riesgo-UO'!I214</f>
        <v>0</v>
      </c>
      <c r="H213" s="408"/>
      <c r="I213" s="408"/>
      <c r="J213" s="408"/>
      <c r="K213" s="413"/>
      <c r="L213" s="413"/>
      <c r="M213" s="113">
        <f>'01-Mapa de riesgo-UO'!W214</f>
        <v>0</v>
      </c>
      <c r="N213" s="114">
        <f>'01-Mapa de riesgo-UO'!AB214</f>
        <v>0</v>
      </c>
      <c r="O213" s="114">
        <f>'01-Mapa de riesgo-UO'!AF214</f>
        <v>0</v>
      </c>
      <c r="P213" s="115">
        <f>'01-Mapa de riesgo-UO'!AK214</f>
        <v>0</v>
      </c>
      <c r="Q213" s="115">
        <f>'01-Mapa de riesgo-UO'!AP214</f>
        <v>0</v>
      </c>
      <c r="R213" s="408"/>
      <c r="S213" s="409"/>
      <c r="T213" s="410"/>
      <c r="U213" s="116">
        <f>'01-Mapa de riesgo-UO'!AW214</f>
        <v>0</v>
      </c>
      <c r="V213" s="116">
        <f>'01-Mapa de riesgo-UO'!AX214</f>
        <v>0</v>
      </c>
      <c r="W213" s="117">
        <f>'01-Mapa de riesgo-UO'!K214</f>
        <v>0</v>
      </c>
      <c r="X213" s="121"/>
      <c r="Y213" s="122"/>
      <c r="Z213" s="123"/>
      <c r="AA213" s="123"/>
      <c r="AB213" s="405"/>
      <c r="AC213" s="126"/>
    </row>
    <row r="214" spans="1:29" ht="12.75" customHeight="1" x14ac:dyDescent="0.2">
      <c r="A214" s="416">
        <v>69</v>
      </c>
      <c r="B214" s="416" t="str">
        <f>'01-Mapa de riesgo-UO'!D215</f>
        <v>EXTENSIÓN_PROYECCIÓN_SOCIAL</v>
      </c>
      <c r="C214" s="415" t="str">
        <f>+'01-Mapa de riesgo-UO'!F215</f>
        <v>NO</v>
      </c>
      <c r="D214" s="415" t="str">
        <f>'01-Mapa de riesgo-UO'!J215</f>
        <v>Cumplimiento</v>
      </c>
      <c r="E214" s="415" t="str">
        <f>'01-Mapa de riesgo-UO'!K215</f>
        <v>Reducción del alcance de la acreditación, por ensayos de aptitud insatisfactorios (7.7)</v>
      </c>
      <c r="F214" s="415"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415" t="str">
        <f>'01-Mapa de riesgo-UO'!M215</f>
        <v>Pérdida de  credibilidad en el laboratorio
Cierre del laboratorio</v>
      </c>
      <c r="I214" s="406" t="str">
        <f>'01-Mapa de riesgo-UO'!AT215</f>
        <v>LEVE</v>
      </c>
      <c r="J214" s="415" t="str">
        <f>'01-Mapa de riesgo-UO'!AU215</f>
        <v>(Número de marcadores con resultados satisfactorios/Número total de marcadores por ejercicio)*100%</v>
      </c>
      <c r="K214" s="411"/>
      <c r="L214" s="414"/>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406" t="str">
        <f>'01-Mapa de riesgo-UO'!AR215</f>
        <v>ACEPTABLE</v>
      </c>
      <c r="S214" s="409"/>
      <c r="T214" s="410"/>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403"/>
      <c r="AC214" s="126"/>
    </row>
    <row r="215" spans="1:29" ht="12.75" customHeight="1" x14ac:dyDescent="0.2">
      <c r="A215" s="407"/>
      <c r="B215" s="407"/>
      <c r="C215" s="407"/>
      <c r="D215" s="407"/>
      <c r="E215" s="407"/>
      <c r="F215" s="407"/>
      <c r="G215" s="112" t="str">
        <f>'01-Mapa de riesgo-UO'!I216</f>
        <v xml:space="preserve">Utilización de equipos con resultados defectuosos  </v>
      </c>
      <c r="H215" s="407"/>
      <c r="I215" s="407"/>
      <c r="J215" s="407"/>
      <c r="K215" s="412"/>
      <c r="L215" s="412"/>
      <c r="M215" s="113">
        <f>'01-Mapa de riesgo-UO'!W216</f>
        <v>0</v>
      </c>
      <c r="N215" s="114">
        <f>'01-Mapa de riesgo-UO'!AB216</f>
        <v>0</v>
      </c>
      <c r="O215" s="114">
        <f>'01-Mapa de riesgo-UO'!AF216</f>
        <v>0</v>
      </c>
      <c r="P215" s="115">
        <f>'01-Mapa de riesgo-UO'!AK216</f>
        <v>0</v>
      </c>
      <c r="Q215" s="115">
        <f>'01-Mapa de riesgo-UO'!AP216</f>
        <v>0</v>
      </c>
      <c r="R215" s="407"/>
      <c r="S215" s="409"/>
      <c r="T215" s="410"/>
      <c r="U215" s="116">
        <f>'01-Mapa de riesgo-UO'!AW216</f>
        <v>0</v>
      </c>
      <c r="V215" s="116">
        <f>'01-Mapa de riesgo-UO'!AX216</f>
        <v>0</v>
      </c>
      <c r="W215" s="117">
        <f>'01-Mapa de riesgo-UO'!K216</f>
        <v>0</v>
      </c>
      <c r="X215" s="121"/>
      <c r="Y215" s="122"/>
      <c r="Z215" s="123"/>
      <c r="AA215" s="123"/>
      <c r="AB215" s="404"/>
      <c r="AC215" s="126"/>
    </row>
    <row r="216" spans="1:29" ht="12.75" customHeight="1" x14ac:dyDescent="0.2">
      <c r="A216" s="408"/>
      <c r="B216" s="408"/>
      <c r="C216" s="408"/>
      <c r="D216" s="408"/>
      <c r="E216" s="408"/>
      <c r="F216" s="408"/>
      <c r="G216" s="112">
        <f>'01-Mapa de riesgo-UO'!I217</f>
        <v>0</v>
      </c>
      <c r="H216" s="408"/>
      <c r="I216" s="408"/>
      <c r="J216" s="408"/>
      <c r="K216" s="413"/>
      <c r="L216" s="413"/>
      <c r="M216" s="113">
        <f>'01-Mapa de riesgo-UO'!W217</f>
        <v>0</v>
      </c>
      <c r="N216" s="114">
        <f>'01-Mapa de riesgo-UO'!AB217</f>
        <v>0</v>
      </c>
      <c r="O216" s="114">
        <f>'01-Mapa de riesgo-UO'!AF217</f>
        <v>0</v>
      </c>
      <c r="P216" s="115">
        <f>'01-Mapa de riesgo-UO'!AK217</f>
        <v>0</v>
      </c>
      <c r="Q216" s="115">
        <f>'01-Mapa de riesgo-UO'!AP217</f>
        <v>0</v>
      </c>
      <c r="R216" s="408"/>
      <c r="S216" s="409"/>
      <c r="T216" s="410"/>
      <c r="U216" s="116">
        <f>'01-Mapa de riesgo-UO'!AW217</f>
        <v>0</v>
      </c>
      <c r="V216" s="116">
        <f>'01-Mapa de riesgo-UO'!AX217</f>
        <v>0</v>
      </c>
      <c r="W216" s="117">
        <f>'01-Mapa de riesgo-UO'!K217</f>
        <v>0</v>
      </c>
      <c r="X216" s="121"/>
      <c r="Y216" s="122"/>
      <c r="Z216" s="123"/>
      <c r="AA216" s="123"/>
      <c r="AB216" s="405"/>
      <c r="AC216" s="126"/>
    </row>
    <row r="217" spans="1:29" ht="12.75" customHeight="1" x14ac:dyDescent="0.2">
      <c r="A217" s="416">
        <v>70</v>
      </c>
      <c r="B217" s="416" t="str">
        <f>'01-Mapa de riesgo-UO'!D218</f>
        <v>EXTENSIÓN_PROYECCIÓN_SOCIAL</v>
      </c>
      <c r="C217" s="415" t="str">
        <f>+'01-Mapa de riesgo-UO'!F218</f>
        <v>NO</v>
      </c>
      <c r="D217" s="415" t="str">
        <f>'01-Mapa de riesgo-UO'!J218</f>
        <v>Imagen</v>
      </c>
      <c r="E217" s="415" t="str">
        <f>'01-Mapa de riesgo-UO'!K218</f>
        <v xml:space="preserve">Informes de resultados con datos personales e información general incompleta o con datos errados </v>
      </c>
      <c r="F217" s="415" t="str">
        <f>'01-Mapa de riesgo-UO'!L218</f>
        <v>Emitir informes de resultados con datos errados</v>
      </c>
      <c r="G217" s="112" t="str">
        <f>'01-Mapa de riesgo-UO'!I218</f>
        <v xml:space="preserve">Suministro de la información errada por parte del cliente </v>
      </c>
      <c r="H217" s="415" t="str">
        <f>'01-Mapa de riesgo-UO'!M218</f>
        <v xml:space="preserve">Pérdida de  credibilidad en el laboratorio
Pérdida de la confianza en el laboratorio
Pérdida o suspensión de la acreditación </v>
      </c>
      <c r="I217" s="406" t="str">
        <f>'01-Mapa de riesgo-UO'!AT218</f>
        <v>MODERADO</v>
      </c>
      <c r="J217" s="415" t="str">
        <f>'01-Mapa de riesgo-UO'!AU218</f>
        <v xml:space="preserve">N° Certificados emitidos con error/ N° Total de certificados expedidos*100 </v>
      </c>
      <c r="K217" s="411"/>
      <c r="L217" s="414"/>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406" t="str">
        <f>'01-Mapa de riesgo-UO'!AR218</f>
        <v>ACEPTABLE</v>
      </c>
      <c r="S217" s="409"/>
      <c r="T217" s="410"/>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403"/>
      <c r="AC217" s="126"/>
    </row>
    <row r="218" spans="1:29" ht="12.75" customHeight="1" x14ac:dyDescent="0.2">
      <c r="A218" s="407"/>
      <c r="B218" s="407"/>
      <c r="C218" s="407"/>
      <c r="D218" s="407"/>
      <c r="E218" s="407"/>
      <c r="F218" s="407"/>
      <c r="G218" s="112" t="str">
        <f>'01-Mapa de riesgo-UO'!I219</f>
        <v>Excel con función de autocompletar. 
No se realiza revision de la información de los laboratorios clinicos al momento de ingreso</v>
      </c>
      <c r="H218" s="407"/>
      <c r="I218" s="407"/>
      <c r="J218" s="407"/>
      <c r="K218" s="412"/>
      <c r="L218" s="412"/>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407"/>
      <c r="S218" s="409"/>
      <c r="T218" s="410"/>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404"/>
      <c r="AC218" s="126"/>
    </row>
    <row r="219" spans="1:29" ht="12.75" customHeight="1" x14ac:dyDescent="0.2">
      <c r="A219" s="408"/>
      <c r="B219" s="408"/>
      <c r="C219" s="408"/>
      <c r="D219" s="408"/>
      <c r="E219" s="408"/>
      <c r="F219" s="408"/>
      <c r="G219" s="112" t="str">
        <f>'01-Mapa de riesgo-UO'!I220</f>
        <v xml:space="preserve">Interpretación inadecuada de la norma </v>
      </c>
      <c r="H219" s="408"/>
      <c r="I219" s="408"/>
      <c r="J219" s="408"/>
      <c r="K219" s="413"/>
      <c r="L219" s="413"/>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408"/>
      <c r="S219" s="409"/>
      <c r="T219" s="410"/>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405"/>
      <c r="AC219" s="126"/>
    </row>
    <row r="220" spans="1:29" ht="12.75" customHeight="1" x14ac:dyDescent="0.2">
      <c r="A220" s="416">
        <v>71</v>
      </c>
      <c r="B220" s="416" t="str">
        <f>'01-Mapa de riesgo-UO'!D221</f>
        <v>EXTENSIÓN_PROYECCIÓN_SOCIAL</v>
      </c>
      <c r="C220" s="415" t="str">
        <f>+'01-Mapa de riesgo-UO'!F221</f>
        <v>NO</v>
      </c>
      <c r="D220" s="415" t="str">
        <f>'01-Mapa de riesgo-UO'!J221</f>
        <v>Corrupción</v>
      </c>
      <c r="E220" s="415" t="str">
        <f>'01-Mapa de riesgo-UO'!K221</f>
        <v>Pérdida de la imparcialidad
(4.1.3)</v>
      </c>
      <c r="F220" s="415"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415" t="str">
        <f>'01-Mapa de riesgo-UO'!M221</f>
        <v>Pérdida de  credibilidad en el laboratorio
Pérdida de la confianza en el funcionario
Iniciación de un proceso disciplinario</v>
      </c>
      <c r="I220" s="406" t="str">
        <f>'01-Mapa de riesgo-UO'!AT221</f>
        <v>LEVE</v>
      </c>
      <c r="J220" s="415" t="str">
        <f>'01-Mapa de riesgo-UO'!AU221</f>
        <v>Número certificados con pérdida de la imparcialidad / Número certificados expedidos por el laboratorio</v>
      </c>
      <c r="K220" s="411"/>
      <c r="L220" s="414"/>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406" t="str">
        <f>'01-Mapa de riesgo-UO'!AR221</f>
        <v>ACEPTABLE</v>
      </c>
      <c r="S220" s="409"/>
      <c r="T220" s="410"/>
      <c r="U220" s="116" t="str">
        <f>'01-Mapa de riesgo-UO'!AW221</f>
        <v>ASUMIR</v>
      </c>
      <c r="V220" s="116">
        <f>'01-Mapa de riesgo-UO'!AX221</f>
        <v>0</v>
      </c>
      <c r="W220" s="117" t="str">
        <f>'01-Mapa de riesgo-UO'!K221</f>
        <v>Pérdida de la imparcialidad
(4.1.3)</v>
      </c>
      <c r="X220" s="121"/>
      <c r="Y220" s="122"/>
      <c r="Z220" s="123"/>
      <c r="AA220" s="123"/>
      <c r="AB220" s="403"/>
      <c r="AC220" s="126"/>
    </row>
    <row r="221" spans="1:29" ht="12.75" customHeight="1" x14ac:dyDescent="0.2">
      <c r="A221" s="407"/>
      <c r="B221" s="407"/>
      <c r="C221" s="407"/>
      <c r="D221" s="407"/>
      <c r="E221" s="407"/>
      <c r="F221" s="407"/>
      <c r="G221" s="112" t="str">
        <f>'01-Mapa de riesgo-UO'!I222</f>
        <v>Conflicto de interés, al prestar servicios de calibración entre las dependencias de la Universidad</v>
      </c>
      <c r="H221" s="407"/>
      <c r="I221" s="407"/>
      <c r="J221" s="407"/>
      <c r="K221" s="412"/>
      <c r="L221" s="412"/>
      <c r="M221" s="113">
        <f>'01-Mapa de riesgo-UO'!W222</f>
        <v>0</v>
      </c>
      <c r="N221" s="114">
        <f>'01-Mapa de riesgo-UO'!AB222</f>
        <v>0</v>
      </c>
      <c r="O221" s="114">
        <f>'01-Mapa de riesgo-UO'!AF222</f>
        <v>0</v>
      </c>
      <c r="P221" s="115">
        <f>'01-Mapa de riesgo-UO'!AK222</f>
        <v>0</v>
      </c>
      <c r="Q221" s="115">
        <f>'01-Mapa de riesgo-UO'!AP222</f>
        <v>0</v>
      </c>
      <c r="R221" s="407"/>
      <c r="S221" s="409"/>
      <c r="T221" s="410"/>
      <c r="U221" s="116">
        <f>'01-Mapa de riesgo-UO'!AW222</f>
        <v>0</v>
      </c>
      <c r="V221" s="116">
        <f>'01-Mapa de riesgo-UO'!AX222</f>
        <v>0</v>
      </c>
      <c r="W221" s="117">
        <f>'01-Mapa de riesgo-UO'!K222</f>
        <v>0</v>
      </c>
      <c r="X221" s="121"/>
      <c r="Y221" s="122"/>
      <c r="Z221" s="123"/>
      <c r="AA221" s="123"/>
      <c r="AB221" s="404"/>
      <c r="AC221" s="126"/>
    </row>
    <row r="222" spans="1:29" ht="12.75" customHeight="1" x14ac:dyDescent="0.2">
      <c r="A222" s="408"/>
      <c r="B222" s="408"/>
      <c r="C222" s="408"/>
      <c r="D222" s="408"/>
      <c r="E222" s="408"/>
      <c r="F222" s="408"/>
      <c r="G222" s="112">
        <f>'01-Mapa de riesgo-UO'!I223</f>
        <v>0</v>
      </c>
      <c r="H222" s="408"/>
      <c r="I222" s="408"/>
      <c r="J222" s="408"/>
      <c r="K222" s="413"/>
      <c r="L222" s="413"/>
      <c r="M222" s="113">
        <f>'01-Mapa de riesgo-UO'!W223</f>
        <v>0</v>
      </c>
      <c r="N222" s="114">
        <f>'01-Mapa de riesgo-UO'!AB223</f>
        <v>0</v>
      </c>
      <c r="O222" s="114">
        <f>'01-Mapa de riesgo-UO'!AF223</f>
        <v>0</v>
      </c>
      <c r="P222" s="115">
        <f>'01-Mapa de riesgo-UO'!AK223</f>
        <v>0</v>
      </c>
      <c r="Q222" s="115">
        <f>'01-Mapa de riesgo-UO'!AP223</f>
        <v>0</v>
      </c>
      <c r="R222" s="408"/>
      <c r="S222" s="409"/>
      <c r="T222" s="410"/>
      <c r="U222" s="116">
        <f>'01-Mapa de riesgo-UO'!AW223</f>
        <v>0</v>
      </c>
      <c r="V222" s="116">
        <f>'01-Mapa de riesgo-UO'!AX223</f>
        <v>0</v>
      </c>
      <c r="W222" s="117">
        <f>'01-Mapa de riesgo-UO'!K223</f>
        <v>0</v>
      </c>
      <c r="X222" s="121"/>
      <c r="Y222" s="122"/>
      <c r="Z222" s="123"/>
      <c r="AA222" s="123"/>
      <c r="AB222" s="405"/>
      <c r="AC222" s="126"/>
    </row>
    <row r="223" spans="1:29" ht="12.75" customHeight="1" x14ac:dyDescent="0.2">
      <c r="A223" s="416">
        <v>72</v>
      </c>
      <c r="B223" s="416" t="str">
        <f>'01-Mapa de riesgo-UO'!D224</f>
        <v>EXTENSIÓN_PROYECCIÓN_SOCIAL</v>
      </c>
      <c r="C223" s="415" t="str">
        <f>+'01-Mapa de riesgo-UO'!F224</f>
        <v>NO</v>
      </c>
      <c r="D223" s="415" t="str">
        <f>'01-Mapa de riesgo-UO'!J224</f>
        <v>Operacional</v>
      </c>
      <c r="E223" s="415" t="str">
        <f>'01-Mapa de riesgo-UO'!K224</f>
        <v>Pérdida de la validez de los resultados del laboratorio
(6.3)</v>
      </c>
      <c r="F223" s="415" t="str">
        <f>'01-Mapa de riesgo-UO'!L224</f>
        <v>Tener condiciones ambientales inadecuadas puede afectar la validez de los resultados</v>
      </c>
      <c r="G223" s="112" t="str">
        <f>'01-Mapa de riesgo-UO'!I224</f>
        <v>Condiciones ambientales inadecuadas para las calibraciones</v>
      </c>
      <c r="H223" s="415" t="str">
        <f>'01-Mapa de riesgo-UO'!M224</f>
        <v>Pérdida de credibilidad en el laboratorio
Pérdida de la confianza en el laboratorio</v>
      </c>
      <c r="I223" s="406" t="str">
        <f>'01-Mapa de riesgo-UO'!AT224</f>
        <v>LEVE</v>
      </c>
      <c r="J223" s="415" t="str">
        <f>'01-Mapa de riesgo-UO'!AU224</f>
        <v>Número de veces en que las condiciones ambientales del laboratorio se salieron de los límites establecidos para la calibración / Número de calibraciones realizadas en la vigencia</v>
      </c>
      <c r="K223" s="411"/>
      <c r="L223" s="414"/>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406" t="str">
        <f>'01-Mapa de riesgo-UO'!AR224</f>
        <v>ACEPTABLE</v>
      </c>
      <c r="S223" s="409"/>
      <c r="T223" s="410"/>
      <c r="U223" s="116" t="str">
        <f>'01-Mapa de riesgo-UO'!AW224</f>
        <v>ASUMIR</v>
      </c>
      <c r="V223" s="116">
        <f>'01-Mapa de riesgo-UO'!AX224</f>
        <v>0</v>
      </c>
      <c r="W223" s="117" t="str">
        <f>'01-Mapa de riesgo-UO'!K224</f>
        <v>Pérdida de la validez de los resultados del laboratorio
(6.3)</v>
      </c>
      <c r="X223" s="121"/>
      <c r="Y223" s="122"/>
      <c r="Z223" s="123"/>
      <c r="AA223" s="123"/>
      <c r="AB223" s="403"/>
      <c r="AC223" s="126"/>
    </row>
    <row r="224" spans="1:29" ht="12.75" customHeight="1" x14ac:dyDescent="0.2">
      <c r="A224" s="407"/>
      <c r="B224" s="407"/>
      <c r="C224" s="407"/>
      <c r="D224" s="407"/>
      <c r="E224" s="407"/>
      <c r="F224" s="407"/>
      <c r="G224" s="112">
        <f>'01-Mapa de riesgo-UO'!I225</f>
        <v>0</v>
      </c>
      <c r="H224" s="407"/>
      <c r="I224" s="407"/>
      <c r="J224" s="407"/>
      <c r="K224" s="412"/>
      <c r="L224" s="412"/>
      <c r="M224" s="113">
        <f>'01-Mapa de riesgo-UO'!W225</f>
        <v>0</v>
      </c>
      <c r="N224" s="114">
        <f>'01-Mapa de riesgo-UO'!AB225</f>
        <v>0</v>
      </c>
      <c r="O224" s="114">
        <f>'01-Mapa de riesgo-UO'!AF225</f>
        <v>0</v>
      </c>
      <c r="P224" s="115">
        <f>'01-Mapa de riesgo-UO'!AK225</f>
        <v>0</v>
      </c>
      <c r="Q224" s="115">
        <f>'01-Mapa de riesgo-UO'!AP225</f>
        <v>0</v>
      </c>
      <c r="R224" s="407"/>
      <c r="S224" s="409"/>
      <c r="T224" s="410"/>
      <c r="U224" s="116">
        <f>'01-Mapa de riesgo-UO'!AW225</f>
        <v>0</v>
      </c>
      <c r="V224" s="116">
        <f>'01-Mapa de riesgo-UO'!AX225</f>
        <v>0</v>
      </c>
      <c r="W224" s="117">
        <f>'01-Mapa de riesgo-UO'!K225</f>
        <v>0</v>
      </c>
      <c r="X224" s="121"/>
      <c r="Y224" s="122"/>
      <c r="Z224" s="123"/>
      <c r="AA224" s="123"/>
      <c r="AB224" s="404"/>
      <c r="AC224" s="126"/>
    </row>
    <row r="225" spans="1:29" ht="12.75" customHeight="1" x14ac:dyDescent="0.2">
      <c r="A225" s="408"/>
      <c r="B225" s="408"/>
      <c r="C225" s="408"/>
      <c r="D225" s="408"/>
      <c r="E225" s="408"/>
      <c r="F225" s="408"/>
      <c r="G225" s="112">
        <f>'01-Mapa de riesgo-UO'!I226</f>
        <v>0</v>
      </c>
      <c r="H225" s="408"/>
      <c r="I225" s="408"/>
      <c r="J225" s="408"/>
      <c r="K225" s="413"/>
      <c r="L225" s="413"/>
      <c r="M225" s="113">
        <f>'01-Mapa de riesgo-UO'!W226</f>
        <v>0</v>
      </c>
      <c r="N225" s="114">
        <f>'01-Mapa de riesgo-UO'!AB226</f>
        <v>0</v>
      </c>
      <c r="O225" s="114">
        <f>'01-Mapa de riesgo-UO'!AF226</f>
        <v>0</v>
      </c>
      <c r="P225" s="115">
        <f>'01-Mapa de riesgo-UO'!AK226</f>
        <v>0</v>
      </c>
      <c r="Q225" s="115">
        <f>'01-Mapa de riesgo-UO'!AP226</f>
        <v>0</v>
      </c>
      <c r="R225" s="408"/>
      <c r="S225" s="409"/>
      <c r="T225" s="410"/>
      <c r="U225" s="116">
        <f>'01-Mapa de riesgo-UO'!AW226</f>
        <v>0</v>
      </c>
      <c r="V225" s="116">
        <f>'01-Mapa de riesgo-UO'!AX226</f>
        <v>0</v>
      </c>
      <c r="W225" s="117">
        <f>'01-Mapa de riesgo-UO'!K226</f>
        <v>0</v>
      </c>
      <c r="X225" s="121"/>
      <c r="Y225" s="122"/>
      <c r="Z225" s="123"/>
      <c r="AA225" s="123"/>
      <c r="AB225" s="405"/>
      <c r="AC225" s="126"/>
    </row>
    <row r="226" spans="1:29" ht="12.75" customHeight="1" x14ac:dyDescent="0.2">
      <c r="A226" s="416">
        <v>73</v>
      </c>
      <c r="B226" s="416" t="str">
        <f>'01-Mapa de riesgo-UO'!D227</f>
        <v>EXTENSIÓN_PROYECCIÓN_SOCIAL</v>
      </c>
      <c r="C226" s="415" t="str">
        <f>+'01-Mapa de riesgo-UO'!F227</f>
        <v>NO</v>
      </c>
      <c r="D226" s="415" t="str">
        <f>'01-Mapa de riesgo-UO'!J227</f>
        <v>Operacional</v>
      </c>
      <c r="E226" s="415" t="str">
        <f>'01-Mapa de riesgo-UO'!K227</f>
        <v>Pérdida de la validez de los resultados del laboratorio
(6.4)</v>
      </c>
      <c r="F226" s="415"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415" t="str">
        <f>'01-Mapa de riesgo-UO'!M227</f>
        <v>Pérdida de credibilidad en el laboratorio
                                                                                                                                                      Pérdida de la confianza en el laboratorio</v>
      </c>
      <c r="I226" s="406" t="str">
        <f>'01-Mapa de riesgo-UO'!AT227</f>
        <v>LEVE</v>
      </c>
      <c r="J226" s="415" t="str">
        <f>'01-Mapa de riesgo-UO'!AU227</f>
        <v>% de cumplimiento del plan de calibración, verificación y mantenimiento</v>
      </c>
      <c r="K226" s="411"/>
      <c r="L226" s="414"/>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406" t="str">
        <f>'01-Mapa de riesgo-UO'!AR227</f>
        <v>ACEPTABLE</v>
      </c>
      <c r="S226" s="409"/>
      <c r="T226" s="410"/>
      <c r="U226" s="116" t="str">
        <f>'01-Mapa de riesgo-UO'!AW227</f>
        <v>ASUMIR</v>
      </c>
      <c r="V226" s="116">
        <f>'01-Mapa de riesgo-UO'!AX227</f>
        <v>0</v>
      </c>
      <c r="W226" s="117" t="str">
        <f>'01-Mapa de riesgo-UO'!K227</f>
        <v>Pérdida de la validez de los resultados del laboratorio
(6.4)</v>
      </c>
      <c r="X226" s="121"/>
      <c r="Y226" s="122"/>
      <c r="Z226" s="123"/>
      <c r="AA226" s="123"/>
      <c r="AB226" s="403"/>
      <c r="AC226" s="126"/>
    </row>
    <row r="227" spans="1:29" ht="12.75" customHeight="1" x14ac:dyDescent="0.2">
      <c r="A227" s="407"/>
      <c r="B227" s="407"/>
      <c r="C227" s="407"/>
      <c r="D227" s="407"/>
      <c r="E227" s="407"/>
      <c r="F227" s="407"/>
      <c r="G227" s="112">
        <f>'01-Mapa de riesgo-UO'!I228</f>
        <v>0</v>
      </c>
      <c r="H227" s="407"/>
      <c r="I227" s="407"/>
      <c r="J227" s="407"/>
      <c r="K227" s="412"/>
      <c r="L227" s="412"/>
      <c r="M227" s="113">
        <f>'01-Mapa de riesgo-UO'!W228</f>
        <v>0</v>
      </c>
      <c r="N227" s="114">
        <f>'01-Mapa de riesgo-UO'!AB228</f>
        <v>0</v>
      </c>
      <c r="O227" s="114">
        <f>'01-Mapa de riesgo-UO'!AF228</f>
        <v>0</v>
      </c>
      <c r="P227" s="115">
        <f>'01-Mapa de riesgo-UO'!AK228</f>
        <v>0</v>
      </c>
      <c r="Q227" s="115">
        <f>'01-Mapa de riesgo-UO'!AP228</f>
        <v>0</v>
      </c>
      <c r="R227" s="407"/>
      <c r="S227" s="409"/>
      <c r="T227" s="410"/>
      <c r="U227" s="116">
        <f>'01-Mapa de riesgo-UO'!AW228</f>
        <v>0</v>
      </c>
      <c r="V227" s="116">
        <f>'01-Mapa de riesgo-UO'!AX228</f>
        <v>0</v>
      </c>
      <c r="W227" s="117">
        <f>'01-Mapa de riesgo-UO'!K228</f>
        <v>0</v>
      </c>
      <c r="X227" s="121"/>
      <c r="Y227" s="122"/>
      <c r="Z227" s="123"/>
      <c r="AA227" s="123"/>
      <c r="AB227" s="404"/>
      <c r="AC227" s="126"/>
    </row>
    <row r="228" spans="1:29" ht="12.75" customHeight="1" x14ac:dyDescent="0.2">
      <c r="A228" s="408"/>
      <c r="B228" s="408"/>
      <c r="C228" s="408"/>
      <c r="D228" s="408"/>
      <c r="E228" s="408"/>
      <c r="F228" s="408"/>
      <c r="G228" s="112">
        <f>'01-Mapa de riesgo-UO'!I229</f>
        <v>0</v>
      </c>
      <c r="H228" s="408"/>
      <c r="I228" s="408"/>
      <c r="J228" s="408"/>
      <c r="K228" s="413"/>
      <c r="L228" s="413"/>
      <c r="M228" s="113">
        <f>'01-Mapa de riesgo-UO'!W229</f>
        <v>0</v>
      </c>
      <c r="N228" s="114">
        <f>'01-Mapa de riesgo-UO'!AB229</f>
        <v>0</v>
      </c>
      <c r="O228" s="114">
        <f>'01-Mapa de riesgo-UO'!AF229</f>
        <v>0</v>
      </c>
      <c r="P228" s="115">
        <f>'01-Mapa de riesgo-UO'!AK229</f>
        <v>0</v>
      </c>
      <c r="Q228" s="115">
        <f>'01-Mapa de riesgo-UO'!AP229</f>
        <v>0</v>
      </c>
      <c r="R228" s="408"/>
      <c r="S228" s="409"/>
      <c r="T228" s="410"/>
      <c r="U228" s="116">
        <f>'01-Mapa de riesgo-UO'!AW229</f>
        <v>0</v>
      </c>
      <c r="V228" s="116">
        <f>'01-Mapa de riesgo-UO'!AX229</f>
        <v>0</v>
      </c>
      <c r="W228" s="117">
        <f>'01-Mapa de riesgo-UO'!K229</f>
        <v>0</v>
      </c>
      <c r="X228" s="121"/>
      <c r="Y228" s="122"/>
      <c r="Z228" s="123"/>
      <c r="AA228" s="123"/>
      <c r="AB228" s="405"/>
      <c r="AC228" s="126"/>
    </row>
    <row r="229" spans="1:29" ht="12.75" customHeight="1" x14ac:dyDescent="0.2">
      <c r="A229" s="416">
        <v>74</v>
      </c>
      <c r="B229" s="416" t="str">
        <f>'01-Mapa de riesgo-UO'!D230</f>
        <v>EXTENSIÓN_PROYECCIÓN_SOCIAL</v>
      </c>
      <c r="C229" s="415" t="str">
        <f>+'01-Mapa de riesgo-UO'!F230</f>
        <v>NO</v>
      </c>
      <c r="D229" s="415" t="str">
        <f>'01-Mapa de riesgo-UO'!J230</f>
        <v>Operacional</v>
      </c>
      <c r="E229" s="415" t="str">
        <f>'01-Mapa de riesgo-UO'!K230</f>
        <v>Pérdida de la validez de los resultados del laboratorio
(6.4.9)</v>
      </c>
      <c r="F229" s="415"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415" t="str">
        <f>'01-Mapa de riesgo-UO'!M230</f>
        <v>Pérdida de  credibilidad en el laboratorio
Pérdida de la confianza en el laboratorio</v>
      </c>
      <c r="I229" s="406" t="str">
        <f>'01-Mapa de riesgo-UO'!AT230</f>
        <v>LEVE</v>
      </c>
      <c r="J229" s="415" t="str">
        <f>'01-Mapa de riesgo-UO'!AU230</f>
        <v>Número de equipos defectuosos detectados en el laboratorio / Total de equipos</v>
      </c>
      <c r="K229" s="411"/>
      <c r="L229" s="414"/>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406" t="str">
        <f>'01-Mapa de riesgo-UO'!AR230</f>
        <v>ACEPTABLE</v>
      </c>
      <c r="S229" s="409"/>
      <c r="T229" s="410"/>
      <c r="U229" s="116" t="str">
        <f>'01-Mapa de riesgo-UO'!AW230</f>
        <v>ASUMIR</v>
      </c>
      <c r="V229" s="116">
        <f>'01-Mapa de riesgo-UO'!AX230</f>
        <v>0</v>
      </c>
      <c r="W229" s="117" t="str">
        <f>'01-Mapa de riesgo-UO'!K230</f>
        <v>Pérdida de la validez de los resultados del laboratorio
(6.4.9)</v>
      </c>
      <c r="X229" s="121"/>
      <c r="Y229" s="122"/>
      <c r="Z229" s="123"/>
      <c r="AA229" s="123"/>
      <c r="AB229" s="403"/>
      <c r="AC229" s="126"/>
    </row>
    <row r="230" spans="1:29" ht="12.75" customHeight="1" x14ac:dyDescent="0.2">
      <c r="A230" s="407"/>
      <c r="B230" s="407"/>
      <c r="C230" s="407"/>
      <c r="D230" s="407"/>
      <c r="E230" s="407"/>
      <c r="F230" s="407"/>
      <c r="G230" s="112">
        <f>'01-Mapa de riesgo-UO'!I231</f>
        <v>0</v>
      </c>
      <c r="H230" s="407"/>
      <c r="I230" s="407"/>
      <c r="J230" s="407"/>
      <c r="K230" s="412"/>
      <c r="L230" s="412"/>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407"/>
      <c r="S230" s="409"/>
      <c r="T230" s="410"/>
      <c r="U230" s="116">
        <f>'01-Mapa de riesgo-UO'!AW231</f>
        <v>0</v>
      </c>
      <c r="V230" s="116">
        <f>'01-Mapa de riesgo-UO'!AX231</f>
        <v>0</v>
      </c>
      <c r="W230" s="117">
        <f>'01-Mapa de riesgo-UO'!K231</f>
        <v>0</v>
      </c>
      <c r="X230" s="121"/>
      <c r="Y230" s="122"/>
      <c r="Z230" s="123"/>
      <c r="AA230" s="123"/>
      <c r="AB230" s="404"/>
      <c r="AC230" s="126"/>
    </row>
    <row r="231" spans="1:29" ht="12.75" customHeight="1" x14ac:dyDescent="0.2">
      <c r="A231" s="408"/>
      <c r="B231" s="408"/>
      <c r="C231" s="408"/>
      <c r="D231" s="408"/>
      <c r="E231" s="408"/>
      <c r="F231" s="408"/>
      <c r="G231" s="112">
        <f>'01-Mapa de riesgo-UO'!I232</f>
        <v>0</v>
      </c>
      <c r="H231" s="408"/>
      <c r="I231" s="408"/>
      <c r="J231" s="408"/>
      <c r="K231" s="413"/>
      <c r="L231" s="413"/>
      <c r="M231" s="113">
        <f>'01-Mapa de riesgo-UO'!W232</f>
        <v>0</v>
      </c>
      <c r="N231" s="114">
        <f>'01-Mapa de riesgo-UO'!AB232</f>
        <v>0</v>
      </c>
      <c r="O231" s="114">
        <f>'01-Mapa de riesgo-UO'!AF232</f>
        <v>0</v>
      </c>
      <c r="P231" s="115">
        <f>'01-Mapa de riesgo-UO'!AK232</f>
        <v>0</v>
      </c>
      <c r="Q231" s="115">
        <f>'01-Mapa de riesgo-UO'!AP232</f>
        <v>0</v>
      </c>
      <c r="R231" s="408"/>
      <c r="S231" s="409"/>
      <c r="T231" s="410"/>
      <c r="U231" s="116">
        <f>'01-Mapa de riesgo-UO'!AW232</f>
        <v>0</v>
      </c>
      <c r="V231" s="116">
        <f>'01-Mapa de riesgo-UO'!AX232</f>
        <v>0</v>
      </c>
      <c r="W231" s="117">
        <f>'01-Mapa de riesgo-UO'!K232</f>
        <v>0</v>
      </c>
      <c r="X231" s="121"/>
      <c r="Y231" s="122"/>
      <c r="Z231" s="123"/>
      <c r="AA231" s="123"/>
      <c r="AB231" s="405"/>
      <c r="AC231" s="126"/>
    </row>
    <row r="232" spans="1:29" ht="12.75" customHeight="1" x14ac:dyDescent="0.2">
      <c r="A232" s="416">
        <v>75</v>
      </c>
      <c r="B232" s="416" t="str">
        <f>'01-Mapa de riesgo-UO'!D233</f>
        <v>EXTENSIÓN_PROYECCIÓN_SOCIAL</v>
      </c>
      <c r="C232" s="415" t="str">
        <f>+'01-Mapa de riesgo-UO'!F233</f>
        <v>NO</v>
      </c>
      <c r="D232" s="415" t="str">
        <f>'01-Mapa de riesgo-UO'!J233</f>
        <v>Operacional</v>
      </c>
      <c r="E232" s="415" t="str">
        <f>'01-Mapa de riesgo-UO'!K233</f>
        <v>Emisión de una Declaración de Conformidad Errada
(7.8.6)</v>
      </c>
      <c r="F232" s="415"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415" t="str">
        <f>'01-Mapa de riesgo-UO'!M233</f>
        <v>Pérdida de  credibilidad en el laboratorio
Pérdida de la confianza en el laboratorio</v>
      </c>
      <c r="I232" s="406" t="str">
        <f>'01-Mapa de riesgo-UO'!AT233</f>
        <v>MODERADO</v>
      </c>
      <c r="J232" s="415" t="str">
        <f>'01-Mapa de riesgo-UO'!AU233</f>
        <v>Número de certificados con declaración de conformidad equivocada / Número de certificados con declaración de conformidad</v>
      </c>
      <c r="K232" s="411"/>
      <c r="L232" s="414"/>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406" t="str">
        <f>'01-Mapa de riesgo-UO'!AR233</f>
        <v>ACEPTABLE</v>
      </c>
      <c r="S232" s="409"/>
      <c r="T232" s="410"/>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403"/>
      <c r="AC232" s="126"/>
    </row>
    <row r="233" spans="1:29" ht="12.75" customHeight="1" x14ac:dyDescent="0.2">
      <c r="A233" s="407"/>
      <c r="B233" s="407"/>
      <c r="C233" s="407"/>
      <c r="D233" s="407"/>
      <c r="E233" s="407"/>
      <c r="F233" s="407"/>
      <c r="G233" s="112">
        <f>'01-Mapa de riesgo-UO'!I234</f>
        <v>0</v>
      </c>
      <c r="H233" s="407"/>
      <c r="I233" s="407"/>
      <c r="J233" s="407"/>
      <c r="K233" s="412"/>
      <c r="L233" s="412"/>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407"/>
      <c r="S233" s="409"/>
      <c r="T233" s="410"/>
      <c r="U233" s="116">
        <f>'01-Mapa de riesgo-UO'!AW234</f>
        <v>0</v>
      </c>
      <c r="V233" s="116">
        <f>'01-Mapa de riesgo-UO'!AX234</f>
        <v>0</v>
      </c>
      <c r="W233" s="117">
        <f>'01-Mapa de riesgo-UO'!K234</f>
        <v>0</v>
      </c>
      <c r="X233" s="121"/>
      <c r="Y233" s="122"/>
      <c r="Z233" s="123"/>
      <c r="AA233" s="123"/>
      <c r="AB233" s="404"/>
      <c r="AC233" s="126"/>
    </row>
    <row r="234" spans="1:29" ht="12.75" customHeight="1" x14ac:dyDescent="0.2">
      <c r="A234" s="408"/>
      <c r="B234" s="408"/>
      <c r="C234" s="408"/>
      <c r="D234" s="408"/>
      <c r="E234" s="408"/>
      <c r="F234" s="408"/>
      <c r="G234" s="112">
        <f>'01-Mapa de riesgo-UO'!I235</f>
        <v>0</v>
      </c>
      <c r="H234" s="408"/>
      <c r="I234" s="408"/>
      <c r="J234" s="408"/>
      <c r="K234" s="413"/>
      <c r="L234" s="413"/>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408"/>
      <c r="S234" s="409"/>
      <c r="T234" s="410"/>
      <c r="U234" s="116">
        <f>'01-Mapa de riesgo-UO'!AW235</f>
        <v>0</v>
      </c>
      <c r="V234" s="116">
        <f>'01-Mapa de riesgo-UO'!AX235</f>
        <v>0</v>
      </c>
      <c r="W234" s="117">
        <f>'01-Mapa de riesgo-UO'!K235</f>
        <v>0</v>
      </c>
      <c r="X234" s="121"/>
      <c r="Y234" s="122"/>
      <c r="Z234" s="123"/>
      <c r="AA234" s="123"/>
      <c r="AB234" s="405"/>
      <c r="AC234" s="126"/>
    </row>
    <row r="235" spans="1:29" ht="12.75" customHeight="1" x14ac:dyDescent="0.2">
      <c r="A235" s="416">
        <v>76</v>
      </c>
      <c r="B235" s="416" t="str">
        <f>'01-Mapa de riesgo-UO'!D236</f>
        <v>EXTENSIÓN_PROYECCIÓN_SOCIAL</v>
      </c>
      <c r="C235" s="415" t="str">
        <f>+'01-Mapa de riesgo-UO'!F236</f>
        <v>NO</v>
      </c>
      <c r="D235" s="415" t="str">
        <f>'01-Mapa de riesgo-UO'!J236</f>
        <v>Operacional</v>
      </c>
      <c r="E235" s="415" t="str">
        <f>'01-Mapa de riesgo-UO'!K236</f>
        <v>Aplicación de un método de calibración inadecuado
(7.2)</v>
      </c>
      <c r="F235" s="415" t="str">
        <f>'01-Mapa de riesgo-UO'!L236</f>
        <v>Verificación del método es inapropiada para el laboratorio</v>
      </c>
      <c r="G235" s="112" t="str">
        <f>'01-Mapa de riesgo-UO'!I236</f>
        <v>En la verificación / validación del método no se tuvieron en cuenta todos los factores</v>
      </c>
      <c r="H235" s="415" t="str">
        <f>'01-Mapa de riesgo-UO'!M236</f>
        <v>Pérdida de  credibilidad en el laboratorio
Pérdida de la confianza en el laboratorio
No conformidades en auditorías internas y externas</v>
      </c>
      <c r="I235" s="406" t="str">
        <f>'01-Mapa de riesgo-UO'!AT236</f>
        <v>MODERADO</v>
      </c>
      <c r="J235" s="415" t="str">
        <f>'01-Mapa de riesgo-UO'!AU236</f>
        <v>Número de magnitudes definidas por el laboratorio en la verificación / Número de magnitudes establecidas en el documento normativo</v>
      </c>
      <c r="K235" s="411"/>
      <c r="L235" s="414"/>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406" t="str">
        <f>'01-Mapa de riesgo-UO'!AR236</f>
        <v>ACEPTABLE</v>
      </c>
      <c r="S235" s="409"/>
      <c r="T235" s="410"/>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403"/>
      <c r="AC235" s="126"/>
    </row>
    <row r="236" spans="1:29" ht="12.75" customHeight="1" x14ac:dyDescent="0.2">
      <c r="A236" s="407"/>
      <c r="B236" s="407"/>
      <c r="C236" s="407"/>
      <c r="D236" s="407"/>
      <c r="E236" s="407"/>
      <c r="F236" s="407"/>
      <c r="G236" s="112">
        <f>'01-Mapa de riesgo-UO'!I237</f>
        <v>0</v>
      </c>
      <c r="H236" s="407"/>
      <c r="I236" s="407"/>
      <c r="J236" s="407"/>
      <c r="K236" s="412"/>
      <c r="L236" s="412"/>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407"/>
      <c r="S236" s="409"/>
      <c r="T236" s="410"/>
      <c r="U236" s="116">
        <f>'01-Mapa de riesgo-UO'!AW237</f>
        <v>0</v>
      </c>
      <c r="V236" s="116">
        <f>'01-Mapa de riesgo-UO'!AX237</f>
        <v>0</v>
      </c>
      <c r="W236" s="117">
        <f>'01-Mapa de riesgo-UO'!K237</f>
        <v>0</v>
      </c>
      <c r="X236" s="121"/>
      <c r="Y236" s="122"/>
      <c r="Z236" s="123"/>
      <c r="AA236" s="123"/>
      <c r="AB236" s="404"/>
      <c r="AC236" s="126"/>
    </row>
    <row r="237" spans="1:29" ht="12.75" customHeight="1" x14ac:dyDescent="0.2">
      <c r="A237" s="408"/>
      <c r="B237" s="408"/>
      <c r="C237" s="408"/>
      <c r="D237" s="408"/>
      <c r="E237" s="408"/>
      <c r="F237" s="408"/>
      <c r="G237" s="112">
        <f>'01-Mapa de riesgo-UO'!I238</f>
        <v>0</v>
      </c>
      <c r="H237" s="408"/>
      <c r="I237" s="408"/>
      <c r="J237" s="408"/>
      <c r="K237" s="413"/>
      <c r="L237" s="413"/>
      <c r="M237" s="113">
        <f>'01-Mapa de riesgo-UO'!W238</f>
        <v>0</v>
      </c>
      <c r="N237" s="114">
        <f>'01-Mapa de riesgo-UO'!AB238</f>
        <v>0</v>
      </c>
      <c r="O237" s="114">
        <f>'01-Mapa de riesgo-UO'!AF238</f>
        <v>0</v>
      </c>
      <c r="P237" s="115">
        <f>'01-Mapa de riesgo-UO'!AK238</f>
        <v>0</v>
      </c>
      <c r="Q237" s="115">
        <f>'01-Mapa de riesgo-UO'!AP238</f>
        <v>0</v>
      </c>
      <c r="R237" s="408"/>
      <c r="S237" s="409"/>
      <c r="T237" s="410"/>
      <c r="U237" s="116">
        <f>'01-Mapa de riesgo-UO'!AW238</f>
        <v>0</v>
      </c>
      <c r="V237" s="116">
        <f>'01-Mapa de riesgo-UO'!AX238</f>
        <v>0</v>
      </c>
      <c r="W237" s="117">
        <f>'01-Mapa de riesgo-UO'!K238</f>
        <v>0</v>
      </c>
      <c r="X237" s="121"/>
      <c r="Y237" s="122"/>
      <c r="Z237" s="123"/>
      <c r="AA237" s="123"/>
      <c r="AB237" s="405"/>
      <c r="AC237" s="126"/>
    </row>
    <row r="238" spans="1:29" ht="12.75" customHeight="1" x14ac:dyDescent="0.2">
      <c r="A238" s="416">
        <v>77</v>
      </c>
      <c r="B238" s="416" t="str">
        <f>'01-Mapa de riesgo-UO'!D239</f>
        <v>EXTENSIÓN_PROYECCIÓN_SOCIAL</v>
      </c>
      <c r="C238" s="415" t="str">
        <f>+'01-Mapa de riesgo-UO'!F239</f>
        <v>NO</v>
      </c>
      <c r="D238" s="415" t="str">
        <f>'01-Mapa de riesgo-UO'!J239</f>
        <v>Operacional</v>
      </c>
      <c r="E238" s="415" t="str">
        <f>'01-Mapa de riesgo-UO'!K239</f>
        <v>Pérdida de la validez de los resultados
(7.7)</v>
      </c>
      <c r="F238" s="415"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415" t="str">
        <f>'01-Mapa de riesgo-UO'!M239</f>
        <v>Pérdida de  credibilidad en el laboratorio
Pérdida de la confianza en el laboratorio
No conformidades en auditorías internas y externas</v>
      </c>
      <c r="I238" s="406" t="str">
        <f>'01-Mapa de riesgo-UO'!AT239</f>
        <v>MODERADO</v>
      </c>
      <c r="J238" s="415" t="str">
        <f>'01-Mapa de riesgo-UO'!AU239</f>
        <v>Número de No Conformidades por estimación de incertidumbre / Total de No Conformidades</v>
      </c>
      <c r="K238" s="411"/>
      <c r="L238" s="414"/>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406" t="str">
        <f>'01-Mapa de riesgo-UO'!AR239</f>
        <v>ACEPTABLE</v>
      </c>
      <c r="S238" s="409"/>
      <c r="T238" s="410"/>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403"/>
      <c r="AC238" s="126"/>
    </row>
    <row r="239" spans="1:29" ht="12.75" customHeight="1" x14ac:dyDescent="0.2">
      <c r="A239" s="407"/>
      <c r="B239" s="407"/>
      <c r="C239" s="407"/>
      <c r="D239" s="407"/>
      <c r="E239" s="407"/>
      <c r="F239" s="407"/>
      <c r="G239" s="112">
        <f>'01-Mapa de riesgo-UO'!I240</f>
        <v>0</v>
      </c>
      <c r="H239" s="407"/>
      <c r="I239" s="407"/>
      <c r="J239" s="407"/>
      <c r="K239" s="412"/>
      <c r="L239" s="412"/>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407"/>
      <c r="S239" s="409"/>
      <c r="T239" s="410"/>
      <c r="U239" s="116">
        <f>'01-Mapa de riesgo-UO'!AW240</f>
        <v>0</v>
      </c>
      <c r="V239" s="116">
        <f>'01-Mapa de riesgo-UO'!AX240</f>
        <v>0</v>
      </c>
      <c r="W239" s="117">
        <f>'01-Mapa de riesgo-UO'!K240</f>
        <v>0</v>
      </c>
      <c r="X239" s="121"/>
      <c r="Y239" s="122"/>
      <c r="Z239" s="123"/>
      <c r="AA239" s="123"/>
      <c r="AB239" s="404"/>
      <c r="AC239" s="126"/>
    </row>
    <row r="240" spans="1:29" ht="12.75" customHeight="1" x14ac:dyDescent="0.2">
      <c r="A240" s="408"/>
      <c r="B240" s="408"/>
      <c r="C240" s="408"/>
      <c r="D240" s="408"/>
      <c r="E240" s="408"/>
      <c r="F240" s="408"/>
      <c r="G240" s="112">
        <f>'01-Mapa de riesgo-UO'!I241</f>
        <v>0</v>
      </c>
      <c r="H240" s="408"/>
      <c r="I240" s="408"/>
      <c r="J240" s="408"/>
      <c r="K240" s="413"/>
      <c r="L240" s="413"/>
      <c r="M240" s="113">
        <f>'01-Mapa de riesgo-UO'!W241</f>
        <v>0</v>
      </c>
      <c r="N240" s="114">
        <f>'01-Mapa de riesgo-UO'!AB241</f>
        <v>0</v>
      </c>
      <c r="O240" s="114">
        <f>'01-Mapa de riesgo-UO'!AF241</f>
        <v>0</v>
      </c>
      <c r="P240" s="115">
        <f>'01-Mapa de riesgo-UO'!AK241</f>
        <v>0</v>
      </c>
      <c r="Q240" s="115">
        <f>'01-Mapa de riesgo-UO'!AP241</f>
        <v>0</v>
      </c>
      <c r="R240" s="408"/>
      <c r="S240" s="409"/>
      <c r="T240" s="410"/>
      <c r="U240" s="116">
        <f>'01-Mapa de riesgo-UO'!AW241</f>
        <v>0</v>
      </c>
      <c r="V240" s="116">
        <f>'01-Mapa de riesgo-UO'!AX241</f>
        <v>0</v>
      </c>
      <c r="W240" s="117">
        <f>'01-Mapa de riesgo-UO'!K241</f>
        <v>0</v>
      </c>
      <c r="X240" s="121"/>
      <c r="Y240" s="122"/>
      <c r="Z240" s="123"/>
      <c r="AA240" s="123"/>
      <c r="AB240" s="405"/>
      <c r="AC240" s="126"/>
    </row>
    <row r="241" spans="1:29" ht="12.75" customHeight="1" x14ac:dyDescent="0.2">
      <c r="A241" s="416">
        <v>78</v>
      </c>
      <c r="B241" s="416" t="str">
        <f>'01-Mapa de riesgo-UO'!D242</f>
        <v>EXTENSIÓN_PROYECCIÓN_SOCIAL</v>
      </c>
      <c r="C241" s="415" t="str">
        <f>+'01-Mapa de riesgo-UO'!F242</f>
        <v>NO</v>
      </c>
      <c r="D241" s="415" t="str">
        <f>'01-Mapa de riesgo-UO'!J242</f>
        <v>Operacional</v>
      </c>
      <c r="E241" s="415" t="str">
        <f>'01-Mapa de riesgo-UO'!K242</f>
        <v xml:space="preserve">Resultados Insatisfactorios en la Participación en Ensayos de Aptitud </v>
      </c>
      <c r="F241" s="415" t="str">
        <f>'01-Mapa de riesgo-UO'!L242</f>
        <v>Los resultados de los ensayos de aptitud en los que participa el laboratorio son insatisfactorios</v>
      </c>
      <c r="G241" s="112" t="str">
        <f>'01-Mapa de riesgo-UO'!I242</f>
        <v>Utilización de una norma inadecuada para las calibraciones</v>
      </c>
      <c r="H241" s="415" t="str">
        <f>'01-Mapa de riesgo-UO'!M242</f>
        <v>Pérdida de  credibilidad en el laboratorio
Cierre del laboratorio</v>
      </c>
      <c r="I241" s="406" t="str">
        <f>'01-Mapa de riesgo-UO'!AT242</f>
        <v>LEVE</v>
      </c>
      <c r="J241" s="415" t="str">
        <f>'01-Mapa de riesgo-UO'!AU242</f>
        <v>Número ensayos no satisfactorios / Número ensayos total</v>
      </c>
      <c r="K241" s="411"/>
      <c r="L241" s="414"/>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406" t="str">
        <f>'01-Mapa de riesgo-UO'!AR242</f>
        <v>ACEPTABLE</v>
      </c>
      <c r="S241" s="409"/>
      <c r="T241" s="410"/>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403"/>
      <c r="AC241" s="126"/>
    </row>
    <row r="242" spans="1:29" ht="12.75" customHeight="1" x14ac:dyDescent="0.2">
      <c r="A242" s="407"/>
      <c r="B242" s="407"/>
      <c r="C242" s="407"/>
      <c r="D242" s="407"/>
      <c r="E242" s="407"/>
      <c r="F242" s="407"/>
      <c r="G242" s="112">
        <f>'01-Mapa de riesgo-UO'!I243</f>
        <v>0</v>
      </c>
      <c r="H242" s="407"/>
      <c r="I242" s="407"/>
      <c r="J242" s="407"/>
      <c r="K242" s="412"/>
      <c r="L242" s="412"/>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407"/>
      <c r="S242" s="409"/>
      <c r="T242" s="410"/>
      <c r="U242" s="116">
        <f>'01-Mapa de riesgo-UO'!AW243</f>
        <v>0</v>
      </c>
      <c r="V242" s="116">
        <f>'01-Mapa de riesgo-UO'!AX243</f>
        <v>0</v>
      </c>
      <c r="W242" s="117">
        <f>'01-Mapa de riesgo-UO'!K243</f>
        <v>0</v>
      </c>
      <c r="X242" s="121"/>
      <c r="Y242" s="122"/>
      <c r="Z242" s="123"/>
      <c r="AA242" s="123"/>
      <c r="AB242" s="404"/>
      <c r="AC242" s="126"/>
    </row>
    <row r="243" spans="1:29" ht="12.75" customHeight="1" x14ac:dyDescent="0.2">
      <c r="A243" s="408"/>
      <c r="B243" s="408"/>
      <c r="C243" s="408"/>
      <c r="D243" s="408"/>
      <c r="E243" s="408"/>
      <c r="F243" s="408"/>
      <c r="G243" s="112">
        <f>'01-Mapa de riesgo-UO'!I244</f>
        <v>0</v>
      </c>
      <c r="H243" s="408"/>
      <c r="I243" s="408"/>
      <c r="J243" s="408"/>
      <c r="K243" s="413"/>
      <c r="L243" s="413"/>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408"/>
      <c r="S243" s="409"/>
      <c r="T243" s="410"/>
      <c r="U243" s="116">
        <f>'01-Mapa de riesgo-UO'!AW244</f>
        <v>0</v>
      </c>
      <c r="V243" s="116">
        <f>'01-Mapa de riesgo-UO'!AX244</f>
        <v>0</v>
      </c>
      <c r="W243" s="117">
        <f>'01-Mapa de riesgo-UO'!K244</f>
        <v>0</v>
      </c>
      <c r="X243" s="121"/>
      <c r="Y243" s="122"/>
      <c r="Z243" s="123"/>
      <c r="AA243" s="123"/>
      <c r="AB243" s="405"/>
      <c r="AC243" s="126"/>
    </row>
    <row r="244" spans="1:29" ht="12.75" customHeight="1" x14ac:dyDescent="0.2">
      <c r="A244" s="416">
        <v>79</v>
      </c>
      <c r="B244" s="416" t="str">
        <f>'01-Mapa de riesgo-UO'!D245</f>
        <v>EXTENSIÓN_PROYECCIÓN_SOCIAL</v>
      </c>
      <c r="C244" s="415" t="str">
        <f>+'01-Mapa de riesgo-UO'!F245</f>
        <v>NO</v>
      </c>
      <c r="D244" s="415" t="str">
        <f>'01-Mapa de riesgo-UO'!J245</f>
        <v>Operacional</v>
      </c>
      <c r="E244" s="415" t="str">
        <f>'01-Mapa de riesgo-UO'!K245</f>
        <v>Interrupción del servicio de calibración</v>
      </c>
      <c r="F244" s="415"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415" t="str">
        <f>'01-Mapa de riesgo-UO'!M245</f>
        <v>Cierre del laboratorio                Incumplimiento con los clientes</v>
      </c>
      <c r="I244" s="406" t="str">
        <f>'01-Mapa de riesgo-UO'!AT245</f>
        <v>MODERADO</v>
      </c>
      <c r="J244" s="415" t="str">
        <f>'01-Mapa de riesgo-UO'!AU245</f>
        <v>Número de reparaciones en el equipo de aire acondicionado o en el deshumidificador por vigencia</v>
      </c>
      <c r="K244" s="411"/>
      <c r="L244" s="414"/>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406" t="str">
        <f>'01-Mapa de riesgo-UO'!AR245</f>
        <v>ACEPTABLE</v>
      </c>
      <c r="S244" s="409"/>
      <c r="T244" s="410"/>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403"/>
      <c r="AC244" s="126"/>
    </row>
    <row r="245" spans="1:29" ht="12.75" customHeight="1" x14ac:dyDescent="0.2">
      <c r="A245" s="407"/>
      <c r="B245" s="407"/>
      <c r="C245" s="407"/>
      <c r="D245" s="407"/>
      <c r="E245" s="407"/>
      <c r="F245" s="407"/>
      <c r="G245" s="112">
        <f>'01-Mapa de riesgo-UO'!I246</f>
        <v>0</v>
      </c>
      <c r="H245" s="407"/>
      <c r="I245" s="407"/>
      <c r="J245" s="407"/>
      <c r="K245" s="412"/>
      <c r="L245" s="412"/>
      <c r="M245" s="113">
        <f>'01-Mapa de riesgo-UO'!W246</f>
        <v>0</v>
      </c>
      <c r="N245" s="114">
        <f>'01-Mapa de riesgo-UO'!AB246</f>
        <v>0</v>
      </c>
      <c r="O245" s="114">
        <f>'01-Mapa de riesgo-UO'!AF246</f>
        <v>0</v>
      </c>
      <c r="P245" s="115">
        <f>'01-Mapa de riesgo-UO'!AK246</f>
        <v>0</v>
      </c>
      <c r="Q245" s="115">
        <f>'01-Mapa de riesgo-UO'!AP246</f>
        <v>0</v>
      </c>
      <c r="R245" s="407"/>
      <c r="S245" s="409"/>
      <c r="T245" s="410"/>
      <c r="U245" s="116">
        <f>'01-Mapa de riesgo-UO'!AW246</f>
        <v>0</v>
      </c>
      <c r="V245" s="116">
        <f>'01-Mapa de riesgo-UO'!AX246</f>
        <v>0</v>
      </c>
      <c r="W245" s="117">
        <f>'01-Mapa de riesgo-UO'!K246</f>
        <v>0</v>
      </c>
      <c r="X245" s="121"/>
      <c r="Y245" s="122"/>
      <c r="Z245" s="123"/>
      <c r="AA245" s="123"/>
      <c r="AB245" s="404"/>
      <c r="AC245" s="126"/>
    </row>
    <row r="246" spans="1:29" ht="12.75" customHeight="1" x14ac:dyDescent="0.2">
      <c r="A246" s="408"/>
      <c r="B246" s="408"/>
      <c r="C246" s="408"/>
      <c r="D246" s="408"/>
      <c r="E246" s="408"/>
      <c r="F246" s="408"/>
      <c r="G246" s="112">
        <f>'01-Mapa de riesgo-UO'!I247</f>
        <v>0</v>
      </c>
      <c r="H246" s="408"/>
      <c r="I246" s="408"/>
      <c r="J246" s="408"/>
      <c r="K246" s="413"/>
      <c r="L246" s="413"/>
      <c r="M246" s="113">
        <f>'01-Mapa de riesgo-UO'!W247</f>
        <v>0</v>
      </c>
      <c r="N246" s="114">
        <f>'01-Mapa de riesgo-UO'!AB247</f>
        <v>0</v>
      </c>
      <c r="O246" s="114">
        <f>'01-Mapa de riesgo-UO'!AF247</f>
        <v>0</v>
      </c>
      <c r="P246" s="115">
        <f>'01-Mapa de riesgo-UO'!AK247</f>
        <v>0</v>
      </c>
      <c r="Q246" s="115">
        <f>'01-Mapa de riesgo-UO'!AP247</f>
        <v>0</v>
      </c>
      <c r="R246" s="408"/>
      <c r="S246" s="409"/>
      <c r="T246" s="410"/>
      <c r="U246" s="116">
        <f>'01-Mapa de riesgo-UO'!AW247</f>
        <v>0</v>
      </c>
      <c r="V246" s="116">
        <f>'01-Mapa de riesgo-UO'!AX247</f>
        <v>0</v>
      </c>
      <c r="W246" s="117">
        <f>'01-Mapa de riesgo-UO'!K247</f>
        <v>0</v>
      </c>
      <c r="X246" s="121"/>
      <c r="Y246" s="122"/>
      <c r="Z246" s="123"/>
      <c r="AA246" s="123"/>
      <c r="AB246" s="405"/>
      <c r="AC246" s="126"/>
    </row>
    <row r="247" spans="1:29" ht="12.75" customHeight="1" x14ac:dyDescent="0.2">
      <c r="A247" s="416">
        <v>80</v>
      </c>
      <c r="B247" s="416" t="str">
        <f>'01-Mapa de riesgo-UO'!D248</f>
        <v>EXTENSIÓN_PROYECCIÓN_SOCIAL</v>
      </c>
      <c r="C247" s="415" t="str">
        <f>+'01-Mapa de riesgo-UO'!F248</f>
        <v>NO</v>
      </c>
      <c r="D247" s="415" t="str">
        <f>'01-Mapa de riesgo-UO'!J248</f>
        <v>Operacional</v>
      </c>
      <c r="E247" s="415" t="str">
        <f>'01-Mapa de riesgo-UO'!K248</f>
        <v>Interrupción del servicio de calibración</v>
      </c>
      <c r="F247" s="415"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415" t="str">
        <f>'01-Mapa de riesgo-UO'!M248</f>
        <v>Cierre del laboratorio                Incumplimiento con los clientes</v>
      </c>
      <c r="I247" s="406" t="str">
        <f>'01-Mapa de riesgo-UO'!AT248</f>
        <v>MODERADO</v>
      </c>
      <c r="J247" s="415" t="str">
        <f>'01-Mapa de riesgo-UO'!AU248</f>
        <v>Número de equipos que participan en las calibraciones averiados por año / Número total de equipos que participan en las calibraciones</v>
      </c>
      <c r="K247" s="411"/>
      <c r="L247" s="414"/>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406" t="str">
        <f>'01-Mapa de riesgo-UO'!AR248</f>
        <v>ACEPTABLE</v>
      </c>
      <c r="S247" s="409"/>
      <c r="T247" s="410"/>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403"/>
      <c r="AC247" s="126"/>
    </row>
    <row r="248" spans="1:29" ht="12.75" customHeight="1" x14ac:dyDescent="0.2">
      <c r="A248" s="407"/>
      <c r="B248" s="407"/>
      <c r="C248" s="407"/>
      <c r="D248" s="407"/>
      <c r="E248" s="407"/>
      <c r="F248" s="407"/>
      <c r="G248" s="112">
        <f>'01-Mapa de riesgo-UO'!I249</f>
        <v>0</v>
      </c>
      <c r="H248" s="407"/>
      <c r="I248" s="407"/>
      <c r="J248" s="407"/>
      <c r="K248" s="412"/>
      <c r="L248" s="412"/>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407"/>
      <c r="S248" s="409"/>
      <c r="T248" s="410"/>
      <c r="U248" s="116">
        <f>'01-Mapa de riesgo-UO'!AW249</f>
        <v>0</v>
      </c>
      <c r="V248" s="116">
        <f>'01-Mapa de riesgo-UO'!AX249</f>
        <v>0</v>
      </c>
      <c r="W248" s="117">
        <f>'01-Mapa de riesgo-UO'!K249</f>
        <v>0</v>
      </c>
      <c r="X248" s="121"/>
      <c r="Y248" s="122"/>
      <c r="Z248" s="123"/>
      <c r="AA248" s="123"/>
      <c r="AB248" s="404"/>
      <c r="AC248" s="126"/>
    </row>
    <row r="249" spans="1:29" ht="12.75" customHeight="1" x14ac:dyDescent="0.2">
      <c r="A249" s="408"/>
      <c r="B249" s="408"/>
      <c r="C249" s="408"/>
      <c r="D249" s="408"/>
      <c r="E249" s="408"/>
      <c r="F249" s="408"/>
      <c r="G249" s="112">
        <f>'01-Mapa de riesgo-UO'!I250</f>
        <v>0</v>
      </c>
      <c r="H249" s="408"/>
      <c r="I249" s="408"/>
      <c r="J249" s="408"/>
      <c r="K249" s="413"/>
      <c r="L249" s="413"/>
      <c r="M249" s="113">
        <f>'01-Mapa de riesgo-UO'!W250</f>
        <v>0</v>
      </c>
      <c r="N249" s="114">
        <f>'01-Mapa de riesgo-UO'!AB250</f>
        <v>0</v>
      </c>
      <c r="O249" s="114">
        <f>'01-Mapa de riesgo-UO'!AF250</f>
        <v>0</v>
      </c>
      <c r="P249" s="115">
        <f>'01-Mapa de riesgo-UO'!AK250</f>
        <v>0</v>
      </c>
      <c r="Q249" s="115">
        <f>'01-Mapa de riesgo-UO'!AP250</f>
        <v>0</v>
      </c>
      <c r="R249" s="408"/>
      <c r="S249" s="409"/>
      <c r="T249" s="410"/>
      <c r="U249" s="116">
        <f>'01-Mapa de riesgo-UO'!AW250</f>
        <v>0</v>
      </c>
      <c r="V249" s="116">
        <f>'01-Mapa de riesgo-UO'!AX250</f>
        <v>0</v>
      </c>
      <c r="W249" s="117">
        <f>'01-Mapa de riesgo-UO'!K250</f>
        <v>0</v>
      </c>
      <c r="X249" s="121"/>
      <c r="Y249" s="122"/>
      <c r="Z249" s="123"/>
      <c r="AA249" s="123"/>
      <c r="AB249" s="405"/>
      <c r="AC249" s="126"/>
    </row>
    <row r="250" spans="1:29" ht="12.75" customHeight="1" x14ac:dyDescent="0.2">
      <c r="A250" s="416">
        <v>81</v>
      </c>
      <c r="B250" s="416" t="str">
        <f>'01-Mapa de riesgo-UO'!D251</f>
        <v>EXTENSIÓN_PROYECCIÓN_SOCIAL</v>
      </c>
      <c r="C250" s="415" t="str">
        <f>+'01-Mapa de riesgo-UO'!F251</f>
        <v>NO</v>
      </c>
      <c r="D250" s="415" t="str">
        <f>'01-Mapa de riesgo-UO'!J251</f>
        <v>Operacional</v>
      </c>
      <c r="E250" s="415" t="str">
        <f>'01-Mapa de riesgo-UO'!K251</f>
        <v>Interrupción del servicio de calibración</v>
      </c>
      <c r="F250" s="415" t="str">
        <f>'01-Mapa de riesgo-UO'!L251</f>
        <v>El laboratorio no puede prestar sus servicios porque no cuenta con el personal clave para realizar las calibraciones</v>
      </c>
      <c r="G250" s="112" t="str">
        <f>'01-Mapa de riesgo-UO'!I251</f>
        <v>Ausencia de Personal clave para realizar las calibraciones</v>
      </c>
      <c r="H250" s="415" t="str">
        <f>'01-Mapa de riesgo-UO'!M251</f>
        <v>Cierre del laboratorio                Incumplimiento con los clientes</v>
      </c>
      <c r="I250" s="406" t="str">
        <f>'01-Mapa de riesgo-UO'!AT251</f>
        <v>MODERADO</v>
      </c>
      <c r="J250" s="415" t="str">
        <f>'01-Mapa de riesgo-UO'!AU251</f>
        <v>Número de días de ausencia del personal clave por vigencia/Número de días por vigencia</v>
      </c>
      <c r="K250" s="411"/>
      <c r="L250" s="414"/>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406" t="str">
        <f>'01-Mapa de riesgo-UO'!AR251</f>
        <v>ACEPTABLE</v>
      </c>
      <c r="S250" s="409"/>
      <c r="T250" s="410"/>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403"/>
      <c r="AC250" s="126"/>
    </row>
    <row r="251" spans="1:29" ht="12.75" customHeight="1" x14ac:dyDescent="0.2">
      <c r="A251" s="407"/>
      <c r="B251" s="407"/>
      <c r="C251" s="407"/>
      <c r="D251" s="407"/>
      <c r="E251" s="407"/>
      <c r="F251" s="407"/>
      <c r="G251" s="112">
        <f>'01-Mapa de riesgo-UO'!I252</f>
        <v>0</v>
      </c>
      <c r="H251" s="407"/>
      <c r="I251" s="407"/>
      <c r="J251" s="407"/>
      <c r="K251" s="412"/>
      <c r="L251" s="412"/>
      <c r="M251" s="113">
        <f>'01-Mapa de riesgo-UO'!W252</f>
        <v>0</v>
      </c>
      <c r="N251" s="114">
        <f>'01-Mapa de riesgo-UO'!AB252</f>
        <v>0</v>
      </c>
      <c r="O251" s="114">
        <f>'01-Mapa de riesgo-UO'!AF252</f>
        <v>0</v>
      </c>
      <c r="P251" s="115">
        <f>'01-Mapa de riesgo-UO'!AK252</f>
        <v>0</v>
      </c>
      <c r="Q251" s="115">
        <f>'01-Mapa de riesgo-UO'!AP252</f>
        <v>0</v>
      </c>
      <c r="R251" s="407"/>
      <c r="S251" s="409"/>
      <c r="T251" s="410"/>
      <c r="U251" s="116">
        <f>'01-Mapa de riesgo-UO'!AW252</f>
        <v>0</v>
      </c>
      <c r="V251" s="116">
        <f>'01-Mapa de riesgo-UO'!AX252</f>
        <v>0</v>
      </c>
      <c r="W251" s="117">
        <f>'01-Mapa de riesgo-UO'!K252</f>
        <v>0</v>
      </c>
      <c r="X251" s="121"/>
      <c r="Y251" s="122"/>
      <c r="Z251" s="123"/>
      <c r="AA251" s="123"/>
      <c r="AB251" s="404"/>
      <c r="AC251" s="126"/>
    </row>
    <row r="252" spans="1:29" ht="12.75" customHeight="1" x14ac:dyDescent="0.2">
      <c r="A252" s="408"/>
      <c r="B252" s="408"/>
      <c r="C252" s="408"/>
      <c r="D252" s="408"/>
      <c r="E252" s="408"/>
      <c r="F252" s="408"/>
      <c r="G252" s="112">
        <f>'01-Mapa de riesgo-UO'!I253</f>
        <v>0</v>
      </c>
      <c r="H252" s="408"/>
      <c r="I252" s="408"/>
      <c r="J252" s="408"/>
      <c r="K252" s="413"/>
      <c r="L252" s="413"/>
      <c r="M252" s="113">
        <f>'01-Mapa de riesgo-UO'!W253</f>
        <v>0</v>
      </c>
      <c r="N252" s="114">
        <f>'01-Mapa de riesgo-UO'!AB253</f>
        <v>0</v>
      </c>
      <c r="O252" s="114">
        <f>'01-Mapa de riesgo-UO'!AF253</f>
        <v>0</v>
      </c>
      <c r="P252" s="115">
        <f>'01-Mapa de riesgo-UO'!AK253</f>
        <v>0</v>
      </c>
      <c r="Q252" s="115">
        <f>'01-Mapa de riesgo-UO'!AP253</f>
        <v>0</v>
      </c>
      <c r="R252" s="408"/>
      <c r="S252" s="409"/>
      <c r="T252" s="410"/>
      <c r="U252" s="116">
        <f>'01-Mapa de riesgo-UO'!AW253</f>
        <v>0</v>
      </c>
      <c r="V252" s="116">
        <f>'01-Mapa de riesgo-UO'!AX253</f>
        <v>0</v>
      </c>
      <c r="W252" s="117">
        <f>'01-Mapa de riesgo-UO'!K253</f>
        <v>0</v>
      </c>
      <c r="X252" s="121"/>
      <c r="Y252" s="122"/>
      <c r="Z252" s="123"/>
      <c r="AA252" s="123"/>
      <c r="AB252" s="405"/>
      <c r="AC252" s="126"/>
    </row>
    <row r="253" spans="1:29" ht="12.75" customHeight="1" x14ac:dyDescent="0.2">
      <c r="A253" s="416">
        <v>82</v>
      </c>
      <c r="B253" s="416" t="str">
        <f>'01-Mapa de riesgo-UO'!D254</f>
        <v>EXTENSIÓN_PROYECCIÓN_SOCIAL</v>
      </c>
      <c r="C253" s="415" t="str">
        <f>+'01-Mapa de riesgo-UO'!F254</f>
        <v>NO</v>
      </c>
      <c r="D253" s="415" t="str">
        <f>'01-Mapa de riesgo-UO'!J254</f>
        <v>Corrupción</v>
      </c>
      <c r="E253" s="415" t="str">
        <f>'01-Mapa de riesgo-UO'!K254</f>
        <v>Pérdida de la imparcialidad (4.1.3)</v>
      </c>
      <c r="F253" s="415"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415" t="str">
        <f>'01-Mapa de riesgo-UO'!M254</f>
        <v>Pérdida de  credibilidad en el laboratorio
Pérdida de la confianza en el funcionario.
Iniciación de un proceso disciplinario</v>
      </c>
      <c r="I253" s="406" t="str">
        <f>'01-Mapa de riesgo-UO'!AT254</f>
        <v>LEVE</v>
      </c>
      <c r="J253" s="415" t="str">
        <f>'01-Mapa de riesgo-UO'!AU254</f>
        <v>Número de informes con pérdida de la imparcialidad / Número de informes expedidos por el laboratorio</v>
      </c>
      <c r="K253" s="411"/>
      <c r="L253" s="414"/>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406" t="str">
        <f>'01-Mapa de riesgo-UO'!AR254</f>
        <v>ACEPTABLE</v>
      </c>
      <c r="S253" s="409"/>
      <c r="T253" s="410"/>
      <c r="U253" s="116" t="str">
        <f>'01-Mapa de riesgo-UO'!AW254</f>
        <v>ASUMIR</v>
      </c>
      <c r="V253" s="116">
        <f>'01-Mapa de riesgo-UO'!AX254</f>
        <v>0</v>
      </c>
      <c r="W253" s="117" t="str">
        <f>'01-Mapa de riesgo-UO'!K254</f>
        <v>Pérdida de la imparcialidad (4.1.3)</v>
      </c>
      <c r="X253" s="121"/>
      <c r="Y253" s="122"/>
      <c r="Z253" s="123"/>
      <c r="AA253" s="123"/>
      <c r="AB253" s="403"/>
      <c r="AC253" s="126"/>
    </row>
    <row r="254" spans="1:29" ht="12.75" customHeight="1" x14ac:dyDescent="0.2">
      <c r="A254" s="407"/>
      <c r="B254" s="407"/>
      <c r="C254" s="407"/>
      <c r="D254" s="407"/>
      <c r="E254" s="407"/>
      <c r="F254" s="407"/>
      <c r="G254" s="112">
        <f>'01-Mapa de riesgo-UO'!I255</f>
        <v>0</v>
      </c>
      <c r="H254" s="407"/>
      <c r="I254" s="407"/>
      <c r="J254" s="407"/>
      <c r="K254" s="412"/>
      <c r="L254" s="412"/>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407"/>
      <c r="S254" s="409"/>
      <c r="T254" s="410"/>
      <c r="U254" s="116">
        <f>'01-Mapa de riesgo-UO'!AW255</f>
        <v>0</v>
      </c>
      <c r="V254" s="116">
        <f>'01-Mapa de riesgo-UO'!AX255</f>
        <v>0</v>
      </c>
      <c r="W254" s="117">
        <f>'01-Mapa de riesgo-UO'!K255</f>
        <v>0</v>
      </c>
      <c r="X254" s="121"/>
      <c r="Y254" s="122"/>
      <c r="Z254" s="123"/>
      <c r="AA254" s="123"/>
      <c r="AB254" s="404"/>
      <c r="AC254" s="126"/>
    </row>
    <row r="255" spans="1:29" ht="12.75" customHeight="1" x14ac:dyDescent="0.2">
      <c r="A255" s="408"/>
      <c r="B255" s="408"/>
      <c r="C255" s="408"/>
      <c r="D255" s="408"/>
      <c r="E255" s="408"/>
      <c r="F255" s="408"/>
      <c r="G255" s="112">
        <f>'01-Mapa de riesgo-UO'!I256</f>
        <v>0</v>
      </c>
      <c r="H255" s="408"/>
      <c r="I255" s="408"/>
      <c r="J255" s="408"/>
      <c r="K255" s="413"/>
      <c r="L255" s="413"/>
      <c r="M255" s="113">
        <f>'01-Mapa de riesgo-UO'!W256</f>
        <v>0</v>
      </c>
      <c r="N255" s="114">
        <f>'01-Mapa de riesgo-UO'!AB256</f>
        <v>0</v>
      </c>
      <c r="O255" s="114">
        <f>'01-Mapa de riesgo-UO'!AF256</f>
        <v>0</v>
      </c>
      <c r="P255" s="115">
        <f>'01-Mapa de riesgo-UO'!AK256</f>
        <v>0</v>
      </c>
      <c r="Q255" s="115">
        <f>'01-Mapa de riesgo-UO'!AP256</f>
        <v>0</v>
      </c>
      <c r="R255" s="408"/>
      <c r="S255" s="409"/>
      <c r="T255" s="410"/>
      <c r="U255" s="116">
        <f>'01-Mapa de riesgo-UO'!AW256</f>
        <v>0</v>
      </c>
      <c r="V255" s="116">
        <f>'01-Mapa de riesgo-UO'!AX256</f>
        <v>0</v>
      </c>
      <c r="W255" s="117">
        <f>'01-Mapa de riesgo-UO'!K256</f>
        <v>0</v>
      </c>
      <c r="X255" s="121"/>
      <c r="Y255" s="122"/>
      <c r="Z255" s="123"/>
      <c r="AA255" s="123"/>
      <c r="AB255" s="405"/>
      <c r="AC255" s="126"/>
    </row>
    <row r="256" spans="1:29" ht="12.75" customHeight="1" x14ac:dyDescent="0.2">
      <c r="A256" s="416">
        <v>83</v>
      </c>
      <c r="B256" s="416" t="str">
        <f>'01-Mapa de riesgo-UO'!D257</f>
        <v>EXTENSIÓN_PROYECCIÓN_SOCIAL</v>
      </c>
      <c r="C256" s="415" t="str">
        <f>+'01-Mapa de riesgo-UO'!F257</f>
        <v>NO</v>
      </c>
      <c r="D256" s="415" t="str">
        <f>'01-Mapa de riesgo-UO'!J257</f>
        <v>Imagen</v>
      </c>
      <c r="E256" s="415" t="str">
        <f>'01-Mapa de riesgo-UO'!K257</f>
        <v>Pérdida de la imparcialidad (4.1.3)</v>
      </c>
      <c r="F256" s="415"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415" t="str">
        <f>'01-Mapa de riesgo-UO'!M257</f>
        <v>Pérdida de  credibilidad en el laboratorio</v>
      </c>
      <c r="I256" s="406" t="str">
        <f>'01-Mapa de riesgo-UO'!AT257</f>
        <v>LEVE</v>
      </c>
      <c r="J256" s="415" t="str">
        <f>'01-Mapa de riesgo-UO'!AU257</f>
        <v>Número de informes con pérdida de la imparcialidad / Número de informes expedidos por el laboratorio</v>
      </c>
      <c r="K256" s="411"/>
      <c r="L256" s="414"/>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406" t="str">
        <f>'01-Mapa de riesgo-UO'!AR257</f>
        <v>ACEPTABLE</v>
      </c>
      <c r="S256" s="409"/>
      <c r="T256" s="410"/>
      <c r="U256" s="116" t="str">
        <f>'01-Mapa de riesgo-UO'!AW257</f>
        <v>ASUMIR</v>
      </c>
      <c r="V256" s="116">
        <f>'01-Mapa de riesgo-UO'!AX257</f>
        <v>0</v>
      </c>
      <c r="W256" s="117" t="str">
        <f>'01-Mapa de riesgo-UO'!K257</f>
        <v>Pérdida de la imparcialidad (4.1.3)</v>
      </c>
      <c r="X256" s="121"/>
      <c r="Y256" s="122"/>
      <c r="Z256" s="123"/>
      <c r="AA256" s="123"/>
      <c r="AB256" s="403"/>
      <c r="AC256" s="126"/>
    </row>
    <row r="257" spans="1:29" ht="12.75" customHeight="1" x14ac:dyDescent="0.2">
      <c r="A257" s="407"/>
      <c r="B257" s="407"/>
      <c r="C257" s="407"/>
      <c r="D257" s="407"/>
      <c r="E257" s="407"/>
      <c r="F257" s="407"/>
      <c r="G257" s="112">
        <f>'01-Mapa de riesgo-UO'!I258</f>
        <v>0</v>
      </c>
      <c r="H257" s="407"/>
      <c r="I257" s="407"/>
      <c r="J257" s="407"/>
      <c r="K257" s="412"/>
      <c r="L257" s="412"/>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407"/>
      <c r="S257" s="409"/>
      <c r="T257" s="410"/>
      <c r="U257" s="116">
        <f>'01-Mapa de riesgo-UO'!AW258</f>
        <v>0</v>
      </c>
      <c r="V257" s="116">
        <f>'01-Mapa de riesgo-UO'!AX258</f>
        <v>0</v>
      </c>
      <c r="W257" s="117">
        <f>'01-Mapa de riesgo-UO'!K258</f>
        <v>0</v>
      </c>
      <c r="X257" s="121"/>
      <c r="Y257" s="122"/>
      <c r="Z257" s="123"/>
      <c r="AA257" s="123"/>
      <c r="AB257" s="404"/>
      <c r="AC257" s="126"/>
    </row>
    <row r="258" spans="1:29" ht="12.75" customHeight="1" x14ac:dyDescent="0.2">
      <c r="A258" s="408"/>
      <c r="B258" s="408"/>
      <c r="C258" s="408"/>
      <c r="D258" s="408"/>
      <c r="E258" s="408"/>
      <c r="F258" s="408"/>
      <c r="G258" s="112">
        <f>'01-Mapa de riesgo-UO'!I259</f>
        <v>0</v>
      </c>
      <c r="H258" s="408"/>
      <c r="I258" s="408"/>
      <c r="J258" s="408"/>
      <c r="K258" s="413"/>
      <c r="L258" s="413"/>
      <c r="M258" s="113">
        <f>'01-Mapa de riesgo-UO'!W259</f>
        <v>0</v>
      </c>
      <c r="N258" s="114">
        <f>'01-Mapa de riesgo-UO'!AB259</f>
        <v>0</v>
      </c>
      <c r="O258" s="114">
        <f>'01-Mapa de riesgo-UO'!AF259</f>
        <v>0</v>
      </c>
      <c r="P258" s="115">
        <f>'01-Mapa de riesgo-UO'!AK259</f>
        <v>0</v>
      </c>
      <c r="Q258" s="115">
        <f>'01-Mapa de riesgo-UO'!AP259</f>
        <v>0</v>
      </c>
      <c r="R258" s="408"/>
      <c r="S258" s="409"/>
      <c r="T258" s="410"/>
      <c r="U258" s="116">
        <f>'01-Mapa de riesgo-UO'!AW259</f>
        <v>0</v>
      </c>
      <c r="V258" s="116">
        <f>'01-Mapa de riesgo-UO'!AX259</f>
        <v>0</v>
      </c>
      <c r="W258" s="117">
        <f>'01-Mapa de riesgo-UO'!K259</f>
        <v>0</v>
      </c>
      <c r="X258" s="121"/>
      <c r="Y258" s="122"/>
      <c r="Z258" s="123"/>
      <c r="AA258" s="123"/>
      <c r="AB258" s="405"/>
      <c r="AC258" s="126"/>
    </row>
    <row r="259" spans="1:29" ht="12.75" customHeight="1" x14ac:dyDescent="0.2">
      <c r="A259" s="416">
        <v>84</v>
      </c>
      <c r="B259" s="416" t="str">
        <f>'01-Mapa de riesgo-UO'!D260</f>
        <v>EXTENSIÓN_PROYECCIÓN_SOCIAL</v>
      </c>
      <c r="C259" s="415" t="str">
        <f>+'01-Mapa de riesgo-UO'!F260</f>
        <v>NO</v>
      </c>
      <c r="D259" s="415" t="str">
        <f>'01-Mapa de riesgo-UO'!J260</f>
        <v>Corrupción</v>
      </c>
      <c r="E259" s="415" t="str">
        <f>'01-Mapa de riesgo-UO'!K260</f>
        <v>Pérdida de la imparcialidad
(4.1.3)</v>
      </c>
      <c r="F259" s="415"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415" t="str">
        <f>'01-Mapa de riesgo-UO'!M260</f>
        <v>Pérdida de  credibilidad en el laboratorio.
Pérdida de la confianza en el funcionario.
Iniciación de un proceso disciplinario</v>
      </c>
      <c r="I259" s="406" t="str">
        <f>'01-Mapa de riesgo-UO'!AT260</f>
        <v>LEVE</v>
      </c>
      <c r="J259" s="415" t="str">
        <f>'01-Mapa de riesgo-UO'!AU260</f>
        <v># de informes con pérdida de la imparcialidad/ # de informes expedidos por el laboratorio</v>
      </c>
      <c r="K259" s="411"/>
      <c r="L259" s="414"/>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406" t="str">
        <f>'01-Mapa de riesgo-UO'!AR260</f>
        <v>ACEPTABLE</v>
      </c>
      <c r="S259" s="409"/>
      <c r="T259" s="410"/>
      <c r="U259" s="116" t="str">
        <f>'01-Mapa de riesgo-UO'!AW260</f>
        <v>ASUMIR</v>
      </c>
      <c r="V259" s="116">
        <f>'01-Mapa de riesgo-UO'!AX260</f>
        <v>0</v>
      </c>
      <c r="W259" s="117" t="str">
        <f>'01-Mapa de riesgo-UO'!K260</f>
        <v>Pérdida de la imparcialidad
(4.1.3)</v>
      </c>
      <c r="X259" s="121"/>
      <c r="Y259" s="122"/>
      <c r="Z259" s="123"/>
      <c r="AA259" s="123"/>
      <c r="AB259" s="403"/>
      <c r="AC259" s="126"/>
    </row>
    <row r="260" spans="1:29" ht="12.75" customHeight="1" x14ac:dyDescent="0.2">
      <c r="A260" s="407"/>
      <c r="B260" s="407"/>
      <c r="C260" s="407"/>
      <c r="D260" s="407"/>
      <c r="E260" s="407"/>
      <c r="F260" s="407"/>
      <c r="G260" s="112" t="str">
        <f>'01-Mapa de riesgo-UO'!I261</f>
        <v xml:space="preserve">Orden de un superior sobre el resultado del ensayo </v>
      </c>
      <c r="H260" s="407"/>
      <c r="I260" s="407"/>
      <c r="J260" s="407"/>
      <c r="K260" s="412"/>
      <c r="L260" s="412"/>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407"/>
      <c r="S260" s="409"/>
      <c r="T260" s="410"/>
      <c r="U260" s="116" t="str">
        <f>'01-Mapa de riesgo-UO'!AW261</f>
        <v>ASUMIR</v>
      </c>
      <c r="V260" s="116">
        <f>'01-Mapa de riesgo-UO'!AX261</f>
        <v>0</v>
      </c>
      <c r="W260" s="117">
        <f>'01-Mapa de riesgo-UO'!K261</f>
        <v>0</v>
      </c>
      <c r="X260" s="121"/>
      <c r="Y260" s="122"/>
      <c r="Z260" s="123"/>
      <c r="AA260" s="123"/>
      <c r="AB260" s="404"/>
      <c r="AC260" s="126"/>
    </row>
    <row r="261" spans="1:29" ht="12.75" customHeight="1" x14ac:dyDescent="0.2">
      <c r="A261" s="408"/>
      <c r="B261" s="408"/>
      <c r="C261" s="408"/>
      <c r="D261" s="408"/>
      <c r="E261" s="408"/>
      <c r="F261" s="408"/>
      <c r="G261" s="112" t="str">
        <f>'01-Mapa de riesgo-UO'!I262</f>
        <v>Conflicto de intereses, al prestar servicios de ensayo y calibración entre los que hacen parte  del  centro de laboratorios</v>
      </c>
      <c r="H261" s="408"/>
      <c r="I261" s="408"/>
      <c r="J261" s="408"/>
      <c r="K261" s="413"/>
      <c r="L261" s="413"/>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408"/>
      <c r="S261" s="409"/>
      <c r="T261" s="410"/>
      <c r="U261" s="116" t="str">
        <f>'01-Mapa de riesgo-UO'!AW262</f>
        <v>ASUMIR</v>
      </c>
      <c r="V261" s="116">
        <f>'01-Mapa de riesgo-UO'!AX262</f>
        <v>0</v>
      </c>
      <c r="W261" s="117">
        <f>'01-Mapa de riesgo-UO'!K262</f>
        <v>0</v>
      </c>
      <c r="X261" s="121"/>
      <c r="Y261" s="122"/>
      <c r="Z261" s="123"/>
      <c r="AA261" s="123"/>
      <c r="AB261" s="405"/>
      <c r="AC261" s="126"/>
    </row>
    <row r="262" spans="1:29" ht="12.75" customHeight="1" x14ac:dyDescent="0.2">
      <c r="A262" s="416">
        <v>85</v>
      </c>
      <c r="B262" s="416" t="str">
        <f>'01-Mapa de riesgo-UO'!D263</f>
        <v>EXTENSIÓN_PROYECCIÓN_SOCIAL</v>
      </c>
      <c r="C262" s="415" t="str">
        <f>+'01-Mapa de riesgo-UO'!F263</f>
        <v>NO</v>
      </c>
      <c r="D262" s="415" t="str">
        <f>'01-Mapa de riesgo-UO'!J263</f>
        <v>Operacional</v>
      </c>
      <c r="E262" s="415" t="str">
        <f>'01-Mapa de riesgo-UO'!K263</f>
        <v>Pérdida de la validez de los resultados del laboratorio
(6,3)</v>
      </c>
      <c r="F262" s="415"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415" t="str">
        <f>'01-Mapa de riesgo-UO'!M263</f>
        <v>Pérdida de  credibilidad en el laboratorio.
Pérdida de la confianza en el laboratorio.
Desviaciones significativas según la información declarada por el cliente.</v>
      </c>
      <c r="I262" s="406" t="str">
        <f>'01-Mapa de riesgo-UO'!AT263</f>
        <v>LEVE</v>
      </c>
      <c r="J262" s="415" t="str">
        <f>'01-Mapa de riesgo-UO'!AU263</f>
        <v>Número de veces en que las condiciones ambientales o modo de operación se salieron de los límites</v>
      </c>
      <c r="K262" s="411"/>
      <c r="L262" s="414"/>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406" t="str">
        <f>'01-Mapa de riesgo-UO'!AR263</f>
        <v>ACEPTABLE</v>
      </c>
      <c r="S262" s="409"/>
      <c r="T262" s="410"/>
      <c r="U262" s="116" t="str">
        <f>'01-Mapa de riesgo-UO'!AW263</f>
        <v>ASUMIR</v>
      </c>
      <c r="V262" s="116">
        <f>'01-Mapa de riesgo-UO'!AX263</f>
        <v>0</v>
      </c>
      <c r="W262" s="117" t="str">
        <f>'01-Mapa de riesgo-UO'!K263</f>
        <v>Pérdida de la validez de los resultados del laboratorio
(6,3)</v>
      </c>
      <c r="X262" s="121"/>
      <c r="Y262" s="122"/>
      <c r="Z262" s="123"/>
      <c r="AA262" s="123"/>
      <c r="AB262" s="403"/>
      <c r="AC262" s="126"/>
    </row>
    <row r="263" spans="1:29" ht="12.75" customHeight="1" x14ac:dyDescent="0.2">
      <c r="A263" s="407"/>
      <c r="B263" s="407"/>
      <c r="C263" s="407"/>
      <c r="D263" s="407"/>
      <c r="E263" s="407"/>
      <c r="F263" s="407"/>
      <c r="G263" s="112">
        <f>'01-Mapa de riesgo-UO'!I264</f>
        <v>0</v>
      </c>
      <c r="H263" s="407"/>
      <c r="I263" s="407"/>
      <c r="J263" s="407"/>
      <c r="K263" s="412"/>
      <c r="L263" s="412"/>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407"/>
      <c r="S263" s="409"/>
      <c r="T263" s="410"/>
      <c r="U263" s="116" t="str">
        <f>'01-Mapa de riesgo-UO'!AW264</f>
        <v>ASUMIR</v>
      </c>
      <c r="V263" s="116">
        <f>'01-Mapa de riesgo-UO'!AX264</f>
        <v>0</v>
      </c>
      <c r="W263" s="117">
        <f>'01-Mapa de riesgo-UO'!K264</f>
        <v>0</v>
      </c>
      <c r="X263" s="121"/>
      <c r="Y263" s="122"/>
      <c r="Z263" s="123"/>
      <c r="AA263" s="123"/>
      <c r="AB263" s="404"/>
      <c r="AC263" s="126"/>
    </row>
    <row r="264" spans="1:29" ht="12.75" customHeight="1" x14ac:dyDescent="0.2">
      <c r="A264" s="408"/>
      <c r="B264" s="408"/>
      <c r="C264" s="408"/>
      <c r="D264" s="408"/>
      <c r="E264" s="408"/>
      <c r="F264" s="408"/>
      <c r="G264" s="112">
        <f>'01-Mapa de riesgo-UO'!I265</f>
        <v>0</v>
      </c>
      <c r="H264" s="408"/>
      <c r="I264" s="408"/>
      <c r="J264" s="408"/>
      <c r="K264" s="413"/>
      <c r="L264" s="413"/>
      <c r="M264" s="113">
        <f>'01-Mapa de riesgo-UO'!W265</f>
        <v>0</v>
      </c>
      <c r="N264" s="114">
        <f>'01-Mapa de riesgo-UO'!AB265</f>
        <v>0</v>
      </c>
      <c r="O264" s="114">
        <f>'01-Mapa de riesgo-UO'!AF265</f>
        <v>0</v>
      </c>
      <c r="P264" s="115">
        <f>'01-Mapa de riesgo-UO'!AK265</f>
        <v>0</v>
      </c>
      <c r="Q264" s="115">
        <f>'01-Mapa de riesgo-UO'!AP265</f>
        <v>0</v>
      </c>
      <c r="R264" s="408"/>
      <c r="S264" s="409"/>
      <c r="T264" s="410"/>
      <c r="U264" s="116">
        <f>'01-Mapa de riesgo-UO'!AW265</f>
        <v>0</v>
      </c>
      <c r="V264" s="116">
        <f>'01-Mapa de riesgo-UO'!AX265</f>
        <v>0</v>
      </c>
      <c r="W264" s="117">
        <f>'01-Mapa de riesgo-UO'!K265</f>
        <v>0</v>
      </c>
      <c r="X264" s="121"/>
      <c r="Y264" s="122"/>
      <c r="Z264" s="123"/>
      <c r="AA264" s="123"/>
      <c r="AB264" s="405"/>
      <c r="AC264" s="126"/>
    </row>
    <row r="265" spans="1:29" ht="12.75" customHeight="1" x14ac:dyDescent="0.2">
      <c r="A265" s="416">
        <v>86</v>
      </c>
      <c r="B265" s="416" t="str">
        <f>'01-Mapa de riesgo-UO'!D266</f>
        <v>EXTENSIÓN_PROYECCIÓN_SOCIAL</v>
      </c>
      <c r="C265" s="415" t="str">
        <f>+'01-Mapa de riesgo-UO'!F266</f>
        <v>NO</v>
      </c>
      <c r="D265" s="415" t="str">
        <f>'01-Mapa de riesgo-UO'!J266</f>
        <v>Operacional</v>
      </c>
      <c r="E265" s="415" t="str">
        <f>'01-Mapa de riesgo-UO'!K266</f>
        <v>Pérdida de la validez de los resultados del laboratorio
(6,4.6)</v>
      </c>
      <c r="F265" s="415"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415" t="str">
        <f>'01-Mapa de riesgo-UO'!M266</f>
        <v xml:space="preserve">Pérdida de  credibilidad en el laboratorio
Pérdida de la confianza en el laboratorio
</v>
      </c>
      <c r="I265" s="406" t="str">
        <f>'01-Mapa de riesgo-UO'!AT266</f>
        <v>LEVE</v>
      </c>
      <c r="J265" s="415" t="str">
        <f>'01-Mapa de riesgo-UO'!AU266</f>
        <v>% de cumplimiento del plan de calibración, verificación y mantenimiento</v>
      </c>
      <c r="K265" s="411"/>
      <c r="L265" s="414"/>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406" t="str">
        <f>'01-Mapa de riesgo-UO'!AR266</f>
        <v>ACEPTABLE</v>
      </c>
      <c r="S265" s="409"/>
      <c r="T265" s="410"/>
      <c r="U265" s="116" t="str">
        <f>'01-Mapa de riesgo-UO'!AW266</f>
        <v>ASUMIR</v>
      </c>
      <c r="V265" s="116">
        <f>'01-Mapa de riesgo-UO'!AX266</f>
        <v>0</v>
      </c>
      <c r="W265" s="117" t="str">
        <f>'01-Mapa de riesgo-UO'!K266</f>
        <v>Pérdida de la validez de los resultados del laboratorio
(6,4.6)</v>
      </c>
      <c r="X265" s="121"/>
      <c r="Y265" s="122"/>
      <c r="Z265" s="123"/>
      <c r="AA265" s="123"/>
      <c r="AB265" s="403"/>
      <c r="AC265" s="126"/>
    </row>
    <row r="266" spans="1:29" ht="12.75" customHeight="1" x14ac:dyDescent="0.2">
      <c r="A266" s="407"/>
      <c r="B266" s="407"/>
      <c r="C266" s="407"/>
      <c r="D266" s="407"/>
      <c r="E266" s="407"/>
      <c r="F266" s="407"/>
      <c r="G266" s="112">
        <f>'01-Mapa de riesgo-UO'!I267</f>
        <v>0</v>
      </c>
      <c r="H266" s="407"/>
      <c r="I266" s="407"/>
      <c r="J266" s="407"/>
      <c r="K266" s="412"/>
      <c r="L266" s="412"/>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407"/>
      <c r="S266" s="409"/>
      <c r="T266" s="410"/>
      <c r="U266" s="116" t="str">
        <f>'01-Mapa de riesgo-UO'!AW267</f>
        <v>ASUMIR</v>
      </c>
      <c r="V266" s="116">
        <f>'01-Mapa de riesgo-UO'!AX267</f>
        <v>0</v>
      </c>
      <c r="W266" s="117">
        <f>'01-Mapa de riesgo-UO'!K267</f>
        <v>0</v>
      </c>
      <c r="X266" s="121"/>
      <c r="Y266" s="122"/>
      <c r="Z266" s="123"/>
      <c r="AA266" s="123"/>
      <c r="AB266" s="404"/>
      <c r="AC266" s="126"/>
    </row>
    <row r="267" spans="1:29" ht="12.75" customHeight="1" x14ac:dyDescent="0.2">
      <c r="A267" s="408"/>
      <c r="B267" s="408"/>
      <c r="C267" s="408"/>
      <c r="D267" s="408"/>
      <c r="E267" s="408"/>
      <c r="F267" s="408"/>
      <c r="G267" s="112">
        <f>'01-Mapa de riesgo-UO'!I268</f>
        <v>0</v>
      </c>
      <c r="H267" s="408"/>
      <c r="I267" s="408"/>
      <c r="J267" s="408"/>
      <c r="K267" s="413"/>
      <c r="L267" s="413"/>
      <c r="M267" s="113">
        <f>'01-Mapa de riesgo-UO'!W268</f>
        <v>0</v>
      </c>
      <c r="N267" s="114">
        <f>'01-Mapa de riesgo-UO'!AB268</f>
        <v>0</v>
      </c>
      <c r="O267" s="114">
        <f>'01-Mapa de riesgo-UO'!AF268</f>
        <v>0</v>
      </c>
      <c r="P267" s="115">
        <f>'01-Mapa de riesgo-UO'!AK268</f>
        <v>0</v>
      </c>
      <c r="Q267" s="115">
        <f>'01-Mapa de riesgo-UO'!AP268</f>
        <v>0</v>
      </c>
      <c r="R267" s="408"/>
      <c r="S267" s="409"/>
      <c r="T267" s="410"/>
      <c r="U267" s="116">
        <f>'01-Mapa de riesgo-UO'!AW268</f>
        <v>0</v>
      </c>
      <c r="V267" s="116">
        <f>'01-Mapa de riesgo-UO'!AX268</f>
        <v>0</v>
      </c>
      <c r="W267" s="117">
        <f>'01-Mapa de riesgo-UO'!K268</f>
        <v>0</v>
      </c>
      <c r="X267" s="121"/>
      <c r="Y267" s="122"/>
      <c r="Z267" s="123"/>
      <c r="AA267" s="123"/>
      <c r="AB267" s="405"/>
      <c r="AC267" s="126"/>
    </row>
    <row r="268" spans="1:29" ht="12.75" customHeight="1" x14ac:dyDescent="0.2">
      <c r="A268" s="416">
        <v>87</v>
      </c>
      <c r="B268" s="416" t="str">
        <f>'01-Mapa de riesgo-UO'!D269</f>
        <v>EXTENSIÓN_PROYECCIÓN_SOCIAL</v>
      </c>
      <c r="C268" s="415" t="str">
        <f>+'01-Mapa de riesgo-UO'!F269</f>
        <v>NO</v>
      </c>
      <c r="D268" s="415" t="str">
        <f>'01-Mapa de riesgo-UO'!J269</f>
        <v>Operacional</v>
      </c>
      <c r="E268" s="415" t="str">
        <f>'01-Mapa de riesgo-UO'!K269</f>
        <v>Pérdida de la validez de los resultados del laboratorio
(6,4.9)</v>
      </c>
      <c r="F268" s="415"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415" t="str">
        <f>'01-Mapa de riesgo-UO'!M269</f>
        <v>Pérdida de  credibilidad en el laboratorio.
Pérdida de la confianza en el laboratorio.
Desviaciiones significativas en los resultados de ensayos.</v>
      </c>
      <c r="I268" s="406" t="str">
        <f>'01-Mapa de riesgo-UO'!AT269</f>
        <v>LEVE</v>
      </c>
      <c r="J268" s="415" t="str">
        <f>'01-Mapa de riesgo-UO'!AU269</f>
        <v>#  de equipos defectuoss detectados en el laboratorio / Total de equipos.
# De desviaciones superiores al 5% del software validado / total de datos maestros</v>
      </c>
      <c r="K268" s="411"/>
      <c r="L268" s="414"/>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406" t="str">
        <f>'01-Mapa de riesgo-UO'!AR269</f>
        <v>FUERTE</v>
      </c>
      <c r="S268" s="409"/>
      <c r="T268" s="410"/>
      <c r="U268" s="116" t="str">
        <f>'01-Mapa de riesgo-UO'!AW269</f>
        <v>ASUMIR</v>
      </c>
      <c r="V268" s="116">
        <f>'01-Mapa de riesgo-UO'!AX269</f>
        <v>0</v>
      </c>
      <c r="W268" s="117" t="str">
        <f>'01-Mapa de riesgo-UO'!K269</f>
        <v>Pérdida de la validez de los resultados del laboratorio
(6,4.9)</v>
      </c>
      <c r="X268" s="121"/>
      <c r="Y268" s="122"/>
      <c r="Z268" s="123"/>
      <c r="AA268" s="123"/>
      <c r="AB268" s="403"/>
      <c r="AC268" s="126"/>
    </row>
    <row r="269" spans="1:29" ht="12.75" customHeight="1" x14ac:dyDescent="0.2">
      <c r="A269" s="407"/>
      <c r="B269" s="407"/>
      <c r="C269" s="407"/>
      <c r="D269" s="407"/>
      <c r="E269" s="407"/>
      <c r="F269" s="407"/>
      <c r="G269" s="112" t="str">
        <f>'01-Mapa de riesgo-UO'!I270</f>
        <v>Procesamiento de datos con un software  no validado</v>
      </c>
      <c r="H269" s="407"/>
      <c r="I269" s="407"/>
      <c r="J269" s="407"/>
      <c r="K269" s="412"/>
      <c r="L269" s="412"/>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407"/>
      <c r="S269" s="409"/>
      <c r="T269" s="410"/>
      <c r="U269" s="116" t="str">
        <f>'01-Mapa de riesgo-UO'!AW270</f>
        <v>ASUMIR</v>
      </c>
      <c r="V269" s="116">
        <f>'01-Mapa de riesgo-UO'!AX270</f>
        <v>0</v>
      </c>
      <c r="W269" s="117">
        <f>'01-Mapa de riesgo-UO'!K270</f>
        <v>0</v>
      </c>
      <c r="X269" s="121"/>
      <c r="Y269" s="122"/>
      <c r="Z269" s="123"/>
      <c r="AA269" s="123"/>
      <c r="AB269" s="404"/>
      <c r="AC269" s="126"/>
    </row>
    <row r="270" spans="1:29" ht="12.75" customHeight="1" x14ac:dyDescent="0.2">
      <c r="A270" s="408"/>
      <c r="B270" s="408"/>
      <c r="C270" s="408"/>
      <c r="D270" s="408"/>
      <c r="E270" s="408"/>
      <c r="F270" s="408"/>
      <c r="G270" s="112">
        <f>'01-Mapa de riesgo-UO'!I271</f>
        <v>0</v>
      </c>
      <c r="H270" s="408"/>
      <c r="I270" s="408"/>
      <c r="J270" s="408"/>
      <c r="K270" s="413"/>
      <c r="L270" s="413"/>
      <c r="M270" s="113">
        <f>'01-Mapa de riesgo-UO'!W271</f>
        <v>0</v>
      </c>
      <c r="N270" s="114">
        <f>'01-Mapa de riesgo-UO'!AB271</f>
        <v>0</v>
      </c>
      <c r="O270" s="114">
        <f>'01-Mapa de riesgo-UO'!AF271</f>
        <v>0</v>
      </c>
      <c r="P270" s="115">
        <f>'01-Mapa de riesgo-UO'!AK271</f>
        <v>0</v>
      </c>
      <c r="Q270" s="115">
        <f>'01-Mapa de riesgo-UO'!AP271</f>
        <v>0</v>
      </c>
      <c r="R270" s="408"/>
      <c r="S270" s="409"/>
      <c r="T270" s="410"/>
      <c r="U270" s="116">
        <f>'01-Mapa de riesgo-UO'!AW271</f>
        <v>0</v>
      </c>
      <c r="V270" s="116">
        <f>'01-Mapa de riesgo-UO'!AX271</f>
        <v>0</v>
      </c>
      <c r="W270" s="117">
        <f>'01-Mapa de riesgo-UO'!K271</f>
        <v>0</v>
      </c>
      <c r="X270" s="121"/>
      <c r="Y270" s="122"/>
      <c r="Z270" s="123"/>
      <c r="AA270" s="123"/>
      <c r="AB270" s="405"/>
      <c r="AC270" s="126"/>
    </row>
    <row r="271" spans="1:29" ht="12.75" customHeight="1" x14ac:dyDescent="0.2">
      <c r="A271" s="416">
        <v>88</v>
      </c>
      <c r="B271" s="416" t="str">
        <f>'01-Mapa de riesgo-UO'!D272</f>
        <v>EXTENSIÓN_PROYECCIÓN_SOCIAL</v>
      </c>
      <c r="C271" s="415" t="str">
        <f>+'01-Mapa de riesgo-UO'!F272</f>
        <v>NO</v>
      </c>
      <c r="D271" s="415" t="str">
        <f>'01-Mapa de riesgo-UO'!J272</f>
        <v>Operacional</v>
      </c>
      <c r="E271" s="415" t="str">
        <f>'01-Mapa de riesgo-UO'!K272</f>
        <v>Emisión de una Declaración de Conformidad errada
(7,8,6)</v>
      </c>
      <c r="F271" s="415"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415" t="str">
        <f>'01-Mapa de riesgo-UO'!M272</f>
        <v>Pérdida de  credibilidad en el laboratorio.
Pérdida de la confianza en el laboratorio</v>
      </c>
      <c r="I271" s="406" t="str">
        <f>'01-Mapa de riesgo-UO'!AT272</f>
        <v>LEVE</v>
      </c>
      <c r="J271" s="415" t="str">
        <f>'01-Mapa de riesgo-UO'!AU272</f>
        <v>No de informes con declaración de conformidad equivocada / No de informes con declaración de conformidad</v>
      </c>
      <c r="K271" s="411"/>
      <c r="L271" s="414"/>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406" t="str">
        <f>'01-Mapa de riesgo-UO'!AR272</f>
        <v>ACEPTABLE</v>
      </c>
      <c r="S271" s="409"/>
      <c r="T271" s="410"/>
      <c r="U271" s="116" t="str">
        <f>'01-Mapa de riesgo-UO'!AW272</f>
        <v>ASUMIR</v>
      </c>
      <c r="V271" s="116">
        <f>'01-Mapa de riesgo-UO'!AX272</f>
        <v>0</v>
      </c>
      <c r="W271" s="117" t="str">
        <f>'01-Mapa de riesgo-UO'!K272</f>
        <v>Emisión de una Declaración de Conformidad errada
(7,8,6)</v>
      </c>
      <c r="X271" s="121"/>
      <c r="Y271" s="122"/>
      <c r="Z271" s="123"/>
      <c r="AA271" s="123"/>
      <c r="AB271" s="403"/>
      <c r="AC271" s="126"/>
    </row>
    <row r="272" spans="1:29" ht="12.75" customHeight="1" x14ac:dyDescent="0.2">
      <c r="A272" s="407"/>
      <c r="B272" s="407"/>
      <c r="C272" s="407"/>
      <c r="D272" s="407"/>
      <c r="E272" s="407"/>
      <c r="F272" s="407"/>
      <c r="G272" s="112">
        <f>'01-Mapa de riesgo-UO'!I273</f>
        <v>0</v>
      </c>
      <c r="H272" s="407"/>
      <c r="I272" s="407"/>
      <c r="J272" s="407"/>
      <c r="K272" s="412"/>
      <c r="L272" s="412"/>
      <c r="M272" s="113">
        <f>'01-Mapa de riesgo-UO'!W273</f>
        <v>0</v>
      </c>
      <c r="N272" s="114">
        <f>'01-Mapa de riesgo-UO'!AB273</f>
        <v>0</v>
      </c>
      <c r="O272" s="114">
        <f>'01-Mapa de riesgo-UO'!AF273</f>
        <v>0</v>
      </c>
      <c r="P272" s="115">
        <f>'01-Mapa de riesgo-UO'!AK273</f>
        <v>0</v>
      </c>
      <c r="Q272" s="115">
        <f>'01-Mapa de riesgo-UO'!AP273</f>
        <v>0</v>
      </c>
      <c r="R272" s="407"/>
      <c r="S272" s="409"/>
      <c r="T272" s="410"/>
      <c r="U272" s="116">
        <f>'01-Mapa de riesgo-UO'!AW273</f>
        <v>0</v>
      </c>
      <c r="V272" s="116">
        <f>'01-Mapa de riesgo-UO'!AX273</f>
        <v>0</v>
      </c>
      <c r="W272" s="117">
        <f>'01-Mapa de riesgo-UO'!K273</f>
        <v>0</v>
      </c>
      <c r="X272" s="121"/>
      <c r="Y272" s="122"/>
      <c r="Z272" s="123"/>
      <c r="AA272" s="123"/>
      <c r="AB272" s="404"/>
      <c r="AC272" s="126"/>
    </row>
    <row r="273" spans="1:29" ht="12.75" customHeight="1" x14ac:dyDescent="0.2">
      <c r="A273" s="408"/>
      <c r="B273" s="408"/>
      <c r="C273" s="408"/>
      <c r="D273" s="408"/>
      <c r="E273" s="408"/>
      <c r="F273" s="408"/>
      <c r="G273" s="112">
        <f>'01-Mapa de riesgo-UO'!I274</f>
        <v>0</v>
      </c>
      <c r="H273" s="408"/>
      <c r="I273" s="408"/>
      <c r="J273" s="408"/>
      <c r="K273" s="413"/>
      <c r="L273" s="413"/>
      <c r="M273" s="113">
        <f>'01-Mapa de riesgo-UO'!W274</f>
        <v>0</v>
      </c>
      <c r="N273" s="114">
        <f>'01-Mapa de riesgo-UO'!AB274</f>
        <v>0</v>
      </c>
      <c r="O273" s="114">
        <f>'01-Mapa de riesgo-UO'!AF274</f>
        <v>0</v>
      </c>
      <c r="P273" s="115">
        <f>'01-Mapa de riesgo-UO'!AK274</f>
        <v>0</v>
      </c>
      <c r="Q273" s="115">
        <f>'01-Mapa de riesgo-UO'!AP274</f>
        <v>0</v>
      </c>
      <c r="R273" s="408"/>
      <c r="S273" s="409"/>
      <c r="T273" s="410"/>
      <c r="U273" s="116">
        <f>'01-Mapa de riesgo-UO'!AW274</f>
        <v>0</v>
      </c>
      <c r="V273" s="116">
        <f>'01-Mapa de riesgo-UO'!AX274</f>
        <v>0</v>
      </c>
      <c r="W273" s="117">
        <f>'01-Mapa de riesgo-UO'!K274</f>
        <v>0</v>
      </c>
      <c r="X273" s="121"/>
      <c r="Y273" s="122"/>
      <c r="Z273" s="123"/>
      <c r="AA273" s="123"/>
      <c r="AB273" s="405"/>
      <c r="AC273" s="126"/>
    </row>
    <row r="274" spans="1:29" ht="12.75" customHeight="1" x14ac:dyDescent="0.2">
      <c r="A274" s="416">
        <v>89</v>
      </c>
      <c r="B274" s="416" t="str">
        <f>'01-Mapa de riesgo-UO'!D275</f>
        <v>EXTENSIÓN_PROYECCIÓN_SOCIAL</v>
      </c>
      <c r="C274" s="415" t="str">
        <f>+'01-Mapa de riesgo-UO'!F275</f>
        <v>NO</v>
      </c>
      <c r="D274" s="415" t="str">
        <f>'01-Mapa de riesgo-UO'!J275</f>
        <v>Operacional</v>
      </c>
      <c r="E274" s="415" t="str">
        <f>'01-Mapa de riesgo-UO'!K275</f>
        <v>Pérdida de la validez de los resultados
(7.6)</v>
      </c>
      <c r="F274" s="415"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415" t="str">
        <f>'01-Mapa de riesgo-UO'!M275</f>
        <v xml:space="preserve">Pérdida de  credibilidad en el laboratorio
Pérdida de la confianza en el laboratorio
No conformidades en audiorías internas y externas
</v>
      </c>
      <c r="I274" s="406" t="str">
        <f>'01-Mapa de riesgo-UO'!AT275</f>
        <v>LEVE</v>
      </c>
      <c r="J274" s="415" t="str">
        <f>'01-Mapa de riesgo-UO'!AU275</f>
        <v>Incertidumbre expandida mayor al 5% de la capacidad total del enfriamiento</v>
      </c>
      <c r="K274" s="411"/>
      <c r="L274" s="414"/>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406" t="str">
        <f>'01-Mapa de riesgo-UO'!AR275</f>
        <v>ACEPTABLE</v>
      </c>
      <c r="S274" s="409"/>
      <c r="T274" s="410"/>
      <c r="U274" s="116" t="str">
        <f>'01-Mapa de riesgo-UO'!AW275</f>
        <v>ASUMIR</v>
      </c>
      <c r="V274" s="116">
        <f>'01-Mapa de riesgo-UO'!AX275</f>
        <v>0</v>
      </c>
      <c r="W274" s="117" t="str">
        <f>'01-Mapa de riesgo-UO'!K275</f>
        <v>Pérdida de la validez de los resultados
(7.6)</v>
      </c>
      <c r="X274" s="121"/>
      <c r="Y274" s="122"/>
      <c r="Z274" s="123"/>
      <c r="AA274" s="123"/>
      <c r="AB274" s="403"/>
      <c r="AC274" s="126"/>
    </row>
    <row r="275" spans="1:29" ht="12.75" customHeight="1" x14ac:dyDescent="0.2">
      <c r="A275" s="407"/>
      <c r="B275" s="407"/>
      <c r="C275" s="407"/>
      <c r="D275" s="407"/>
      <c r="E275" s="407"/>
      <c r="F275" s="407"/>
      <c r="G275" s="112">
        <f>'01-Mapa de riesgo-UO'!I276</f>
        <v>0</v>
      </c>
      <c r="H275" s="407"/>
      <c r="I275" s="407"/>
      <c r="J275" s="407"/>
      <c r="K275" s="412"/>
      <c r="L275" s="412"/>
      <c r="M275" s="113">
        <f>'01-Mapa de riesgo-UO'!W276</f>
        <v>0</v>
      </c>
      <c r="N275" s="114">
        <f>'01-Mapa de riesgo-UO'!AB276</f>
        <v>0</v>
      </c>
      <c r="O275" s="114">
        <f>'01-Mapa de riesgo-UO'!AF276</f>
        <v>0</v>
      </c>
      <c r="P275" s="115">
        <f>'01-Mapa de riesgo-UO'!AK276</f>
        <v>0</v>
      </c>
      <c r="Q275" s="115">
        <f>'01-Mapa de riesgo-UO'!AP276</f>
        <v>0</v>
      </c>
      <c r="R275" s="407"/>
      <c r="S275" s="409"/>
      <c r="T275" s="410"/>
      <c r="U275" s="116">
        <f>'01-Mapa de riesgo-UO'!AW276</f>
        <v>0</v>
      </c>
      <c r="V275" s="116">
        <f>'01-Mapa de riesgo-UO'!AX276</f>
        <v>0</v>
      </c>
      <c r="W275" s="117">
        <f>'01-Mapa de riesgo-UO'!K276</f>
        <v>0</v>
      </c>
      <c r="X275" s="121"/>
      <c r="Y275" s="122"/>
      <c r="Z275" s="123"/>
      <c r="AA275" s="123"/>
      <c r="AB275" s="404"/>
      <c r="AC275" s="126"/>
    </row>
    <row r="276" spans="1:29" ht="12.75" customHeight="1" x14ac:dyDescent="0.2">
      <c r="A276" s="408"/>
      <c r="B276" s="408"/>
      <c r="C276" s="408"/>
      <c r="D276" s="408"/>
      <c r="E276" s="408"/>
      <c r="F276" s="408"/>
      <c r="G276" s="112">
        <f>'01-Mapa de riesgo-UO'!I277</f>
        <v>0</v>
      </c>
      <c r="H276" s="408"/>
      <c r="I276" s="408"/>
      <c r="J276" s="408"/>
      <c r="K276" s="413"/>
      <c r="L276" s="413"/>
      <c r="M276" s="113">
        <f>'01-Mapa de riesgo-UO'!W277</f>
        <v>0</v>
      </c>
      <c r="N276" s="114">
        <f>'01-Mapa de riesgo-UO'!AB277</f>
        <v>0</v>
      </c>
      <c r="O276" s="114">
        <f>'01-Mapa de riesgo-UO'!AF277</f>
        <v>0</v>
      </c>
      <c r="P276" s="115">
        <f>'01-Mapa de riesgo-UO'!AK277</f>
        <v>0</v>
      </c>
      <c r="Q276" s="115">
        <f>'01-Mapa de riesgo-UO'!AP277</f>
        <v>0</v>
      </c>
      <c r="R276" s="408"/>
      <c r="S276" s="409"/>
      <c r="T276" s="410"/>
      <c r="U276" s="116">
        <f>'01-Mapa de riesgo-UO'!AW277</f>
        <v>0</v>
      </c>
      <c r="V276" s="116">
        <f>'01-Mapa de riesgo-UO'!AX277</f>
        <v>0</v>
      </c>
      <c r="W276" s="117">
        <f>'01-Mapa de riesgo-UO'!K277</f>
        <v>0</v>
      </c>
      <c r="X276" s="121"/>
      <c r="Y276" s="122"/>
      <c r="Z276" s="123"/>
      <c r="AA276" s="123"/>
      <c r="AB276" s="405"/>
      <c r="AC276" s="126"/>
    </row>
    <row r="277" spans="1:29" ht="12.75" customHeight="1" x14ac:dyDescent="0.2">
      <c r="A277" s="416">
        <v>90</v>
      </c>
      <c r="B277" s="416" t="str">
        <f>'01-Mapa de riesgo-UO'!D278</f>
        <v>DOCENCIA</v>
      </c>
      <c r="C277" s="415" t="str">
        <f>+'01-Mapa de riesgo-UO'!F278</f>
        <v>NO</v>
      </c>
      <c r="D277" s="415" t="str">
        <f>'01-Mapa de riesgo-UO'!J278</f>
        <v>Información</v>
      </c>
      <c r="E277" s="415" t="str">
        <f>'01-Mapa de riesgo-UO'!K278</f>
        <v>Historias Académicas físicas y digitalizadas perdidas o incompletas</v>
      </c>
      <c r="F277" s="415"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415" t="str">
        <f>'01-Mapa de riesgo-UO'!M278</f>
        <v>Insatisfacción del estudiante y padres de familia, reflejado en el aumento de PQRS
Pérdida de la memoria histórica de los estudiantes
Implicaciones de carácter legal</v>
      </c>
      <c r="I277" s="406" t="str">
        <f>'01-Mapa de riesgo-UO'!AT278</f>
        <v>LEVE</v>
      </c>
      <c r="J277" s="415"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411"/>
      <c r="L277" s="414"/>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406" t="str">
        <f>'01-Mapa de riesgo-UO'!AR278</f>
        <v>ACEPTABLE</v>
      </c>
      <c r="S277" s="409"/>
      <c r="T277" s="410"/>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403"/>
      <c r="AC277" s="126"/>
    </row>
    <row r="278" spans="1:29" ht="12.75" customHeight="1" x14ac:dyDescent="0.2">
      <c r="A278" s="407"/>
      <c r="B278" s="407"/>
      <c r="C278" s="407"/>
      <c r="D278" s="407"/>
      <c r="E278" s="407"/>
      <c r="F278" s="407"/>
      <c r="G278" s="112" t="str">
        <f>'01-Mapa de riesgo-UO'!I279</f>
        <v>Falta de verificación de la información física y digitalizada</v>
      </c>
      <c r="H278" s="407"/>
      <c r="I278" s="407"/>
      <c r="J278" s="407"/>
      <c r="K278" s="412"/>
      <c r="L278" s="412"/>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407"/>
      <c r="S278" s="409"/>
      <c r="T278" s="410"/>
      <c r="U278" s="116" t="str">
        <f>'01-Mapa de riesgo-UO'!AW279</f>
        <v>ASUMIR</v>
      </c>
      <c r="V278" s="116">
        <f>'01-Mapa de riesgo-UO'!AX279</f>
        <v>0</v>
      </c>
      <c r="W278" s="117">
        <f>'01-Mapa de riesgo-UO'!K279</f>
        <v>0</v>
      </c>
      <c r="X278" s="121"/>
      <c r="Y278" s="122"/>
      <c r="Z278" s="123"/>
      <c r="AA278" s="123"/>
      <c r="AB278" s="404"/>
      <c r="AC278" s="126"/>
    </row>
    <row r="279" spans="1:29" ht="12.75" customHeight="1" x14ac:dyDescent="0.2">
      <c r="A279" s="408"/>
      <c r="B279" s="408"/>
      <c r="C279" s="408"/>
      <c r="D279" s="408"/>
      <c r="E279" s="408"/>
      <c r="F279" s="408"/>
      <c r="G279" s="112" t="str">
        <f>'01-Mapa de riesgo-UO'!I280</f>
        <v>Fallas en el sistema de información</v>
      </c>
      <c r="H279" s="408"/>
      <c r="I279" s="408"/>
      <c r="J279" s="408"/>
      <c r="K279" s="413"/>
      <c r="L279" s="413"/>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408"/>
      <c r="S279" s="409"/>
      <c r="T279" s="410"/>
      <c r="U279" s="116" t="str">
        <f>'01-Mapa de riesgo-UO'!AW280</f>
        <v>ASUMIR</v>
      </c>
      <c r="V279" s="116">
        <f>'01-Mapa de riesgo-UO'!AX280</f>
        <v>0</v>
      </c>
      <c r="W279" s="117">
        <f>'01-Mapa de riesgo-UO'!K280</f>
        <v>0</v>
      </c>
      <c r="X279" s="121"/>
      <c r="Y279" s="122"/>
      <c r="Z279" s="123"/>
      <c r="AA279" s="123"/>
      <c r="AB279" s="405"/>
      <c r="AC279" s="126"/>
    </row>
    <row r="280" spans="1:29" ht="12.75" customHeight="1" x14ac:dyDescent="0.2">
      <c r="A280" s="416">
        <v>91</v>
      </c>
      <c r="B280" s="416" t="str">
        <f>'01-Mapa de riesgo-UO'!D281</f>
        <v>DOCENCIA</v>
      </c>
      <c r="C280" s="415" t="str">
        <f>+'01-Mapa de riesgo-UO'!F281</f>
        <v>NO</v>
      </c>
      <c r="D280" s="415" t="str">
        <f>'01-Mapa de riesgo-UO'!J281</f>
        <v>Cumplimiento</v>
      </c>
      <c r="E280" s="415" t="str">
        <f>'01-Mapa de riesgo-UO'!K281</f>
        <v>Alteración del Calendario Académico</v>
      </c>
      <c r="F280" s="415" t="str">
        <f>'01-Mapa de riesgo-UO'!L281</f>
        <v>Modificación de la programación de las actividades definidas en el calendario académico</v>
      </c>
      <c r="G280" s="112" t="str">
        <f>'01-Mapa de riesgo-UO'!I281</f>
        <v>Decisiones del consejo académico</v>
      </c>
      <c r="H280" s="415" t="str">
        <f>'01-Mapa de riesgo-UO'!M281</f>
        <v>Cruce de procedimientos académicos y administrativos
Extensión de contratos de trabajo
Insatisfacción de estudiantes y padres de familia, reflejado en el aumento de PQRS</v>
      </c>
      <c r="I280" s="406" t="str">
        <f>'01-Mapa de riesgo-UO'!AT281</f>
        <v>MODERADO</v>
      </c>
      <c r="J280" s="415" t="str">
        <f>'01-Mapa de riesgo-UO'!AU281</f>
        <v>No. De veces que se modifica la fecha de una actividad en el calendario académico en el semestre/Total actividades aprobadas en los calendarios académicos
(que las actividades aprobadas en el calendairo académico se cumplan en un 80%)</v>
      </c>
      <c r="K280" s="411"/>
      <c r="L280" s="414"/>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406" t="str">
        <f>'01-Mapa de riesgo-UO'!AR281</f>
        <v>FUERTE</v>
      </c>
      <c r="S280" s="409"/>
      <c r="T280" s="410"/>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403"/>
      <c r="AC280" s="126"/>
    </row>
    <row r="281" spans="1:29" ht="12.75" customHeight="1" x14ac:dyDescent="0.2">
      <c r="A281" s="407"/>
      <c r="B281" s="407"/>
      <c r="C281" s="407"/>
      <c r="D281" s="407"/>
      <c r="E281" s="407"/>
      <c r="F281" s="407"/>
      <c r="G281" s="112" t="str">
        <f>'01-Mapa de riesgo-UO'!I282</f>
        <v>Solicitudes de entidades gubernamentales</v>
      </c>
      <c r="H281" s="407"/>
      <c r="I281" s="407"/>
      <c r="J281" s="407"/>
      <c r="K281" s="412"/>
      <c r="L281" s="412"/>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407"/>
      <c r="S281" s="409"/>
      <c r="T281" s="410"/>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404"/>
      <c r="AC281" s="126"/>
    </row>
    <row r="282" spans="1:29" ht="12.75" customHeight="1" x14ac:dyDescent="0.2">
      <c r="A282" s="408"/>
      <c r="B282" s="408"/>
      <c r="C282" s="408"/>
      <c r="D282" s="408"/>
      <c r="E282" s="408"/>
      <c r="F282" s="408"/>
      <c r="G282" s="112">
        <f>'01-Mapa de riesgo-UO'!I283</f>
        <v>0</v>
      </c>
      <c r="H282" s="408"/>
      <c r="I282" s="408"/>
      <c r="J282" s="408"/>
      <c r="K282" s="413"/>
      <c r="L282" s="413"/>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408"/>
      <c r="S282" s="409"/>
      <c r="T282" s="410"/>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405"/>
      <c r="AC282" s="126"/>
    </row>
    <row r="283" spans="1:29" ht="12.75" customHeight="1" x14ac:dyDescent="0.2">
      <c r="A283" s="416">
        <v>92</v>
      </c>
      <c r="B283" s="416" t="str">
        <f>'01-Mapa de riesgo-UO'!D284</f>
        <v>DOCENCIA</v>
      </c>
      <c r="C283" s="415" t="str">
        <f>+'01-Mapa de riesgo-UO'!F284</f>
        <v>SI</v>
      </c>
      <c r="D283" s="415" t="str">
        <f>'01-Mapa de riesgo-UO'!J284</f>
        <v>Corrupción</v>
      </c>
      <c r="E283" s="415" t="str">
        <f>'01-Mapa de riesgo-UO'!K284</f>
        <v>Error en la expedición de certificados de estudios que solicitan los estudiantes con información especial</v>
      </c>
      <c r="F283" s="415" t="str">
        <f>'01-Mapa de riesgo-UO'!L284</f>
        <v>Omisión, inexactitud o adulteración  de información en los certificados de estudios con información especial expedidos por la Universidad</v>
      </c>
      <c r="G283" s="112" t="str">
        <f>'01-Mapa de riesgo-UO'!I284</f>
        <v>Fallas en el sistema de información</v>
      </c>
      <c r="H283" s="415"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06" t="str">
        <f>'01-Mapa de riesgo-UO'!AT284</f>
        <v>LEVE</v>
      </c>
      <c r="J283" s="415" t="str">
        <f>'01-Mapa de riesgo-UO'!AU284</f>
        <v>No. De hallazgos en la revisión</v>
      </c>
      <c r="K283" s="411"/>
      <c r="L283" s="414"/>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406" t="str">
        <f>'01-Mapa de riesgo-UO'!AR284</f>
        <v>FUERTE</v>
      </c>
      <c r="S283" s="409"/>
      <c r="T283" s="410"/>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403"/>
      <c r="AC283" s="126"/>
    </row>
    <row r="284" spans="1:29" ht="12.75" customHeight="1" x14ac:dyDescent="0.2">
      <c r="A284" s="407"/>
      <c r="B284" s="407"/>
      <c r="C284" s="407"/>
      <c r="D284" s="407"/>
      <c r="E284" s="407"/>
      <c r="F284" s="407"/>
      <c r="G284" s="112" t="str">
        <f>'01-Mapa de riesgo-UO'!I285</f>
        <v>Generación de certificados manuales</v>
      </c>
      <c r="H284" s="407"/>
      <c r="I284" s="407"/>
      <c r="J284" s="407"/>
      <c r="K284" s="412"/>
      <c r="L284" s="412"/>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407"/>
      <c r="S284" s="409"/>
      <c r="T284" s="410"/>
      <c r="U284" s="116" t="str">
        <f>'01-Mapa de riesgo-UO'!AW285</f>
        <v>ASUMIR</v>
      </c>
      <c r="V284" s="116">
        <f>'01-Mapa de riesgo-UO'!AX285</f>
        <v>0</v>
      </c>
      <c r="W284" s="117">
        <f>'01-Mapa de riesgo-UO'!K285</f>
        <v>0</v>
      </c>
      <c r="X284" s="121"/>
      <c r="Y284" s="122"/>
      <c r="Z284" s="123"/>
      <c r="AA284" s="123"/>
      <c r="AB284" s="404"/>
      <c r="AC284" s="126"/>
    </row>
    <row r="285" spans="1:29" ht="12.75" customHeight="1" x14ac:dyDescent="0.2">
      <c r="A285" s="408"/>
      <c r="B285" s="408"/>
      <c r="C285" s="408"/>
      <c r="D285" s="408"/>
      <c r="E285" s="408"/>
      <c r="F285" s="408"/>
      <c r="G285" s="112">
        <f>'01-Mapa de riesgo-UO'!I286</f>
        <v>0</v>
      </c>
      <c r="H285" s="408"/>
      <c r="I285" s="408"/>
      <c r="J285" s="408"/>
      <c r="K285" s="413"/>
      <c r="L285" s="413"/>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408"/>
      <c r="S285" s="409"/>
      <c r="T285" s="410"/>
      <c r="U285" s="116" t="str">
        <f>'01-Mapa de riesgo-UO'!AW286</f>
        <v>ASUMIR</v>
      </c>
      <c r="V285" s="116">
        <f>'01-Mapa de riesgo-UO'!AX286</f>
        <v>0</v>
      </c>
      <c r="W285" s="117">
        <f>'01-Mapa de riesgo-UO'!K286</f>
        <v>0</v>
      </c>
      <c r="X285" s="121"/>
      <c r="Y285" s="122"/>
      <c r="Z285" s="123"/>
      <c r="AA285" s="123"/>
      <c r="AB285" s="405"/>
      <c r="AC285" s="126"/>
    </row>
    <row r="286" spans="1:29" ht="12.75" customHeight="1" x14ac:dyDescent="0.2">
      <c r="A286" s="416">
        <v>93</v>
      </c>
      <c r="B286" s="416" t="str">
        <f>'01-Mapa de riesgo-UO'!D287</f>
        <v>DOCENCIA</v>
      </c>
      <c r="C286" s="415" t="str">
        <f>+'01-Mapa de riesgo-UO'!F287</f>
        <v>SI</v>
      </c>
      <c r="D286" s="415" t="str">
        <f>'01-Mapa de riesgo-UO'!J287</f>
        <v>Información</v>
      </c>
      <c r="E286" s="415" t="str">
        <f>'01-Mapa de riesgo-UO'!K287</f>
        <v>Pérdida del material bibliográfico</v>
      </c>
      <c r="F286" s="415"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415" t="str">
        <f>'01-Mapa de riesgo-UO'!M287</f>
        <v>Disminución del acervo bibliográfico físico</v>
      </c>
      <c r="I286" s="406" t="str">
        <f>'01-Mapa de riesgo-UO'!AT287</f>
        <v>LEVE</v>
      </c>
      <c r="J286" s="415" t="str">
        <f>'01-Mapa de riesgo-UO'!AU287</f>
        <v>Número de libros retornados / Número de libros prestados</v>
      </c>
      <c r="K286" s="411"/>
      <c r="L286" s="414"/>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406" t="str">
        <f>'01-Mapa de riesgo-UO'!AR287</f>
        <v>FUERTE</v>
      </c>
      <c r="S286" s="409"/>
      <c r="T286" s="410"/>
      <c r="U286" s="116" t="str">
        <f>'01-Mapa de riesgo-UO'!AW287</f>
        <v>ASUMIR</v>
      </c>
      <c r="V286" s="116">
        <f>'01-Mapa de riesgo-UO'!AX287</f>
        <v>0</v>
      </c>
      <c r="W286" s="117" t="str">
        <f>'01-Mapa de riesgo-UO'!K287</f>
        <v>Pérdida del material bibliográfico</v>
      </c>
      <c r="X286" s="121"/>
      <c r="Y286" s="122"/>
      <c r="Z286" s="123"/>
      <c r="AA286" s="123"/>
      <c r="AB286" s="403"/>
      <c r="AC286" s="126"/>
    </row>
    <row r="287" spans="1:29" ht="12.75" customHeight="1" x14ac:dyDescent="0.2">
      <c r="A287" s="407"/>
      <c r="B287" s="407"/>
      <c r="C287" s="407"/>
      <c r="D287" s="407"/>
      <c r="E287" s="407"/>
      <c r="F287" s="407"/>
      <c r="G287" s="112">
        <f>'01-Mapa de riesgo-UO'!I288</f>
        <v>0</v>
      </c>
      <c r="H287" s="407"/>
      <c r="I287" s="407"/>
      <c r="J287" s="407"/>
      <c r="K287" s="412"/>
      <c r="L287" s="412"/>
      <c r="M287" s="113">
        <f>'01-Mapa de riesgo-UO'!W288</f>
        <v>0</v>
      </c>
      <c r="N287" s="114">
        <f>'01-Mapa de riesgo-UO'!AB288</f>
        <v>0</v>
      </c>
      <c r="O287" s="114">
        <f>'01-Mapa de riesgo-UO'!AF288</f>
        <v>0</v>
      </c>
      <c r="P287" s="115">
        <f>'01-Mapa de riesgo-UO'!AK288</f>
        <v>0</v>
      </c>
      <c r="Q287" s="115">
        <f>'01-Mapa de riesgo-UO'!AP288</f>
        <v>0</v>
      </c>
      <c r="R287" s="407"/>
      <c r="S287" s="409"/>
      <c r="T287" s="410"/>
      <c r="U287" s="116">
        <f>'01-Mapa de riesgo-UO'!AW288</f>
        <v>0</v>
      </c>
      <c r="V287" s="116">
        <f>'01-Mapa de riesgo-UO'!AX288</f>
        <v>0</v>
      </c>
      <c r="W287" s="117">
        <f>'01-Mapa de riesgo-UO'!K288</f>
        <v>0</v>
      </c>
      <c r="X287" s="121"/>
      <c r="Y287" s="122"/>
      <c r="Z287" s="123"/>
      <c r="AA287" s="123"/>
      <c r="AB287" s="404"/>
      <c r="AC287" s="126"/>
    </row>
    <row r="288" spans="1:29" ht="12.75" customHeight="1" x14ac:dyDescent="0.2">
      <c r="A288" s="408"/>
      <c r="B288" s="408"/>
      <c r="C288" s="408"/>
      <c r="D288" s="408"/>
      <c r="E288" s="408"/>
      <c r="F288" s="408"/>
      <c r="G288" s="112">
        <f>'01-Mapa de riesgo-UO'!I289</f>
        <v>0</v>
      </c>
      <c r="H288" s="408"/>
      <c r="I288" s="408"/>
      <c r="J288" s="408"/>
      <c r="K288" s="413"/>
      <c r="L288" s="413"/>
      <c r="M288" s="113">
        <f>'01-Mapa de riesgo-UO'!W289</f>
        <v>0</v>
      </c>
      <c r="N288" s="114">
        <f>'01-Mapa de riesgo-UO'!AB289</f>
        <v>0</v>
      </c>
      <c r="O288" s="114">
        <f>'01-Mapa de riesgo-UO'!AF289</f>
        <v>0</v>
      </c>
      <c r="P288" s="115">
        <f>'01-Mapa de riesgo-UO'!AK289</f>
        <v>0</v>
      </c>
      <c r="Q288" s="115">
        <f>'01-Mapa de riesgo-UO'!AP289</f>
        <v>0</v>
      </c>
      <c r="R288" s="408"/>
      <c r="S288" s="409"/>
      <c r="T288" s="410"/>
      <c r="U288" s="116">
        <f>'01-Mapa de riesgo-UO'!AW289</f>
        <v>0</v>
      </c>
      <c r="V288" s="116">
        <f>'01-Mapa de riesgo-UO'!AX289</f>
        <v>0</v>
      </c>
      <c r="W288" s="117">
        <f>'01-Mapa de riesgo-UO'!K289</f>
        <v>0</v>
      </c>
      <c r="X288" s="121"/>
      <c r="Y288" s="122"/>
      <c r="Z288" s="123"/>
      <c r="AA288" s="123"/>
      <c r="AB288" s="405"/>
      <c r="AC288" s="126"/>
    </row>
    <row r="289" spans="1:29" ht="12.75" customHeight="1" x14ac:dyDescent="0.2">
      <c r="A289" s="416">
        <v>94</v>
      </c>
      <c r="B289" s="416" t="str">
        <f>'01-Mapa de riesgo-UO'!D290</f>
        <v>ADMINISTRACIÓN_INSTITUCIONAL</v>
      </c>
      <c r="C289" s="415" t="str">
        <f>+'01-Mapa de riesgo-UO'!F290</f>
        <v>NO</v>
      </c>
      <c r="D289" s="415" t="str">
        <f>'01-Mapa de riesgo-UO'!J290</f>
        <v>Cumplimiento</v>
      </c>
      <c r="E289" s="415" t="str">
        <f>'01-Mapa de riesgo-UO'!K290</f>
        <v xml:space="preserve">Incuplimiento de las normas de publicación para radio, campus informa y redes sociales. </v>
      </c>
      <c r="F289" s="415"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415" t="str">
        <f>'01-Mapa de riesgo-UO'!M290</f>
        <v xml:space="preserve">Pérdida vitalicia de la Licencia de Radio Difusión ante el MINITIC
Cierre definitivo de la emisora
Sanciones legales y económicas para la Universidad. </v>
      </c>
      <c r="I289" s="406" t="str">
        <f>'01-Mapa de riesgo-UO'!AT290</f>
        <v>MODERADO</v>
      </c>
      <c r="J289" s="415">
        <f>'01-Mapa de riesgo-UO'!AU290</f>
        <v>0</v>
      </c>
      <c r="K289" s="411"/>
      <c r="L289" s="414"/>
      <c r="M289" s="113">
        <f>'01-Mapa de riesgo-UO'!W290</f>
        <v>0</v>
      </c>
      <c r="N289" s="114">
        <f>'01-Mapa de riesgo-UO'!AB290</f>
        <v>0</v>
      </c>
      <c r="O289" s="114">
        <f>'01-Mapa de riesgo-UO'!AF290</f>
        <v>0</v>
      </c>
      <c r="P289" s="115">
        <f>'01-Mapa de riesgo-UO'!AK290</f>
        <v>0</v>
      </c>
      <c r="Q289" s="115">
        <f>'01-Mapa de riesgo-UO'!AP290</f>
        <v>0</v>
      </c>
      <c r="R289" s="406" t="str">
        <f>'01-Mapa de riesgo-UO'!AR290</f>
        <v>INEXISTENTE</v>
      </c>
      <c r="S289" s="409"/>
      <c r="T289" s="410"/>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403"/>
      <c r="AC289" s="126"/>
    </row>
    <row r="290" spans="1:29" ht="12.75" customHeight="1" x14ac:dyDescent="0.2">
      <c r="A290" s="407"/>
      <c r="B290" s="407"/>
      <c r="C290" s="407"/>
      <c r="D290" s="407"/>
      <c r="E290" s="407"/>
      <c r="F290" s="407"/>
      <c r="G290" s="112" t="str">
        <f>'01-Mapa de riesgo-UO'!I291</f>
        <v>Falta de directrices, en cuanto a la centralización de las comunicaciones a través de un unico canal</v>
      </c>
      <c r="H290" s="407"/>
      <c r="I290" s="407"/>
      <c r="J290" s="407"/>
      <c r="K290" s="412"/>
      <c r="L290" s="412"/>
      <c r="M290" s="113">
        <f>'01-Mapa de riesgo-UO'!W291</f>
        <v>0</v>
      </c>
      <c r="N290" s="114">
        <f>'01-Mapa de riesgo-UO'!AB291</f>
        <v>0</v>
      </c>
      <c r="O290" s="114">
        <f>'01-Mapa de riesgo-UO'!AF291</f>
        <v>0</v>
      </c>
      <c r="P290" s="115">
        <f>'01-Mapa de riesgo-UO'!AK291</f>
        <v>0</v>
      </c>
      <c r="Q290" s="115">
        <f>'01-Mapa de riesgo-UO'!AP291</f>
        <v>0</v>
      </c>
      <c r="R290" s="407"/>
      <c r="S290" s="409"/>
      <c r="T290" s="410"/>
      <c r="U290" s="116">
        <f>'01-Mapa de riesgo-UO'!AW291</f>
        <v>0</v>
      </c>
      <c r="V290" s="116">
        <f>'01-Mapa de riesgo-UO'!AX291</f>
        <v>0</v>
      </c>
      <c r="W290" s="117">
        <f>'01-Mapa de riesgo-UO'!K291</f>
        <v>0</v>
      </c>
      <c r="X290" s="121"/>
      <c r="Y290" s="122"/>
      <c r="Z290" s="123"/>
      <c r="AA290" s="123"/>
      <c r="AB290" s="404"/>
      <c r="AC290" s="126"/>
    </row>
    <row r="291" spans="1:29" ht="12.75" customHeight="1" x14ac:dyDescent="0.2">
      <c r="A291" s="408"/>
      <c r="B291" s="408"/>
      <c r="C291" s="408"/>
      <c r="D291" s="408"/>
      <c r="E291" s="408"/>
      <c r="F291" s="408"/>
      <c r="G291" s="112" t="str">
        <f>'01-Mapa de riesgo-UO'!I292</f>
        <v>Comunicaciones externas desviadas de la realidad, por actores externos y sus motivaciones personales</v>
      </c>
      <c r="H291" s="408"/>
      <c r="I291" s="408"/>
      <c r="J291" s="408"/>
      <c r="K291" s="413"/>
      <c r="L291" s="413"/>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408"/>
      <c r="S291" s="409"/>
      <c r="T291" s="410"/>
      <c r="U291" s="116">
        <f>'01-Mapa de riesgo-UO'!AW292</f>
        <v>0</v>
      </c>
      <c r="V291" s="116">
        <f>'01-Mapa de riesgo-UO'!AX292</f>
        <v>0</v>
      </c>
      <c r="W291" s="117">
        <f>'01-Mapa de riesgo-UO'!K292</f>
        <v>0</v>
      </c>
      <c r="X291" s="121"/>
      <c r="Y291" s="122"/>
      <c r="Z291" s="123"/>
      <c r="AA291" s="123"/>
      <c r="AB291" s="405"/>
      <c r="AC291" s="126"/>
    </row>
    <row r="292" spans="1:29" ht="12.75" customHeight="1" x14ac:dyDescent="0.2">
      <c r="A292" s="416">
        <v>95</v>
      </c>
      <c r="B292" s="416" t="str">
        <f>'01-Mapa de riesgo-UO'!D293</f>
        <v>ADMINISTRACIÓN_INSTITUCIONAL</v>
      </c>
      <c r="C292" s="415" t="str">
        <f>+'01-Mapa de riesgo-UO'!F293</f>
        <v>NO</v>
      </c>
      <c r="D292" s="415" t="str">
        <f>'01-Mapa de riesgo-UO'!J293</f>
        <v>Corrupción</v>
      </c>
      <c r="E292" s="415" t="str">
        <f>'01-Mapa de riesgo-UO'!K293</f>
        <v>Divulgación de información errada o perjudicial para la institución</v>
      </c>
      <c r="F292" s="415" t="str">
        <f>'01-Mapa de riesgo-UO'!L293</f>
        <v>Uso indebido de los medios de comunicaciòn con el fin de favorecer a terceros o intereses particulares</v>
      </c>
      <c r="G292" s="112" t="str">
        <f>'01-Mapa de riesgo-UO'!I293</f>
        <v>Presiones por actores externos a la Universidad</v>
      </c>
      <c r="H292" s="415" t="str">
        <f>'01-Mapa de riesgo-UO'!M293</f>
        <v>Crisis reputacional de la Universidad
Sanciones legales para la Universidad</v>
      </c>
      <c r="I292" s="406" t="str">
        <f>'01-Mapa de riesgo-UO'!AT293</f>
        <v>MODERADO</v>
      </c>
      <c r="J292" s="415">
        <f>'01-Mapa de riesgo-UO'!AU293</f>
        <v>0</v>
      </c>
      <c r="K292" s="411"/>
      <c r="L292" s="414"/>
      <c r="M292" s="113">
        <f>'01-Mapa de riesgo-UO'!W293</f>
        <v>0</v>
      </c>
      <c r="N292" s="114">
        <f>'01-Mapa de riesgo-UO'!AB293</f>
        <v>0</v>
      </c>
      <c r="O292" s="114">
        <f>'01-Mapa de riesgo-UO'!AF293</f>
        <v>0</v>
      </c>
      <c r="P292" s="115">
        <f>'01-Mapa de riesgo-UO'!AK293</f>
        <v>0</v>
      </c>
      <c r="Q292" s="115">
        <f>'01-Mapa de riesgo-UO'!AP293</f>
        <v>0</v>
      </c>
      <c r="R292" s="406" t="str">
        <f>'01-Mapa de riesgo-UO'!AR293</f>
        <v>INEXISTENTE</v>
      </c>
      <c r="S292" s="409"/>
      <c r="T292" s="410"/>
      <c r="U292" s="116">
        <f>'01-Mapa de riesgo-UO'!AW293</f>
        <v>0</v>
      </c>
      <c r="V292" s="116">
        <f>'01-Mapa de riesgo-UO'!AX293</f>
        <v>0</v>
      </c>
      <c r="W292" s="117" t="str">
        <f>'01-Mapa de riesgo-UO'!K293</f>
        <v>Divulgación de información errada o perjudicial para la institución</v>
      </c>
      <c r="X292" s="121"/>
      <c r="Y292" s="122"/>
      <c r="Z292" s="123"/>
      <c r="AA292" s="123"/>
      <c r="AB292" s="403"/>
      <c r="AC292" s="126"/>
    </row>
    <row r="293" spans="1:29" ht="12.75" customHeight="1" x14ac:dyDescent="0.2">
      <c r="A293" s="407"/>
      <c r="B293" s="407"/>
      <c r="C293" s="407"/>
      <c r="D293" s="407"/>
      <c r="E293" s="407"/>
      <c r="F293" s="407"/>
      <c r="G293" s="112" t="str">
        <f>'01-Mapa de riesgo-UO'!I294</f>
        <v>Falta de ética al interior de la Universidad</v>
      </c>
      <c r="H293" s="407"/>
      <c r="I293" s="407"/>
      <c r="J293" s="407"/>
      <c r="K293" s="412"/>
      <c r="L293" s="412"/>
      <c r="M293" s="113">
        <f>'01-Mapa de riesgo-UO'!W294</f>
        <v>0</v>
      </c>
      <c r="N293" s="114">
        <f>'01-Mapa de riesgo-UO'!AB294</f>
        <v>0</v>
      </c>
      <c r="O293" s="114">
        <f>'01-Mapa de riesgo-UO'!AF294</f>
        <v>0</v>
      </c>
      <c r="P293" s="115">
        <f>'01-Mapa de riesgo-UO'!AK294</f>
        <v>0</v>
      </c>
      <c r="Q293" s="115">
        <f>'01-Mapa de riesgo-UO'!AP294</f>
        <v>0</v>
      </c>
      <c r="R293" s="407"/>
      <c r="S293" s="409"/>
      <c r="T293" s="410"/>
      <c r="U293" s="116">
        <f>'01-Mapa de riesgo-UO'!AW294</f>
        <v>0</v>
      </c>
      <c r="V293" s="116">
        <f>'01-Mapa de riesgo-UO'!AX294</f>
        <v>0</v>
      </c>
      <c r="W293" s="117">
        <f>'01-Mapa de riesgo-UO'!K294</f>
        <v>0</v>
      </c>
      <c r="X293" s="121"/>
      <c r="Y293" s="122"/>
      <c r="Z293" s="123"/>
      <c r="AA293" s="123"/>
      <c r="AB293" s="404"/>
      <c r="AC293" s="126"/>
    </row>
    <row r="294" spans="1:29" ht="12.75" customHeight="1" x14ac:dyDescent="0.2">
      <c r="A294" s="408"/>
      <c r="B294" s="408"/>
      <c r="C294" s="408"/>
      <c r="D294" s="408"/>
      <c r="E294" s="408"/>
      <c r="F294" s="408"/>
      <c r="G294" s="112" t="str">
        <f>'01-Mapa de riesgo-UO'!I295</f>
        <v>Falta de directrices, en cuanto a la centralización de las comunicaciones a través de un único canal</v>
      </c>
      <c r="H294" s="408"/>
      <c r="I294" s="408"/>
      <c r="J294" s="408"/>
      <c r="K294" s="413"/>
      <c r="L294" s="413"/>
      <c r="M294" s="113">
        <f>'01-Mapa de riesgo-UO'!W295</f>
        <v>0</v>
      </c>
      <c r="N294" s="114">
        <f>'01-Mapa de riesgo-UO'!AB295</f>
        <v>0</v>
      </c>
      <c r="O294" s="114">
        <f>'01-Mapa de riesgo-UO'!AF295</f>
        <v>0</v>
      </c>
      <c r="P294" s="115">
        <f>'01-Mapa de riesgo-UO'!AK295</f>
        <v>0</v>
      </c>
      <c r="Q294" s="115">
        <f>'01-Mapa de riesgo-UO'!AP295</f>
        <v>0</v>
      </c>
      <c r="R294" s="408"/>
      <c r="S294" s="409"/>
      <c r="T294" s="410"/>
      <c r="U294" s="116">
        <f>'01-Mapa de riesgo-UO'!AW295</f>
        <v>0</v>
      </c>
      <c r="V294" s="116">
        <f>'01-Mapa de riesgo-UO'!AX295</f>
        <v>0</v>
      </c>
      <c r="W294" s="117">
        <f>'01-Mapa de riesgo-UO'!K295</f>
        <v>0</v>
      </c>
      <c r="X294" s="121"/>
      <c r="Y294" s="122"/>
      <c r="Z294" s="123"/>
      <c r="AA294" s="123"/>
      <c r="AB294" s="405"/>
      <c r="AC294" s="126"/>
    </row>
    <row r="295" spans="1:29" ht="12.75" customHeight="1" x14ac:dyDescent="0.2">
      <c r="A295" s="416">
        <v>96</v>
      </c>
      <c r="B295" s="416" t="str">
        <f>'01-Mapa de riesgo-UO'!D296</f>
        <v>ADMINISTRACIÓN_INSTITUCIONAL</v>
      </c>
      <c r="C295" s="415" t="str">
        <f>+'01-Mapa de riesgo-UO'!F296</f>
        <v>NO</v>
      </c>
      <c r="D295" s="415" t="str">
        <f>'01-Mapa de riesgo-UO'!J296</f>
        <v>Corrupción</v>
      </c>
      <c r="E295" s="415" t="str">
        <f>'01-Mapa de riesgo-UO'!K296</f>
        <v>Manipulacion de los medios de comunicación de la Universidad</v>
      </c>
      <c r="F295" s="415" t="str">
        <f>'01-Mapa de riesgo-UO'!L296</f>
        <v>Uso indebido de los medios de comunicaciòn con el fin de favorecer a terceros o intereses particulares</v>
      </c>
      <c r="G295" s="112" t="str">
        <f>'01-Mapa de riesgo-UO'!I296</f>
        <v>Presiones por actores externos a la Universidad</v>
      </c>
      <c r="H295" s="415" t="str">
        <f>'01-Mapa de riesgo-UO'!M296</f>
        <v>Crisis reputacional de la Universidad
Sanciones legales para la Universidad</v>
      </c>
      <c r="I295" s="406" t="str">
        <f>'01-Mapa de riesgo-UO'!AT296</f>
        <v>MODERADO</v>
      </c>
      <c r="J295" s="415">
        <f>'01-Mapa de riesgo-UO'!AU296</f>
        <v>0</v>
      </c>
      <c r="K295" s="411"/>
      <c r="L295" s="414"/>
      <c r="M295" s="113">
        <f>'01-Mapa de riesgo-UO'!W296</f>
        <v>0</v>
      </c>
      <c r="N295" s="114">
        <f>'01-Mapa de riesgo-UO'!AB296</f>
        <v>0</v>
      </c>
      <c r="O295" s="114">
        <f>'01-Mapa de riesgo-UO'!AF296</f>
        <v>0</v>
      </c>
      <c r="P295" s="115">
        <f>'01-Mapa de riesgo-UO'!AK296</f>
        <v>0</v>
      </c>
      <c r="Q295" s="115">
        <f>'01-Mapa de riesgo-UO'!AP296</f>
        <v>0</v>
      </c>
      <c r="R295" s="406" t="str">
        <f>'01-Mapa de riesgo-UO'!AR296</f>
        <v>INEXISTENTE</v>
      </c>
      <c r="S295" s="409"/>
      <c r="T295" s="410"/>
      <c r="U295" s="116">
        <f>'01-Mapa de riesgo-UO'!AW296</f>
        <v>0</v>
      </c>
      <c r="V295" s="116">
        <f>'01-Mapa de riesgo-UO'!AX296</f>
        <v>0</v>
      </c>
      <c r="W295" s="117" t="str">
        <f>'01-Mapa de riesgo-UO'!K296</f>
        <v>Manipulacion de los medios de comunicación de la Universidad</v>
      </c>
      <c r="X295" s="121"/>
      <c r="Y295" s="122"/>
      <c r="Z295" s="123"/>
      <c r="AA295" s="123"/>
      <c r="AB295" s="403"/>
      <c r="AC295" s="126"/>
    </row>
    <row r="296" spans="1:29" ht="12.75" customHeight="1" x14ac:dyDescent="0.2">
      <c r="A296" s="407"/>
      <c r="B296" s="407"/>
      <c r="C296" s="407"/>
      <c r="D296" s="407"/>
      <c r="E296" s="407"/>
      <c r="F296" s="407"/>
      <c r="G296" s="112" t="str">
        <f>'01-Mapa de riesgo-UO'!I297</f>
        <v>Falta de ética al interior de la Universidad</v>
      </c>
      <c r="H296" s="407"/>
      <c r="I296" s="407"/>
      <c r="J296" s="407"/>
      <c r="K296" s="412"/>
      <c r="L296" s="412"/>
      <c r="M296" s="113">
        <f>'01-Mapa de riesgo-UO'!W297</f>
        <v>0</v>
      </c>
      <c r="N296" s="114">
        <f>'01-Mapa de riesgo-UO'!AB297</f>
        <v>0</v>
      </c>
      <c r="O296" s="114">
        <f>'01-Mapa de riesgo-UO'!AF297</f>
        <v>0</v>
      </c>
      <c r="P296" s="115">
        <f>'01-Mapa de riesgo-UO'!AK297</f>
        <v>0</v>
      </c>
      <c r="Q296" s="115">
        <f>'01-Mapa de riesgo-UO'!AP297</f>
        <v>0</v>
      </c>
      <c r="R296" s="407"/>
      <c r="S296" s="409"/>
      <c r="T296" s="410"/>
      <c r="U296" s="116">
        <f>'01-Mapa de riesgo-UO'!AW297</f>
        <v>0</v>
      </c>
      <c r="V296" s="116">
        <f>'01-Mapa de riesgo-UO'!AX297</f>
        <v>0</v>
      </c>
      <c r="W296" s="117">
        <f>'01-Mapa de riesgo-UO'!K297</f>
        <v>0</v>
      </c>
      <c r="X296" s="121"/>
      <c r="Y296" s="122"/>
      <c r="Z296" s="123"/>
      <c r="AA296" s="123"/>
      <c r="AB296" s="404"/>
      <c r="AC296" s="126"/>
    </row>
    <row r="297" spans="1:29" ht="12.75" customHeight="1" x14ac:dyDescent="0.2">
      <c r="A297" s="408"/>
      <c r="B297" s="408"/>
      <c r="C297" s="408"/>
      <c r="D297" s="408"/>
      <c r="E297" s="408"/>
      <c r="F297" s="408"/>
      <c r="G297" s="112" t="str">
        <f>'01-Mapa de riesgo-UO'!I298</f>
        <v>Falta de directrices, en cuanto a la centralización de las comunicaciones a través de un único canal</v>
      </c>
      <c r="H297" s="408"/>
      <c r="I297" s="408"/>
      <c r="J297" s="408"/>
      <c r="K297" s="413"/>
      <c r="L297" s="413"/>
      <c r="M297" s="113">
        <f>'01-Mapa de riesgo-UO'!W298</f>
        <v>0</v>
      </c>
      <c r="N297" s="114">
        <f>'01-Mapa de riesgo-UO'!AB298</f>
        <v>0</v>
      </c>
      <c r="O297" s="114">
        <f>'01-Mapa de riesgo-UO'!AF298</f>
        <v>0</v>
      </c>
      <c r="P297" s="115">
        <f>'01-Mapa de riesgo-UO'!AK298</f>
        <v>0</v>
      </c>
      <c r="Q297" s="115">
        <f>'01-Mapa de riesgo-UO'!AP298</f>
        <v>0</v>
      </c>
      <c r="R297" s="408"/>
      <c r="S297" s="409"/>
      <c r="T297" s="410"/>
      <c r="U297" s="116">
        <f>'01-Mapa de riesgo-UO'!AW298</f>
        <v>0</v>
      </c>
      <c r="V297" s="116">
        <f>'01-Mapa de riesgo-UO'!AX298</f>
        <v>0</v>
      </c>
      <c r="W297" s="117">
        <f>'01-Mapa de riesgo-UO'!K298</f>
        <v>0</v>
      </c>
      <c r="X297" s="121"/>
      <c r="Y297" s="122"/>
      <c r="Z297" s="123"/>
      <c r="AA297" s="123"/>
      <c r="AB297" s="405"/>
      <c r="AC297" s="126"/>
    </row>
    <row r="298" spans="1:29" ht="12.75" customHeight="1" x14ac:dyDescent="0.2">
      <c r="A298" s="416">
        <v>97</v>
      </c>
      <c r="B298" s="416" t="str">
        <f>'01-Mapa de riesgo-UO'!D299</f>
        <v>ADMINISTRACIÓN_INSTITUCIONAL</v>
      </c>
      <c r="C298" s="415" t="str">
        <f>+'01-Mapa de riesgo-UO'!F299</f>
        <v>NO</v>
      </c>
      <c r="D298" s="415" t="str">
        <f>'01-Mapa de riesgo-UO'!J299</f>
        <v>Imagen</v>
      </c>
      <c r="E298" s="415" t="str">
        <f>'01-Mapa de riesgo-UO'!K299</f>
        <v>Demandas por derechos de autor y por uso de imagen</v>
      </c>
      <c r="F298" s="415" t="str">
        <f>'01-Mapa de riesgo-UO'!L299</f>
        <v>Demandas de autoría por el uso de material audiovisual, y por el uso de imagen sin previo consentimiento</v>
      </c>
      <c r="G298" s="112" t="str">
        <f>'01-Mapa de riesgo-UO'!I299</f>
        <v>Inexistencia de un formato para la cesión de derechos de autor</v>
      </c>
      <c r="H298" s="415" t="str">
        <f>'01-Mapa de riesgo-UO'!M299</f>
        <v>Pérdida económica por demandas
Sanciones legales para la Universidad</v>
      </c>
      <c r="I298" s="406" t="str">
        <f>'01-Mapa de riesgo-UO'!AT299</f>
        <v>MODERADO</v>
      </c>
      <c r="J298" s="415">
        <f>'01-Mapa de riesgo-UO'!AU299</f>
        <v>0</v>
      </c>
      <c r="K298" s="411"/>
      <c r="L298" s="414"/>
      <c r="M298" s="113">
        <f>'01-Mapa de riesgo-UO'!W299</f>
        <v>0</v>
      </c>
      <c r="N298" s="114">
        <f>'01-Mapa de riesgo-UO'!AB299</f>
        <v>0</v>
      </c>
      <c r="O298" s="114">
        <f>'01-Mapa de riesgo-UO'!AF299</f>
        <v>0</v>
      </c>
      <c r="P298" s="115">
        <f>'01-Mapa de riesgo-UO'!AK299</f>
        <v>0</v>
      </c>
      <c r="Q298" s="115">
        <f>'01-Mapa de riesgo-UO'!AP299</f>
        <v>0</v>
      </c>
      <c r="R298" s="406" t="str">
        <f>'01-Mapa de riesgo-UO'!AR299</f>
        <v>INEXISTENTE</v>
      </c>
      <c r="S298" s="409"/>
      <c r="T298" s="410"/>
      <c r="U298" s="116">
        <f>'01-Mapa de riesgo-UO'!AW299</f>
        <v>0</v>
      </c>
      <c r="V298" s="116">
        <f>'01-Mapa de riesgo-UO'!AX299</f>
        <v>0</v>
      </c>
      <c r="W298" s="117" t="str">
        <f>'01-Mapa de riesgo-UO'!K299</f>
        <v>Demandas por derechos de autor y por uso de imagen</v>
      </c>
      <c r="X298" s="121"/>
      <c r="Y298" s="122"/>
      <c r="Z298" s="123"/>
      <c r="AA298" s="123"/>
      <c r="AB298" s="403"/>
      <c r="AC298" s="126"/>
    </row>
    <row r="299" spans="1:29" ht="12.75" customHeight="1" x14ac:dyDescent="0.2">
      <c r="A299" s="407"/>
      <c r="B299" s="407"/>
      <c r="C299" s="407"/>
      <c r="D299" s="407"/>
      <c r="E299" s="407"/>
      <c r="F299" s="407"/>
      <c r="G299" s="112" t="str">
        <f>'01-Mapa de riesgo-UO'!I300</f>
        <v>Inexistencia de un formato para el consentimiento de uso de imagen</v>
      </c>
      <c r="H299" s="407"/>
      <c r="I299" s="407"/>
      <c r="J299" s="407"/>
      <c r="K299" s="412"/>
      <c r="L299" s="412"/>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407"/>
      <c r="S299" s="409"/>
      <c r="T299" s="410"/>
      <c r="U299" s="116">
        <f>'01-Mapa de riesgo-UO'!AW300</f>
        <v>0</v>
      </c>
      <c r="V299" s="116">
        <f>'01-Mapa de riesgo-UO'!AX300</f>
        <v>0</v>
      </c>
      <c r="W299" s="117">
        <f>'01-Mapa de riesgo-UO'!K300</f>
        <v>0</v>
      </c>
      <c r="X299" s="121"/>
      <c r="Y299" s="122"/>
      <c r="Z299" s="123"/>
      <c r="AA299" s="123"/>
      <c r="AB299" s="404"/>
      <c r="AC299" s="126"/>
    </row>
    <row r="300" spans="1:29" ht="12.75" customHeight="1" x14ac:dyDescent="0.2">
      <c r="A300" s="408"/>
      <c r="B300" s="408"/>
      <c r="C300" s="408"/>
      <c r="D300" s="408"/>
      <c r="E300" s="408"/>
      <c r="F300" s="408"/>
      <c r="G300" s="112">
        <f>'01-Mapa de riesgo-UO'!I301</f>
        <v>0</v>
      </c>
      <c r="H300" s="408"/>
      <c r="I300" s="408"/>
      <c r="J300" s="408"/>
      <c r="K300" s="413"/>
      <c r="L300" s="413"/>
      <c r="M300" s="113">
        <f>'01-Mapa de riesgo-UO'!W301</f>
        <v>0</v>
      </c>
      <c r="N300" s="114">
        <f>'01-Mapa de riesgo-UO'!AB301</f>
        <v>0</v>
      </c>
      <c r="O300" s="114">
        <f>'01-Mapa de riesgo-UO'!AF301</f>
        <v>0</v>
      </c>
      <c r="P300" s="115">
        <f>'01-Mapa de riesgo-UO'!AK301</f>
        <v>0</v>
      </c>
      <c r="Q300" s="115">
        <f>'01-Mapa de riesgo-UO'!AP301</f>
        <v>0</v>
      </c>
      <c r="R300" s="408"/>
      <c r="S300" s="409"/>
      <c r="T300" s="410"/>
      <c r="U300" s="116">
        <f>'01-Mapa de riesgo-UO'!AW301</f>
        <v>0</v>
      </c>
      <c r="V300" s="116">
        <f>'01-Mapa de riesgo-UO'!AX301</f>
        <v>0</v>
      </c>
      <c r="W300" s="117">
        <f>'01-Mapa de riesgo-UO'!K301</f>
        <v>0</v>
      </c>
      <c r="X300" s="121"/>
      <c r="Y300" s="122"/>
      <c r="Z300" s="123"/>
      <c r="AA300" s="123"/>
      <c r="AB300" s="405"/>
      <c r="AC300" s="126"/>
    </row>
    <row r="301" spans="1:29" ht="12.75" customHeight="1" x14ac:dyDescent="0.2">
      <c r="A301" s="416">
        <v>98</v>
      </c>
      <c r="B301" s="416" t="str">
        <f>'01-Mapa de riesgo-UO'!D302</f>
        <v>CONTROL_SEGUIMIENTO</v>
      </c>
      <c r="C301" s="415" t="str">
        <f>+'01-Mapa de riesgo-UO'!F302</f>
        <v>NO</v>
      </c>
      <c r="D301" s="415" t="str">
        <f>'01-Mapa de riesgo-UO'!J302</f>
        <v>Tecnología</v>
      </c>
      <c r="E301" s="415" t="str">
        <f>'01-Mapa de riesgo-UO'!K302</f>
        <v>Ausencia de notificación personal y oportuna de los autos de apertura de actuación disciplinaria</v>
      </c>
      <c r="F301" s="415"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415"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06" t="str">
        <f>'01-Mapa de riesgo-UO'!AT302</f>
        <v>LEVE</v>
      </c>
      <c r="J301" s="415" t="str">
        <f>'01-Mapa de riesgo-UO'!AU302</f>
        <v>(# notificación personal y oportuna gestionadas/# notificación personal y oportuna requeridas en el expediente procesal)*100</v>
      </c>
      <c r="K301" s="411"/>
      <c r="L301" s="414"/>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406" t="str">
        <f>'01-Mapa de riesgo-UO'!AR302</f>
        <v>ACEPTABLE</v>
      </c>
      <c r="S301" s="409"/>
      <c r="T301" s="410"/>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403"/>
      <c r="AC301" s="126"/>
    </row>
    <row r="302" spans="1:29" ht="12.75" customHeight="1" x14ac:dyDescent="0.2">
      <c r="A302" s="407"/>
      <c r="B302" s="407"/>
      <c r="C302" s="407"/>
      <c r="D302" s="407"/>
      <c r="E302" s="407"/>
      <c r="F302" s="407"/>
      <c r="G302" s="112">
        <f>'01-Mapa de riesgo-UO'!I303</f>
        <v>0</v>
      </c>
      <c r="H302" s="407"/>
      <c r="I302" s="407"/>
      <c r="J302" s="407"/>
      <c r="K302" s="412"/>
      <c r="L302" s="412"/>
      <c r="M302" s="113">
        <f>'01-Mapa de riesgo-UO'!W303</f>
        <v>0</v>
      </c>
      <c r="N302" s="114">
        <f>'01-Mapa de riesgo-UO'!AB303</f>
        <v>0</v>
      </c>
      <c r="O302" s="114">
        <f>'01-Mapa de riesgo-UO'!AF303</f>
        <v>0</v>
      </c>
      <c r="P302" s="115">
        <f>'01-Mapa de riesgo-UO'!AK303</f>
        <v>0</v>
      </c>
      <c r="Q302" s="115">
        <f>'01-Mapa de riesgo-UO'!AP303</f>
        <v>0</v>
      </c>
      <c r="R302" s="407"/>
      <c r="S302" s="409"/>
      <c r="T302" s="410"/>
      <c r="U302" s="116" t="str">
        <f>'01-Mapa de riesgo-UO'!AW303</f>
        <v>ASUMIR</v>
      </c>
      <c r="V302" s="116">
        <f>'01-Mapa de riesgo-UO'!AX303</f>
        <v>0</v>
      </c>
      <c r="W302" s="117">
        <f>'01-Mapa de riesgo-UO'!K303</f>
        <v>0</v>
      </c>
      <c r="X302" s="121"/>
      <c r="Y302" s="122"/>
      <c r="Z302" s="123"/>
      <c r="AA302" s="123"/>
      <c r="AB302" s="404"/>
      <c r="AC302" s="126"/>
    </row>
    <row r="303" spans="1:29" ht="12.75" customHeight="1" x14ac:dyDescent="0.2">
      <c r="A303" s="408"/>
      <c r="B303" s="408"/>
      <c r="C303" s="408"/>
      <c r="D303" s="408"/>
      <c r="E303" s="408"/>
      <c r="F303" s="408"/>
      <c r="G303" s="112">
        <f>'01-Mapa de riesgo-UO'!I304</f>
        <v>0</v>
      </c>
      <c r="H303" s="408"/>
      <c r="I303" s="408"/>
      <c r="J303" s="408"/>
      <c r="K303" s="413"/>
      <c r="L303" s="413"/>
      <c r="M303" s="113">
        <f>'01-Mapa de riesgo-UO'!W304</f>
        <v>0</v>
      </c>
      <c r="N303" s="114">
        <f>'01-Mapa de riesgo-UO'!AB304</f>
        <v>0</v>
      </c>
      <c r="O303" s="114">
        <f>'01-Mapa de riesgo-UO'!AF304</f>
        <v>0</v>
      </c>
      <c r="P303" s="115">
        <f>'01-Mapa de riesgo-UO'!AK304</f>
        <v>0</v>
      </c>
      <c r="Q303" s="115">
        <f>'01-Mapa de riesgo-UO'!AP304</f>
        <v>0</v>
      </c>
      <c r="R303" s="408"/>
      <c r="S303" s="409"/>
      <c r="T303" s="410"/>
      <c r="U303" s="116">
        <f>'01-Mapa de riesgo-UO'!AW304</f>
        <v>0</v>
      </c>
      <c r="V303" s="116">
        <f>'01-Mapa de riesgo-UO'!AX304</f>
        <v>0</v>
      </c>
      <c r="W303" s="117">
        <f>'01-Mapa de riesgo-UO'!K304</f>
        <v>0</v>
      </c>
      <c r="X303" s="121"/>
      <c r="Y303" s="122"/>
      <c r="Z303" s="123"/>
      <c r="AA303" s="123"/>
      <c r="AB303" s="405"/>
      <c r="AC303" s="126"/>
    </row>
    <row r="304" spans="1:29" ht="12.75" customHeight="1" x14ac:dyDescent="0.2">
      <c r="A304" s="416">
        <v>99</v>
      </c>
      <c r="B304" s="416" t="str">
        <f>'01-Mapa de riesgo-UO'!D305</f>
        <v>CONTROL_SEGUIMIENTO</v>
      </c>
      <c r="C304" s="415" t="str">
        <f>+'01-Mapa de riesgo-UO'!F305</f>
        <v>NO</v>
      </c>
      <c r="D304" s="415" t="str">
        <f>'01-Mapa de riesgo-UO'!J305</f>
        <v>Operacional</v>
      </c>
      <c r="E304" s="415" t="str">
        <f>'01-Mapa de riesgo-UO'!K305</f>
        <v xml:space="preserve">Que por no tener establecida la competencia interna para investigar a los colaboradores que no son servidores publicos de planta  de la UTP, se deje de investigar conductas reprochables. </v>
      </c>
      <c r="F304" s="415"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415" t="str">
        <f>'01-Mapa de riesgo-UO'!M305</f>
        <v>Que se dejen de investigar conductas de colaboradores que no son servidores publicos de planta de la UTP</v>
      </c>
      <c r="I304" s="406" t="str">
        <f>'01-Mapa de riesgo-UO'!AT305</f>
        <v>GRAVE</v>
      </c>
      <c r="J304" s="415" t="str">
        <f>'01-Mapa de riesgo-UO'!AU305</f>
        <v xml:space="preserve">(#Procesos en contra de transitorios /# falta de competencia)*0 </v>
      </c>
      <c r="K304" s="411"/>
      <c r="L304" s="414"/>
      <c r="M304" s="113">
        <f>'01-Mapa de riesgo-UO'!W305</f>
        <v>0</v>
      </c>
      <c r="N304" s="114">
        <f>'01-Mapa de riesgo-UO'!AB305</f>
        <v>0</v>
      </c>
      <c r="O304" s="114">
        <f>'01-Mapa de riesgo-UO'!AF305</f>
        <v>0</v>
      </c>
      <c r="P304" s="115">
        <f>'01-Mapa de riesgo-UO'!AK305</f>
        <v>0</v>
      </c>
      <c r="Q304" s="115">
        <f>'01-Mapa de riesgo-UO'!AP305</f>
        <v>0</v>
      </c>
      <c r="R304" s="406" t="str">
        <f>'01-Mapa de riesgo-UO'!AR305</f>
        <v>INEXISTENTE</v>
      </c>
      <c r="S304" s="409"/>
      <c r="T304" s="410"/>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403"/>
      <c r="AC304" s="126"/>
    </row>
    <row r="305" spans="1:29" ht="12.75" customHeight="1" x14ac:dyDescent="0.2">
      <c r="A305" s="407"/>
      <c r="B305" s="407"/>
      <c r="C305" s="407"/>
      <c r="D305" s="407"/>
      <c r="E305" s="407"/>
      <c r="F305" s="407"/>
      <c r="G305" s="112" t="str">
        <f>'01-Mapa de riesgo-UO'!I306</f>
        <v>Desconocimiento u omisión de una ley, norma, politica.</v>
      </c>
      <c r="H305" s="407"/>
      <c r="I305" s="407"/>
      <c r="J305" s="407"/>
      <c r="K305" s="412"/>
      <c r="L305" s="412"/>
      <c r="M305" s="113">
        <f>'01-Mapa de riesgo-UO'!W306</f>
        <v>0</v>
      </c>
      <c r="N305" s="114">
        <f>'01-Mapa de riesgo-UO'!AB306</f>
        <v>0</v>
      </c>
      <c r="O305" s="114">
        <f>'01-Mapa de riesgo-UO'!AF306</f>
        <v>0</v>
      </c>
      <c r="P305" s="115">
        <f>'01-Mapa de riesgo-UO'!AK306</f>
        <v>0</v>
      </c>
      <c r="Q305" s="115">
        <f>'01-Mapa de riesgo-UO'!AP306</f>
        <v>0</v>
      </c>
      <c r="R305" s="407"/>
      <c r="S305" s="409"/>
      <c r="T305" s="410"/>
      <c r="U305" s="116">
        <f>'01-Mapa de riesgo-UO'!AW306</f>
        <v>0</v>
      </c>
      <c r="V305" s="116">
        <f>'01-Mapa de riesgo-UO'!AX306</f>
        <v>0</v>
      </c>
      <c r="W305" s="117">
        <f>'01-Mapa de riesgo-UO'!K306</f>
        <v>0</v>
      </c>
      <c r="X305" s="121"/>
      <c r="Y305" s="122"/>
      <c r="Z305" s="123"/>
      <c r="AA305" s="123"/>
      <c r="AB305" s="404"/>
      <c r="AC305" s="126"/>
    </row>
    <row r="306" spans="1:29" ht="12.75" customHeight="1" x14ac:dyDescent="0.2">
      <c r="A306" s="408"/>
      <c r="B306" s="408"/>
      <c r="C306" s="408"/>
      <c r="D306" s="408"/>
      <c r="E306" s="408"/>
      <c r="F306" s="408"/>
      <c r="G306" s="112" t="str">
        <f>'01-Mapa de riesgo-UO'!I307</f>
        <v xml:space="preserve">Desactualización de procedimientos </v>
      </c>
      <c r="H306" s="408"/>
      <c r="I306" s="408"/>
      <c r="J306" s="408"/>
      <c r="K306" s="413"/>
      <c r="L306" s="413"/>
      <c r="M306" s="113">
        <f>'01-Mapa de riesgo-UO'!W307</f>
        <v>0</v>
      </c>
      <c r="N306" s="114">
        <f>'01-Mapa de riesgo-UO'!AB307</f>
        <v>0</v>
      </c>
      <c r="O306" s="114">
        <f>'01-Mapa de riesgo-UO'!AF307</f>
        <v>0</v>
      </c>
      <c r="P306" s="115">
        <f>'01-Mapa de riesgo-UO'!AK307</f>
        <v>0</v>
      </c>
      <c r="Q306" s="115">
        <f>'01-Mapa de riesgo-UO'!AP307</f>
        <v>0</v>
      </c>
      <c r="R306" s="408"/>
      <c r="S306" s="409"/>
      <c r="T306" s="410"/>
      <c r="U306" s="116" t="str">
        <f>'01-Mapa de riesgo-UO'!AW307</f>
        <v>EVITAR</v>
      </c>
      <c r="V306" s="116">
        <f>'01-Mapa de riesgo-UO'!AX307</f>
        <v>0</v>
      </c>
      <c r="W306" s="117">
        <f>'01-Mapa de riesgo-UO'!K307</f>
        <v>0</v>
      </c>
      <c r="X306" s="121"/>
      <c r="Y306" s="122"/>
      <c r="Z306" s="123"/>
      <c r="AA306" s="123"/>
      <c r="AB306" s="405"/>
      <c r="AC306" s="126"/>
    </row>
    <row r="307" spans="1:29" ht="12.75" customHeight="1" x14ac:dyDescent="0.2">
      <c r="A307" s="416">
        <v>100</v>
      </c>
      <c r="B307" s="416" t="str">
        <f>'01-Mapa de riesgo-UO'!D308</f>
        <v>CONTROL_SEGUIMIENTO</v>
      </c>
      <c r="C307" s="415" t="str">
        <f>+'01-Mapa de riesgo-UO'!F308</f>
        <v>NO</v>
      </c>
      <c r="D307" s="415" t="str">
        <f>'01-Mapa de riesgo-UO'!J308</f>
        <v>Cumplimiento</v>
      </c>
      <c r="E307" s="415" t="str">
        <f>'01-Mapa de riesgo-UO'!K308</f>
        <v>Incumplimiento de la norma externa que rige la rendición de la cuenta e informes (RCA) a la Contraloría General de la República</v>
      </c>
      <c r="F307" s="415"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415" t="str">
        <f>'01-Mapa de riesgo-UO'!M308</f>
        <v>Sanciones  impuestas  a los funcionarios responsables de la  RCA</v>
      </c>
      <c r="I307" s="406" t="str">
        <f>'01-Mapa de riesgo-UO'!AT308</f>
        <v>LEVE</v>
      </c>
      <c r="J307" s="415"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411"/>
      <c r="L307" s="414"/>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406" t="str">
        <f>'01-Mapa de riesgo-UO'!AR308</f>
        <v>ACEPTABLE</v>
      </c>
      <c r="S307" s="409"/>
      <c r="T307" s="410"/>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403"/>
      <c r="AC307" s="126"/>
    </row>
    <row r="308" spans="1:29" ht="12.75" customHeight="1" x14ac:dyDescent="0.2">
      <c r="A308" s="407"/>
      <c r="B308" s="407"/>
      <c r="C308" s="407"/>
      <c r="D308" s="407"/>
      <c r="E308" s="407"/>
      <c r="F308" s="407"/>
      <c r="G308" s="112" t="str">
        <f>'01-Mapa de riesgo-UO'!I309</f>
        <v>La información  requerida  en la RCA no se encuentra sistematizada y su  consulta, elaboración y verificación es  manual.</v>
      </c>
      <c r="H308" s="407"/>
      <c r="I308" s="407"/>
      <c r="J308" s="407"/>
      <c r="K308" s="412"/>
      <c r="L308" s="412"/>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407"/>
      <c r="S308" s="409"/>
      <c r="T308" s="410"/>
      <c r="U308" s="116" t="str">
        <f>'01-Mapa de riesgo-UO'!AW309</f>
        <v>ASUMIR</v>
      </c>
      <c r="V308" s="116">
        <f>'01-Mapa de riesgo-UO'!AX309</f>
        <v>0</v>
      </c>
      <c r="W308" s="117">
        <f>'01-Mapa de riesgo-UO'!K309</f>
        <v>0</v>
      </c>
      <c r="X308" s="121"/>
      <c r="Y308" s="122"/>
      <c r="Z308" s="123"/>
      <c r="AA308" s="123"/>
      <c r="AB308" s="404"/>
      <c r="AC308" s="126"/>
    </row>
    <row r="309" spans="1:29" ht="12.75" customHeight="1" x14ac:dyDescent="0.2">
      <c r="A309" s="408"/>
      <c r="B309" s="408"/>
      <c r="C309" s="408"/>
      <c r="D309" s="408"/>
      <c r="E309" s="408"/>
      <c r="F309" s="408"/>
      <c r="G309" s="112">
        <f>'01-Mapa de riesgo-UO'!I310</f>
        <v>0</v>
      </c>
      <c r="H309" s="408"/>
      <c r="I309" s="408"/>
      <c r="J309" s="408"/>
      <c r="K309" s="413"/>
      <c r="L309" s="413"/>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408"/>
      <c r="S309" s="409"/>
      <c r="T309" s="410"/>
      <c r="U309" s="116" t="str">
        <f>'01-Mapa de riesgo-UO'!AW310</f>
        <v>ASUMIR</v>
      </c>
      <c r="V309" s="116">
        <f>'01-Mapa de riesgo-UO'!AX310</f>
        <v>0</v>
      </c>
      <c r="W309" s="117">
        <f>'01-Mapa de riesgo-UO'!K310</f>
        <v>0</v>
      </c>
      <c r="X309" s="121"/>
      <c r="Y309" s="122"/>
      <c r="Z309" s="123"/>
      <c r="AA309" s="123"/>
      <c r="AB309" s="405"/>
      <c r="AC309" s="126"/>
    </row>
    <row r="310" spans="1:29" ht="12.75" customHeight="1" x14ac:dyDescent="0.2">
      <c r="A310" s="416">
        <v>101</v>
      </c>
      <c r="B310" s="416" t="str">
        <f>'01-Mapa de riesgo-UO'!D311</f>
        <v>CONTROL_SEGUIMIENTO</v>
      </c>
      <c r="C310" s="415" t="str">
        <f>+'01-Mapa de riesgo-UO'!F311</f>
        <v>NO</v>
      </c>
      <c r="D310" s="415" t="str">
        <f>'01-Mapa de riesgo-UO'!J311</f>
        <v>Operacional</v>
      </c>
      <c r="E310" s="415" t="str">
        <f>'01-Mapa de riesgo-UO'!K311</f>
        <v>Baja cobertura del programa anual de auditorías de Control Interno</v>
      </c>
      <c r="F310" s="415"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415" t="str">
        <f>'01-Mapa de riesgo-UO'!M311</f>
        <v>Información insuficiente para la alta dirección que permita tomar decisiones para la mejora
Hallazgos de auditoria de CGR</v>
      </c>
      <c r="I310" s="406" t="str">
        <f>'01-Mapa de riesgo-UO'!AT311</f>
        <v>LEVE</v>
      </c>
      <c r="J310" s="415"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411"/>
      <c r="L310" s="414"/>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406" t="str">
        <f>'01-Mapa de riesgo-UO'!AR311</f>
        <v>FUERTE</v>
      </c>
      <c r="S310" s="409"/>
      <c r="T310" s="410"/>
      <c r="U310" s="116" t="str">
        <f>'01-Mapa de riesgo-UO'!AW311</f>
        <v>ASUMIR</v>
      </c>
      <c r="V310" s="116">
        <f>'01-Mapa de riesgo-UO'!AX311</f>
        <v>0</v>
      </c>
      <c r="W310" s="117" t="str">
        <f>'01-Mapa de riesgo-UO'!K311</f>
        <v>Baja cobertura del programa anual de auditorías de Control Interno</v>
      </c>
      <c r="X310" s="121"/>
      <c r="Y310" s="122"/>
      <c r="Z310" s="123"/>
      <c r="AA310" s="123"/>
      <c r="AB310" s="403"/>
      <c r="AC310" s="126"/>
    </row>
    <row r="311" spans="1:29" ht="12.75" customHeight="1" x14ac:dyDescent="0.2">
      <c r="A311" s="407"/>
      <c r="B311" s="407"/>
      <c r="C311" s="407"/>
      <c r="D311" s="407"/>
      <c r="E311" s="407"/>
      <c r="F311" s="407"/>
      <c r="G311" s="112" t="str">
        <f>'01-Mapa de riesgo-UO'!I312</f>
        <v>Solicitudes adicionales de auditorias  por  parte del CICI o de otras dependencias que no están priorizadas en el programa de auditoria</v>
      </c>
      <c r="H311" s="407"/>
      <c r="I311" s="407"/>
      <c r="J311" s="407"/>
      <c r="K311" s="412"/>
      <c r="L311" s="412"/>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407"/>
      <c r="S311" s="409"/>
      <c r="T311" s="410"/>
      <c r="U311" s="116" t="str">
        <f>'01-Mapa de riesgo-UO'!AW312</f>
        <v>ASUMIR</v>
      </c>
      <c r="V311" s="116">
        <f>'01-Mapa de riesgo-UO'!AX312</f>
        <v>0</v>
      </c>
      <c r="W311" s="117">
        <f>'01-Mapa de riesgo-UO'!K312</f>
        <v>0</v>
      </c>
      <c r="X311" s="121"/>
      <c r="Y311" s="122"/>
      <c r="Z311" s="123"/>
      <c r="AA311" s="123"/>
      <c r="AB311" s="404"/>
      <c r="AC311" s="126"/>
    </row>
    <row r="312" spans="1:29" ht="12.75" customHeight="1" x14ac:dyDescent="0.2">
      <c r="A312" s="408"/>
      <c r="B312" s="408"/>
      <c r="C312" s="408"/>
      <c r="D312" s="408"/>
      <c r="E312" s="408"/>
      <c r="F312" s="408"/>
      <c r="G312" s="112" t="str">
        <f>'01-Mapa de riesgo-UO'!I313</f>
        <v>Personal insuficiente para la ejecución de auditorias que involucren todos los procesos institucionales</v>
      </c>
      <c r="H312" s="408"/>
      <c r="I312" s="408"/>
      <c r="J312" s="408"/>
      <c r="K312" s="413"/>
      <c r="L312" s="413"/>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408"/>
      <c r="S312" s="409"/>
      <c r="T312" s="410"/>
      <c r="U312" s="116" t="str">
        <f>'01-Mapa de riesgo-UO'!AW313</f>
        <v>ASUMIR</v>
      </c>
      <c r="V312" s="116">
        <f>'01-Mapa de riesgo-UO'!AX313</f>
        <v>0</v>
      </c>
      <c r="W312" s="117">
        <f>'01-Mapa de riesgo-UO'!K313</f>
        <v>0</v>
      </c>
      <c r="X312" s="121"/>
      <c r="Y312" s="122"/>
      <c r="Z312" s="123"/>
      <c r="AA312" s="123"/>
      <c r="AB312" s="405"/>
      <c r="AC312" s="126"/>
    </row>
    <row r="313" spans="1:29" ht="12.75" customHeight="1" x14ac:dyDescent="0.2">
      <c r="A313" s="416">
        <v>102</v>
      </c>
      <c r="B313" s="416" t="str">
        <f>'01-Mapa de riesgo-UO'!D314</f>
        <v>CONTROL_SEGUIMIENTO</v>
      </c>
      <c r="C313" s="415" t="str">
        <f>+'01-Mapa de riesgo-UO'!F314</f>
        <v>NO</v>
      </c>
      <c r="D313" s="415" t="str">
        <f>'01-Mapa de riesgo-UO'!J314</f>
        <v>Operacional</v>
      </c>
      <c r="E313" s="415" t="str">
        <f>'01-Mapa de riesgo-UO'!K314</f>
        <v>Incumplimiento del programa anual de auditoria de la Oficina de Control Interno</v>
      </c>
      <c r="F313" s="415" t="str">
        <f>'01-Mapa de riesgo-UO'!L314</f>
        <v>Baja ejecucion del programa anual  de auditoria de la Oficina de Control Interno</v>
      </c>
      <c r="G313" s="112" t="str">
        <f>'01-Mapa de riesgo-UO'!I314</f>
        <v>Incumplimiento de los planes de auditoria establecidos</v>
      </c>
      <c r="H313" s="415" t="str">
        <f>'01-Mapa de riesgo-UO'!M314</f>
        <v>Información inoportuna para la alta dirección que permita tomar decisiones para la mejora
No generación de planes de mejoramiento
Pérdida de credibilidad de la Oficina de Control Interno</v>
      </c>
      <c r="I313" s="406" t="str">
        <f>'01-Mapa de riesgo-UO'!AT314</f>
        <v>LEVE</v>
      </c>
      <c r="J313" s="415" t="str">
        <f>'01-Mapa de riesgo-UO'!AU314</f>
        <v>No.de auditorías realizadas / Total de auditorías programadas</v>
      </c>
      <c r="K313" s="411"/>
      <c r="L313" s="414"/>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406" t="str">
        <f>'01-Mapa de riesgo-UO'!AR314</f>
        <v>ACEPTABLE</v>
      </c>
      <c r="S313" s="409"/>
      <c r="T313" s="410"/>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403"/>
      <c r="AC313" s="126"/>
    </row>
    <row r="314" spans="1:29" ht="12.75" customHeight="1" x14ac:dyDescent="0.2">
      <c r="A314" s="407"/>
      <c r="B314" s="407"/>
      <c r="C314" s="407"/>
      <c r="D314" s="407"/>
      <c r="E314" s="407"/>
      <c r="F314" s="407"/>
      <c r="G314" s="112" t="str">
        <f>'01-Mapa de riesgo-UO'!I315</f>
        <v>El Programa de auditoria tiene un alcance mayor a la capacidad operativa de Control Interno</v>
      </c>
      <c r="H314" s="407"/>
      <c r="I314" s="407"/>
      <c r="J314" s="407"/>
      <c r="K314" s="412"/>
      <c r="L314" s="412"/>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407"/>
      <c r="S314" s="409"/>
      <c r="T314" s="410"/>
      <c r="U314" s="116" t="str">
        <f>'01-Mapa de riesgo-UO'!AW315</f>
        <v>ASUMIR</v>
      </c>
      <c r="V314" s="116">
        <f>'01-Mapa de riesgo-UO'!AX315</f>
        <v>0</v>
      </c>
      <c r="W314" s="117">
        <f>'01-Mapa de riesgo-UO'!K315</f>
        <v>0</v>
      </c>
      <c r="X314" s="121"/>
      <c r="Y314" s="122"/>
      <c r="Z314" s="123"/>
      <c r="AA314" s="123"/>
      <c r="AB314" s="404"/>
      <c r="AC314" s="126"/>
    </row>
    <row r="315" spans="1:29" ht="12.75" customHeight="1" x14ac:dyDescent="0.2">
      <c r="A315" s="408"/>
      <c r="B315" s="408"/>
      <c r="C315" s="408"/>
      <c r="D315" s="408"/>
      <c r="E315" s="408"/>
      <c r="F315" s="408"/>
      <c r="G315" s="112" t="str">
        <f>'01-Mapa de riesgo-UO'!I316</f>
        <v>Atencion de nuevos requerimientos legales y de entes de control que no habian sido contemplados en el programa anual de auditoria</v>
      </c>
      <c r="H315" s="408"/>
      <c r="I315" s="408"/>
      <c r="J315" s="408"/>
      <c r="K315" s="413"/>
      <c r="L315" s="413"/>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408"/>
      <c r="S315" s="409"/>
      <c r="T315" s="410"/>
      <c r="U315" s="116" t="str">
        <f>'01-Mapa de riesgo-UO'!AW316</f>
        <v>ASUMIR</v>
      </c>
      <c r="V315" s="116">
        <f>'01-Mapa de riesgo-UO'!AX316</f>
        <v>0</v>
      </c>
      <c r="W315" s="117">
        <f>'01-Mapa de riesgo-UO'!K316</f>
        <v>0</v>
      </c>
      <c r="X315" s="121"/>
      <c r="Y315" s="122"/>
      <c r="Z315" s="123"/>
      <c r="AA315" s="123"/>
      <c r="AB315" s="405"/>
      <c r="AC315" s="126"/>
    </row>
    <row r="316" spans="1:29" ht="12.75" customHeight="1" x14ac:dyDescent="0.2">
      <c r="A316" s="416">
        <v>103</v>
      </c>
      <c r="B316" s="416" t="str">
        <f>'01-Mapa de riesgo-UO'!D317</f>
        <v>CONTROL_SEGUIMIENTO</v>
      </c>
      <c r="C316" s="415" t="str">
        <f>+'01-Mapa de riesgo-UO'!F317</f>
        <v>SI</v>
      </c>
      <c r="D316" s="415" t="str">
        <f>'01-Mapa de riesgo-UO'!J317</f>
        <v>Corrupción</v>
      </c>
      <c r="E316" s="415" t="str">
        <f>'01-Mapa de riesgo-UO'!K317</f>
        <v>Favorecimiento en informes de auditoria o evaluación por intereses personales</v>
      </c>
      <c r="F316" s="415"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415" t="str">
        <f>'01-Mapa de riesgo-UO'!M317</f>
        <v>Afectación del buen nombre y reconocimiento de la Universidad
Faltas disciplinarias para el personal de la Oficina de Control Interno
Pérdida de credibilidad de la Oficina de Control Interno</v>
      </c>
      <c r="I316" s="406" t="str">
        <f>'01-Mapa de riesgo-UO'!AT317</f>
        <v>LEVE</v>
      </c>
      <c r="J316" s="415" t="str">
        <f>'01-Mapa de riesgo-UO'!AU317</f>
        <v>No. De  investigaciones al personal de control interno derivadas de hechos de corrupción</v>
      </c>
      <c r="K316" s="411"/>
      <c r="L316" s="414"/>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406" t="str">
        <f>'01-Mapa de riesgo-UO'!AR317</f>
        <v>ACEPTABLE</v>
      </c>
      <c r="S316" s="409"/>
      <c r="T316" s="410"/>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403"/>
      <c r="AC316" s="126"/>
    </row>
    <row r="317" spans="1:29" ht="12.75" customHeight="1" x14ac:dyDescent="0.2">
      <c r="A317" s="407"/>
      <c r="B317" s="407"/>
      <c r="C317" s="407"/>
      <c r="D317" s="407"/>
      <c r="E317" s="407"/>
      <c r="F317" s="407"/>
      <c r="G317" s="112" t="str">
        <f>'01-Mapa de riesgo-UO'!I318</f>
        <v>Presión externa  al personal de control interno para favorecer a terceros</v>
      </c>
      <c r="H317" s="407"/>
      <c r="I317" s="407"/>
      <c r="J317" s="407"/>
      <c r="K317" s="412"/>
      <c r="L317" s="412"/>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407"/>
      <c r="S317" s="409"/>
      <c r="T317" s="410"/>
      <c r="U317" s="116" t="str">
        <f>'01-Mapa de riesgo-UO'!AW318</f>
        <v>ASUMIR</v>
      </c>
      <c r="V317" s="116">
        <f>'01-Mapa de riesgo-UO'!AX318</f>
        <v>0</v>
      </c>
      <c r="W317" s="117">
        <f>'01-Mapa de riesgo-UO'!K318</f>
        <v>0</v>
      </c>
      <c r="X317" s="121"/>
      <c r="Y317" s="122"/>
      <c r="Z317" s="123"/>
      <c r="AA317" s="123"/>
      <c r="AB317" s="404"/>
      <c r="AC317" s="126"/>
    </row>
    <row r="318" spans="1:29" ht="12.75" customHeight="1" x14ac:dyDescent="0.2">
      <c r="A318" s="408"/>
      <c r="B318" s="408"/>
      <c r="C318" s="408"/>
      <c r="D318" s="408"/>
      <c r="E318" s="408"/>
      <c r="F318" s="408"/>
      <c r="G318" s="112" t="str">
        <f>'01-Mapa de riesgo-UO'!I319</f>
        <v>Personal no competente en el ejercicio de auditoria</v>
      </c>
      <c r="H318" s="408"/>
      <c r="I318" s="408"/>
      <c r="J318" s="408"/>
      <c r="K318" s="413"/>
      <c r="L318" s="413"/>
      <c r="M318" s="113">
        <f>'01-Mapa de riesgo-UO'!W319</f>
        <v>0</v>
      </c>
      <c r="N318" s="114">
        <f>'01-Mapa de riesgo-UO'!AB319</f>
        <v>0</v>
      </c>
      <c r="O318" s="114">
        <f>'01-Mapa de riesgo-UO'!AF319</f>
        <v>0</v>
      </c>
      <c r="P318" s="115">
        <f>'01-Mapa de riesgo-UO'!AK319</f>
        <v>0</v>
      </c>
      <c r="Q318" s="115">
        <f>'01-Mapa de riesgo-UO'!AP319</f>
        <v>0</v>
      </c>
      <c r="R318" s="408"/>
      <c r="S318" s="409"/>
      <c r="T318" s="410"/>
      <c r="U318" s="116" t="str">
        <f>'01-Mapa de riesgo-UO'!AW319</f>
        <v>ASUMIR</v>
      </c>
      <c r="V318" s="116">
        <f>'01-Mapa de riesgo-UO'!AX319</f>
        <v>0</v>
      </c>
      <c r="W318" s="117">
        <f>'01-Mapa de riesgo-UO'!K319</f>
        <v>0</v>
      </c>
      <c r="X318" s="121"/>
      <c r="Y318" s="122"/>
      <c r="Z318" s="123"/>
      <c r="AA318" s="123"/>
      <c r="AB318" s="405"/>
      <c r="AC318" s="126"/>
    </row>
    <row r="319" spans="1:29" ht="12.75" customHeight="1" x14ac:dyDescent="0.2">
      <c r="A319" s="416">
        <v>104</v>
      </c>
      <c r="B319" s="416" t="str">
        <f>'01-Mapa de riesgo-UO'!D320</f>
        <v>ADMINISTRACIÓN_INSTITUCIONAL</v>
      </c>
      <c r="C319" s="415" t="str">
        <f>+'01-Mapa de riesgo-UO'!F320</f>
        <v>SI</v>
      </c>
      <c r="D319" s="415" t="str">
        <f>'01-Mapa de riesgo-UO'!J320</f>
        <v>Tecnología</v>
      </c>
      <c r="E319" s="415" t="str">
        <f>'01-Mapa de riesgo-UO'!K320</f>
        <v>Falla en equipos tecnologicos debido a la obsolecencia y demora en su reposicion</v>
      </c>
      <c r="F319" s="415">
        <f>'01-Mapa de riesgo-UO'!L320</f>
        <v>0</v>
      </c>
      <c r="G319" s="112" t="str">
        <f>'01-Mapa de riesgo-UO'!I320</f>
        <v xml:space="preserve">Falla de equipos por obsolecencia tecnologica </v>
      </c>
      <c r="H319" s="415" t="str">
        <f>'01-Mapa de riesgo-UO'!M320</f>
        <v>Falla en el accceso a los sevicios de informacion financieros, academico y administravos de la univesidad</v>
      </c>
      <c r="I319" s="406" t="str">
        <f>'01-Mapa de riesgo-UO'!AT320</f>
        <v>GRAVE</v>
      </c>
      <c r="J319" s="415" t="str">
        <f>'01-Mapa de riesgo-UO'!AU320</f>
        <v>dias de falla/dias del año</v>
      </c>
      <c r="K319" s="411"/>
      <c r="L319" s="414"/>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406" t="str">
        <f>'01-Mapa de riesgo-UO'!AR320</f>
        <v>ACEPTABLE</v>
      </c>
      <c r="S319" s="409"/>
      <c r="T319" s="410"/>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403"/>
      <c r="AC319" s="126"/>
    </row>
    <row r="320" spans="1:29" ht="12.75" customHeight="1" x14ac:dyDescent="0.2">
      <c r="A320" s="407"/>
      <c r="B320" s="407"/>
      <c r="C320" s="407"/>
      <c r="D320" s="407"/>
      <c r="E320" s="407"/>
      <c r="F320" s="407"/>
      <c r="G320" s="112">
        <f>'01-Mapa de riesgo-UO'!I321</f>
        <v>0</v>
      </c>
      <c r="H320" s="407"/>
      <c r="I320" s="407"/>
      <c r="J320" s="407"/>
      <c r="K320" s="412"/>
      <c r="L320" s="412"/>
      <c r="M320" s="113">
        <f>'01-Mapa de riesgo-UO'!W321</f>
        <v>0</v>
      </c>
      <c r="N320" s="114">
        <f>'01-Mapa de riesgo-UO'!AB321</f>
        <v>0</v>
      </c>
      <c r="O320" s="114">
        <f>'01-Mapa de riesgo-UO'!AF321</f>
        <v>0</v>
      </c>
      <c r="P320" s="115">
        <f>'01-Mapa de riesgo-UO'!AK321</f>
        <v>0</v>
      </c>
      <c r="Q320" s="115">
        <f>'01-Mapa de riesgo-UO'!AP321</f>
        <v>0</v>
      </c>
      <c r="R320" s="407"/>
      <c r="S320" s="409"/>
      <c r="T320" s="410"/>
      <c r="U320" s="116">
        <f>'01-Mapa de riesgo-UO'!AW321</f>
        <v>0</v>
      </c>
      <c r="V320" s="116">
        <f>'01-Mapa de riesgo-UO'!AX321</f>
        <v>0</v>
      </c>
      <c r="W320" s="117">
        <f>'01-Mapa de riesgo-UO'!K321</f>
        <v>0</v>
      </c>
      <c r="X320" s="121"/>
      <c r="Y320" s="122"/>
      <c r="Z320" s="123"/>
      <c r="AA320" s="123"/>
      <c r="AB320" s="404"/>
      <c r="AC320" s="126"/>
    </row>
    <row r="321" spans="1:29" ht="12.75" customHeight="1" x14ac:dyDescent="0.2">
      <c r="A321" s="408"/>
      <c r="B321" s="408"/>
      <c r="C321" s="408"/>
      <c r="D321" s="408"/>
      <c r="E321" s="408"/>
      <c r="F321" s="408"/>
      <c r="G321" s="112">
        <f>'01-Mapa de riesgo-UO'!I322</f>
        <v>0</v>
      </c>
      <c r="H321" s="408"/>
      <c r="I321" s="408"/>
      <c r="J321" s="408"/>
      <c r="K321" s="413"/>
      <c r="L321" s="413"/>
      <c r="M321" s="113">
        <f>'01-Mapa de riesgo-UO'!W322</f>
        <v>0</v>
      </c>
      <c r="N321" s="114">
        <f>'01-Mapa de riesgo-UO'!AB322</f>
        <v>0</v>
      </c>
      <c r="O321" s="114">
        <f>'01-Mapa de riesgo-UO'!AF322</f>
        <v>0</v>
      </c>
      <c r="P321" s="115">
        <f>'01-Mapa de riesgo-UO'!AK322</f>
        <v>0</v>
      </c>
      <c r="Q321" s="115">
        <f>'01-Mapa de riesgo-UO'!AP322</f>
        <v>0</v>
      </c>
      <c r="R321" s="408"/>
      <c r="S321" s="409"/>
      <c r="T321" s="410"/>
      <c r="U321" s="116">
        <f>'01-Mapa de riesgo-UO'!AW322</f>
        <v>0</v>
      </c>
      <c r="V321" s="116">
        <f>'01-Mapa de riesgo-UO'!AX322</f>
        <v>0</v>
      </c>
      <c r="W321" s="117">
        <f>'01-Mapa de riesgo-UO'!K322</f>
        <v>0</v>
      </c>
      <c r="X321" s="121"/>
      <c r="Y321" s="122"/>
      <c r="Z321" s="123"/>
      <c r="AA321" s="123"/>
      <c r="AB321" s="405"/>
      <c r="AC321" s="126"/>
    </row>
    <row r="322" spans="1:29" ht="12.75" customHeight="1" x14ac:dyDescent="0.2">
      <c r="A322" s="416">
        <v>105</v>
      </c>
      <c r="B322" s="416" t="str">
        <f>'01-Mapa de riesgo-UO'!D323</f>
        <v>ADMINISTRACIÓN_INSTITUCIONAL</v>
      </c>
      <c r="C322" s="415" t="str">
        <f>+'01-Mapa de riesgo-UO'!F323</f>
        <v>NO</v>
      </c>
      <c r="D322" s="415" t="str">
        <f>'01-Mapa de riesgo-UO'!J323</f>
        <v>Cumplimiento</v>
      </c>
      <c r="E322" s="415" t="str">
        <f>'01-Mapa de riesgo-UO'!K323</f>
        <v xml:space="preserve">Incumplimiento a la normatividad, lineamientos, procesos y procedimientos tanto de carácter interno y externo vigente </v>
      </c>
      <c r="F322" s="415"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415"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06" t="str">
        <f>'01-Mapa de riesgo-UO'!AT323</f>
        <v>MODERADO</v>
      </c>
      <c r="J322" s="415" t="str">
        <f>'01-Mapa de riesgo-UO'!AU323</f>
        <v xml:space="preserve">Nro de situaciones presentadas por incumplimiento de la normatividad </v>
      </c>
      <c r="K322" s="411"/>
      <c r="L322" s="414"/>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406" t="str">
        <f>'01-Mapa de riesgo-UO'!AR323</f>
        <v>ACEPTABLE</v>
      </c>
      <c r="S322" s="409"/>
      <c r="T322" s="410"/>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403"/>
      <c r="AC322" s="126"/>
    </row>
    <row r="323" spans="1:29" ht="12.75" customHeight="1" x14ac:dyDescent="0.2">
      <c r="A323" s="407"/>
      <c r="B323" s="407"/>
      <c r="C323" s="407"/>
      <c r="D323" s="407"/>
      <c r="E323" s="407"/>
      <c r="F323" s="407"/>
      <c r="G323" s="112" t="str">
        <f>'01-Mapa de riesgo-UO'!I324</f>
        <v>Falta de supervisión efectiva de la implementación de la normatividad, lineamiento, proceso o procedimiento</v>
      </c>
      <c r="H323" s="407"/>
      <c r="I323" s="407"/>
      <c r="J323" s="407"/>
      <c r="K323" s="412"/>
      <c r="L323" s="412"/>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407"/>
      <c r="S323" s="409"/>
      <c r="T323" s="410"/>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404"/>
      <c r="AC323" s="126"/>
    </row>
    <row r="324" spans="1:29" ht="12.75" customHeight="1" x14ac:dyDescent="0.2">
      <c r="A324" s="408"/>
      <c r="B324" s="408"/>
      <c r="C324" s="408"/>
      <c r="D324" s="408"/>
      <c r="E324" s="408"/>
      <c r="F324" s="408"/>
      <c r="G324" s="112">
        <f>'01-Mapa de riesgo-UO'!I325</f>
        <v>0</v>
      </c>
      <c r="H324" s="408"/>
      <c r="I324" s="408"/>
      <c r="J324" s="408"/>
      <c r="K324" s="413"/>
      <c r="L324" s="413"/>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408"/>
      <c r="S324" s="409"/>
      <c r="T324" s="410"/>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405"/>
      <c r="AC324" s="126"/>
    </row>
    <row r="325" spans="1:29" ht="12.75" customHeight="1" x14ac:dyDescent="0.2">
      <c r="A325" s="416">
        <v>106</v>
      </c>
      <c r="B325" s="416" t="str">
        <f>'01-Mapa de riesgo-UO'!D326</f>
        <v>ADMINISTRACIÓN_INSTITUCIONAL</v>
      </c>
      <c r="C325" s="415" t="str">
        <f>+'01-Mapa de riesgo-UO'!F326</f>
        <v>NO</v>
      </c>
      <c r="D325" s="415" t="str">
        <f>'01-Mapa de riesgo-UO'!J326</f>
        <v>Información</v>
      </c>
      <c r="E325" s="415" t="str">
        <f>'01-Mapa de riesgo-UO'!K326</f>
        <v xml:space="preserve">Fuga del conocimiento clave adquirido durante la permanencia en la Institución del colaborador </v>
      </c>
      <c r="F325" s="415"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415"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06" t="str">
        <f>'01-Mapa de riesgo-UO'!AT326</f>
        <v>MODERADO</v>
      </c>
      <c r="J325" s="415" t="str">
        <f>'01-Mapa de riesgo-UO'!AU326</f>
        <v xml:space="preserve">Prueba piloto implementación fuga del conocimiento </v>
      </c>
      <c r="K325" s="411"/>
      <c r="L325" s="414"/>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406" t="str">
        <f>'01-Mapa de riesgo-UO'!AR326</f>
        <v>ACEPTABLE</v>
      </c>
      <c r="S325" s="409"/>
      <c r="T325" s="410"/>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403"/>
      <c r="AC325" s="126"/>
    </row>
    <row r="326" spans="1:29" ht="12.75" customHeight="1" x14ac:dyDescent="0.2">
      <c r="A326" s="407"/>
      <c r="B326" s="407"/>
      <c r="C326" s="407"/>
      <c r="D326" s="407"/>
      <c r="E326" s="407"/>
      <c r="F326" s="407"/>
      <c r="G326" s="112" t="str">
        <f>'01-Mapa de riesgo-UO'!I327</f>
        <v>*Falta de aplicación de mecanismos 
para transferir y capitalizar el
conocimiento.</v>
      </c>
      <c r="H326" s="407"/>
      <c r="I326" s="407"/>
      <c r="J326" s="407"/>
      <c r="K326" s="412"/>
      <c r="L326" s="412"/>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407"/>
      <c r="S326" s="409"/>
      <c r="T326" s="410"/>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404"/>
      <c r="AC326" s="126"/>
    </row>
    <row r="327" spans="1:29" ht="12.75" customHeight="1" x14ac:dyDescent="0.2">
      <c r="A327" s="408"/>
      <c r="B327" s="408"/>
      <c r="C327" s="408"/>
      <c r="D327" s="408"/>
      <c r="E327" s="408"/>
      <c r="F327" s="408"/>
      <c r="G327" s="112" t="str">
        <f>'01-Mapa de riesgo-UO'!I328</f>
        <v xml:space="preserve">* Retiro de personas con
conocimiento clave en
la Institución </v>
      </c>
      <c r="H327" s="408"/>
      <c r="I327" s="408"/>
      <c r="J327" s="408"/>
      <c r="K327" s="413"/>
      <c r="L327" s="413"/>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408"/>
      <c r="S327" s="409"/>
      <c r="T327" s="410"/>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405"/>
      <c r="AC327" s="126"/>
    </row>
    <row r="328" spans="1:29" ht="12.75" customHeight="1" x14ac:dyDescent="0.2">
      <c r="A328" s="416">
        <v>107</v>
      </c>
      <c r="B328" s="416" t="str">
        <f>'01-Mapa de riesgo-UO'!D329</f>
        <v>ADMINISTRACIÓN_INSTITUCIONAL</v>
      </c>
      <c r="C328" s="415" t="str">
        <f>+'01-Mapa de riesgo-UO'!F329</f>
        <v>SI</v>
      </c>
      <c r="D328" s="415" t="str">
        <f>'01-Mapa de riesgo-UO'!J329</f>
        <v>Operacional</v>
      </c>
      <c r="E328" s="415" t="str">
        <f>'01-Mapa de riesgo-UO'!K329</f>
        <v>Operacional</v>
      </c>
      <c r="F328" s="415"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415" t="str">
        <f>'01-Mapa de riesgo-UO'!M329</f>
        <v xml:space="preserve">
- Servicio no disponible
- Perdida de la confianza de los usuarios</v>
      </c>
      <c r="I328" s="406" t="str">
        <f>'01-Mapa de riesgo-UO'!AT329</f>
        <v>MODERADO</v>
      </c>
      <c r="J328" s="415" t="str">
        <f>'01-Mapa de riesgo-UO'!AU329</f>
        <v>Nro de Errores graves en aplicativos / Total de Errores en aplicativos reportados por semestre</v>
      </c>
      <c r="K328" s="411"/>
      <c r="L328" s="414"/>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406" t="str">
        <f>'01-Mapa de riesgo-UO'!AR329</f>
        <v>ACEPTABLE</v>
      </c>
      <c r="S328" s="409"/>
      <c r="T328" s="410"/>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403"/>
      <c r="AC328" s="126"/>
    </row>
    <row r="329" spans="1:29" ht="12.75" customHeight="1" x14ac:dyDescent="0.2">
      <c r="A329" s="407"/>
      <c r="B329" s="407"/>
      <c r="C329" s="407"/>
      <c r="D329" s="407"/>
      <c r="E329" s="407"/>
      <c r="F329" s="407"/>
      <c r="G329" s="112">
        <f>'01-Mapa de riesgo-UO'!I330</f>
        <v>0</v>
      </c>
      <c r="H329" s="407"/>
      <c r="I329" s="407"/>
      <c r="J329" s="407"/>
      <c r="K329" s="412"/>
      <c r="L329" s="412"/>
      <c r="M329" s="113">
        <f>'01-Mapa de riesgo-UO'!W330</f>
        <v>0</v>
      </c>
      <c r="N329" s="114">
        <f>'01-Mapa de riesgo-UO'!AB330</f>
        <v>0</v>
      </c>
      <c r="O329" s="114">
        <f>'01-Mapa de riesgo-UO'!AF330</f>
        <v>0</v>
      </c>
      <c r="P329" s="115">
        <f>'01-Mapa de riesgo-UO'!AK330</f>
        <v>0</v>
      </c>
      <c r="Q329" s="115">
        <f>'01-Mapa de riesgo-UO'!AP330</f>
        <v>0</v>
      </c>
      <c r="R329" s="407"/>
      <c r="S329" s="409"/>
      <c r="T329" s="410"/>
      <c r="U329" s="116">
        <f>'01-Mapa de riesgo-UO'!AW330</f>
        <v>0</v>
      </c>
      <c r="V329" s="116">
        <f>'01-Mapa de riesgo-UO'!AX330</f>
        <v>0</v>
      </c>
      <c r="W329" s="117">
        <f>'01-Mapa de riesgo-UO'!K330</f>
        <v>0</v>
      </c>
      <c r="X329" s="121"/>
      <c r="Y329" s="122"/>
      <c r="Z329" s="123"/>
      <c r="AA329" s="123"/>
      <c r="AB329" s="404"/>
      <c r="AC329" s="126"/>
    </row>
    <row r="330" spans="1:29" ht="12.75" customHeight="1" x14ac:dyDescent="0.2">
      <c r="A330" s="408"/>
      <c r="B330" s="408"/>
      <c r="C330" s="408"/>
      <c r="D330" s="408"/>
      <c r="E330" s="408"/>
      <c r="F330" s="408"/>
      <c r="G330" s="112">
        <f>'01-Mapa de riesgo-UO'!I331</f>
        <v>0</v>
      </c>
      <c r="H330" s="408"/>
      <c r="I330" s="408"/>
      <c r="J330" s="408"/>
      <c r="K330" s="413"/>
      <c r="L330" s="413"/>
      <c r="M330" s="113">
        <f>'01-Mapa de riesgo-UO'!W331</f>
        <v>0</v>
      </c>
      <c r="N330" s="114">
        <f>'01-Mapa de riesgo-UO'!AB331</f>
        <v>0</v>
      </c>
      <c r="O330" s="114">
        <f>'01-Mapa de riesgo-UO'!AF331</f>
        <v>0</v>
      </c>
      <c r="P330" s="115">
        <f>'01-Mapa de riesgo-UO'!AK331</f>
        <v>0</v>
      </c>
      <c r="Q330" s="115">
        <f>'01-Mapa de riesgo-UO'!AP331</f>
        <v>0</v>
      </c>
      <c r="R330" s="408"/>
      <c r="S330" s="409"/>
      <c r="T330" s="410"/>
      <c r="U330" s="116">
        <f>'01-Mapa de riesgo-UO'!AW331</f>
        <v>0</v>
      </c>
      <c r="V330" s="116">
        <f>'01-Mapa de riesgo-UO'!AX331</f>
        <v>0</v>
      </c>
      <c r="W330" s="117">
        <f>'01-Mapa de riesgo-UO'!K331</f>
        <v>0</v>
      </c>
      <c r="X330" s="121"/>
      <c r="Y330" s="122"/>
      <c r="Z330" s="123"/>
      <c r="AA330" s="123"/>
      <c r="AB330" s="405"/>
      <c r="AC330" s="126"/>
    </row>
    <row r="331" spans="1:29" ht="12.75" customHeight="1" x14ac:dyDescent="0.2">
      <c r="A331" s="416">
        <v>108</v>
      </c>
      <c r="B331" s="416" t="str">
        <f>'01-Mapa de riesgo-UO'!D332</f>
        <v>ADMINISTRACIÓN_INSTITUCIONAL</v>
      </c>
      <c r="C331" s="415" t="str">
        <f>+'01-Mapa de riesgo-UO'!F332</f>
        <v>SI</v>
      </c>
      <c r="D331" s="415" t="str">
        <f>'01-Mapa de riesgo-UO'!J332</f>
        <v>Tecnología</v>
      </c>
      <c r="E331" s="415" t="str">
        <f>'01-Mapa de riesgo-UO'!K332</f>
        <v>Tecnológico</v>
      </c>
      <c r="F331" s="415"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415" t="str">
        <f>'01-Mapa de riesgo-UO'!M332</f>
        <v>- Retrasos en las actividades propias de las dependencias. 
- Servicio no disponible.
- Perdida de la confianza de los usuarios.</v>
      </c>
      <c r="I331" s="406" t="str">
        <f>'01-Mapa de riesgo-UO'!AT332</f>
        <v>LEVE</v>
      </c>
      <c r="J331" s="415" t="str">
        <f>'01-Mapa de riesgo-UO'!AU332</f>
        <v xml:space="preserve">No. de minutos que los dispositivos físicos o virtuales estan disponibles/((365x24x60)/2)
</v>
      </c>
      <c r="K331" s="411"/>
      <c r="L331" s="414"/>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406" t="str">
        <f>'01-Mapa de riesgo-UO'!AR332</f>
        <v>ACEPTABLE</v>
      </c>
      <c r="S331" s="409"/>
      <c r="T331" s="410"/>
      <c r="U331" s="116" t="str">
        <f>'01-Mapa de riesgo-UO'!AW332</f>
        <v>ASUMIR</v>
      </c>
      <c r="V331" s="116">
        <f>'01-Mapa de riesgo-UO'!AX332</f>
        <v>0</v>
      </c>
      <c r="W331" s="117" t="str">
        <f>'01-Mapa de riesgo-UO'!K332</f>
        <v>Tecnológico</v>
      </c>
      <c r="X331" s="121"/>
      <c r="Y331" s="122"/>
      <c r="Z331" s="123"/>
      <c r="AA331" s="123"/>
      <c r="AB331" s="403"/>
      <c r="AC331" s="126"/>
    </row>
    <row r="332" spans="1:29" ht="12.75" customHeight="1" x14ac:dyDescent="0.2">
      <c r="A332" s="407"/>
      <c r="B332" s="407"/>
      <c r="C332" s="407"/>
      <c r="D332" s="407"/>
      <c r="E332" s="407"/>
      <c r="F332" s="407"/>
      <c r="G332" s="112">
        <f>'01-Mapa de riesgo-UO'!I333</f>
        <v>0</v>
      </c>
      <c r="H332" s="407"/>
      <c r="I332" s="407"/>
      <c r="J332" s="407"/>
      <c r="K332" s="412"/>
      <c r="L332" s="412"/>
      <c r="M332" s="113">
        <f>'01-Mapa de riesgo-UO'!W333</f>
        <v>0</v>
      </c>
      <c r="N332" s="114">
        <f>'01-Mapa de riesgo-UO'!AB333</f>
        <v>0</v>
      </c>
      <c r="O332" s="114">
        <f>'01-Mapa de riesgo-UO'!AF333</f>
        <v>0</v>
      </c>
      <c r="P332" s="115">
        <f>'01-Mapa de riesgo-UO'!AK333</f>
        <v>0</v>
      </c>
      <c r="Q332" s="115">
        <f>'01-Mapa de riesgo-UO'!AP333</f>
        <v>0</v>
      </c>
      <c r="R332" s="407"/>
      <c r="S332" s="409"/>
      <c r="T332" s="410"/>
      <c r="U332" s="116">
        <f>'01-Mapa de riesgo-UO'!AW333</f>
        <v>0</v>
      </c>
      <c r="V332" s="116">
        <f>'01-Mapa de riesgo-UO'!AX333</f>
        <v>0</v>
      </c>
      <c r="W332" s="117">
        <f>'01-Mapa de riesgo-UO'!K333</f>
        <v>0</v>
      </c>
      <c r="X332" s="121"/>
      <c r="Y332" s="122"/>
      <c r="Z332" s="123"/>
      <c r="AA332" s="123"/>
      <c r="AB332" s="404"/>
      <c r="AC332" s="126"/>
    </row>
    <row r="333" spans="1:29" ht="12.75" customHeight="1" x14ac:dyDescent="0.2">
      <c r="A333" s="408"/>
      <c r="B333" s="408"/>
      <c r="C333" s="408"/>
      <c r="D333" s="408"/>
      <c r="E333" s="408"/>
      <c r="F333" s="408"/>
      <c r="G333" s="112">
        <f>'01-Mapa de riesgo-UO'!I334</f>
        <v>0</v>
      </c>
      <c r="H333" s="408"/>
      <c r="I333" s="408"/>
      <c r="J333" s="408"/>
      <c r="K333" s="413"/>
      <c r="L333" s="413"/>
      <c r="M333" s="113">
        <f>'01-Mapa de riesgo-UO'!W334</f>
        <v>0</v>
      </c>
      <c r="N333" s="114">
        <f>'01-Mapa de riesgo-UO'!AB334</f>
        <v>0</v>
      </c>
      <c r="O333" s="114">
        <f>'01-Mapa de riesgo-UO'!AF334</f>
        <v>0</v>
      </c>
      <c r="P333" s="115">
        <f>'01-Mapa de riesgo-UO'!AK334</f>
        <v>0</v>
      </c>
      <c r="Q333" s="115">
        <f>'01-Mapa de riesgo-UO'!AP334</f>
        <v>0</v>
      </c>
      <c r="R333" s="408"/>
      <c r="S333" s="409"/>
      <c r="T333" s="410"/>
      <c r="U333" s="116">
        <f>'01-Mapa de riesgo-UO'!AW334</f>
        <v>0</v>
      </c>
      <c r="V333" s="116">
        <f>'01-Mapa de riesgo-UO'!AX334</f>
        <v>0</v>
      </c>
      <c r="W333" s="117">
        <f>'01-Mapa de riesgo-UO'!K334</f>
        <v>0</v>
      </c>
      <c r="X333" s="121"/>
      <c r="Y333" s="122"/>
      <c r="Z333" s="123"/>
      <c r="AA333" s="123"/>
      <c r="AB333" s="405"/>
      <c r="AC333" s="126"/>
    </row>
    <row r="334" spans="1:29" ht="12.75" customHeight="1" x14ac:dyDescent="0.2">
      <c r="A334" s="416">
        <v>109</v>
      </c>
      <c r="B334" s="416" t="str">
        <f>'01-Mapa de riesgo-UO'!D335</f>
        <v>ADMINISTRACIÓN_INSTITUCIONAL</v>
      </c>
      <c r="C334" s="415" t="str">
        <f>+'01-Mapa de riesgo-UO'!F335</f>
        <v>NO</v>
      </c>
      <c r="D334" s="415" t="str">
        <f>'01-Mapa de riesgo-UO'!J335</f>
        <v>Cumplimiento</v>
      </c>
      <c r="E334" s="415" t="str">
        <f>'01-Mapa de riesgo-UO'!K335</f>
        <v>Protección de Datos</v>
      </c>
      <c r="F334" s="415"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415" t="str">
        <f>'01-Mapa de riesgo-UO'!M335</f>
        <v>- Fuga de Información.
- Incumplimiento de la norma.
- Posibles sanciones de la Superintendencia de Industria Y Comercio (SIC).
- Entrega de información confidencial.</v>
      </c>
      <c r="I334" s="406" t="str">
        <f>'01-Mapa de riesgo-UO'!AT335</f>
        <v>MODERADO</v>
      </c>
      <c r="J334" s="415" t="str">
        <f>'01-Mapa de riesgo-UO'!AU335</f>
        <v xml:space="preserve">(No de capacitaciones atendidas/ No. De capacitaciones programadas)*100
</v>
      </c>
      <c r="K334" s="411"/>
      <c r="L334" s="414"/>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406" t="str">
        <f>'01-Mapa de riesgo-UO'!AR335</f>
        <v>ACEPTABLE</v>
      </c>
      <c r="S334" s="409"/>
      <c r="T334" s="410"/>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403"/>
      <c r="AC334" s="126"/>
    </row>
    <row r="335" spans="1:29" ht="12.75" customHeight="1" x14ac:dyDescent="0.2">
      <c r="A335" s="407"/>
      <c r="B335" s="407"/>
      <c r="C335" s="407"/>
      <c r="D335" s="407"/>
      <c r="E335" s="407"/>
      <c r="F335" s="407"/>
      <c r="G335" s="112">
        <f>'01-Mapa de riesgo-UO'!I336</f>
        <v>0</v>
      </c>
      <c r="H335" s="407"/>
      <c r="I335" s="407"/>
      <c r="J335" s="407"/>
      <c r="K335" s="412"/>
      <c r="L335" s="412"/>
      <c r="M335" s="113">
        <f>'01-Mapa de riesgo-UO'!W336</f>
        <v>0</v>
      </c>
      <c r="N335" s="114">
        <f>'01-Mapa de riesgo-UO'!AB336</f>
        <v>0</v>
      </c>
      <c r="O335" s="114">
        <f>'01-Mapa de riesgo-UO'!AF336</f>
        <v>0</v>
      </c>
      <c r="P335" s="115">
        <f>'01-Mapa de riesgo-UO'!AK336</f>
        <v>0</v>
      </c>
      <c r="Q335" s="115">
        <f>'01-Mapa de riesgo-UO'!AP336</f>
        <v>0</v>
      </c>
      <c r="R335" s="407"/>
      <c r="S335" s="409"/>
      <c r="T335" s="410"/>
      <c r="U335" s="116">
        <f>'01-Mapa de riesgo-UO'!AW336</f>
        <v>0</v>
      </c>
      <c r="V335" s="116">
        <f>'01-Mapa de riesgo-UO'!AX336</f>
        <v>0</v>
      </c>
      <c r="W335" s="117">
        <f>'01-Mapa de riesgo-UO'!K336</f>
        <v>0</v>
      </c>
      <c r="X335" s="121"/>
      <c r="Y335" s="122"/>
      <c r="Z335" s="123"/>
      <c r="AA335" s="123"/>
      <c r="AB335" s="404"/>
      <c r="AC335" s="126"/>
    </row>
    <row r="336" spans="1:29" ht="12.75" customHeight="1" x14ac:dyDescent="0.2">
      <c r="A336" s="408"/>
      <c r="B336" s="408"/>
      <c r="C336" s="408"/>
      <c r="D336" s="408"/>
      <c r="E336" s="408"/>
      <c r="F336" s="408"/>
      <c r="G336" s="112">
        <f>'01-Mapa de riesgo-UO'!I337</f>
        <v>0</v>
      </c>
      <c r="H336" s="408"/>
      <c r="I336" s="408"/>
      <c r="J336" s="408"/>
      <c r="K336" s="413"/>
      <c r="L336" s="413"/>
      <c r="M336" s="113">
        <f>'01-Mapa de riesgo-UO'!W337</f>
        <v>0</v>
      </c>
      <c r="N336" s="114">
        <f>'01-Mapa de riesgo-UO'!AB337</f>
        <v>0</v>
      </c>
      <c r="O336" s="114">
        <f>'01-Mapa de riesgo-UO'!AF337</f>
        <v>0</v>
      </c>
      <c r="P336" s="115">
        <f>'01-Mapa de riesgo-UO'!AK337</f>
        <v>0</v>
      </c>
      <c r="Q336" s="115">
        <f>'01-Mapa de riesgo-UO'!AP337</f>
        <v>0</v>
      </c>
      <c r="R336" s="408"/>
      <c r="S336" s="409"/>
      <c r="T336" s="410"/>
      <c r="U336" s="116">
        <f>'01-Mapa de riesgo-UO'!AW337</f>
        <v>0</v>
      </c>
      <c r="V336" s="116">
        <f>'01-Mapa de riesgo-UO'!AX337</f>
        <v>0</v>
      </c>
      <c r="W336" s="117">
        <f>'01-Mapa de riesgo-UO'!K337</f>
        <v>0</v>
      </c>
      <c r="X336" s="121"/>
      <c r="Y336" s="122"/>
      <c r="Z336" s="123"/>
      <c r="AA336" s="123"/>
      <c r="AB336" s="405"/>
      <c r="AC336" s="126"/>
    </row>
    <row r="337" spans="1:29" ht="12.75" customHeight="1" x14ac:dyDescent="0.2">
      <c r="A337" s="416">
        <v>110</v>
      </c>
      <c r="B337" s="416" t="str">
        <f>'01-Mapa de riesgo-UO'!D338</f>
        <v>ADMINISTRACIÓN_INSTITUCIONAL</v>
      </c>
      <c r="C337" s="415" t="str">
        <f>+'01-Mapa de riesgo-UO'!F338</f>
        <v>NO</v>
      </c>
      <c r="D337" s="415" t="str">
        <f>'01-Mapa de riesgo-UO'!J338</f>
        <v>Cumplimiento</v>
      </c>
      <c r="E337" s="415" t="str">
        <f>'01-Mapa de riesgo-UO'!K338</f>
        <v>Vencimiento de los terminos establecidos por la ley</v>
      </c>
      <c r="F337" s="415"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415" t="str">
        <f>'01-Mapa de riesgo-UO'!M338</f>
        <v>Aperura de procesos diciplinarios, investigaciones adminisgtrativas, investigaciones fiscales, investigaciones penales</v>
      </c>
      <c r="I337" s="406" t="str">
        <f>'01-Mapa de riesgo-UO'!AT338</f>
        <v>LEVE</v>
      </c>
      <c r="J337" s="415" t="str">
        <f>'01-Mapa de riesgo-UO'!AU338</f>
        <v>No. De procesos con términos vencidos / total de procesos</v>
      </c>
      <c r="K337" s="411"/>
      <c r="L337" s="414"/>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406" t="str">
        <f>'01-Mapa de riesgo-UO'!AR338</f>
        <v>ACEPTABLE</v>
      </c>
      <c r="S337" s="409"/>
      <c r="T337" s="410"/>
      <c r="U337" s="116" t="str">
        <f>'01-Mapa de riesgo-UO'!AW338</f>
        <v>ASUMIR</v>
      </c>
      <c r="V337" s="116">
        <f>'01-Mapa de riesgo-UO'!AX338</f>
        <v>0</v>
      </c>
      <c r="W337" s="117" t="str">
        <f>'01-Mapa de riesgo-UO'!K338</f>
        <v>Vencimiento de los terminos establecidos por la ley</v>
      </c>
      <c r="X337" s="121"/>
      <c r="Y337" s="122"/>
      <c r="Z337" s="123"/>
      <c r="AA337" s="123"/>
      <c r="AB337" s="403"/>
      <c r="AC337" s="126"/>
    </row>
    <row r="338" spans="1:29" ht="12.75" customHeight="1" x14ac:dyDescent="0.2">
      <c r="A338" s="407"/>
      <c r="B338" s="407"/>
      <c r="C338" s="407"/>
      <c r="D338" s="407"/>
      <c r="E338" s="407"/>
      <c r="F338" s="407"/>
      <c r="G338" s="112">
        <f>'01-Mapa de riesgo-UO'!I339</f>
        <v>0</v>
      </c>
      <c r="H338" s="407"/>
      <c r="I338" s="407"/>
      <c r="J338" s="407"/>
      <c r="K338" s="412"/>
      <c r="L338" s="412"/>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407"/>
      <c r="S338" s="409"/>
      <c r="T338" s="410"/>
      <c r="U338" s="116" t="str">
        <f>'01-Mapa de riesgo-UO'!AW339</f>
        <v>ASUMIR</v>
      </c>
      <c r="V338" s="116">
        <f>'01-Mapa de riesgo-UO'!AX339</f>
        <v>0</v>
      </c>
      <c r="W338" s="117">
        <f>'01-Mapa de riesgo-UO'!K339</f>
        <v>0</v>
      </c>
      <c r="X338" s="121"/>
      <c r="Y338" s="122"/>
      <c r="Z338" s="123"/>
      <c r="AA338" s="123"/>
      <c r="AB338" s="404"/>
      <c r="AC338" s="126"/>
    </row>
    <row r="339" spans="1:29" ht="12.75" customHeight="1" x14ac:dyDescent="0.2">
      <c r="A339" s="408"/>
      <c r="B339" s="408"/>
      <c r="C339" s="408"/>
      <c r="D339" s="408"/>
      <c r="E339" s="408"/>
      <c r="F339" s="408"/>
      <c r="G339" s="112">
        <f>'01-Mapa de riesgo-UO'!I340</f>
        <v>0</v>
      </c>
      <c r="H339" s="408"/>
      <c r="I339" s="408"/>
      <c r="J339" s="408"/>
      <c r="K339" s="413"/>
      <c r="L339" s="413"/>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408"/>
      <c r="S339" s="409"/>
      <c r="T339" s="410"/>
      <c r="U339" s="116" t="str">
        <f>'01-Mapa de riesgo-UO'!AW340</f>
        <v>ASUMIR</v>
      </c>
      <c r="V339" s="116">
        <f>'01-Mapa de riesgo-UO'!AX340</f>
        <v>0</v>
      </c>
      <c r="W339" s="117">
        <f>'01-Mapa de riesgo-UO'!K340</f>
        <v>0</v>
      </c>
      <c r="X339" s="121"/>
      <c r="Y339" s="122"/>
      <c r="Z339" s="123"/>
      <c r="AA339" s="123"/>
      <c r="AB339" s="405"/>
      <c r="AC339" s="126"/>
    </row>
    <row r="340" spans="1:29" ht="12.75" customHeight="1" x14ac:dyDescent="0.2">
      <c r="A340" s="416">
        <v>111</v>
      </c>
      <c r="B340" s="416" t="str">
        <f>'01-Mapa de riesgo-UO'!D341</f>
        <v>ADMINISTRACIÓN_INSTITUCIONAL</v>
      </c>
      <c r="C340" s="415" t="str">
        <f>+'01-Mapa de riesgo-UO'!F341</f>
        <v>NO</v>
      </c>
      <c r="D340" s="415" t="str">
        <f>'01-Mapa de riesgo-UO'!J341</f>
        <v>Operacional</v>
      </c>
      <c r="E340" s="415" t="str">
        <f>'01-Mapa de riesgo-UO'!K341</f>
        <v>INCUMPLIMIENTO A LA PROMESA DE SERVICIOS DE 8 DIAS HABILES, PARA GESTIONAR LAS NECESIDADES DE TIPO CONTRACTUAL DE LAS DEPENDENCIAS</v>
      </c>
      <c r="F340" s="415"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415" t="str">
        <f>'01-Mapa de riesgo-UO'!M341</f>
        <v>RETRASO EN LA EJECUCION CONTRACTUAL DE LAS NECESIDADES DE LAS DEPENDENCIAS UNIVERSITARIAS</v>
      </c>
      <c r="I340" s="406" t="str">
        <f>'01-Mapa de riesgo-UO'!AT341</f>
        <v>MODERADO</v>
      </c>
      <c r="J340" s="415" t="str">
        <f>'01-Mapa de riesgo-UO'!AU341</f>
        <v>NUMERORO DE SOLIICTUDES DE CONTRATCION TRAMITADAS EN MAS DE 8 DIAS HABILES</v>
      </c>
      <c r="K340" s="411"/>
      <c r="L340" s="414"/>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406" t="str">
        <f>'01-Mapa de riesgo-UO'!AR341</f>
        <v>ACEPTABLE</v>
      </c>
      <c r="S340" s="409"/>
      <c r="T340" s="410"/>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403"/>
      <c r="AC340" s="126"/>
    </row>
    <row r="341" spans="1:29" ht="12.75" customHeight="1" x14ac:dyDescent="0.2">
      <c r="A341" s="407"/>
      <c r="B341" s="407"/>
      <c r="C341" s="407"/>
      <c r="D341" s="407"/>
      <c r="E341" s="407"/>
      <c r="F341" s="407"/>
      <c r="G341" s="112">
        <f>'01-Mapa de riesgo-UO'!I342</f>
        <v>0</v>
      </c>
      <c r="H341" s="407"/>
      <c r="I341" s="407"/>
      <c r="J341" s="407"/>
      <c r="K341" s="412"/>
      <c r="L341" s="412"/>
      <c r="M341" s="113">
        <f>'01-Mapa de riesgo-UO'!W342</f>
        <v>0</v>
      </c>
      <c r="N341" s="114">
        <f>'01-Mapa de riesgo-UO'!AB342</f>
        <v>0</v>
      </c>
      <c r="O341" s="114">
        <f>'01-Mapa de riesgo-UO'!AF342</f>
        <v>0</v>
      </c>
      <c r="P341" s="115">
        <f>'01-Mapa de riesgo-UO'!AK342</f>
        <v>0</v>
      </c>
      <c r="Q341" s="115">
        <f>'01-Mapa de riesgo-UO'!AP342</f>
        <v>0</v>
      </c>
      <c r="R341" s="407"/>
      <c r="S341" s="409"/>
      <c r="T341" s="410"/>
      <c r="U341" s="116">
        <f>'01-Mapa de riesgo-UO'!AW342</f>
        <v>0</v>
      </c>
      <c r="V341" s="116">
        <f>'01-Mapa de riesgo-UO'!AX342</f>
        <v>0</v>
      </c>
      <c r="W341" s="117">
        <f>'01-Mapa de riesgo-UO'!K342</f>
        <v>0</v>
      </c>
      <c r="X341" s="121"/>
      <c r="Y341" s="122"/>
      <c r="Z341" s="123"/>
      <c r="AA341" s="123"/>
      <c r="AB341" s="404"/>
      <c r="AC341" s="126"/>
    </row>
    <row r="342" spans="1:29" ht="12.75" customHeight="1" x14ac:dyDescent="0.2">
      <c r="A342" s="408"/>
      <c r="B342" s="408"/>
      <c r="C342" s="408"/>
      <c r="D342" s="408"/>
      <c r="E342" s="408"/>
      <c r="F342" s="408"/>
      <c r="G342" s="112">
        <f>'01-Mapa de riesgo-UO'!I343</f>
        <v>0</v>
      </c>
      <c r="H342" s="408"/>
      <c r="I342" s="408"/>
      <c r="J342" s="408"/>
      <c r="K342" s="413"/>
      <c r="L342" s="413"/>
      <c r="M342" s="113">
        <f>'01-Mapa de riesgo-UO'!W343</f>
        <v>0</v>
      </c>
      <c r="N342" s="114">
        <f>'01-Mapa de riesgo-UO'!AB343</f>
        <v>0</v>
      </c>
      <c r="O342" s="114">
        <f>'01-Mapa de riesgo-UO'!AF343</f>
        <v>0</v>
      </c>
      <c r="P342" s="115">
        <f>'01-Mapa de riesgo-UO'!AK343</f>
        <v>0</v>
      </c>
      <c r="Q342" s="115">
        <f>'01-Mapa de riesgo-UO'!AP343</f>
        <v>0</v>
      </c>
      <c r="R342" s="408"/>
      <c r="S342" s="409"/>
      <c r="T342" s="410"/>
      <c r="U342" s="116">
        <f>'01-Mapa de riesgo-UO'!AW343</f>
        <v>0</v>
      </c>
      <c r="V342" s="116">
        <f>'01-Mapa de riesgo-UO'!AX343</f>
        <v>0</v>
      </c>
      <c r="W342" s="117">
        <f>'01-Mapa de riesgo-UO'!K343</f>
        <v>0</v>
      </c>
      <c r="X342" s="121"/>
      <c r="Y342" s="122"/>
      <c r="Z342" s="123"/>
      <c r="AA342" s="123"/>
      <c r="AB342" s="405"/>
      <c r="AC342" s="126"/>
    </row>
    <row r="343" spans="1:29" ht="12.75" customHeight="1" x14ac:dyDescent="0.2">
      <c r="A343" s="416">
        <v>112</v>
      </c>
      <c r="B343" s="416" t="str">
        <f>'01-Mapa de riesgo-UO'!D344</f>
        <v>ADMINISTRACIÓN_INSTITUCIONAL</v>
      </c>
      <c r="C343" s="415" t="str">
        <f>+'01-Mapa de riesgo-UO'!F344</f>
        <v>NO</v>
      </c>
      <c r="D343" s="415" t="str">
        <f>'01-Mapa de riesgo-UO'!J344</f>
        <v>Operacional</v>
      </c>
      <c r="E343" s="415" t="str">
        <f>'01-Mapa de riesgo-UO'!K344</f>
        <v>INCUMPLIMIENTO DE LOS PLAZOS DISPUESTOS POR COLOMBIA COMPRA EFICIENTE PARA PUBLICRA LA ACTIVIDAD CONTRACTUAL EN EL MODULO PUBLICITARIO EN LA PALTAFORMA SECOP II</v>
      </c>
      <c r="F343" s="415" t="str">
        <f>'01-Mapa de riesgo-UO'!L344</f>
        <v>DEMORA DE MAS DE TRES DIAS HABILES PARA PUBLICAR LA DOCUMENTACION CONTRACTUAL EN LA PLATAFORMA SECOP II</v>
      </c>
      <c r="G343" s="112" t="str">
        <f>'01-Mapa de riesgo-UO'!I344</f>
        <v>Falta de seguimiento a los procesos de contratación.</v>
      </c>
      <c r="H343" s="415" t="str">
        <f>'01-Mapa de riesgo-UO'!M344</f>
        <v>PROCESOS DICIPLINARIOS POR LA NO PUBLICACION EN LA PLATAFORMA SECOP II EN LOS TERMINOS LEGALES ESTABLECIDOS DESDE COLOMBIA COMPRA EFICIENTE</v>
      </c>
      <c r="I343" s="406" t="str">
        <f>'01-Mapa de riesgo-UO'!AT344</f>
        <v>MODERADO</v>
      </c>
      <c r="J343" s="415" t="str">
        <f>'01-Mapa de riesgo-UO'!AU344</f>
        <v>NUMERO DE PUBLICACIONES EN LAPLATAFORMA SECOP II EXTEMPORANEAS</v>
      </c>
      <c r="K343" s="411"/>
      <c r="L343" s="414"/>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406" t="str">
        <f>'01-Mapa de riesgo-UO'!AR344</f>
        <v>FUERTE</v>
      </c>
      <c r="S343" s="409"/>
      <c r="T343" s="410"/>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403"/>
      <c r="AC343" s="126"/>
    </row>
    <row r="344" spans="1:29" ht="12.75" customHeight="1" x14ac:dyDescent="0.2">
      <c r="A344" s="407"/>
      <c r="B344" s="407"/>
      <c r="C344" s="407"/>
      <c r="D344" s="407"/>
      <c r="E344" s="407"/>
      <c r="F344" s="407"/>
      <c r="G344" s="112">
        <f>'01-Mapa de riesgo-UO'!I345</f>
        <v>0</v>
      </c>
      <c r="H344" s="407"/>
      <c r="I344" s="407"/>
      <c r="J344" s="407"/>
      <c r="K344" s="412"/>
      <c r="L344" s="412"/>
      <c r="M344" s="113">
        <f>'01-Mapa de riesgo-UO'!W345</f>
        <v>0</v>
      </c>
      <c r="N344" s="114">
        <f>'01-Mapa de riesgo-UO'!AB345</f>
        <v>0</v>
      </c>
      <c r="O344" s="114">
        <f>'01-Mapa de riesgo-UO'!AF345</f>
        <v>0</v>
      </c>
      <c r="P344" s="115">
        <f>'01-Mapa de riesgo-UO'!AK345</f>
        <v>0</v>
      </c>
      <c r="Q344" s="115">
        <f>'01-Mapa de riesgo-UO'!AP345</f>
        <v>0</v>
      </c>
      <c r="R344" s="407"/>
      <c r="S344" s="409"/>
      <c r="T344" s="410"/>
      <c r="U344" s="116">
        <f>'01-Mapa de riesgo-UO'!AW345</f>
        <v>0</v>
      </c>
      <c r="V344" s="116">
        <f>'01-Mapa de riesgo-UO'!AX345</f>
        <v>0</v>
      </c>
      <c r="W344" s="117">
        <f>'01-Mapa de riesgo-UO'!K345</f>
        <v>0</v>
      </c>
      <c r="X344" s="121"/>
      <c r="Y344" s="122"/>
      <c r="Z344" s="123"/>
      <c r="AA344" s="123"/>
      <c r="AB344" s="404"/>
      <c r="AC344" s="126"/>
    </row>
    <row r="345" spans="1:29" ht="12.75" customHeight="1" x14ac:dyDescent="0.2">
      <c r="A345" s="408"/>
      <c r="B345" s="408"/>
      <c r="C345" s="408"/>
      <c r="D345" s="408"/>
      <c r="E345" s="408"/>
      <c r="F345" s="408"/>
      <c r="G345" s="112">
        <f>'01-Mapa de riesgo-UO'!I346</f>
        <v>0</v>
      </c>
      <c r="H345" s="408"/>
      <c r="I345" s="408"/>
      <c r="J345" s="408"/>
      <c r="K345" s="413"/>
      <c r="L345" s="413"/>
      <c r="M345" s="113">
        <f>'01-Mapa de riesgo-UO'!W346</f>
        <v>0</v>
      </c>
      <c r="N345" s="114">
        <f>'01-Mapa de riesgo-UO'!AB346</f>
        <v>0</v>
      </c>
      <c r="O345" s="114">
        <f>'01-Mapa de riesgo-UO'!AF346</f>
        <v>0</v>
      </c>
      <c r="P345" s="115">
        <f>'01-Mapa de riesgo-UO'!AK346</f>
        <v>0</v>
      </c>
      <c r="Q345" s="115">
        <f>'01-Mapa de riesgo-UO'!AP346</f>
        <v>0</v>
      </c>
      <c r="R345" s="408"/>
      <c r="S345" s="409"/>
      <c r="T345" s="410"/>
      <c r="U345" s="116">
        <f>'01-Mapa de riesgo-UO'!AW346</f>
        <v>0</v>
      </c>
      <c r="V345" s="116">
        <f>'01-Mapa de riesgo-UO'!AX346</f>
        <v>0</v>
      </c>
      <c r="W345" s="117">
        <f>'01-Mapa de riesgo-UO'!K346</f>
        <v>0</v>
      </c>
      <c r="X345" s="121"/>
      <c r="Y345" s="122"/>
      <c r="Z345" s="123"/>
      <c r="AA345" s="123"/>
      <c r="AB345" s="405"/>
      <c r="AC345" s="126"/>
    </row>
    <row r="346" spans="1:29" ht="12.75" customHeight="1" x14ac:dyDescent="0.2">
      <c r="A346" s="416">
        <v>113</v>
      </c>
      <c r="B346" s="416" t="str">
        <f>'01-Mapa de riesgo-UO'!D347</f>
        <v>ADMINISTRACIÓN_INSTITUCIONAL</v>
      </c>
      <c r="C346" s="415" t="str">
        <f>+'01-Mapa de riesgo-UO'!F347</f>
        <v>NO</v>
      </c>
      <c r="D346" s="415" t="str">
        <f>'01-Mapa de riesgo-UO'!J347</f>
        <v>Financiero</v>
      </c>
      <c r="E346" s="415" t="str">
        <f>'01-Mapa de riesgo-UO'!K347</f>
        <v>Incremento en el pago de condenas en litigios que pueden ser solucionados antes de que se dé trámite a la acción judicial.</v>
      </c>
      <c r="F346" s="415"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415" t="str">
        <f>'01-Mapa de riesgo-UO'!M347</f>
        <v>Aumento en el volumen de demandas y condenas a la entidad
Carga laboral adicional. 
Afectaciones financieras adicionales.</v>
      </c>
      <c r="I346" s="406" t="str">
        <f>'01-Mapa de riesgo-UO'!AT347</f>
        <v>LEVE</v>
      </c>
      <c r="J346" s="415" t="str">
        <f>'01-Mapa de riesgo-UO'!AU347</f>
        <v>(# Numero de condenas)/(# procesos) *100</v>
      </c>
      <c r="K346" s="411"/>
      <c r="L346" s="414"/>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406" t="str">
        <f>'01-Mapa de riesgo-UO'!AR347</f>
        <v>ACEPTABLE</v>
      </c>
      <c r="S346" s="409"/>
      <c r="T346" s="410"/>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403"/>
      <c r="AC346" s="126"/>
    </row>
    <row r="347" spans="1:29" ht="12.75" customHeight="1" x14ac:dyDescent="0.2">
      <c r="A347" s="407"/>
      <c r="B347" s="407"/>
      <c r="C347" s="407"/>
      <c r="D347" s="407"/>
      <c r="E347" s="407"/>
      <c r="F347" s="407"/>
      <c r="G347" s="112" t="str">
        <f>'01-Mapa de riesgo-UO'!I348</f>
        <v>Falta de unificación de criterios de las autoridades judiciales.</v>
      </c>
      <c r="H347" s="407"/>
      <c r="I347" s="407"/>
      <c r="J347" s="407"/>
      <c r="K347" s="412"/>
      <c r="L347" s="412"/>
      <c r="M347" s="113">
        <f>'01-Mapa de riesgo-UO'!W348</f>
        <v>0</v>
      </c>
      <c r="N347" s="114">
        <f>'01-Mapa de riesgo-UO'!AB348</f>
        <v>0</v>
      </c>
      <c r="O347" s="114">
        <f>'01-Mapa de riesgo-UO'!AF348</f>
        <v>0</v>
      </c>
      <c r="P347" s="115">
        <f>'01-Mapa de riesgo-UO'!AK348</f>
        <v>0</v>
      </c>
      <c r="Q347" s="115">
        <f>'01-Mapa de riesgo-UO'!AP348</f>
        <v>0</v>
      </c>
      <c r="R347" s="407"/>
      <c r="S347" s="409"/>
      <c r="T347" s="410"/>
      <c r="U347" s="116" t="str">
        <f>'01-Mapa de riesgo-UO'!AW348</f>
        <v>ASUMIR</v>
      </c>
      <c r="V347" s="116">
        <f>'01-Mapa de riesgo-UO'!AX348</f>
        <v>0</v>
      </c>
      <c r="W347" s="117">
        <f>'01-Mapa de riesgo-UO'!K348</f>
        <v>0</v>
      </c>
      <c r="X347" s="121"/>
      <c r="Y347" s="122"/>
      <c r="Z347" s="123"/>
      <c r="AA347" s="123"/>
      <c r="AB347" s="404"/>
      <c r="AC347" s="126"/>
    </row>
    <row r="348" spans="1:29" ht="12.75" customHeight="1" x14ac:dyDescent="0.2">
      <c r="A348" s="408"/>
      <c r="B348" s="408"/>
      <c r="C348" s="408"/>
      <c r="D348" s="408"/>
      <c r="E348" s="408"/>
      <c r="F348" s="408"/>
      <c r="G348" s="112">
        <f>'01-Mapa de riesgo-UO'!I349</f>
        <v>0</v>
      </c>
      <c r="H348" s="408"/>
      <c r="I348" s="408"/>
      <c r="J348" s="408"/>
      <c r="K348" s="413"/>
      <c r="L348" s="413"/>
      <c r="M348" s="113">
        <f>'01-Mapa de riesgo-UO'!W349</f>
        <v>0</v>
      </c>
      <c r="N348" s="114">
        <f>'01-Mapa de riesgo-UO'!AB349</f>
        <v>0</v>
      </c>
      <c r="O348" s="114">
        <f>'01-Mapa de riesgo-UO'!AF349</f>
        <v>0</v>
      </c>
      <c r="P348" s="115">
        <f>'01-Mapa de riesgo-UO'!AK349</f>
        <v>0</v>
      </c>
      <c r="Q348" s="115">
        <f>'01-Mapa de riesgo-UO'!AP349</f>
        <v>0</v>
      </c>
      <c r="R348" s="408"/>
      <c r="S348" s="409"/>
      <c r="T348" s="410"/>
      <c r="U348" s="116">
        <f>'01-Mapa de riesgo-UO'!AW349</f>
        <v>0</v>
      </c>
      <c r="V348" s="116">
        <f>'01-Mapa de riesgo-UO'!AX349</f>
        <v>0</v>
      </c>
      <c r="W348" s="117">
        <f>'01-Mapa de riesgo-UO'!K349</f>
        <v>0</v>
      </c>
      <c r="X348" s="121"/>
      <c r="Y348" s="122"/>
      <c r="Z348" s="123"/>
      <c r="AA348" s="123"/>
      <c r="AB348" s="405"/>
      <c r="AC348" s="126"/>
    </row>
    <row r="349" spans="1:29" ht="12.75" customHeight="1" x14ac:dyDescent="0.2">
      <c r="A349" s="416">
        <v>114</v>
      </c>
      <c r="B349" s="416" t="str">
        <f>'01-Mapa de riesgo-UO'!D350</f>
        <v>ADMINISTRACIÓN_INSTITUCIONAL</v>
      </c>
      <c r="C349" s="415" t="str">
        <f>+'01-Mapa de riesgo-UO'!F350</f>
        <v>NO</v>
      </c>
      <c r="D349" s="415" t="str">
        <f>'01-Mapa de riesgo-UO'!J350</f>
        <v>Financiero</v>
      </c>
      <c r="E349" s="415" t="str">
        <f>'01-Mapa de riesgo-UO'!K350</f>
        <v>Aumento del número de demandas de la causa con politica de prevención del daño antijuridico (PPDA) con respecto a la vigencia anterior.</v>
      </c>
      <c r="F349" s="415"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415" t="str">
        <f>'01-Mapa de riesgo-UO'!M350</f>
        <v>Aumento en el volumen de demandas y condenas a la entidad
Carga laboral adicional. 
Afectaciones financieras adicionales.</v>
      </c>
      <c r="I349" s="406" t="str">
        <f>'01-Mapa de riesgo-UO'!AT350</f>
        <v>LEVE</v>
      </c>
      <c r="J349" s="415" t="str">
        <f>'01-Mapa de riesgo-UO'!AU350</f>
        <v>Variación del número de demandas de la causa con PPDA del año en curso con respecto al año anterior.</v>
      </c>
      <c r="K349" s="411"/>
      <c r="L349" s="414"/>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406" t="str">
        <f>'01-Mapa de riesgo-UO'!AR350</f>
        <v>ACEPTABLE</v>
      </c>
      <c r="S349" s="409"/>
      <c r="T349" s="410"/>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403"/>
      <c r="AC349" s="126"/>
    </row>
    <row r="350" spans="1:29" ht="12.75" customHeight="1" x14ac:dyDescent="0.2">
      <c r="A350" s="407"/>
      <c r="B350" s="407"/>
      <c r="C350" s="407"/>
      <c r="D350" s="407"/>
      <c r="E350" s="407"/>
      <c r="F350" s="407"/>
      <c r="G350" s="112" t="str">
        <f>'01-Mapa de riesgo-UO'!I351</f>
        <v>Falta de unificación de criterios de las autoridades judiciales.</v>
      </c>
      <c r="H350" s="407"/>
      <c r="I350" s="407"/>
      <c r="J350" s="407"/>
      <c r="K350" s="412"/>
      <c r="L350" s="412"/>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407"/>
      <c r="S350" s="409"/>
      <c r="T350" s="410"/>
      <c r="U350" s="116" t="str">
        <f>'01-Mapa de riesgo-UO'!AW351</f>
        <v>ASUMIR</v>
      </c>
      <c r="V350" s="116">
        <f>'01-Mapa de riesgo-UO'!AX351</f>
        <v>0</v>
      </c>
      <c r="W350" s="117">
        <f>'01-Mapa de riesgo-UO'!K351</f>
        <v>0</v>
      </c>
      <c r="X350" s="121"/>
      <c r="Y350" s="122"/>
      <c r="Z350" s="123"/>
      <c r="AA350" s="123"/>
      <c r="AB350" s="404"/>
      <c r="AC350" s="126"/>
    </row>
    <row r="351" spans="1:29" ht="12.75" customHeight="1" x14ac:dyDescent="0.2">
      <c r="A351" s="408"/>
      <c r="B351" s="408"/>
      <c r="C351" s="408"/>
      <c r="D351" s="408"/>
      <c r="E351" s="408"/>
      <c r="F351" s="408"/>
      <c r="G351" s="112">
        <f>'01-Mapa de riesgo-UO'!I352</f>
        <v>0</v>
      </c>
      <c r="H351" s="408"/>
      <c r="I351" s="408"/>
      <c r="J351" s="408"/>
      <c r="K351" s="413"/>
      <c r="L351" s="413"/>
      <c r="M351" s="113">
        <f>'01-Mapa de riesgo-UO'!W352</f>
        <v>0</v>
      </c>
      <c r="N351" s="114">
        <f>'01-Mapa de riesgo-UO'!AB352</f>
        <v>0</v>
      </c>
      <c r="O351" s="114">
        <f>'01-Mapa de riesgo-UO'!AF352</f>
        <v>0</v>
      </c>
      <c r="P351" s="115">
        <f>'01-Mapa de riesgo-UO'!AK352</f>
        <v>0</v>
      </c>
      <c r="Q351" s="115">
        <f>'01-Mapa de riesgo-UO'!AP352</f>
        <v>0</v>
      </c>
      <c r="R351" s="408"/>
      <c r="S351" s="409"/>
      <c r="T351" s="410"/>
      <c r="U351" s="116">
        <f>'01-Mapa de riesgo-UO'!AW352</f>
        <v>0</v>
      </c>
      <c r="V351" s="116">
        <f>'01-Mapa de riesgo-UO'!AX352</f>
        <v>0</v>
      </c>
      <c r="W351" s="117">
        <f>'01-Mapa de riesgo-UO'!K352</f>
        <v>0</v>
      </c>
      <c r="X351" s="121"/>
      <c r="Y351" s="122"/>
      <c r="Z351" s="123"/>
      <c r="AA351" s="123"/>
      <c r="AB351" s="405"/>
      <c r="AC351" s="126"/>
    </row>
    <row r="352" spans="1:29" ht="12.75" customHeight="1" x14ac:dyDescent="0.2">
      <c r="A352" s="416">
        <v>115</v>
      </c>
      <c r="B352" s="416" t="str">
        <f>'01-Mapa de riesgo-UO'!D353</f>
        <v>DIRECCIONAMIENTO_INSTITUCIONAL</v>
      </c>
      <c r="C352" s="415" t="str">
        <f>+'01-Mapa de riesgo-UO'!F353</f>
        <v>NO</v>
      </c>
      <c r="D352" s="415" t="str">
        <f>'01-Mapa de riesgo-UO'!J353</f>
        <v>Cumplimiento</v>
      </c>
      <c r="E352" s="415" t="str">
        <f>'01-Mapa de riesgo-UO'!K353</f>
        <v>Incumplimiento de las metas en los tres niveles de gestión  del PDI 2020-2028</v>
      </c>
      <c r="F352" s="415"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415"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06" t="str">
        <f>'01-Mapa de riesgo-UO'!AT353</f>
        <v>LEVE</v>
      </c>
      <c r="J352" s="415" t="str">
        <f>'01-Mapa de riesgo-UO'!AU353</f>
        <v>Nivel cumplimiento del PDI en sus tres niveles de gestión</v>
      </c>
      <c r="K352" s="411"/>
      <c r="L352" s="414"/>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406" t="str">
        <f>'01-Mapa de riesgo-UO'!AR353</f>
        <v>FUERTE</v>
      </c>
      <c r="S352" s="409"/>
      <c r="T352" s="410"/>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403"/>
      <c r="AC352" s="126"/>
    </row>
    <row r="353" spans="1:29" ht="12.75" customHeight="1" x14ac:dyDescent="0.2">
      <c r="A353" s="407"/>
      <c r="B353" s="407"/>
      <c r="C353" s="407"/>
      <c r="D353" s="407"/>
      <c r="E353" s="407"/>
      <c r="F353" s="407"/>
      <c r="G353" s="112" t="str">
        <f>'01-Mapa de riesgo-UO'!I354</f>
        <v xml:space="preserve">Reporte inadecuado o incompleto por parte de las redes de trabajo </v>
      </c>
      <c r="H353" s="407"/>
      <c r="I353" s="407"/>
      <c r="J353" s="407"/>
      <c r="K353" s="412"/>
      <c r="L353" s="412"/>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407"/>
      <c r="S353" s="409"/>
      <c r="T353" s="410"/>
      <c r="U353" s="116" t="str">
        <f>'01-Mapa de riesgo-UO'!AW354</f>
        <v>ASUMIR</v>
      </c>
      <c r="V353" s="116">
        <f>'01-Mapa de riesgo-UO'!AX354</f>
        <v>0</v>
      </c>
      <c r="W353" s="117">
        <f>'01-Mapa de riesgo-UO'!K354</f>
        <v>0</v>
      </c>
      <c r="X353" s="121"/>
      <c r="Y353" s="122"/>
      <c r="Z353" s="123"/>
      <c r="AA353" s="123"/>
      <c r="AB353" s="404"/>
      <c r="AC353" s="126"/>
    </row>
    <row r="354" spans="1:29" ht="12.75" customHeight="1" x14ac:dyDescent="0.2">
      <c r="A354" s="408"/>
      <c r="B354" s="408"/>
      <c r="C354" s="408"/>
      <c r="D354" s="408"/>
      <c r="E354" s="408"/>
      <c r="F354" s="408"/>
      <c r="G354" s="112" t="str">
        <f>'01-Mapa de riesgo-UO'!I355</f>
        <v xml:space="preserve">Baja calidad del reporte en los tres niveles de gestión del PDI </v>
      </c>
      <c r="H354" s="408"/>
      <c r="I354" s="408"/>
      <c r="J354" s="408"/>
      <c r="K354" s="413"/>
      <c r="L354" s="413"/>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408"/>
      <c r="S354" s="409"/>
      <c r="T354" s="410"/>
      <c r="U354" s="116" t="str">
        <f>'01-Mapa de riesgo-UO'!AW355</f>
        <v>ASUMIR</v>
      </c>
      <c r="V354" s="116">
        <f>'01-Mapa de riesgo-UO'!AX355</f>
        <v>0</v>
      </c>
      <c r="W354" s="117">
        <f>'01-Mapa de riesgo-UO'!K355</f>
        <v>0</v>
      </c>
      <c r="X354" s="121"/>
      <c r="Y354" s="122"/>
      <c r="Z354" s="123"/>
      <c r="AA354" s="123"/>
      <c r="AB354" s="405"/>
      <c r="AC354" s="126"/>
    </row>
    <row r="355" spans="1:29" ht="12.75" customHeight="1" x14ac:dyDescent="0.2">
      <c r="A355" s="416">
        <v>116</v>
      </c>
      <c r="B355" s="416" t="str">
        <f>'01-Mapa de riesgo-UO'!D356</f>
        <v>DIRECCIONAMIENTO_INSTITUCIONAL</v>
      </c>
      <c r="C355" s="415" t="str">
        <f>+'01-Mapa de riesgo-UO'!F356</f>
        <v>SI</v>
      </c>
      <c r="D355" s="415" t="str">
        <f>'01-Mapa de riesgo-UO'!J356</f>
        <v>Corrupción</v>
      </c>
      <c r="E355" s="415" t="str">
        <f>'01-Mapa de riesgo-UO'!K356</f>
        <v>Ejecución inadecuada de proyectos de la Oficina de Planeación (contratos, Ordenes contractuales,  resoluciones,  proyectos de operación comercial).</v>
      </c>
      <c r="F355" s="415"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415" t="str">
        <f>'01-Mapa de riesgo-UO'!M356</f>
        <v xml:space="preserve">Hallazgos por parte de entes de control
Detrimento patrimonial
Incumplimiento de resultados
Afectación de la imagen institucional </v>
      </c>
      <c r="I355" s="406" t="str">
        <f>'01-Mapa de riesgo-UO'!AT356</f>
        <v>MODERADO</v>
      </c>
      <c r="J355" s="415" t="str">
        <f>'01-Mapa de riesgo-UO'!AU356</f>
        <v>Contratos y/o proyectos ejecutados inadecuadamente /Total proyectos y/o contratos ejecutados</v>
      </c>
      <c r="K355" s="411"/>
      <c r="L355" s="414"/>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406" t="str">
        <f>'01-Mapa de riesgo-UO'!AR356</f>
        <v>FUERTE</v>
      </c>
      <c r="S355" s="409"/>
      <c r="T355" s="410"/>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403"/>
      <c r="AC355" s="126"/>
    </row>
    <row r="356" spans="1:29" ht="12.75" customHeight="1" x14ac:dyDescent="0.2">
      <c r="A356" s="407"/>
      <c r="B356" s="407"/>
      <c r="C356" s="407"/>
      <c r="D356" s="407"/>
      <c r="E356" s="407"/>
      <c r="F356" s="407"/>
      <c r="G356" s="112" t="str">
        <f>'01-Mapa de riesgo-UO'!I357</f>
        <v>Beneficiar a terceros sin el cumplimiento de requisitos contractuales</v>
      </c>
      <c r="H356" s="407"/>
      <c r="I356" s="407"/>
      <c r="J356" s="407"/>
      <c r="K356" s="412"/>
      <c r="L356" s="412"/>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407"/>
      <c r="S356" s="409"/>
      <c r="T356" s="410"/>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404"/>
      <c r="AC356" s="126"/>
    </row>
    <row r="357" spans="1:29" ht="12.75" customHeight="1" x14ac:dyDescent="0.2">
      <c r="A357" s="408"/>
      <c r="B357" s="408"/>
      <c r="C357" s="408"/>
      <c r="D357" s="408"/>
      <c r="E357" s="408"/>
      <c r="F357" s="408"/>
      <c r="G357" s="112" t="str">
        <f>'01-Mapa de riesgo-UO'!I358</f>
        <v xml:space="preserve">Desarticulación de los procedimientos institucionales para el desarrollo y ejecución en cada una de sus etapas </v>
      </c>
      <c r="H357" s="408"/>
      <c r="I357" s="408"/>
      <c r="J357" s="408"/>
      <c r="K357" s="413"/>
      <c r="L357" s="413"/>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408"/>
      <c r="S357" s="409"/>
      <c r="T357" s="410"/>
      <c r="U357" s="116">
        <f>'01-Mapa de riesgo-UO'!AW358</f>
        <v>0</v>
      </c>
      <c r="V357" s="116">
        <f>'01-Mapa de riesgo-UO'!AX358</f>
        <v>0</v>
      </c>
      <c r="W357" s="117">
        <f>'01-Mapa de riesgo-UO'!K358</f>
        <v>0</v>
      </c>
      <c r="X357" s="121"/>
      <c r="Y357" s="122"/>
      <c r="Z357" s="123"/>
      <c r="AA357" s="123"/>
      <c r="AB357" s="405"/>
      <c r="AC357" s="126"/>
    </row>
    <row r="358" spans="1:29" ht="12.75" customHeight="1" x14ac:dyDescent="0.2">
      <c r="A358" s="416">
        <v>117</v>
      </c>
      <c r="B358" s="416" t="str">
        <f>'01-Mapa de riesgo-UO'!D359</f>
        <v>ADMINISTRACIÓN_INSTITUCIONAL</v>
      </c>
      <c r="C358" s="415" t="str">
        <f>+'01-Mapa de riesgo-UO'!F359</f>
        <v>NO</v>
      </c>
      <c r="D358" s="415" t="str">
        <f>'01-Mapa de riesgo-UO'!J359</f>
        <v>Información</v>
      </c>
      <c r="E358" s="415" t="str">
        <f>'01-Mapa de riesgo-UO'!K359</f>
        <v>Probabilidad de tener inconsistencias en la información estadística e institucional reportada debido a las diversas fuentes de información internas y las reglas de negocio asociadas a su extracción.</v>
      </c>
      <c r="F358" s="415"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415" t="str">
        <f>'01-Mapa de riesgo-UO'!M359</f>
        <v>Hallazgos, multas o sanciones por los entes de control
Pérdida de credibilidad por diferencias en los reportes de información</v>
      </c>
      <c r="I358" s="406" t="str">
        <f>'01-Mapa de riesgo-UO'!AT359</f>
        <v>MODERADO</v>
      </c>
      <c r="J358" s="415" t="str">
        <f>'01-Mapa de riesgo-UO'!AU359</f>
        <v>Nivel de actualización de la información a nivel estratégico y táctico</v>
      </c>
      <c r="K358" s="411"/>
      <c r="L358" s="414"/>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406" t="str">
        <f>'01-Mapa de riesgo-UO'!AR359</f>
        <v>ACEPTABLE</v>
      </c>
      <c r="S358" s="409"/>
      <c r="T358" s="410"/>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403"/>
      <c r="AC358" s="126"/>
    </row>
    <row r="359" spans="1:29" ht="12.75" customHeight="1" x14ac:dyDescent="0.2">
      <c r="A359" s="407"/>
      <c r="B359" s="407"/>
      <c r="C359" s="407"/>
      <c r="D359" s="407"/>
      <c r="E359" s="407"/>
      <c r="F359" s="407"/>
      <c r="G359" s="112">
        <f>'01-Mapa de riesgo-UO'!I360</f>
        <v>0</v>
      </c>
      <c r="H359" s="407"/>
      <c r="I359" s="407"/>
      <c r="J359" s="407"/>
      <c r="K359" s="412"/>
      <c r="L359" s="412"/>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407"/>
      <c r="S359" s="409"/>
      <c r="T359" s="410"/>
      <c r="U359" s="116">
        <f>'01-Mapa de riesgo-UO'!AW360</f>
        <v>0</v>
      </c>
      <c r="V359" s="116">
        <f>'01-Mapa de riesgo-UO'!AX360</f>
        <v>0</v>
      </c>
      <c r="W359" s="117">
        <f>'01-Mapa de riesgo-UO'!K360</f>
        <v>0</v>
      </c>
      <c r="X359" s="121"/>
      <c r="Y359" s="122"/>
      <c r="Z359" s="123"/>
      <c r="AA359" s="123"/>
      <c r="AB359" s="404"/>
      <c r="AC359" s="126"/>
    </row>
    <row r="360" spans="1:29" ht="12.75" customHeight="1" x14ac:dyDescent="0.2">
      <c r="A360" s="408"/>
      <c r="B360" s="408"/>
      <c r="C360" s="408"/>
      <c r="D360" s="408"/>
      <c r="E360" s="408"/>
      <c r="F360" s="408"/>
      <c r="G360" s="112">
        <f>'01-Mapa de riesgo-UO'!I361</f>
        <v>0</v>
      </c>
      <c r="H360" s="408"/>
      <c r="I360" s="408"/>
      <c r="J360" s="408"/>
      <c r="K360" s="413"/>
      <c r="L360" s="413"/>
      <c r="M360" s="113">
        <f>'01-Mapa de riesgo-UO'!W361</f>
        <v>0</v>
      </c>
      <c r="N360" s="114">
        <f>'01-Mapa de riesgo-UO'!AB361</f>
        <v>0</v>
      </c>
      <c r="O360" s="114">
        <f>'01-Mapa de riesgo-UO'!AF361</f>
        <v>0</v>
      </c>
      <c r="P360" s="115">
        <f>'01-Mapa de riesgo-UO'!AK361</f>
        <v>0</v>
      </c>
      <c r="Q360" s="115">
        <f>'01-Mapa de riesgo-UO'!AP361</f>
        <v>0</v>
      </c>
      <c r="R360" s="408"/>
      <c r="S360" s="409"/>
      <c r="T360" s="410"/>
      <c r="U360" s="116">
        <f>'01-Mapa de riesgo-UO'!AW361</f>
        <v>0</v>
      </c>
      <c r="V360" s="116">
        <f>'01-Mapa de riesgo-UO'!AX361</f>
        <v>0</v>
      </c>
      <c r="W360" s="117">
        <f>'01-Mapa de riesgo-UO'!K361</f>
        <v>0</v>
      </c>
      <c r="X360" s="121"/>
      <c r="Y360" s="122"/>
      <c r="Z360" s="123"/>
      <c r="AA360" s="123"/>
      <c r="AB360" s="405"/>
      <c r="AC360" s="126"/>
    </row>
    <row r="361" spans="1:29" ht="12.75" customHeight="1" x14ac:dyDescent="0.2">
      <c r="A361" s="416">
        <v>118</v>
      </c>
      <c r="B361" s="416" t="str">
        <f>'01-Mapa de riesgo-UO'!D362</f>
        <v>ADMINISTRACIÓN_INSTITUCIONAL</v>
      </c>
      <c r="C361" s="415" t="str">
        <f>+'01-Mapa de riesgo-UO'!F362</f>
        <v>NO</v>
      </c>
      <c r="D361" s="415" t="str">
        <f>'01-Mapa de riesgo-UO'!J362</f>
        <v>Información</v>
      </c>
      <c r="E361" s="415" t="str">
        <f>'01-Mapa de riesgo-UO'!K362</f>
        <v>Probabilidad de pérdida de información física y magnética debido a la falta de una política de respaldo en la Universidad, lo que podría ocasionar reprocesos al momento de necesitar su disponibilidad</v>
      </c>
      <c r="F361" s="415"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415" t="str">
        <f>'01-Mapa de riesgo-UO'!M362</f>
        <v>Multas o sanciones por los entes de control por las demoras en reportes de información
Pérdida de estudios o trabajos ya realizados.</v>
      </c>
      <c r="I361" s="406" t="str">
        <f>'01-Mapa de riesgo-UO'!AT362</f>
        <v>MODERADO</v>
      </c>
      <c r="J361" s="415" t="str">
        <f>'01-Mapa de riesgo-UO'!AU362</f>
        <v>Cumplimiento de la actividad Respaldo de activos de Información del Plan de acción de AIE</v>
      </c>
      <c r="K361" s="411"/>
      <c r="L361" s="414"/>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406" t="str">
        <f>'01-Mapa de riesgo-UO'!AR362</f>
        <v>ACEPTABLE</v>
      </c>
      <c r="S361" s="409"/>
      <c r="T361" s="410"/>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403"/>
      <c r="AC361" s="126"/>
    </row>
    <row r="362" spans="1:29" ht="12.75" customHeight="1" x14ac:dyDescent="0.2">
      <c r="A362" s="407"/>
      <c r="B362" s="407"/>
      <c r="C362" s="407"/>
      <c r="D362" s="407"/>
      <c r="E362" s="407"/>
      <c r="F362" s="407"/>
      <c r="G362" s="112" t="str">
        <f>'01-Mapa de riesgo-UO'!I363</f>
        <v>Pérdida de información por rotación de personal</v>
      </c>
      <c r="H362" s="407"/>
      <c r="I362" s="407"/>
      <c r="J362" s="407"/>
      <c r="K362" s="412"/>
      <c r="L362" s="412"/>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407"/>
      <c r="S362" s="409"/>
      <c r="T362" s="410"/>
      <c r="U362" s="116">
        <f>'01-Mapa de riesgo-UO'!AW363</f>
        <v>0</v>
      </c>
      <c r="V362" s="116">
        <f>'01-Mapa de riesgo-UO'!AX363</f>
        <v>0</v>
      </c>
      <c r="W362" s="117">
        <f>'01-Mapa de riesgo-UO'!K363</f>
        <v>0</v>
      </c>
      <c r="X362" s="121"/>
      <c r="Y362" s="122"/>
      <c r="Z362" s="123"/>
      <c r="AA362" s="123"/>
      <c r="AB362" s="404"/>
      <c r="AC362" s="126"/>
    </row>
    <row r="363" spans="1:29" ht="12.75" customHeight="1" x14ac:dyDescent="0.2">
      <c r="A363" s="408"/>
      <c r="B363" s="408"/>
      <c r="C363" s="408"/>
      <c r="D363" s="408"/>
      <c r="E363" s="408"/>
      <c r="F363" s="408"/>
      <c r="G363" s="112">
        <f>'01-Mapa de riesgo-UO'!I364</f>
        <v>0</v>
      </c>
      <c r="H363" s="408"/>
      <c r="I363" s="408"/>
      <c r="J363" s="408"/>
      <c r="K363" s="413"/>
      <c r="L363" s="413"/>
      <c r="M363" s="113">
        <f>'01-Mapa de riesgo-UO'!W364</f>
        <v>0</v>
      </c>
      <c r="N363" s="114">
        <f>'01-Mapa de riesgo-UO'!AB364</f>
        <v>0</v>
      </c>
      <c r="O363" s="114">
        <f>'01-Mapa de riesgo-UO'!AF364</f>
        <v>0</v>
      </c>
      <c r="P363" s="115">
        <f>'01-Mapa de riesgo-UO'!AK364</f>
        <v>0</v>
      </c>
      <c r="Q363" s="115">
        <f>'01-Mapa de riesgo-UO'!AP364</f>
        <v>0</v>
      </c>
      <c r="R363" s="408"/>
      <c r="S363" s="409"/>
      <c r="T363" s="410"/>
      <c r="U363" s="116">
        <f>'01-Mapa de riesgo-UO'!AW364</f>
        <v>0</v>
      </c>
      <c r="V363" s="116">
        <f>'01-Mapa de riesgo-UO'!AX364</f>
        <v>0</v>
      </c>
      <c r="W363" s="117">
        <f>'01-Mapa de riesgo-UO'!K364</f>
        <v>0</v>
      </c>
      <c r="X363" s="121"/>
      <c r="Y363" s="122"/>
      <c r="Z363" s="123"/>
      <c r="AA363" s="123"/>
      <c r="AB363" s="405"/>
      <c r="AC363" s="126"/>
    </row>
    <row r="364" spans="1:29" ht="12.75" customHeight="1" x14ac:dyDescent="0.2">
      <c r="A364" s="416">
        <v>119</v>
      </c>
      <c r="B364" s="416" t="str">
        <f>'01-Mapa de riesgo-UO'!D365</f>
        <v>ASEGURAMIENTO_DE_LA_CALIDAD_INSTITUCIONAL</v>
      </c>
      <c r="C364" s="415" t="str">
        <f>+'01-Mapa de riesgo-UO'!F365</f>
        <v>SI</v>
      </c>
      <c r="D364" s="415" t="str">
        <f>'01-Mapa de riesgo-UO'!J365</f>
        <v>Estratégico</v>
      </c>
      <c r="E364" s="415" t="str">
        <f>'01-Mapa de riesgo-UO'!K365</f>
        <v>Perdida de la acreditación por parte de las entidades certificadoras.</v>
      </c>
      <c r="F364" s="415"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415" t="str">
        <f>'01-Mapa de riesgo-UO'!M365</f>
        <v>Afectación del reconocimiento y la visibilidad de la institución a nivel nacional e internacional
Pérdida de oportunidades en el contexto a nivel departamental, regional, nacional e internacional
Pérdida de la imagen institucional</v>
      </c>
      <c r="I364" s="406" t="str">
        <f>'01-Mapa de riesgo-UO'!AT365</f>
        <v>LEVE</v>
      </c>
      <c r="J364" s="415" t="str">
        <f>'01-Mapa de riesgo-UO'!AU365</f>
        <v>Nivel cumplimiento del Plan de Mejoramiento Institucional</v>
      </c>
      <c r="K364" s="411"/>
      <c r="L364" s="414"/>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406" t="str">
        <f>'01-Mapa de riesgo-UO'!AR365</f>
        <v>FUERTE</v>
      </c>
      <c r="S364" s="409"/>
      <c r="T364" s="410"/>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403"/>
      <c r="AC364" s="126"/>
    </row>
    <row r="365" spans="1:29" ht="12.75" customHeight="1" x14ac:dyDescent="0.2">
      <c r="A365" s="407"/>
      <c r="B365" s="407"/>
      <c r="C365" s="407"/>
      <c r="D365" s="407"/>
      <c r="E365" s="407"/>
      <c r="F365" s="407"/>
      <c r="G365" s="112">
        <f>'01-Mapa de riesgo-UO'!I366</f>
        <v>0</v>
      </c>
      <c r="H365" s="407"/>
      <c r="I365" s="407"/>
      <c r="J365" s="407"/>
      <c r="K365" s="412"/>
      <c r="L365" s="412"/>
      <c r="M365" s="113">
        <f>'01-Mapa de riesgo-UO'!W366</f>
        <v>0</v>
      </c>
      <c r="N365" s="114">
        <f>'01-Mapa de riesgo-UO'!AB366</f>
        <v>0</v>
      </c>
      <c r="O365" s="114">
        <f>'01-Mapa de riesgo-UO'!AF366</f>
        <v>0</v>
      </c>
      <c r="P365" s="115">
        <f>'01-Mapa de riesgo-UO'!AK366</f>
        <v>0</v>
      </c>
      <c r="Q365" s="115">
        <f>'01-Mapa de riesgo-UO'!AP366</f>
        <v>0</v>
      </c>
      <c r="R365" s="407"/>
      <c r="S365" s="409"/>
      <c r="T365" s="410"/>
      <c r="U365" s="116">
        <f>'01-Mapa de riesgo-UO'!AW366</f>
        <v>0</v>
      </c>
      <c r="V365" s="116">
        <f>'01-Mapa de riesgo-UO'!AX366</f>
        <v>0</v>
      </c>
      <c r="W365" s="117">
        <f>'01-Mapa de riesgo-UO'!K366</f>
        <v>0</v>
      </c>
      <c r="X365" s="121"/>
      <c r="Y365" s="122"/>
      <c r="Z365" s="123"/>
      <c r="AA365" s="123"/>
      <c r="AB365" s="404"/>
      <c r="AC365" s="126"/>
    </row>
    <row r="366" spans="1:29" ht="12.75" customHeight="1" x14ac:dyDescent="0.2">
      <c r="A366" s="408"/>
      <c r="B366" s="408"/>
      <c r="C366" s="408"/>
      <c r="D366" s="408"/>
      <c r="E366" s="408"/>
      <c r="F366" s="408"/>
      <c r="G366" s="112">
        <f>'01-Mapa de riesgo-UO'!I367</f>
        <v>0</v>
      </c>
      <c r="H366" s="408"/>
      <c r="I366" s="408"/>
      <c r="J366" s="408"/>
      <c r="K366" s="413"/>
      <c r="L366" s="413"/>
      <c r="M366" s="113">
        <f>'01-Mapa de riesgo-UO'!W367</f>
        <v>0</v>
      </c>
      <c r="N366" s="114">
        <f>'01-Mapa de riesgo-UO'!AB367</f>
        <v>0</v>
      </c>
      <c r="O366" s="114">
        <f>'01-Mapa de riesgo-UO'!AF367</f>
        <v>0</v>
      </c>
      <c r="P366" s="115">
        <f>'01-Mapa de riesgo-UO'!AK367</f>
        <v>0</v>
      </c>
      <c r="Q366" s="115">
        <f>'01-Mapa de riesgo-UO'!AP367</f>
        <v>0</v>
      </c>
      <c r="R366" s="408"/>
      <c r="S366" s="409"/>
      <c r="T366" s="410"/>
      <c r="U366" s="116">
        <f>'01-Mapa de riesgo-UO'!AW367</f>
        <v>0</v>
      </c>
      <c r="V366" s="116">
        <f>'01-Mapa de riesgo-UO'!AX367</f>
        <v>0</v>
      </c>
      <c r="W366" s="117">
        <f>'01-Mapa de riesgo-UO'!K367</f>
        <v>0</v>
      </c>
      <c r="X366" s="121"/>
      <c r="Y366" s="122"/>
      <c r="Z366" s="123"/>
      <c r="AA366" s="123"/>
      <c r="AB366" s="405"/>
      <c r="AC366" s="126"/>
    </row>
    <row r="367" spans="1:29" ht="12.75" customHeight="1" x14ac:dyDescent="0.2">
      <c r="A367" s="416">
        <v>120</v>
      </c>
      <c r="B367" s="416" t="str">
        <f>'01-Mapa de riesgo-UO'!D368</f>
        <v>ADMINISTRACIÓN_INSTITUCIONAL</v>
      </c>
      <c r="C367" s="415" t="str">
        <f>+'01-Mapa de riesgo-UO'!F368</f>
        <v>NO</v>
      </c>
      <c r="D367" s="415" t="str">
        <f>'01-Mapa de riesgo-UO'!J368</f>
        <v>Estratégico</v>
      </c>
      <c r="E367" s="415" t="str">
        <f>'01-Mapa de riesgo-UO'!K368</f>
        <v xml:space="preserve">Desarticulación 
de los lineamientos del Plan Maestro de la Planta Físca con las apuestas del Plan de Desarrollo Institucional  </v>
      </c>
      <c r="F367" s="415"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415" t="str">
        <f>'01-Mapa de riesgo-UO'!M368</f>
        <v>Priorización inadcuada los proyectos acordes a la necesidades de la institución
Hallazgos por parte de los entes de control</v>
      </c>
      <c r="I367" s="406" t="str">
        <f>'01-Mapa de riesgo-UO'!AT368</f>
        <v>MODERADO</v>
      </c>
      <c r="J367" s="415" t="str">
        <f>'01-Mapa de riesgo-UO'!AU368</f>
        <v xml:space="preserve"> Número de proyectos incluidos en el  Plan de acción del proceso, alineados con el Plan Maestro y/o  PDI 
/
 Número de proyectos ejecutados y finalizados en la vigencia </v>
      </c>
      <c r="K367" s="411"/>
      <c r="L367" s="414"/>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406" t="str">
        <f>'01-Mapa de riesgo-UO'!AR368</f>
        <v>FUERTE</v>
      </c>
      <c r="S367" s="409"/>
      <c r="T367" s="410"/>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403"/>
      <c r="AC367" s="126"/>
    </row>
    <row r="368" spans="1:29" ht="12.75" customHeight="1" x14ac:dyDescent="0.2">
      <c r="A368" s="407"/>
      <c r="B368" s="407"/>
      <c r="C368" s="407"/>
      <c r="D368" s="407"/>
      <c r="E368" s="407"/>
      <c r="F368" s="407"/>
      <c r="G368" s="112" t="str">
        <f>'01-Mapa de riesgo-UO'!I369</f>
        <v>Desconocimiento de los colaboradores por proyecto del plan maestro de campus y el PDI</v>
      </c>
      <c r="H368" s="407"/>
      <c r="I368" s="407"/>
      <c r="J368" s="407"/>
      <c r="K368" s="412"/>
      <c r="L368" s="412"/>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407"/>
      <c r="S368" s="409"/>
      <c r="T368" s="410"/>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404"/>
      <c r="AC368" s="126"/>
    </row>
    <row r="369" spans="1:29" ht="12.75" customHeight="1" x14ac:dyDescent="0.2">
      <c r="A369" s="408"/>
      <c r="B369" s="408"/>
      <c r="C369" s="408"/>
      <c r="D369" s="408"/>
      <c r="E369" s="408"/>
      <c r="F369" s="408"/>
      <c r="G369" s="112">
        <f>'01-Mapa de riesgo-UO'!I370</f>
        <v>0</v>
      </c>
      <c r="H369" s="408"/>
      <c r="I369" s="408"/>
      <c r="J369" s="408"/>
      <c r="K369" s="413"/>
      <c r="L369" s="413"/>
      <c r="M369" s="113">
        <f>'01-Mapa de riesgo-UO'!W370</f>
        <v>0</v>
      </c>
      <c r="N369" s="114">
        <f>'01-Mapa de riesgo-UO'!AB370</f>
        <v>0</v>
      </c>
      <c r="O369" s="114">
        <f>'01-Mapa de riesgo-UO'!AF370</f>
        <v>0</v>
      </c>
      <c r="P369" s="115">
        <f>'01-Mapa de riesgo-UO'!AK370</f>
        <v>0</v>
      </c>
      <c r="Q369" s="115">
        <f>'01-Mapa de riesgo-UO'!AP370</f>
        <v>0</v>
      </c>
      <c r="R369" s="408"/>
      <c r="S369" s="409"/>
      <c r="T369" s="410"/>
      <c r="U369" s="116">
        <f>'01-Mapa de riesgo-UO'!AW370</f>
        <v>0</v>
      </c>
      <c r="V369" s="116">
        <f>'01-Mapa de riesgo-UO'!AX370</f>
        <v>0</v>
      </c>
      <c r="W369" s="117">
        <f>'01-Mapa de riesgo-UO'!K370</f>
        <v>0</v>
      </c>
      <c r="X369" s="121"/>
      <c r="Y369" s="122"/>
      <c r="Z369" s="123"/>
      <c r="AA369" s="123"/>
      <c r="AB369" s="405"/>
      <c r="AC369" s="126"/>
    </row>
    <row r="370" spans="1:29" ht="12.75" customHeight="1" x14ac:dyDescent="0.2">
      <c r="A370" s="416">
        <v>121</v>
      </c>
      <c r="B370" s="416" t="str">
        <f>'01-Mapa de riesgo-UO'!D371</f>
        <v>ADMINISTRACIÓN_INSTITUCIONAL</v>
      </c>
      <c r="C370" s="415" t="str">
        <f>+'01-Mapa de riesgo-UO'!F371</f>
        <v>NO</v>
      </c>
      <c r="D370" s="415" t="str">
        <f>'01-Mapa de riesgo-UO'!J371</f>
        <v>Cumplimiento</v>
      </c>
      <c r="E370" s="415" t="str">
        <f>'01-Mapa de riesgo-UO'!K371</f>
        <v>Inadecuada planeación de la infraestructura física</v>
      </c>
      <c r="F370" s="415"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415" t="str">
        <f>'01-Mapa de riesgo-UO'!M371</f>
        <v>*insatisfaccion del usuario. 
*Imposibilidad de prestacion del servicio. 
*Incremento de costos de construcción. 
*Riesgo juridico con contratistas.  
*Mayores costos de mantenimiento.</v>
      </c>
      <c r="I370" s="406" t="str">
        <f>'01-Mapa de riesgo-UO'!AT371</f>
        <v>LEVE</v>
      </c>
      <c r="J370" s="415" t="str">
        <f>'01-Mapa de riesgo-UO'!AU371</f>
        <v xml:space="preserve">Intervenciones a la planta fisica del plan de accion de la vigencia/ Intervenciones recibidos a satisfacción por el usuario. </v>
      </c>
      <c r="K370" s="411"/>
      <c r="L370" s="414"/>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406" t="str">
        <f>'01-Mapa de riesgo-UO'!AR371</f>
        <v>FUERTE</v>
      </c>
      <c r="S370" s="409"/>
      <c r="T370" s="410"/>
      <c r="U370" s="116" t="str">
        <f>'01-Mapa de riesgo-UO'!AW371</f>
        <v>ASUMIR</v>
      </c>
      <c r="V370" s="116">
        <f>'01-Mapa de riesgo-UO'!AX371</f>
        <v>0</v>
      </c>
      <c r="W370" s="117" t="str">
        <f>'01-Mapa de riesgo-UO'!K371</f>
        <v>Inadecuada planeación de la infraestructura física</v>
      </c>
      <c r="X370" s="121"/>
      <c r="Y370" s="122"/>
      <c r="Z370" s="123"/>
      <c r="AA370" s="123"/>
      <c r="AB370" s="403"/>
      <c r="AC370" s="126"/>
    </row>
    <row r="371" spans="1:29" ht="12.75" customHeight="1" x14ac:dyDescent="0.2">
      <c r="A371" s="407"/>
      <c r="B371" s="407"/>
      <c r="C371" s="407"/>
      <c r="D371" s="407"/>
      <c r="E371" s="407"/>
      <c r="F371" s="407"/>
      <c r="G371" s="112" t="str">
        <f>'01-Mapa de riesgo-UO'!I372</f>
        <v xml:space="preserve">Falta de planeacion del proyecto </v>
      </c>
      <c r="H371" s="407"/>
      <c r="I371" s="407"/>
      <c r="J371" s="407"/>
      <c r="K371" s="412"/>
      <c r="L371" s="412"/>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407"/>
      <c r="S371" s="409"/>
      <c r="T371" s="410"/>
      <c r="U371" s="116">
        <f>'01-Mapa de riesgo-UO'!AW372</f>
        <v>0</v>
      </c>
      <c r="V371" s="116">
        <f>'01-Mapa de riesgo-UO'!AX372</f>
        <v>0</v>
      </c>
      <c r="W371" s="117">
        <f>'01-Mapa de riesgo-UO'!K372</f>
        <v>0</v>
      </c>
      <c r="X371" s="121"/>
      <c r="Y371" s="122"/>
      <c r="Z371" s="123"/>
      <c r="AA371" s="123"/>
      <c r="AB371" s="404"/>
      <c r="AC371" s="126"/>
    </row>
    <row r="372" spans="1:29" ht="12.75" customHeight="1" x14ac:dyDescent="0.2">
      <c r="A372" s="408"/>
      <c r="B372" s="408"/>
      <c r="C372" s="408"/>
      <c r="D372" s="408"/>
      <c r="E372" s="408"/>
      <c r="F372" s="408"/>
      <c r="G372" s="112" t="str">
        <f>'01-Mapa de riesgo-UO'!I373</f>
        <v>Cambio y actualizacion de normativas de construccion.</v>
      </c>
      <c r="H372" s="408"/>
      <c r="I372" s="408"/>
      <c r="J372" s="408"/>
      <c r="K372" s="413"/>
      <c r="L372" s="413"/>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408"/>
      <c r="S372" s="409"/>
      <c r="T372" s="410"/>
      <c r="U372" s="116">
        <f>'01-Mapa de riesgo-UO'!AW373</f>
        <v>0</v>
      </c>
      <c r="V372" s="116">
        <f>'01-Mapa de riesgo-UO'!AX373</f>
        <v>0</v>
      </c>
      <c r="W372" s="117">
        <f>'01-Mapa de riesgo-UO'!K373</f>
        <v>0</v>
      </c>
      <c r="X372" s="121"/>
      <c r="Y372" s="122"/>
      <c r="Z372" s="123"/>
      <c r="AA372" s="123"/>
      <c r="AB372" s="405"/>
      <c r="AC372" s="126"/>
    </row>
    <row r="373" spans="1:29" ht="12.75" customHeight="1" x14ac:dyDescent="0.2">
      <c r="A373" s="416">
        <v>122</v>
      </c>
      <c r="B373" s="416" t="str">
        <f>'01-Mapa de riesgo-UO'!D374</f>
        <v>GESTIÓN_DEL_CONTEXTO_Y_VISIBILIDAD_NACIONAL_E_INTERNACIONAL</v>
      </c>
      <c r="C373" s="415" t="str">
        <f>+'01-Mapa de riesgo-UO'!F374</f>
        <v>SI</v>
      </c>
      <c r="D373" s="415" t="str">
        <f>'01-Mapa de riesgo-UO'!J374</f>
        <v>Estratégico</v>
      </c>
      <c r="E373" s="415" t="str">
        <f>'01-Mapa de riesgo-UO'!K374</f>
        <v>La posibilidad de perder credibilidad institucional por  la poca contribución de la universidad al análisis y la búsqueda de soluciones a los problemas de la sociedad</v>
      </c>
      <c r="F373" s="415" t="str">
        <f>'01-Mapa de riesgo-UO'!L374</f>
        <v>Desarrollo de la universidad descontextualizada de la realidad regional, nacional e internacional.</v>
      </c>
      <c r="G373" s="112" t="str">
        <f>'01-Mapa de riesgo-UO'!I374</f>
        <v>Bajo nivel de articulación entre los diferentes actores institucionales.</v>
      </c>
      <c r="H373" s="415"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06" t="str">
        <f>'01-Mapa de riesgo-UO'!AT374</f>
        <v>MODERADO</v>
      </c>
      <c r="J373" s="415" t="str">
        <f>'01-Mapa de riesgo-UO'!AU374</f>
        <v>Cumplimiento de los proyectos de "Gestión de contexto y visibilidad nacional e internacional"</v>
      </c>
      <c r="K373" s="411"/>
      <c r="L373" s="414"/>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406" t="str">
        <f>'01-Mapa de riesgo-UO'!AR374</f>
        <v>ACEPTABLE</v>
      </c>
      <c r="S373" s="409"/>
      <c r="T373" s="410"/>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403"/>
      <c r="AC373" s="126"/>
    </row>
    <row r="374" spans="1:29" ht="12.75" customHeight="1" x14ac:dyDescent="0.2">
      <c r="A374" s="407"/>
      <c r="B374" s="407"/>
      <c r="C374" s="407"/>
      <c r="D374" s="407"/>
      <c r="E374" s="407"/>
      <c r="F374" s="407"/>
      <c r="G374" s="112" t="str">
        <f>'01-Mapa de riesgo-UO'!I375</f>
        <v>Ausencia de liderazgo transformacional y de conocimiento frente a la dinámica institucional, regional, nacional e internacional.</v>
      </c>
      <c r="H374" s="407"/>
      <c r="I374" s="407"/>
      <c r="J374" s="407"/>
      <c r="K374" s="412"/>
      <c r="L374" s="412"/>
      <c r="M374" s="113">
        <f>'01-Mapa de riesgo-UO'!W375</f>
        <v>0</v>
      </c>
      <c r="N374" s="114">
        <f>'01-Mapa de riesgo-UO'!AB375</f>
        <v>0</v>
      </c>
      <c r="O374" s="114">
        <f>'01-Mapa de riesgo-UO'!AF375</f>
        <v>0</v>
      </c>
      <c r="P374" s="115">
        <f>'01-Mapa de riesgo-UO'!AK375</f>
        <v>0</v>
      </c>
      <c r="Q374" s="115">
        <f>'01-Mapa de riesgo-UO'!AP375</f>
        <v>0</v>
      </c>
      <c r="R374" s="407"/>
      <c r="S374" s="409"/>
      <c r="T374" s="410"/>
      <c r="U374" s="116">
        <f>'01-Mapa de riesgo-UO'!AW375</f>
        <v>0</v>
      </c>
      <c r="V374" s="116">
        <f>'01-Mapa de riesgo-UO'!AX375</f>
        <v>0</v>
      </c>
      <c r="W374" s="117">
        <f>'01-Mapa de riesgo-UO'!K375</f>
        <v>0</v>
      </c>
      <c r="X374" s="121"/>
      <c r="Y374" s="122"/>
      <c r="Z374" s="123"/>
      <c r="AA374" s="123"/>
      <c r="AB374" s="404"/>
      <c r="AC374" s="126"/>
    </row>
    <row r="375" spans="1:29" ht="12.75" customHeight="1" x14ac:dyDescent="0.2">
      <c r="A375" s="408"/>
      <c r="B375" s="408"/>
      <c r="C375" s="408"/>
      <c r="D375" s="408"/>
      <c r="E375" s="408"/>
      <c r="F375" s="408"/>
      <c r="G375" s="112" t="str">
        <f>'01-Mapa de riesgo-UO'!I376</f>
        <v>Escasa retroalimentación efectiva entre la universidad y el medio.</v>
      </c>
      <c r="H375" s="408"/>
      <c r="I375" s="408"/>
      <c r="J375" s="408"/>
      <c r="K375" s="413"/>
      <c r="L375" s="413"/>
      <c r="M375" s="113">
        <f>'01-Mapa de riesgo-UO'!W376</f>
        <v>0</v>
      </c>
      <c r="N375" s="114">
        <f>'01-Mapa de riesgo-UO'!AB376</f>
        <v>0</v>
      </c>
      <c r="O375" s="114">
        <f>'01-Mapa de riesgo-UO'!AF376</f>
        <v>0</v>
      </c>
      <c r="P375" s="115">
        <f>'01-Mapa de riesgo-UO'!AK376</f>
        <v>0</v>
      </c>
      <c r="Q375" s="115">
        <f>'01-Mapa de riesgo-UO'!AP376</f>
        <v>0</v>
      </c>
      <c r="R375" s="408"/>
      <c r="S375" s="409"/>
      <c r="T375" s="410"/>
      <c r="U375" s="116">
        <f>'01-Mapa de riesgo-UO'!AW376</f>
        <v>0</v>
      </c>
      <c r="V375" s="116">
        <f>'01-Mapa de riesgo-UO'!AX376</f>
        <v>0</v>
      </c>
      <c r="W375" s="117">
        <f>'01-Mapa de riesgo-UO'!K376</f>
        <v>0</v>
      </c>
      <c r="X375" s="121"/>
      <c r="Y375" s="122"/>
      <c r="Z375" s="123"/>
      <c r="AA375" s="123"/>
      <c r="AB375" s="405"/>
      <c r="AC375" s="126"/>
    </row>
    <row r="376" spans="1:29" ht="12.75" customHeight="1" x14ac:dyDescent="0.2">
      <c r="A376" s="416">
        <v>123</v>
      </c>
      <c r="B376" s="416" t="str">
        <f>'01-Mapa de riesgo-UO'!D377</f>
        <v>ADMINISTRACIÓN_INSTITUCIONAL</v>
      </c>
      <c r="C376" s="415" t="str">
        <f>+'01-Mapa de riesgo-UO'!F377</f>
        <v>SI</v>
      </c>
      <c r="D376" s="415" t="str">
        <f>'01-Mapa de riesgo-UO'!J377</f>
        <v>Operacional</v>
      </c>
      <c r="E376" s="415" t="str">
        <f>'01-Mapa de riesgo-UO'!K377</f>
        <v xml:space="preserve">Ilegitimidad en resultados electorales 
</v>
      </c>
      <c r="F376" s="415"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415" t="str">
        <f>'01-Mapa de riesgo-UO'!M377</f>
        <v>Impugnación de resultado electorales.                                                                                                                                                                                                                                                                                        Perdida de credibilidad en el sistema electoral de la Universidad</v>
      </c>
      <c r="I376" s="406" t="str">
        <f>'01-Mapa de riesgo-UO'!AT377</f>
        <v>LEVE</v>
      </c>
      <c r="J376" s="415" t="str">
        <f>'01-Mapa de riesgo-UO'!AU377</f>
        <v>Nùmero de impugnaciones electorales</v>
      </c>
      <c r="K376" s="411"/>
      <c r="L376" s="414"/>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406" t="str">
        <f>'01-Mapa de riesgo-UO'!AR377</f>
        <v>FUERTE</v>
      </c>
      <c r="S376" s="409"/>
      <c r="T376" s="410"/>
      <c r="U376" s="116" t="str">
        <f>'01-Mapa de riesgo-UO'!AW377</f>
        <v>ASUMIR</v>
      </c>
      <c r="V376" s="116">
        <f>'01-Mapa de riesgo-UO'!AX377</f>
        <v>0</v>
      </c>
      <c r="W376" s="117" t="str">
        <f>'01-Mapa de riesgo-UO'!K377</f>
        <v xml:space="preserve">Ilegitimidad en resultados electorales 
</v>
      </c>
      <c r="X376" s="121"/>
      <c r="Y376" s="122"/>
      <c r="Z376" s="123"/>
      <c r="AA376" s="123"/>
      <c r="AB376" s="403"/>
      <c r="AC376" s="126"/>
    </row>
    <row r="377" spans="1:29" ht="12.75" customHeight="1" x14ac:dyDescent="0.2">
      <c r="A377" s="407"/>
      <c r="B377" s="407"/>
      <c r="C377" s="407"/>
      <c r="D377" s="407"/>
      <c r="E377" s="407"/>
      <c r="F377" s="407"/>
      <c r="G377" s="112" t="str">
        <f>'01-Mapa de riesgo-UO'!I378</f>
        <v>Errónea configuración de las votaciones, debido a que software requiera demasiadas configuraciones o permisos lo que podría generar fallas en las votaciones</v>
      </c>
      <c r="H377" s="407"/>
      <c r="I377" s="407"/>
      <c r="J377" s="407"/>
      <c r="K377" s="412"/>
      <c r="L377" s="412"/>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407"/>
      <c r="S377" s="409"/>
      <c r="T377" s="410"/>
      <c r="U377" s="116" t="str">
        <f>'01-Mapa de riesgo-UO'!AW378</f>
        <v>ASUMIR</v>
      </c>
      <c r="V377" s="116">
        <f>'01-Mapa de riesgo-UO'!AX378</f>
        <v>0</v>
      </c>
      <c r="W377" s="117">
        <f>'01-Mapa de riesgo-UO'!K378</f>
        <v>0</v>
      </c>
      <c r="X377" s="121"/>
      <c r="Y377" s="122"/>
      <c r="Z377" s="123"/>
      <c r="AA377" s="123"/>
      <c r="AB377" s="404"/>
      <c r="AC377" s="126"/>
    </row>
    <row r="378" spans="1:29" ht="12.75" customHeight="1" x14ac:dyDescent="0.2">
      <c r="A378" s="408"/>
      <c r="B378" s="408"/>
      <c r="C378" s="408"/>
      <c r="D378" s="408"/>
      <c r="E378" s="408"/>
      <c r="F378" s="408"/>
      <c r="G378" s="112" t="str">
        <f>'01-Mapa de riesgo-UO'!I379</f>
        <v>Fallas técnicas del servidor, o por problemas de energía eléctrica o conexión a Internet</v>
      </c>
      <c r="H378" s="408"/>
      <c r="I378" s="408"/>
      <c r="J378" s="408"/>
      <c r="K378" s="413"/>
      <c r="L378" s="413"/>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408"/>
      <c r="S378" s="409"/>
      <c r="T378" s="410"/>
      <c r="U378" s="116" t="str">
        <f>'01-Mapa de riesgo-UO'!AW379</f>
        <v>ASUMIR</v>
      </c>
      <c r="V378" s="116">
        <f>'01-Mapa de riesgo-UO'!AX379</f>
        <v>0</v>
      </c>
      <c r="W378" s="117">
        <f>'01-Mapa de riesgo-UO'!K379</f>
        <v>0</v>
      </c>
      <c r="X378" s="121"/>
      <c r="Y378" s="122"/>
      <c r="Z378" s="123"/>
      <c r="AA378" s="123"/>
      <c r="AB378" s="405"/>
      <c r="AC378" s="126"/>
    </row>
    <row r="379" spans="1:29" ht="12.75" customHeight="1" x14ac:dyDescent="0.2">
      <c r="A379" s="416">
        <v>124</v>
      </c>
      <c r="B379" s="416" t="str">
        <f>'01-Mapa de riesgo-UO'!D380</f>
        <v>ADMINISTRACIÓN_INSTITUCIONAL</v>
      </c>
      <c r="C379" s="415" t="str">
        <f>+'01-Mapa de riesgo-UO'!F380</f>
        <v>SI</v>
      </c>
      <c r="D379" s="415" t="str">
        <f>'01-Mapa de riesgo-UO'!J380</f>
        <v>Cumplimiento</v>
      </c>
      <c r="E379" s="415" t="str">
        <f>'01-Mapa de riesgo-UO'!K380</f>
        <v>Vencimiento de términos para la atención de Derechos de Petición que lleguen a la Secretaria General</v>
      </c>
      <c r="F379" s="415" t="str">
        <f>'01-Mapa de riesgo-UO'!L380</f>
        <v>No dar respuesta a un Derecho de Petición dentro de los términos establecidos por la ley</v>
      </c>
      <c r="G379" s="112" t="str">
        <f>'01-Mapa de riesgo-UO'!I380</f>
        <v>Omisión o retraso de respuesta por parte del funcionario encargado en la Secretaria General</v>
      </c>
      <c r="H379" s="415" t="str">
        <f>'01-Mapa de riesgo-UO'!M380</f>
        <v>Interposición de una Acción de Tutela.                                                                                                                                                                                                                                                                           Acciones legales en contra de la Universidad</v>
      </c>
      <c r="I379" s="406" t="str">
        <f>'01-Mapa de riesgo-UO'!AT380</f>
        <v>LEVE</v>
      </c>
      <c r="J379" s="415" t="str">
        <f>'01-Mapa de riesgo-UO'!AU380</f>
        <v>Nùmero de Acciones de Tutela o Demandas por la no atención de Derechos de Petición</v>
      </c>
      <c r="K379" s="411"/>
      <c r="L379" s="414"/>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406" t="str">
        <f>'01-Mapa de riesgo-UO'!AR380</f>
        <v>FUERTE</v>
      </c>
      <c r="S379" s="409"/>
      <c r="T379" s="410"/>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403"/>
      <c r="AC379" s="126"/>
    </row>
    <row r="380" spans="1:29" ht="12.75" customHeight="1" x14ac:dyDescent="0.2">
      <c r="A380" s="407"/>
      <c r="B380" s="407"/>
      <c r="C380" s="407"/>
      <c r="D380" s="407"/>
      <c r="E380" s="407"/>
      <c r="F380" s="407"/>
      <c r="G380" s="112" t="str">
        <f>'01-Mapa de riesgo-UO'!I381</f>
        <v>Entidades externas que no suministran soportes o información requerida para dar respuesta</v>
      </c>
      <c r="H380" s="407"/>
      <c r="I380" s="407"/>
      <c r="J380" s="407"/>
      <c r="K380" s="412"/>
      <c r="L380" s="412"/>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407"/>
      <c r="S380" s="409"/>
      <c r="T380" s="410"/>
      <c r="U380" s="116" t="str">
        <f>'01-Mapa de riesgo-UO'!AW381</f>
        <v>ASUMIR</v>
      </c>
      <c r="V380" s="116">
        <f>'01-Mapa de riesgo-UO'!AX381</f>
        <v>0</v>
      </c>
      <c r="W380" s="117">
        <f>'01-Mapa de riesgo-UO'!K381</f>
        <v>0</v>
      </c>
      <c r="X380" s="121"/>
      <c r="Y380" s="122"/>
      <c r="Z380" s="123"/>
      <c r="AA380" s="123"/>
      <c r="AB380" s="404"/>
      <c r="AC380" s="126"/>
    </row>
    <row r="381" spans="1:29" ht="12.75" customHeight="1" x14ac:dyDescent="0.2">
      <c r="A381" s="408"/>
      <c r="B381" s="408"/>
      <c r="C381" s="408"/>
      <c r="D381" s="408"/>
      <c r="E381" s="408"/>
      <c r="F381" s="408"/>
      <c r="G381" s="112">
        <f>'01-Mapa de riesgo-UO'!I382</f>
        <v>0</v>
      </c>
      <c r="H381" s="408"/>
      <c r="I381" s="408"/>
      <c r="J381" s="408"/>
      <c r="K381" s="413"/>
      <c r="L381" s="413"/>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408"/>
      <c r="S381" s="409"/>
      <c r="T381" s="410"/>
      <c r="U381" s="116" t="str">
        <f>'01-Mapa de riesgo-UO'!AW382</f>
        <v>ASUMIR</v>
      </c>
      <c r="V381" s="116">
        <f>'01-Mapa de riesgo-UO'!AX382</f>
        <v>0</v>
      </c>
      <c r="W381" s="117">
        <f>'01-Mapa de riesgo-UO'!K382</f>
        <v>0</v>
      </c>
      <c r="X381" s="121"/>
      <c r="Y381" s="122"/>
      <c r="Z381" s="123"/>
      <c r="AA381" s="123"/>
      <c r="AB381" s="405"/>
      <c r="AC381" s="126"/>
    </row>
    <row r="382" spans="1:29" ht="12.75" customHeight="1" x14ac:dyDescent="0.2">
      <c r="A382" s="416">
        <v>125</v>
      </c>
      <c r="B382" s="416" t="str">
        <f>'01-Mapa de riesgo-UO'!D383</f>
        <v>ADMINISTRACIÓN_INSTITUCIONAL</v>
      </c>
      <c r="C382" s="415" t="str">
        <f>+'01-Mapa de riesgo-UO'!F383</f>
        <v>NO</v>
      </c>
      <c r="D382" s="415" t="str">
        <f>'01-Mapa de riesgo-UO'!J383</f>
        <v>Cumplimiento</v>
      </c>
      <c r="E382" s="415" t="str">
        <f>'01-Mapa de riesgo-UO'!K383</f>
        <v>Incumplimiento de la normatividad vigente y aplicable a la Universidad</v>
      </c>
      <c r="F382" s="415"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415" t="str">
        <f>'01-Mapa de riesgo-UO'!M383</f>
        <v>Contradicción conceptual con otras dependencias.                                                                                                                                                                                                                                              Otorgamiento o negación de un derecho. Toma de decisiones por fuera del alcance normativo de la Universidad</v>
      </c>
      <c r="I382" s="406" t="str">
        <f>'01-Mapa de riesgo-UO'!AT383</f>
        <v>LEVE</v>
      </c>
      <c r="J382" s="415" t="str">
        <f>'01-Mapa de riesgo-UO'!AU383</f>
        <v>Nùmero de procesos judiciales por incumplimiento de normas</v>
      </c>
      <c r="K382" s="411"/>
      <c r="L382" s="414"/>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406" t="str">
        <f>'01-Mapa de riesgo-UO'!AR383</f>
        <v>ACEPTABLE</v>
      </c>
      <c r="S382" s="409"/>
      <c r="T382" s="410"/>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403"/>
      <c r="AC382" s="126"/>
    </row>
    <row r="383" spans="1:29" ht="12.75" customHeight="1" x14ac:dyDescent="0.2">
      <c r="A383" s="407"/>
      <c r="B383" s="407"/>
      <c r="C383" s="407"/>
      <c r="D383" s="407"/>
      <c r="E383" s="407"/>
      <c r="F383" s="407"/>
      <c r="G383" s="112" t="str">
        <f>'01-Mapa de riesgo-UO'!I384</f>
        <v>Cambios de normas expedidas por órganos o entidades extremas a la Universidad</v>
      </c>
      <c r="H383" s="407"/>
      <c r="I383" s="407"/>
      <c r="J383" s="407"/>
      <c r="K383" s="412"/>
      <c r="L383" s="412"/>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407"/>
      <c r="S383" s="409"/>
      <c r="T383" s="410"/>
      <c r="U383" s="116" t="str">
        <f>'01-Mapa de riesgo-UO'!AW384</f>
        <v>ASUMIR</v>
      </c>
      <c r="V383" s="116">
        <f>'01-Mapa de riesgo-UO'!AX384</f>
        <v>0</v>
      </c>
      <c r="W383" s="117">
        <f>'01-Mapa de riesgo-UO'!K384</f>
        <v>0</v>
      </c>
      <c r="X383" s="121"/>
      <c r="Y383" s="122"/>
      <c r="Z383" s="123"/>
      <c r="AA383" s="123"/>
      <c r="AB383" s="404"/>
      <c r="AC383" s="126"/>
    </row>
    <row r="384" spans="1:29" ht="12.75" customHeight="1" x14ac:dyDescent="0.2">
      <c r="A384" s="408"/>
      <c r="B384" s="408"/>
      <c r="C384" s="408"/>
      <c r="D384" s="408"/>
      <c r="E384" s="408"/>
      <c r="F384" s="408"/>
      <c r="G384" s="112">
        <f>'01-Mapa de riesgo-UO'!I385</f>
        <v>0</v>
      </c>
      <c r="H384" s="408"/>
      <c r="I384" s="408"/>
      <c r="J384" s="408"/>
      <c r="K384" s="413"/>
      <c r="L384" s="413"/>
      <c r="M384" s="113">
        <f>'01-Mapa de riesgo-UO'!W385</f>
        <v>0</v>
      </c>
      <c r="N384" s="114">
        <f>'01-Mapa de riesgo-UO'!AB385</f>
        <v>0</v>
      </c>
      <c r="O384" s="114">
        <f>'01-Mapa de riesgo-UO'!AF385</f>
        <v>0</v>
      </c>
      <c r="P384" s="115">
        <f>'01-Mapa de riesgo-UO'!AK385</f>
        <v>0</v>
      </c>
      <c r="Q384" s="115">
        <f>'01-Mapa de riesgo-UO'!AP385</f>
        <v>0</v>
      </c>
      <c r="R384" s="408"/>
      <c r="S384" s="409"/>
      <c r="T384" s="410"/>
      <c r="U384" s="116" t="str">
        <f>'01-Mapa de riesgo-UO'!AW385</f>
        <v>ASUMIR</v>
      </c>
      <c r="V384" s="116">
        <f>'01-Mapa de riesgo-UO'!AX385</f>
        <v>0</v>
      </c>
      <c r="W384" s="117">
        <f>'01-Mapa de riesgo-UO'!K385</f>
        <v>0</v>
      </c>
      <c r="X384" s="121"/>
      <c r="Y384" s="122"/>
      <c r="Z384" s="123"/>
      <c r="AA384" s="123"/>
      <c r="AB384" s="405"/>
      <c r="AC384" s="126"/>
    </row>
    <row r="385" spans="1:29" ht="12.75" customHeight="1" x14ac:dyDescent="0.2">
      <c r="A385" s="416">
        <v>126</v>
      </c>
      <c r="B385" s="416" t="str">
        <f>'01-Mapa de riesgo-UO'!D386</f>
        <v>ADMINISTRACIÓN_INSTITUCIONAL</v>
      </c>
      <c r="C385" s="415" t="str">
        <f>+'01-Mapa de riesgo-UO'!F386</f>
        <v>NO</v>
      </c>
      <c r="D385" s="415" t="str">
        <f>'01-Mapa de riesgo-UO'!J386</f>
        <v>Estratégico</v>
      </c>
      <c r="E385" s="415" t="str">
        <f>'01-Mapa de riesgo-UO'!K386</f>
        <v xml:space="preserve">Pérdida de la información de las series documentales conservadas físicamente </v>
      </c>
      <c r="F385" s="415"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415" t="str">
        <f>'01-Mapa de riesgo-UO'!M386</f>
        <v>Perdida de la memoria institucional
Demandas por perjuicios a los usuarios
Ausencia de apoyo a la misión institucional</v>
      </c>
      <c r="I385" s="406" t="str">
        <f>'01-Mapa de riesgo-UO'!AT386</f>
        <v>LEVE</v>
      </c>
      <c r="J385" s="415" t="str">
        <f>'01-Mapa de riesgo-UO'!AU386</f>
        <v>Metros lineales de archivos histórico y central conservados únicamente en soporte papel</v>
      </c>
      <c r="K385" s="411"/>
      <c r="L385" s="414"/>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406" t="str">
        <f>'01-Mapa de riesgo-UO'!AR386</f>
        <v>ACEPTABLE</v>
      </c>
      <c r="S385" s="409"/>
      <c r="T385" s="410"/>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403"/>
      <c r="AC385" s="126"/>
    </row>
    <row r="386" spans="1:29" ht="12.75" customHeight="1" x14ac:dyDescent="0.2">
      <c r="A386" s="407"/>
      <c r="B386" s="407"/>
      <c r="C386" s="407"/>
      <c r="D386" s="407"/>
      <c r="E386" s="407"/>
      <c r="F386" s="407"/>
      <c r="G386" s="112" t="str">
        <f>'01-Mapa de riesgo-UO'!I387</f>
        <v>Controles de acceso deficientes</v>
      </c>
      <c r="H386" s="407"/>
      <c r="I386" s="407"/>
      <c r="J386" s="407"/>
      <c r="K386" s="412"/>
      <c r="L386" s="412"/>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407"/>
      <c r="S386" s="409"/>
      <c r="T386" s="410"/>
      <c r="U386" s="116" t="str">
        <f>'01-Mapa de riesgo-UO'!AW387</f>
        <v>ASUMIR</v>
      </c>
      <c r="V386" s="116">
        <f>'01-Mapa de riesgo-UO'!AX387</f>
        <v>0</v>
      </c>
      <c r="W386" s="117">
        <f>'01-Mapa de riesgo-UO'!K387</f>
        <v>0</v>
      </c>
      <c r="X386" s="121"/>
      <c r="Y386" s="122"/>
      <c r="Z386" s="123"/>
      <c r="AA386" s="123"/>
      <c r="AB386" s="404"/>
      <c r="AC386" s="126"/>
    </row>
    <row r="387" spans="1:29" ht="12.75" customHeight="1" x14ac:dyDescent="0.2">
      <c r="A387" s="408"/>
      <c r="B387" s="408"/>
      <c r="C387" s="408"/>
      <c r="D387" s="408"/>
      <c r="E387" s="408"/>
      <c r="F387" s="408"/>
      <c r="G387" s="112">
        <f>'01-Mapa de riesgo-UO'!I388</f>
        <v>0</v>
      </c>
      <c r="H387" s="408"/>
      <c r="I387" s="408"/>
      <c r="J387" s="408"/>
      <c r="K387" s="413"/>
      <c r="L387" s="413"/>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408"/>
      <c r="S387" s="409"/>
      <c r="T387" s="410"/>
      <c r="U387" s="116" t="str">
        <f>'01-Mapa de riesgo-UO'!AW388</f>
        <v>ASUMIR</v>
      </c>
      <c r="V387" s="116">
        <f>'01-Mapa de riesgo-UO'!AX388</f>
        <v>0</v>
      </c>
      <c r="W387" s="117">
        <f>'01-Mapa de riesgo-UO'!K388</f>
        <v>0</v>
      </c>
      <c r="X387" s="121"/>
      <c r="Y387" s="122"/>
      <c r="Z387" s="123"/>
      <c r="AA387" s="123"/>
      <c r="AB387" s="405"/>
      <c r="AC387" s="126"/>
    </row>
    <row r="388" spans="1:29" ht="12.75" customHeight="1" x14ac:dyDescent="0.2">
      <c r="A388" s="416">
        <v>127</v>
      </c>
      <c r="B388" s="416" t="str">
        <f>'01-Mapa de riesgo-UO'!D389</f>
        <v>ADMINISTRACIÓN_INSTITUCIONAL</v>
      </c>
      <c r="C388" s="415" t="str">
        <f>+'01-Mapa de riesgo-UO'!F389</f>
        <v>NO</v>
      </c>
      <c r="D388" s="415" t="str">
        <f>'01-Mapa de riesgo-UO'!J389</f>
        <v>Cumplimiento</v>
      </c>
      <c r="E388" s="415" t="str">
        <f>'01-Mapa de riesgo-UO'!K389</f>
        <v xml:space="preserve">Incumplimiento en Normatividad Archivistica conforme a la actualización de los Instrumentos Archivisticos (TRD, CCD, PGD,  FUID) </v>
      </c>
      <c r="F388" s="415" t="str">
        <f>'01-Mapa de riesgo-UO'!L389</f>
        <v xml:space="preserve">Instrumentos archivisticos desactualizados y no alineados con los cambios institucionales </v>
      </c>
      <c r="G388" s="112" t="str">
        <f>'01-Mapa de riesgo-UO'!I389</f>
        <v>Cambios constantes en la Normativa Archivistica Nacional</v>
      </c>
      <c r="H388" s="415"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06" t="str">
        <f>'01-Mapa de riesgo-UO'!AT389</f>
        <v>LEVE</v>
      </c>
      <c r="J388" s="415" t="str">
        <f>'01-Mapa de riesgo-UO'!AU389</f>
        <v xml:space="preserve">Instrumentos Archivisticos actualizados  (PGD y FUID)  y Convalidados (TRD Y CCD) </v>
      </c>
      <c r="K388" s="411"/>
      <c r="L388" s="414"/>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406" t="str">
        <f>'01-Mapa de riesgo-UO'!AR389</f>
        <v>ACEPTABLE</v>
      </c>
      <c r="S388" s="409"/>
      <c r="T388" s="410"/>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403"/>
      <c r="AC388" s="126"/>
    </row>
    <row r="389" spans="1:29" ht="12.75" customHeight="1" x14ac:dyDescent="0.2">
      <c r="A389" s="407"/>
      <c r="B389" s="407"/>
      <c r="C389" s="407"/>
      <c r="D389" s="407"/>
      <c r="E389" s="407"/>
      <c r="F389" s="407"/>
      <c r="G389" s="112" t="str">
        <f>'01-Mapa de riesgo-UO'!I390</f>
        <v>Modificaciones en la Estructura Organizacional y que tienen relación directa con los instrumentos archivisticos</v>
      </c>
      <c r="H389" s="407"/>
      <c r="I389" s="407"/>
      <c r="J389" s="407"/>
      <c r="K389" s="412"/>
      <c r="L389" s="412"/>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407"/>
      <c r="S389" s="409"/>
      <c r="T389" s="410"/>
      <c r="U389" s="116" t="str">
        <f>'01-Mapa de riesgo-UO'!AW390</f>
        <v>ASUMIR</v>
      </c>
      <c r="V389" s="116">
        <f>'01-Mapa de riesgo-UO'!AX390</f>
        <v>0</v>
      </c>
      <c r="W389" s="117">
        <f>'01-Mapa de riesgo-UO'!K390</f>
        <v>0</v>
      </c>
      <c r="X389" s="121"/>
      <c r="Y389" s="122"/>
      <c r="Z389" s="123"/>
      <c r="AA389" s="123"/>
      <c r="AB389" s="404"/>
      <c r="AC389" s="126"/>
    </row>
    <row r="390" spans="1:29" ht="12.75" customHeight="1" x14ac:dyDescent="0.2">
      <c r="A390" s="408"/>
      <c r="B390" s="408"/>
      <c r="C390" s="408"/>
      <c r="D390" s="408"/>
      <c r="E390" s="408"/>
      <c r="F390" s="408"/>
      <c r="G390" s="112">
        <f>'01-Mapa de riesgo-UO'!I391</f>
        <v>0</v>
      </c>
      <c r="H390" s="408"/>
      <c r="I390" s="408"/>
      <c r="J390" s="408"/>
      <c r="K390" s="413"/>
      <c r="L390" s="413"/>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408"/>
      <c r="S390" s="409"/>
      <c r="T390" s="410"/>
      <c r="U390" s="116" t="str">
        <f>'01-Mapa de riesgo-UO'!AW391</f>
        <v>ASUMIR</v>
      </c>
      <c r="V390" s="116">
        <f>'01-Mapa de riesgo-UO'!AX391</f>
        <v>0</v>
      </c>
      <c r="W390" s="117">
        <f>'01-Mapa de riesgo-UO'!K391</f>
        <v>0</v>
      </c>
      <c r="X390" s="121"/>
      <c r="Y390" s="122"/>
      <c r="Z390" s="123"/>
      <c r="AA390" s="123"/>
      <c r="AB390" s="405"/>
      <c r="AC390" s="126"/>
    </row>
    <row r="391" spans="1:29" ht="12.75" customHeight="1" x14ac:dyDescent="0.2">
      <c r="A391" s="416">
        <v>128</v>
      </c>
      <c r="B391" s="416" t="str">
        <f>'01-Mapa de riesgo-UO'!D392</f>
        <v>CONTROL_SEGUIMIENTO</v>
      </c>
      <c r="C391" s="415" t="str">
        <f>+'01-Mapa de riesgo-UO'!F392</f>
        <v>NO</v>
      </c>
      <c r="D391" s="415" t="str">
        <f>'01-Mapa de riesgo-UO'!J392</f>
        <v>Cumplimiento</v>
      </c>
      <c r="E391" s="415" t="str">
        <f>'01-Mapa de riesgo-UO'!K392</f>
        <v>Incumplimiento de los tiempos establecidos en la Ley para dar respuesta oportuna de PQRS  interpuestas por la Ciudadanía a través de los diferentes canales establecidos por la universidad.</v>
      </c>
      <c r="F391" s="415"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415" t="str">
        <f>'01-Mapa de riesgo-UO'!M392</f>
        <v>Falta disciplinaria.
Insatisfacción por parte del   ciudadano
Sanción o hallazgo por parte de entes de control
Pérdida de imagen de la institución.</v>
      </c>
      <c r="I391" s="406" t="str">
        <f>'01-Mapa de riesgo-UO'!AT392</f>
        <v>LEVE</v>
      </c>
      <c r="J391" s="415" t="str">
        <f>'01-Mapa de riesgo-UO'!AU392</f>
        <v xml:space="preserve">(No. PQRS sin responder en los tiempos establecidos durante el año / total de PQRS  recibidas durante el año)*100  </v>
      </c>
      <c r="K391" s="411"/>
      <c r="L391" s="414"/>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406" t="str">
        <f>'01-Mapa de riesgo-UO'!AR392</f>
        <v>FUERTE</v>
      </c>
      <c r="S391" s="409"/>
      <c r="T391" s="410"/>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403"/>
      <c r="AC391" s="126"/>
    </row>
    <row r="392" spans="1:29" ht="12.75" customHeight="1" x14ac:dyDescent="0.2">
      <c r="A392" s="407"/>
      <c r="B392" s="407"/>
      <c r="C392" s="407"/>
      <c r="D392" s="407"/>
      <c r="E392" s="407"/>
      <c r="F392" s="407"/>
      <c r="G392" s="112" t="str">
        <f>'01-Mapa de riesgo-UO'!I393</f>
        <v xml:space="preserve">Limitaciones en los accesos a los medios tecnológicos para dar respuesta oportuna. </v>
      </c>
      <c r="H392" s="407"/>
      <c r="I392" s="407"/>
      <c r="J392" s="407"/>
      <c r="K392" s="412"/>
      <c r="L392" s="412"/>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407"/>
      <c r="S392" s="409"/>
      <c r="T392" s="410"/>
      <c r="U392" s="116" t="str">
        <f>'01-Mapa de riesgo-UO'!AW393</f>
        <v>ASUMIR</v>
      </c>
      <c r="V392" s="116">
        <f>'01-Mapa de riesgo-UO'!AX393</f>
        <v>0</v>
      </c>
      <c r="W392" s="117">
        <f>'01-Mapa de riesgo-UO'!K393</f>
        <v>0</v>
      </c>
      <c r="X392" s="121"/>
      <c r="Y392" s="122"/>
      <c r="Z392" s="123"/>
      <c r="AA392" s="123"/>
      <c r="AB392" s="404"/>
      <c r="AC392" s="126"/>
    </row>
    <row r="393" spans="1:29" ht="12.75" customHeight="1" x14ac:dyDescent="0.2">
      <c r="A393" s="408"/>
      <c r="B393" s="408"/>
      <c r="C393" s="408"/>
      <c r="D393" s="408"/>
      <c r="E393" s="408"/>
      <c r="F393" s="408"/>
      <c r="G393" s="112">
        <f>'01-Mapa de riesgo-UO'!I394</f>
        <v>0</v>
      </c>
      <c r="H393" s="408"/>
      <c r="I393" s="408"/>
      <c r="J393" s="408"/>
      <c r="K393" s="413"/>
      <c r="L393" s="413"/>
      <c r="M393" s="113">
        <f>'01-Mapa de riesgo-UO'!W394</f>
        <v>0</v>
      </c>
      <c r="N393" s="114">
        <f>'01-Mapa de riesgo-UO'!AB394</f>
        <v>0</v>
      </c>
      <c r="O393" s="114">
        <f>'01-Mapa de riesgo-UO'!AF394</f>
        <v>0</v>
      </c>
      <c r="P393" s="115">
        <f>'01-Mapa de riesgo-UO'!AK394</f>
        <v>0</v>
      </c>
      <c r="Q393" s="115">
        <f>'01-Mapa de riesgo-UO'!AP394</f>
        <v>0</v>
      </c>
      <c r="R393" s="408"/>
      <c r="S393" s="409"/>
      <c r="T393" s="410"/>
      <c r="U393" s="116">
        <f>'01-Mapa de riesgo-UO'!AW394</f>
        <v>0</v>
      </c>
      <c r="V393" s="116">
        <f>'01-Mapa de riesgo-UO'!AX394</f>
        <v>0</v>
      </c>
      <c r="W393" s="117">
        <f>'01-Mapa de riesgo-UO'!K394</f>
        <v>0</v>
      </c>
      <c r="X393" s="121"/>
      <c r="Y393" s="122"/>
      <c r="Z393" s="123"/>
      <c r="AA393" s="123"/>
      <c r="AB393" s="405"/>
      <c r="AC393" s="126"/>
    </row>
    <row r="394" spans="1:29" ht="12.75" customHeight="1" x14ac:dyDescent="0.2">
      <c r="A394" s="416">
        <v>129</v>
      </c>
      <c r="B394" s="416" t="str">
        <f>'01-Mapa de riesgo-UO'!D395</f>
        <v>DIRECCIONAMIENTO_INSTITUCIONAL</v>
      </c>
      <c r="C394" s="415" t="str">
        <f>+'01-Mapa de riesgo-UO'!F395</f>
        <v>NO</v>
      </c>
      <c r="D394" s="415" t="str">
        <f>'01-Mapa de riesgo-UO'!J395</f>
        <v>Financiero</v>
      </c>
      <c r="E394" s="415" t="str">
        <f>'01-Mapa de riesgo-UO'!K395</f>
        <v>Ajustes en el presupuesto Institucional no previstos o aplazamientos de gastos priorizados para la vigencia.</v>
      </c>
      <c r="F394" s="415"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415"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06" t="str">
        <f>'01-Mapa de riesgo-UO'!AT395</f>
        <v>MODERADO</v>
      </c>
      <c r="J394" s="415" t="str">
        <f>'01-Mapa de riesgo-UO'!AU395</f>
        <v>(Gastos adicionales no contemplados en la vigencia / Total presupuesto Institucional de la vigencia) * 100</v>
      </c>
      <c r="K394" s="411"/>
      <c r="L394" s="414"/>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406" t="str">
        <f>'01-Mapa de riesgo-UO'!AR395</f>
        <v>ACEPTABLE</v>
      </c>
      <c r="S394" s="409"/>
      <c r="T394" s="410"/>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403"/>
      <c r="AC394" s="126"/>
    </row>
    <row r="395" spans="1:29" ht="12.75" customHeight="1" x14ac:dyDescent="0.2">
      <c r="A395" s="407"/>
      <c r="B395" s="407"/>
      <c r="C395" s="407"/>
      <c r="D395" s="407"/>
      <c r="E395" s="407"/>
      <c r="F395" s="407"/>
      <c r="G395" s="112" t="str">
        <f>'01-Mapa de riesgo-UO'!I396</f>
        <v>Omisión de información en la planeación e identificación de necesidades presupuestales desde las dependencias académicas y administrativas</v>
      </c>
      <c r="H395" s="407"/>
      <c r="I395" s="407"/>
      <c r="J395" s="407"/>
      <c r="K395" s="412"/>
      <c r="L395" s="412"/>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407"/>
      <c r="S395" s="409"/>
      <c r="T395" s="410"/>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404"/>
      <c r="AC395" s="126"/>
    </row>
    <row r="396" spans="1:29" ht="12.75" customHeight="1" x14ac:dyDescent="0.2">
      <c r="A396" s="408"/>
      <c r="B396" s="408"/>
      <c r="C396" s="408"/>
      <c r="D396" s="408"/>
      <c r="E396" s="408"/>
      <c r="F396" s="408"/>
      <c r="G396" s="112" t="str">
        <f>'01-Mapa de riesgo-UO'!I397</f>
        <v>Aprobación por parte de los órganos colegiados, de propuestas  que no contaron con el análisis financiero respectivo de manera previa.</v>
      </c>
      <c r="H396" s="408"/>
      <c r="I396" s="408"/>
      <c r="J396" s="408"/>
      <c r="K396" s="413"/>
      <c r="L396" s="413"/>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408"/>
      <c r="S396" s="409"/>
      <c r="T396" s="410"/>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405"/>
      <c r="AC396" s="126"/>
    </row>
    <row r="397" spans="1:29" ht="12.75" customHeight="1" x14ac:dyDescent="0.2">
      <c r="A397" s="416">
        <v>130</v>
      </c>
      <c r="B397" s="416" t="str">
        <f>'01-Mapa de riesgo-UO'!D398</f>
        <v>EXTENSIÓN_PROYECCIÓN_SOCIAL</v>
      </c>
      <c r="C397" s="415" t="str">
        <f>+'01-Mapa de riesgo-UO'!F398</f>
        <v>NO</v>
      </c>
      <c r="D397" s="415" t="str">
        <f>'01-Mapa de riesgo-UO'!J398</f>
        <v>Operacional</v>
      </c>
      <c r="E397" s="415" t="str">
        <f>'01-Mapa de riesgo-UO'!K398</f>
        <v>Probabilidad de que se presenten contratos o convenios entre la universidad y entes externos que no cumplan con los lineamientos institucionales y no cuentan con respaldo financiero.</v>
      </c>
      <c r="F397" s="415"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415"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06" t="str">
        <f>'01-Mapa de riesgo-UO'!AT398</f>
        <v>LEVE</v>
      </c>
      <c r="J397" s="415" t="str">
        <f>'01-Mapa de riesgo-UO'!AU398</f>
        <v>(No. de convenios y contratatos  revisados por la VAF / Total convenios y contratos suscritos en la univesidad ) * 100</v>
      </c>
      <c r="K397" s="411"/>
      <c r="L397" s="414"/>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406" t="str">
        <f>'01-Mapa de riesgo-UO'!AR398</f>
        <v>ACEPTABLE</v>
      </c>
      <c r="S397" s="409"/>
      <c r="T397" s="410"/>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403"/>
      <c r="AC397" s="126"/>
    </row>
    <row r="398" spans="1:29" ht="12.75" customHeight="1" x14ac:dyDescent="0.2">
      <c r="A398" s="407"/>
      <c r="B398" s="407"/>
      <c r="C398" s="407"/>
      <c r="D398" s="407"/>
      <c r="E398" s="407"/>
      <c r="F398" s="407"/>
      <c r="G398" s="112" t="str">
        <f>'01-Mapa de riesgo-UO'!I399</f>
        <v>Entrega inoportuna de la información por parte del proponente.</v>
      </c>
      <c r="H398" s="407"/>
      <c r="I398" s="407"/>
      <c r="J398" s="407"/>
      <c r="K398" s="412"/>
      <c r="L398" s="412"/>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407"/>
      <c r="S398" s="409"/>
      <c r="T398" s="410"/>
      <c r="U398" s="116" t="str">
        <f>'01-Mapa de riesgo-UO'!AW399</f>
        <v>ASUMIR</v>
      </c>
      <c r="V398" s="116">
        <f>'01-Mapa de riesgo-UO'!AX399</f>
        <v>0</v>
      </c>
      <c r="W398" s="117">
        <f>'01-Mapa de riesgo-UO'!K399</f>
        <v>0</v>
      </c>
      <c r="X398" s="121"/>
      <c r="Y398" s="122"/>
      <c r="Z398" s="123"/>
      <c r="AA398" s="123"/>
      <c r="AB398" s="404"/>
      <c r="AC398" s="126"/>
    </row>
    <row r="399" spans="1:29" ht="12.75" customHeight="1" x14ac:dyDescent="0.2">
      <c r="A399" s="408"/>
      <c r="B399" s="408"/>
      <c r="C399" s="408"/>
      <c r="D399" s="408"/>
      <c r="E399" s="408"/>
      <c r="F399" s="408"/>
      <c r="G399" s="112" t="str">
        <f>'01-Mapa de riesgo-UO'!I400</f>
        <v>Presiones de agentes externos para el cumplimiento de tiempos para la presentación de propuestas.</v>
      </c>
      <c r="H399" s="408"/>
      <c r="I399" s="408"/>
      <c r="J399" s="408"/>
      <c r="K399" s="413"/>
      <c r="L399" s="413"/>
      <c r="M399" s="113">
        <f>'01-Mapa de riesgo-UO'!W400</f>
        <v>0</v>
      </c>
      <c r="N399" s="114">
        <f>'01-Mapa de riesgo-UO'!AB400</f>
        <v>0</v>
      </c>
      <c r="O399" s="114">
        <f>'01-Mapa de riesgo-UO'!AF400</f>
        <v>0</v>
      </c>
      <c r="P399" s="115">
        <f>'01-Mapa de riesgo-UO'!AK400</f>
        <v>0</v>
      </c>
      <c r="Q399" s="115">
        <f>'01-Mapa de riesgo-UO'!AP400</f>
        <v>0</v>
      </c>
      <c r="R399" s="408"/>
      <c r="S399" s="409"/>
      <c r="T399" s="410"/>
      <c r="U399" s="116">
        <f>'01-Mapa de riesgo-UO'!AW400</f>
        <v>0</v>
      </c>
      <c r="V399" s="116">
        <f>'01-Mapa de riesgo-UO'!AX400</f>
        <v>0</v>
      </c>
      <c r="W399" s="117">
        <f>'01-Mapa de riesgo-UO'!K400</f>
        <v>0</v>
      </c>
      <c r="X399" s="121"/>
      <c r="Y399" s="122"/>
      <c r="Z399" s="123"/>
      <c r="AA399" s="123"/>
      <c r="AB399" s="405"/>
      <c r="AC399" s="126"/>
    </row>
    <row r="400" spans="1:29" ht="12.75" customHeight="1" x14ac:dyDescent="0.2">
      <c r="A400" s="416">
        <v>131</v>
      </c>
      <c r="B400" s="416" t="str">
        <f>'01-Mapa de riesgo-UO'!D401</f>
        <v>ASEGURAMIENTO_DE_LA_CALIDAD_INSTITUCIONAL</v>
      </c>
      <c r="C400" s="415" t="str">
        <f>+'01-Mapa de riesgo-UO'!F401</f>
        <v>SI</v>
      </c>
      <c r="D400" s="415" t="str">
        <f>'01-Mapa de riesgo-UO'!J401</f>
        <v>Corrupción</v>
      </c>
      <c r="E400" s="415"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15" t="str">
        <f>'01-Mapa de riesgo-UO'!L401</f>
        <v>Permitir el uso de información sensible para la institución como contraseñas, instructivos, procedimientos o bases de datos a personas no autorizadas</v>
      </c>
      <c r="G400" s="112" t="str">
        <f>'01-Mapa de riesgo-UO'!I401</f>
        <v>Falta de ética profesional.</v>
      </c>
      <c r="H400" s="415" t="str">
        <f>'01-Mapa de riesgo-UO'!M401</f>
        <v>Pérdida de la confidencialidad de la información.
Pérdida de la vinculación laboral por incumplimiento de la claúsula de confidencialidad del contrato.
Afectación a la imagen de la Universidad</v>
      </c>
      <c r="I400" s="406" t="str">
        <f>'01-Mapa de riesgo-UO'!AT401</f>
        <v>LEVE</v>
      </c>
      <c r="J400" s="415" t="str">
        <f>'01-Mapa de riesgo-UO'!AU401</f>
        <v># de veces que se detecte y se denuncie</v>
      </c>
      <c r="K400" s="411"/>
      <c r="L400" s="414"/>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406" t="str">
        <f>'01-Mapa de riesgo-UO'!AR401</f>
        <v>ACEPTABLE</v>
      </c>
      <c r="S400" s="409"/>
      <c r="T400" s="410"/>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403"/>
      <c r="AC400" s="126"/>
    </row>
    <row r="401" spans="1:29" ht="12.75" customHeight="1" x14ac:dyDescent="0.2">
      <c r="A401" s="407"/>
      <c r="B401" s="407"/>
      <c r="C401" s="407"/>
      <c r="D401" s="407"/>
      <c r="E401" s="407"/>
      <c r="F401" s="407"/>
      <c r="G401" s="112">
        <f>'01-Mapa de riesgo-UO'!I402</f>
        <v>0</v>
      </c>
      <c r="H401" s="407"/>
      <c r="I401" s="407"/>
      <c r="J401" s="407"/>
      <c r="K401" s="412"/>
      <c r="L401" s="412"/>
      <c r="M401" s="113">
        <f>'01-Mapa de riesgo-UO'!W402</f>
        <v>0</v>
      </c>
      <c r="N401" s="114">
        <f>'01-Mapa de riesgo-UO'!AB402</f>
        <v>0</v>
      </c>
      <c r="O401" s="114">
        <f>'01-Mapa de riesgo-UO'!AF402</f>
        <v>0</v>
      </c>
      <c r="P401" s="115">
        <f>'01-Mapa de riesgo-UO'!AK402</f>
        <v>0</v>
      </c>
      <c r="Q401" s="115">
        <f>'01-Mapa de riesgo-UO'!AP402</f>
        <v>0</v>
      </c>
      <c r="R401" s="407"/>
      <c r="S401" s="409"/>
      <c r="T401" s="410"/>
      <c r="U401" s="116">
        <f>'01-Mapa de riesgo-UO'!AW402</f>
        <v>0</v>
      </c>
      <c r="V401" s="116">
        <f>'01-Mapa de riesgo-UO'!AX402</f>
        <v>0</v>
      </c>
      <c r="W401" s="117">
        <f>'01-Mapa de riesgo-UO'!K402</f>
        <v>0</v>
      </c>
      <c r="X401" s="121"/>
      <c r="Y401" s="122"/>
      <c r="Z401" s="123"/>
      <c r="AA401" s="123"/>
      <c r="AB401" s="404"/>
      <c r="AC401" s="126"/>
    </row>
    <row r="402" spans="1:29" ht="12.75" customHeight="1" x14ac:dyDescent="0.2">
      <c r="A402" s="408"/>
      <c r="B402" s="408"/>
      <c r="C402" s="408"/>
      <c r="D402" s="408"/>
      <c r="E402" s="408"/>
      <c r="F402" s="408"/>
      <c r="G402" s="112">
        <f>'01-Mapa de riesgo-UO'!I403</f>
        <v>0</v>
      </c>
      <c r="H402" s="408"/>
      <c r="I402" s="408"/>
      <c r="J402" s="408"/>
      <c r="K402" s="413"/>
      <c r="L402" s="413"/>
      <c r="M402" s="113">
        <f>'01-Mapa de riesgo-UO'!W403</f>
        <v>0</v>
      </c>
      <c r="N402" s="114">
        <f>'01-Mapa de riesgo-UO'!AB403</f>
        <v>0</v>
      </c>
      <c r="O402" s="114">
        <f>'01-Mapa de riesgo-UO'!AF403</f>
        <v>0</v>
      </c>
      <c r="P402" s="115">
        <f>'01-Mapa de riesgo-UO'!AK403</f>
        <v>0</v>
      </c>
      <c r="Q402" s="115">
        <f>'01-Mapa de riesgo-UO'!AP403</f>
        <v>0</v>
      </c>
      <c r="R402" s="408"/>
      <c r="S402" s="409"/>
      <c r="T402" s="410"/>
      <c r="U402" s="116">
        <f>'01-Mapa de riesgo-UO'!AW403</f>
        <v>0</v>
      </c>
      <c r="V402" s="116">
        <f>'01-Mapa de riesgo-UO'!AX403</f>
        <v>0</v>
      </c>
      <c r="W402" s="117">
        <f>'01-Mapa de riesgo-UO'!K403</f>
        <v>0</v>
      </c>
      <c r="X402" s="121"/>
      <c r="Y402" s="122"/>
      <c r="Z402" s="123"/>
      <c r="AA402" s="123"/>
      <c r="AB402" s="405"/>
      <c r="AC402" s="126"/>
    </row>
    <row r="403" spans="1:29" ht="12.75" customHeight="1" x14ac:dyDescent="0.2">
      <c r="A403" s="416">
        <v>132</v>
      </c>
      <c r="B403" s="416" t="str">
        <f>'01-Mapa de riesgo-UO'!D404</f>
        <v>ASEGURAMIENTO_DE_LA_CALIDAD_INSTITUCIONAL</v>
      </c>
      <c r="C403" s="415" t="str">
        <f>+'01-Mapa de riesgo-UO'!F404</f>
        <v>NO</v>
      </c>
      <c r="D403" s="415" t="str">
        <f>'01-Mapa de riesgo-UO'!J404</f>
        <v>Información</v>
      </c>
      <c r="E403" s="415" t="str">
        <f>'01-Mapa de riesgo-UO'!K404</f>
        <v>Pérdida de la información Institucional, que reposa en el Sistema Integral de Gestión</v>
      </c>
      <c r="F403" s="415" t="str">
        <f>'01-Mapa de riesgo-UO'!L404</f>
        <v>Modificación y  eliminación parcial  de la documentación del Sistema Integral de Gestión de la Universidad</v>
      </c>
      <c r="G403" s="112" t="str">
        <f>'01-Mapa de riesgo-UO'!I404</f>
        <v>Fallas en el software  y  no realización del backup.</v>
      </c>
      <c r="H403" s="415" t="str">
        <f>'01-Mapa de riesgo-UO'!M404</f>
        <v>Pérdida del conocimiento institucional</v>
      </c>
      <c r="I403" s="406" t="str">
        <f>'01-Mapa de riesgo-UO'!AT404</f>
        <v>LEVE</v>
      </c>
      <c r="J403" s="415" t="str">
        <f>'01-Mapa de riesgo-UO'!AU404</f>
        <v># de pérdidas parciales de la información</v>
      </c>
      <c r="K403" s="411"/>
      <c r="L403" s="414"/>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406" t="str">
        <f>'01-Mapa de riesgo-UO'!AR404</f>
        <v>FUERTE</v>
      </c>
      <c r="S403" s="409"/>
      <c r="T403" s="410"/>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403"/>
      <c r="AC403" s="126"/>
    </row>
    <row r="404" spans="1:29" ht="12.75" customHeight="1" x14ac:dyDescent="0.2">
      <c r="A404" s="407"/>
      <c r="B404" s="407"/>
      <c r="C404" s="407"/>
      <c r="D404" s="407"/>
      <c r="E404" s="407"/>
      <c r="F404" s="407"/>
      <c r="G404" s="112" t="str">
        <f>'01-Mapa de riesgo-UO'!I405</f>
        <v>Hackers que modifiquen o borren documentación.
Pérdida de la informacion por trabajo virtual debido a la pandemia.</v>
      </c>
      <c r="H404" s="407"/>
      <c r="I404" s="407"/>
      <c r="J404" s="407"/>
      <c r="K404" s="412"/>
      <c r="L404" s="412"/>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407"/>
      <c r="S404" s="409"/>
      <c r="T404" s="410"/>
      <c r="U404" s="116" t="str">
        <f>'01-Mapa de riesgo-UO'!AW405</f>
        <v>ASUMIR</v>
      </c>
      <c r="V404" s="116">
        <f>'01-Mapa de riesgo-UO'!AX405</f>
        <v>0</v>
      </c>
      <c r="W404" s="117">
        <f>'01-Mapa de riesgo-UO'!K405</f>
        <v>0</v>
      </c>
      <c r="X404" s="121"/>
      <c r="Y404" s="122"/>
      <c r="Z404" s="123"/>
      <c r="AA404" s="123"/>
      <c r="AB404" s="404"/>
      <c r="AC404" s="126"/>
    </row>
    <row r="405" spans="1:29" ht="12.75" customHeight="1" x14ac:dyDescent="0.2">
      <c r="A405" s="408"/>
      <c r="B405" s="408"/>
      <c r="C405" s="408"/>
      <c r="D405" s="408"/>
      <c r="E405" s="408"/>
      <c r="F405" s="408"/>
      <c r="G405" s="112" t="str">
        <f>'01-Mapa de riesgo-UO'!I406</f>
        <v>Daño de los equipos y documentación por riesgos biológicos.</v>
      </c>
      <c r="H405" s="408"/>
      <c r="I405" s="408"/>
      <c r="J405" s="408"/>
      <c r="K405" s="413"/>
      <c r="L405" s="413"/>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408"/>
      <c r="S405" s="409"/>
      <c r="T405" s="410"/>
      <c r="U405" s="116" t="str">
        <f>'01-Mapa de riesgo-UO'!AW406</f>
        <v>ASUMIR</v>
      </c>
      <c r="V405" s="116">
        <f>'01-Mapa de riesgo-UO'!AX406</f>
        <v>0</v>
      </c>
      <c r="W405" s="117">
        <f>'01-Mapa de riesgo-UO'!K406</f>
        <v>0</v>
      </c>
      <c r="X405" s="121"/>
      <c r="Y405" s="122"/>
      <c r="Z405" s="123"/>
      <c r="AA405" s="123"/>
      <c r="AB405" s="405"/>
      <c r="AC405" s="126"/>
    </row>
    <row r="406" spans="1:29" ht="12.75" customHeight="1" x14ac:dyDescent="0.2">
      <c r="A406" s="416">
        <v>133</v>
      </c>
      <c r="B406" s="416" t="str">
        <f>'01-Mapa de riesgo-UO'!D407</f>
        <v>EXTENSIÓN_PROYECCIÓN_SOCIAL</v>
      </c>
      <c r="C406" s="415" t="str">
        <f>+'01-Mapa de riesgo-UO'!F407</f>
        <v>NO</v>
      </c>
      <c r="D406" s="415" t="str">
        <f>'01-Mapa de riesgo-UO'!J407</f>
        <v>Ambiental</v>
      </c>
      <c r="E406" s="415" t="str">
        <f>'01-Mapa de riesgo-UO'!K407</f>
        <v>Afectación de las áreas boscosas de la Universidad por acciones antrópica o eventos naturales</v>
      </c>
      <c r="F406" s="415"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415" t="str">
        <f>'01-Mapa de riesgo-UO'!M407</f>
        <v>Daños a los ecosistemas
Pérdida de material vegetal de colecciones botánicas
Extracción de fauna del bosque
Disminución de los servicios ambientales del Campus Universitario
Afectación legal 
Perdida de imagen Institucional</v>
      </c>
      <c r="I406" s="406" t="str">
        <f>'01-Mapa de riesgo-UO'!AT407</f>
        <v>LEVE</v>
      </c>
      <c r="J406" s="415" t="str">
        <f>'01-Mapa de riesgo-UO'!AU407</f>
        <v>No. De eventos antrópicos o naturales que causaron afectación al área boscosa en la vigencia</v>
      </c>
      <c r="K406" s="411"/>
      <c r="L406" s="414"/>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406" t="str">
        <f>'01-Mapa de riesgo-UO'!AR407</f>
        <v>ACEPTABLE</v>
      </c>
      <c r="S406" s="409"/>
      <c r="T406" s="410"/>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403"/>
      <c r="AC406" s="126"/>
    </row>
    <row r="407" spans="1:29" ht="12.75" customHeight="1" x14ac:dyDescent="0.2">
      <c r="A407" s="407"/>
      <c r="B407" s="407"/>
      <c r="C407" s="407"/>
      <c r="D407" s="407"/>
      <c r="E407" s="407"/>
      <c r="F407" s="407"/>
      <c r="G407" s="112" t="str">
        <f>'01-Mapa de riesgo-UO'!I408</f>
        <v>Falta de cultura ciudadana para el cuidado ambiental</v>
      </c>
      <c r="H407" s="407"/>
      <c r="I407" s="407"/>
      <c r="J407" s="407"/>
      <c r="K407" s="412"/>
      <c r="L407" s="412"/>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407"/>
      <c r="S407" s="409"/>
      <c r="T407" s="410"/>
      <c r="U407" s="116" t="str">
        <f>'01-Mapa de riesgo-UO'!AW408</f>
        <v>ASUMIR</v>
      </c>
      <c r="V407" s="116">
        <f>'01-Mapa de riesgo-UO'!AX408</f>
        <v>0</v>
      </c>
      <c r="W407" s="117">
        <f>'01-Mapa de riesgo-UO'!K408</f>
        <v>0</v>
      </c>
      <c r="X407" s="121"/>
      <c r="Y407" s="122"/>
      <c r="Z407" s="123"/>
      <c r="AA407" s="123"/>
      <c r="AB407" s="404"/>
      <c r="AC407" s="126"/>
    </row>
    <row r="408" spans="1:29" ht="12.75" customHeight="1" x14ac:dyDescent="0.2">
      <c r="A408" s="408"/>
      <c r="B408" s="408"/>
      <c r="C408" s="408"/>
      <c r="D408" s="408"/>
      <c r="E408" s="408"/>
      <c r="F408" s="408"/>
      <c r="G408" s="112" t="str">
        <f>'01-Mapa de riesgo-UO'!I409</f>
        <v>Vulnerabilidad a eventos naturales</v>
      </c>
      <c r="H408" s="408"/>
      <c r="I408" s="408"/>
      <c r="J408" s="408"/>
      <c r="K408" s="413"/>
      <c r="L408" s="413"/>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408"/>
      <c r="S408" s="409"/>
      <c r="T408" s="410"/>
      <c r="U408" s="116" t="str">
        <f>'01-Mapa de riesgo-UO'!AW409</f>
        <v>ASUMIR</v>
      </c>
      <c r="V408" s="116">
        <f>'01-Mapa de riesgo-UO'!AX409</f>
        <v>0</v>
      </c>
      <c r="W408" s="117">
        <f>'01-Mapa de riesgo-UO'!K409</f>
        <v>0</v>
      </c>
      <c r="X408" s="121"/>
      <c r="Y408" s="122"/>
      <c r="Z408" s="123"/>
      <c r="AA408" s="123"/>
      <c r="AB408" s="405"/>
      <c r="AC408" s="126"/>
    </row>
    <row r="409" spans="1:29" ht="12.75" customHeight="1" x14ac:dyDescent="0.2">
      <c r="A409" s="416">
        <v>134</v>
      </c>
      <c r="B409" s="416" t="str">
        <f>'01-Mapa de riesgo-UO'!D410</f>
        <v>GESTIÓN_Y_SOSTENIBILIDAD_INSTITUCIONAL</v>
      </c>
      <c r="C409" s="415" t="str">
        <f>+'01-Mapa de riesgo-UO'!F410</f>
        <v>SI</v>
      </c>
      <c r="D409" s="415" t="str">
        <f>'01-Mapa de riesgo-UO'!J410</f>
        <v>Estratégico</v>
      </c>
      <c r="E409" s="415" t="str">
        <f>'01-Mapa de riesgo-UO'!K410</f>
        <v xml:space="preserve">Desfinanciación del presupuesto de la Universidad </v>
      </c>
      <c r="F409" s="415"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415"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06" t="str">
        <f>'01-Mapa de riesgo-UO'!AT410</f>
        <v>LEVE</v>
      </c>
      <c r="J409" s="415" t="str">
        <f>'01-Mapa de riesgo-UO'!AU410</f>
        <v xml:space="preserve">Equilibrio Financiero = Ingresos totales / Gastos Totales </v>
      </c>
      <c r="K409" s="411"/>
      <c r="L409" s="414"/>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406" t="str">
        <f>'01-Mapa de riesgo-UO'!AR410</f>
        <v>ACEPTABLE</v>
      </c>
      <c r="S409" s="409"/>
      <c r="T409" s="410"/>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403"/>
      <c r="AC409" s="126"/>
    </row>
    <row r="410" spans="1:29" ht="12.75" customHeight="1" x14ac:dyDescent="0.2">
      <c r="A410" s="407"/>
      <c r="B410" s="407"/>
      <c r="C410" s="407"/>
      <c r="D410" s="407"/>
      <c r="E410" s="407"/>
      <c r="F410" s="407"/>
      <c r="G410" s="112" t="str">
        <f>'01-Mapa de riesgo-UO'!I411</f>
        <v>Aprobación de normas y leyes gubernamentales que le generan mayor obligación a la institución o cambios en el funcionamiento.</v>
      </c>
      <c r="H410" s="407"/>
      <c r="I410" s="407"/>
      <c r="J410" s="407"/>
      <c r="K410" s="412"/>
      <c r="L410" s="412"/>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407"/>
      <c r="S410" s="409"/>
      <c r="T410" s="410"/>
      <c r="U410" s="116" t="str">
        <f>'01-Mapa de riesgo-UO'!AW411</f>
        <v>ASUMIR</v>
      </c>
      <c r="V410" s="116">
        <f>'01-Mapa de riesgo-UO'!AX411</f>
        <v>0</v>
      </c>
      <c r="W410" s="117">
        <f>'01-Mapa de riesgo-UO'!K411</f>
        <v>0</v>
      </c>
      <c r="X410" s="121"/>
      <c r="Y410" s="122"/>
      <c r="Z410" s="123"/>
      <c r="AA410" s="123"/>
      <c r="AB410" s="404"/>
      <c r="AC410" s="126"/>
    </row>
    <row r="411" spans="1:29" ht="12.75" customHeight="1" x14ac:dyDescent="0.2">
      <c r="A411" s="408"/>
      <c r="B411" s="408"/>
      <c r="C411" s="408"/>
      <c r="D411" s="408"/>
      <c r="E411" s="408"/>
      <c r="F411" s="408"/>
      <c r="G411" s="112" t="str">
        <f>'01-Mapa de riesgo-UO'!I412</f>
        <v>Disminución en el recaudo de los recursos apropiados en el presupuesto de la Universidad aprobado por el Consejo Superior.</v>
      </c>
      <c r="H411" s="408"/>
      <c r="I411" s="408"/>
      <c r="J411" s="408"/>
      <c r="K411" s="413"/>
      <c r="L411" s="413"/>
      <c r="M411" s="113">
        <f>'01-Mapa de riesgo-UO'!W412</f>
        <v>0</v>
      </c>
      <c r="N411" s="114">
        <f>'01-Mapa de riesgo-UO'!AB412</f>
        <v>0</v>
      </c>
      <c r="O411" s="114">
        <f>'01-Mapa de riesgo-UO'!AF412</f>
        <v>0</v>
      </c>
      <c r="P411" s="115">
        <f>'01-Mapa de riesgo-UO'!AK412</f>
        <v>0</v>
      </c>
      <c r="Q411" s="115">
        <f>'01-Mapa de riesgo-UO'!AP412</f>
        <v>0</v>
      </c>
      <c r="R411" s="408"/>
      <c r="S411" s="409"/>
      <c r="T411" s="410"/>
      <c r="U411" s="116">
        <f>'01-Mapa de riesgo-UO'!AW412</f>
        <v>0</v>
      </c>
      <c r="V411" s="116">
        <f>'01-Mapa de riesgo-UO'!AX412</f>
        <v>0</v>
      </c>
      <c r="W411" s="117">
        <f>'01-Mapa de riesgo-UO'!K412</f>
        <v>0</v>
      </c>
      <c r="X411" s="121"/>
      <c r="Y411" s="122"/>
      <c r="Z411" s="123"/>
      <c r="AA411" s="123"/>
      <c r="AB411" s="405"/>
      <c r="AC411" s="126"/>
    </row>
    <row r="412" spans="1:29" ht="12.75" customHeight="1" x14ac:dyDescent="0.2">
      <c r="A412" s="416">
        <v>135</v>
      </c>
      <c r="B412" s="416" t="str">
        <f>'01-Mapa de riesgo-UO'!D413</f>
        <v>DOCENCIA</v>
      </c>
      <c r="C412" s="415" t="str">
        <f>+'01-Mapa de riesgo-UO'!F413</f>
        <v>NO</v>
      </c>
      <c r="D412" s="415" t="str">
        <f>'01-Mapa de riesgo-UO'!J413</f>
        <v>Operacional</v>
      </c>
      <c r="E412" s="415" t="str">
        <f>'01-Mapa de riesgo-UO'!K413</f>
        <v>Asignación de puntos y/o unidades salariales sin cumplimiento de requisitos</v>
      </c>
      <c r="F412" s="415"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415" t="str">
        <f>'01-Mapa de riesgo-UO'!M413</f>
        <v>Incorrecta asignación salarial
Devolución de dinero
Recovatorias, Demandas y reclamaciones por parte de los docentes</v>
      </c>
      <c r="I412" s="406" t="str">
        <f>'01-Mapa de riesgo-UO'!AT413</f>
        <v>LEVE</v>
      </c>
      <c r="J412" s="415" t="str">
        <f>'01-Mapa de riesgo-UO'!AU413</f>
        <v># de Puntos Asignados incorrectos / Total de Puntos Asignados</v>
      </c>
      <c r="K412" s="411"/>
      <c r="L412" s="414"/>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406" t="str">
        <f>'01-Mapa de riesgo-UO'!AR413</f>
        <v>FUERTE</v>
      </c>
      <c r="S412" s="409"/>
      <c r="T412" s="410"/>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403"/>
      <c r="AC412" s="126"/>
    </row>
    <row r="413" spans="1:29" ht="12.75" customHeight="1" x14ac:dyDescent="0.2">
      <c r="A413" s="407"/>
      <c r="B413" s="407"/>
      <c r="C413" s="407"/>
      <c r="D413" s="407"/>
      <c r="E413" s="407"/>
      <c r="F413" s="407"/>
      <c r="G413" s="112" t="str">
        <f>'01-Mapa de riesgo-UO'!I414</f>
        <v>Falta de automatización del proceso</v>
      </c>
      <c r="H413" s="407"/>
      <c r="I413" s="407"/>
      <c r="J413" s="407"/>
      <c r="K413" s="412"/>
      <c r="L413" s="412"/>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407"/>
      <c r="S413" s="409"/>
      <c r="T413" s="410"/>
      <c r="U413" s="116" t="str">
        <f>'01-Mapa de riesgo-UO'!AW414</f>
        <v>ASUMIR</v>
      </c>
      <c r="V413" s="116">
        <f>'01-Mapa de riesgo-UO'!AX414</f>
        <v>0</v>
      </c>
      <c r="W413" s="117">
        <f>'01-Mapa de riesgo-UO'!K414</f>
        <v>0</v>
      </c>
      <c r="X413" s="121"/>
      <c r="Y413" s="122"/>
      <c r="Z413" s="123"/>
      <c r="AA413" s="123"/>
      <c r="AB413" s="404"/>
      <c r="AC413" s="126"/>
    </row>
    <row r="414" spans="1:29" ht="12.75" customHeight="1" x14ac:dyDescent="0.2">
      <c r="A414" s="408"/>
      <c r="B414" s="408"/>
      <c r="C414" s="408"/>
      <c r="D414" s="408"/>
      <c r="E414" s="408"/>
      <c r="F414" s="408"/>
      <c r="G414" s="112" t="str">
        <f>'01-Mapa de riesgo-UO'!I415</f>
        <v>Fallas del sistema de información desde la solicitud hasta el pago y falta de integralidad entre los sistemas.</v>
      </c>
      <c r="H414" s="408"/>
      <c r="I414" s="408"/>
      <c r="J414" s="408"/>
      <c r="K414" s="413"/>
      <c r="L414" s="413"/>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408"/>
      <c r="S414" s="409"/>
      <c r="T414" s="410"/>
      <c r="U414" s="116" t="str">
        <f>'01-Mapa de riesgo-UO'!AW415</f>
        <v>ASUMIR</v>
      </c>
      <c r="V414" s="116">
        <f>'01-Mapa de riesgo-UO'!AX415</f>
        <v>0</v>
      </c>
      <c r="W414" s="117">
        <f>'01-Mapa de riesgo-UO'!K415</f>
        <v>0</v>
      </c>
      <c r="X414" s="121"/>
      <c r="Y414" s="122"/>
      <c r="Z414" s="123"/>
      <c r="AA414" s="123"/>
      <c r="AB414" s="405"/>
      <c r="AC414" s="126"/>
    </row>
    <row r="415" spans="1:29" ht="12.75" customHeight="1" x14ac:dyDescent="0.2">
      <c r="A415" s="416">
        <v>136</v>
      </c>
      <c r="B415" s="416" t="str">
        <f>'01-Mapa de riesgo-UO'!D416</f>
        <v>EGRESADOS</v>
      </c>
      <c r="C415" s="415" t="str">
        <f>+'01-Mapa de riesgo-UO'!F416</f>
        <v>NO</v>
      </c>
      <c r="D415" s="415" t="str">
        <f>'01-Mapa de riesgo-UO'!J416</f>
        <v>Estratégico</v>
      </c>
      <c r="E415" s="415" t="str">
        <f>'01-Mapa de riesgo-UO'!K416</f>
        <v>Insatisfacción del EGRESADO con la UTP</v>
      </c>
      <c r="F415" s="415"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415" t="str">
        <f>'01-Mapa de riesgo-UO'!M416</f>
        <v>Baja participación de los egresados en las actividades
Desactualización de datos de los egresados y empleadores</v>
      </c>
      <c r="I415" s="406" t="str">
        <f>'01-Mapa de riesgo-UO'!AT416</f>
        <v>MODERADO</v>
      </c>
      <c r="J415" s="415" t="str">
        <f>'01-Mapa de riesgo-UO'!AU416</f>
        <v>Número de asistentes a eventos de pasa la antorcha 
Número de reuniones con empleadores</v>
      </c>
      <c r="K415" s="411"/>
      <c r="L415" s="414"/>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406" t="str">
        <f>'01-Mapa de riesgo-UO'!AR416</f>
        <v>ACEPTABLE</v>
      </c>
      <c r="S415" s="409"/>
      <c r="T415" s="410"/>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403"/>
      <c r="AC415" s="126"/>
    </row>
    <row r="416" spans="1:29" ht="12.75" customHeight="1" x14ac:dyDescent="0.2">
      <c r="A416" s="407"/>
      <c r="B416" s="407"/>
      <c r="C416" s="407"/>
      <c r="D416" s="407"/>
      <c r="E416" s="407"/>
      <c r="F416" s="407"/>
      <c r="G416" s="112" t="str">
        <f>'01-Mapa de riesgo-UO'!I417</f>
        <v xml:space="preserve">Deficiente comunicación entre la oficina de egresados, con egresados y empresarios </v>
      </c>
      <c r="H416" s="407"/>
      <c r="I416" s="407"/>
      <c r="J416" s="407"/>
      <c r="K416" s="412"/>
      <c r="L416" s="412"/>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407"/>
      <c r="S416" s="409"/>
      <c r="T416" s="410"/>
      <c r="U416" s="116" t="str">
        <f>'01-Mapa de riesgo-UO'!AW417</f>
        <v>REDUCIR</v>
      </c>
      <c r="V416" s="116" t="str">
        <f>'01-Mapa de riesgo-UO'!AX417</f>
        <v>Nuevas estrategias para la constante comunicación</v>
      </c>
      <c r="W416" s="117">
        <f>'01-Mapa de riesgo-UO'!K417</f>
        <v>0</v>
      </c>
      <c r="X416" s="121"/>
      <c r="Y416" s="122"/>
      <c r="Z416" s="123"/>
      <c r="AA416" s="123"/>
      <c r="AB416" s="404"/>
      <c r="AC416" s="126"/>
    </row>
    <row r="417" spans="1:29" ht="12.75" customHeight="1" x14ac:dyDescent="0.2">
      <c r="A417" s="408"/>
      <c r="B417" s="408"/>
      <c r="C417" s="408"/>
      <c r="D417" s="408"/>
      <c r="E417" s="408"/>
      <c r="F417" s="408"/>
      <c r="G417" s="112" t="str">
        <f>'01-Mapa de riesgo-UO'!I418</f>
        <v>Deficiencia en la identificación de estrategias y temas de interés, que incentiven la participación</v>
      </c>
      <c r="H417" s="408"/>
      <c r="I417" s="408"/>
      <c r="J417" s="408"/>
      <c r="K417" s="413"/>
      <c r="L417" s="413"/>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408"/>
      <c r="S417" s="409"/>
      <c r="T417" s="410"/>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405"/>
      <c r="AC417" s="126"/>
    </row>
    <row r="418" spans="1:29" ht="12.75" customHeight="1" x14ac:dyDescent="0.2">
      <c r="A418" s="416">
        <v>137</v>
      </c>
      <c r="B418" s="416" t="str">
        <f>'01-Mapa de riesgo-UO'!D419</f>
        <v>EGRESADOS</v>
      </c>
      <c r="C418" s="415" t="str">
        <f>+'01-Mapa de riesgo-UO'!F419</f>
        <v>NO</v>
      </c>
      <c r="D418" s="415" t="str">
        <f>'01-Mapa de riesgo-UO'!J419</f>
        <v>Imagen</v>
      </c>
      <c r="E418" s="415" t="str">
        <f>'01-Mapa de riesgo-UO'!K419</f>
        <v>Desconocimiento del rol del egresado en el medio</v>
      </c>
      <c r="F418" s="415"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415" t="str">
        <f>'01-Mapa de riesgo-UO'!M419</f>
        <v>Afectación en los procesos de renovaciones curriculares
Perdida de la imagen institucional
Dificultad en la empleabilidad del egresado UTP</v>
      </c>
      <c r="I418" s="406" t="str">
        <f>'01-Mapa de riesgo-UO'!AT419</f>
        <v>MODERADO</v>
      </c>
      <c r="J418" s="415"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411"/>
      <c r="L418" s="414"/>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406" t="str">
        <f>'01-Mapa de riesgo-UO'!AR419</f>
        <v>ACEPTABLE</v>
      </c>
      <c r="S418" s="409"/>
      <c r="T418" s="410"/>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403"/>
      <c r="AC418" s="126"/>
    </row>
    <row r="419" spans="1:29" ht="12.75" customHeight="1" x14ac:dyDescent="0.2">
      <c r="A419" s="407"/>
      <c r="B419" s="407"/>
      <c r="C419" s="407"/>
      <c r="D419" s="407"/>
      <c r="E419" s="407"/>
      <c r="F419" s="407"/>
      <c r="G419" s="112" t="str">
        <f>'01-Mapa de riesgo-UO'!I420</f>
        <v>Desconocimiento del perfil del egresado en el medio</v>
      </c>
      <c r="H419" s="407"/>
      <c r="I419" s="407"/>
      <c r="J419" s="407"/>
      <c r="K419" s="412"/>
      <c r="L419" s="412"/>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407"/>
      <c r="S419" s="409"/>
      <c r="T419" s="410"/>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404"/>
      <c r="AC419" s="126"/>
    </row>
    <row r="420" spans="1:29" ht="12.75" customHeight="1" x14ac:dyDescent="0.2">
      <c r="A420" s="408"/>
      <c r="B420" s="408"/>
      <c r="C420" s="408"/>
      <c r="D420" s="408"/>
      <c r="E420" s="408"/>
      <c r="F420" s="408"/>
      <c r="G420" s="112">
        <f>'01-Mapa de riesgo-UO'!I421</f>
        <v>0</v>
      </c>
      <c r="H420" s="408"/>
      <c r="I420" s="408"/>
      <c r="J420" s="408"/>
      <c r="K420" s="413"/>
      <c r="L420" s="413"/>
      <c r="M420" s="113">
        <f>'01-Mapa de riesgo-UO'!W421</f>
        <v>0</v>
      </c>
      <c r="N420" s="114">
        <f>'01-Mapa de riesgo-UO'!AB421</f>
        <v>0</v>
      </c>
      <c r="O420" s="114">
        <f>'01-Mapa de riesgo-UO'!AF421</f>
        <v>0</v>
      </c>
      <c r="P420" s="115">
        <f>'01-Mapa de riesgo-UO'!AK421</f>
        <v>0</v>
      </c>
      <c r="Q420" s="115">
        <f>'01-Mapa de riesgo-UO'!AP421</f>
        <v>0</v>
      </c>
      <c r="R420" s="408"/>
      <c r="S420" s="409"/>
      <c r="T420" s="410"/>
      <c r="U420" s="116">
        <f>'01-Mapa de riesgo-UO'!AW421</f>
        <v>0</v>
      </c>
      <c r="V420" s="116">
        <f>'01-Mapa de riesgo-UO'!AX421</f>
        <v>0</v>
      </c>
      <c r="W420" s="117">
        <f>'01-Mapa de riesgo-UO'!K421</f>
        <v>0</v>
      </c>
      <c r="X420" s="121"/>
      <c r="Y420" s="122"/>
      <c r="Z420" s="123"/>
      <c r="AA420" s="123"/>
      <c r="AB420" s="405"/>
      <c r="AC420" s="126"/>
    </row>
    <row r="421" spans="1:29" ht="12.75" customHeight="1" x14ac:dyDescent="0.2">
      <c r="A421" s="416">
        <v>138</v>
      </c>
      <c r="B421" s="416" t="str">
        <f>'01-Mapa de riesgo-UO'!D422</f>
        <v>DIRECCIONAMIENTO_INSTITUCIONAL</v>
      </c>
      <c r="C421" s="415" t="str">
        <f>+'01-Mapa de riesgo-UO'!F422</f>
        <v>SI</v>
      </c>
      <c r="D421" s="415" t="str">
        <f>'01-Mapa de riesgo-UO'!J422</f>
        <v>Estratégico</v>
      </c>
      <c r="E421" s="415" t="str">
        <f>'01-Mapa de riesgo-UO'!K422</f>
        <v>No cumplimiento del Proyecto Educativo Institucional y las orientaciones institucionales para la renovación curricular.</v>
      </c>
      <c r="F421" s="415"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415" t="str">
        <f>'01-Mapa de riesgo-UO'!M422</f>
        <v xml:space="preserve">Currículos desactualizados que no responden a los lineamientos institucionales
No apropiación de la identidad institucional  "Formación profesional integral", por parte de la comunidad académica
</v>
      </c>
      <c r="I421" s="406" t="str">
        <f>'01-Mapa de riesgo-UO'!AT422</f>
        <v>MODERADO</v>
      </c>
      <c r="J421" s="415" t="str">
        <f>'01-Mapa de riesgo-UO'!AU422</f>
        <v># de programas renovados/ # de programas activos</v>
      </c>
      <c r="K421" s="411"/>
      <c r="L421" s="414"/>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406" t="str">
        <f>'01-Mapa de riesgo-UO'!AR422</f>
        <v>ACEPTABLE</v>
      </c>
      <c r="S421" s="409"/>
      <c r="T421" s="410"/>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403"/>
      <c r="AC421" s="126"/>
    </row>
    <row r="422" spans="1:29" ht="12.75" customHeight="1" x14ac:dyDescent="0.2">
      <c r="A422" s="407"/>
      <c r="B422" s="407"/>
      <c r="C422" s="407"/>
      <c r="D422" s="407"/>
      <c r="E422" s="407"/>
      <c r="F422" s="407"/>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07"/>
      <c r="I422" s="407"/>
      <c r="J422" s="407"/>
      <c r="K422" s="412"/>
      <c r="L422" s="412"/>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407"/>
      <c r="S422" s="409"/>
      <c r="T422" s="410"/>
      <c r="U422" s="116" t="str">
        <f>'01-Mapa de riesgo-UO'!AW423</f>
        <v>COMPARTIR</v>
      </c>
      <c r="V422" s="116" t="str">
        <f>'01-Mapa de riesgo-UO'!AX423</f>
        <v>Renovación curricular</v>
      </c>
      <c r="W422" s="117">
        <f>'01-Mapa de riesgo-UO'!K423</f>
        <v>0</v>
      </c>
      <c r="X422" s="121"/>
      <c r="Y422" s="122"/>
      <c r="Z422" s="123"/>
      <c r="AA422" s="123"/>
      <c r="AB422" s="404"/>
      <c r="AC422" s="126"/>
    </row>
    <row r="423" spans="1:29" ht="12.75" customHeight="1" x14ac:dyDescent="0.2">
      <c r="A423" s="408"/>
      <c r="B423" s="408"/>
      <c r="C423" s="408"/>
      <c r="D423" s="408"/>
      <c r="E423" s="408"/>
      <c r="F423" s="408"/>
      <c r="G423" s="112">
        <f>'01-Mapa de riesgo-UO'!I424</f>
        <v>0</v>
      </c>
      <c r="H423" s="408"/>
      <c r="I423" s="408"/>
      <c r="J423" s="408"/>
      <c r="K423" s="413"/>
      <c r="L423" s="413"/>
      <c r="M423" s="113">
        <f>'01-Mapa de riesgo-UO'!W424</f>
        <v>0</v>
      </c>
      <c r="N423" s="114">
        <f>'01-Mapa de riesgo-UO'!AB424</f>
        <v>0</v>
      </c>
      <c r="O423" s="114">
        <f>'01-Mapa de riesgo-UO'!AF424</f>
        <v>0</v>
      </c>
      <c r="P423" s="115">
        <f>'01-Mapa de riesgo-UO'!AK424</f>
        <v>0</v>
      </c>
      <c r="Q423" s="115">
        <f>'01-Mapa de riesgo-UO'!AP424</f>
        <v>0</v>
      </c>
      <c r="R423" s="408"/>
      <c r="S423" s="409"/>
      <c r="T423" s="410"/>
      <c r="U423" s="116">
        <f>'01-Mapa de riesgo-UO'!AW424</f>
        <v>0</v>
      </c>
      <c r="V423" s="116">
        <f>'01-Mapa de riesgo-UO'!AX424</f>
        <v>0</v>
      </c>
      <c r="W423" s="117">
        <f>'01-Mapa de riesgo-UO'!K424</f>
        <v>0</v>
      </c>
      <c r="X423" s="121"/>
      <c r="Y423" s="122"/>
      <c r="Z423" s="123"/>
      <c r="AA423" s="123"/>
      <c r="AB423" s="405"/>
      <c r="AC423" s="126"/>
    </row>
    <row r="424" spans="1:29" ht="12.75" customHeight="1" x14ac:dyDescent="0.2">
      <c r="A424" s="416">
        <v>139</v>
      </c>
      <c r="B424" s="416" t="str">
        <f>'01-Mapa de riesgo-UO'!D425</f>
        <v>DOCENCIA</v>
      </c>
      <c r="C424" s="415" t="str">
        <f>+'01-Mapa de riesgo-UO'!F425</f>
        <v>NO</v>
      </c>
      <c r="D424" s="415" t="str">
        <f>'01-Mapa de riesgo-UO'!J425</f>
        <v>Estratégico</v>
      </c>
      <c r="E424" s="415" t="str">
        <f>'01-Mapa de riesgo-UO'!K425</f>
        <v>Pérdida del Registro Calificado de un Programa Académico</v>
      </c>
      <c r="F424" s="415"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415"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06" t="str">
        <f>'01-Mapa de riesgo-UO'!AT425</f>
        <v>LEVE</v>
      </c>
      <c r="J424" s="415" t="str">
        <f>'01-Mapa de riesgo-UO'!AU425</f>
        <v>No. de programas a los que el MEN no le otorga renovación de registro calificado / No. total de programas activos en la vigencia</v>
      </c>
      <c r="K424" s="411"/>
      <c r="L424" s="414"/>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406" t="str">
        <f>'01-Mapa de riesgo-UO'!AR425</f>
        <v>ACEPTABLE</v>
      </c>
      <c r="S424" s="409"/>
      <c r="T424" s="410"/>
      <c r="U424" s="116" t="str">
        <f>'01-Mapa de riesgo-UO'!AW425</f>
        <v>ASUMIR</v>
      </c>
      <c r="V424" s="116">
        <f>'01-Mapa de riesgo-UO'!AX425</f>
        <v>0</v>
      </c>
      <c r="W424" s="117" t="str">
        <f>'01-Mapa de riesgo-UO'!K425</f>
        <v>Pérdida del Registro Calificado de un Programa Académico</v>
      </c>
      <c r="X424" s="121"/>
      <c r="Y424" s="122"/>
      <c r="Z424" s="123"/>
      <c r="AA424" s="123"/>
      <c r="AB424" s="403"/>
      <c r="AC424" s="126"/>
    </row>
    <row r="425" spans="1:29" ht="12.75" customHeight="1" x14ac:dyDescent="0.2">
      <c r="A425" s="407"/>
      <c r="B425" s="407"/>
      <c r="C425" s="407"/>
      <c r="D425" s="407"/>
      <c r="E425" s="407"/>
      <c r="F425" s="407"/>
      <c r="G425" s="112" t="str">
        <f>'01-Mapa de riesgo-UO'!I426</f>
        <v>No cumplir con los estándares establecidos para la renovación del Registro Calificado</v>
      </c>
      <c r="H425" s="407"/>
      <c r="I425" s="407"/>
      <c r="J425" s="407"/>
      <c r="K425" s="412"/>
      <c r="L425" s="412"/>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407"/>
      <c r="S425" s="409"/>
      <c r="T425" s="410"/>
      <c r="U425" s="116" t="str">
        <f>'01-Mapa de riesgo-UO'!AW426</f>
        <v>ASUMIR</v>
      </c>
      <c r="V425" s="116">
        <f>'01-Mapa de riesgo-UO'!AX426</f>
        <v>0</v>
      </c>
      <c r="W425" s="117">
        <f>'01-Mapa de riesgo-UO'!K426</f>
        <v>0</v>
      </c>
      <c r="X425" s="121"/>
      <c r="Y425" s="122"/>
      <c r="Z425" s="123"/>
      <c r="AA425" s="123"/>
      <c r="AB425" s="404"/>
      <c r="AC425" s="126"/>
    </row>
    <row r="426" spans="1:29" ht="12.75" customHeight="1" x14ac:dyDescent="0.2">
      <c r="A426" s="408"/>
      <c r="B426" s="408"/>
      <c r="C426" s="408"/>
      <c r="D426" s="408"/>
      <c r="E426" s="408"/>
      <c r="F426" s="408"/>
      <c r="G426" s="112">
        <f>'01-Mapa de riesgo-UO'!I427</f>
        <v>0</v>
      </c>
      <c r="H426" s="408"/>
      <c r="I426" s="408"/>
      <c r="J426" s="408"/>
      <c r="K426" s="413"/>
      <c r="L426" s="413"/>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408"/>
      <c r="S426" s="409"/>
      <c r="T426" s="410"/>
      <c r="U426" s="116" t="str">
        <f>'01-Mapa de riesgo-UO'!AW427</f>
        <v>ASUMIR</v>
      </c>
      <c r="V426" s="116">
        <f>'01-Mapa de riesgo-UO'!AX427</f>
        <v>0</v>
      </c>
      <c r="W426" s="117">
        <f>'01-Mapa de riesgo-UO'!K427</f>
        <v>0</v>
      </c>
      <c r="X426" s="121"/>
      <c r="Y426" s="122"/>
      <c r="Z426" s="123"/>
      <c r="AA426" s="123"/>
      <c r="AB426" s="405"/>
      <c r="AC426" s="126"/>
    </row>
    <row r="427" spans="1:29" ht="12.75" customHeight="1" x14ac:dyDescent="0.2">
      <c r="A427" s="416">
        <v>140</v>
      </c>
      <c r="B427" s="416" t="str">
        <f>'01-Mapa de riesgo-UO'!D428</f>
        <v>DOCENCIA</v>
      </c>
      <c r="C427" s="415" t="str">
        <f>+'01-Mapa de riesgo-UO'!F428</f>
        <v>NO</v>
      </c>
      <c r="D427" s="415" t="str">
        <f>'01-Mapa de riesgo-UO'!J428</f>
        <v>Estratégico</v>
      </c>
      <c r="E427" s="415" t="str">
        <f>'01-Mapa de riesgo-UO'!K428</f>
        <v>Cierre o cancelación de asigntauras o programas virtuales</v>
      </c>
      <c r="F427" s="415"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415"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06" t="str">
        <f>'01-Mapa de riesgo-UO'!AT428</f>
        <v>MODERADO</v>
      </c>
      <c r="J427" s="415" t="str">
        <f>'01-Mapa de riesgo-UO'!AU428</f>
        <v>% de cancelación o cierre =
# de cancelaciones semestrales de programas o asignaturas/ # de programas o asignaturas semestrales</v>
      </c>
      <c r="K427" s="411"/>
      <c r="L427" s="414"/>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406" t="str">
        <f>'01-Mapa de riesgo-UO'!AR428</f>
        <v>DÉBIL</v>
      </c>
      <c r="S427" s="409"/>
      <c r="T427" s="410"/>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403"/>
      <c r="AC427" s="126"/>
    </row>
    <row r="428" spans="1:29" ht="12.75" customHeight="1" x14ac:dyDescent="0.2">
      <c r="A428" s="407"/>
      <c r="B428" s="407"/>
      <c r="C428" s="407"/>
      <c r="D428" s="407"/>
      <c r="E428" s="407"/>
      <c r="F428" s="407"/>
      <c r="G428" s="112" t="str">
        <f>'01-Mapa de riesgo-UO'!I429</f>
        <v>Falta de habilidades y competencias fundamentales para mantenerse en la modalidad.</v>
      </c>
      <c r="H428" s="407"/>
      <c r="I428" s="407"/>
      <c r="J428" s="407"/>
      <c r="K428" s="412"/>
      <c r="L428" s="412"/>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407"/>
      <c r="S428" s="409"/>
      <c r="T428" s="410"/>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404"/>
      <c r="AC428" s="126"/>
    </row>
    <row r="429" spans="1:29" ht="12.75" customHeight="1" x14ac:dyDescent="0.2">
      <c r="A429" s="408"/>
      <c r="B429" s="408"/>
      <c r="C429" s="408"/>
      <c r="D429" s="408"/>
      <c r="E429" s="408"/>
      <c r="F429" s="408"/>
      <c r="G429" s="112" t="str">
        <f>'01-Mapa de riesgo-UO'!I430</f>
        <v xml:space="preserve">Falta de procedimientos institucionales que garanticen la creación y oferta de asignaturas o programas virtuales </v>
      </c>
      <c r="H429" s="408"/>
      <c r="I429" s="408"/>
      <c r="J429" s="408"/>
      <c r="K429" s="413"/>
      <c r="L429" s="413"/>
      <c r="M429" s="113">
        <f>'01-Mapa de riesgo-UO'!W430</f>
        <v>0</v>
      </c>
      <c r="N429" s="114">
        <f>'01-Mapa de riesgo-UO'!AB430</f>
        <v>0</v>
      </c>
      <c r="O429" s="114">
        <f>'01-Mapa de riesgo-UO'!AF430</f>
        <v>0</v>
      </c>
      <c r="P429" s="115">
        <f>'01-Mapa de riesgo-UO'!AK430</f>
        <v>0</v>
      </c>
      <c r="Q429" s="115">
        <f>'01-Mapa de riesgo-UO'!AP430</f>
        <v>0</v>
      </c>
      <c r="R429" s="408"/>
      <c r="S429" s="409"/>
      <c r="T429" s="410"/>
      <c r="U429" s="116">
        <f>'01-Mapa de riesgo-UO'!AW430</f>
        <v>0</v>
      </c>
      <c r="V429" s="116">
        <f>'01-Mapa de riesgo-UO'!AX430</f>
        <v>0</v>
      </c>
      <c r="W429" s="117">
        <f>'01-Mapa de riesgo-UO'!K430</f>
        <v>0</v>
      </c>
      <c r="X429" s="121"/>
      <c r="Y429" s="122"/>
      <c r="Z429" s="123"/>
      <c r="AA429" s="123"/>
      <c r="AB429" s="405"/>
      <c r="AC429" s="126"/>
    </row>
    <row r="430" spans="1:29" ht="12.75" customHeight="1" x14ac:dyDescent="0.2">
      <c r="A430" s="416">
        <v>141</v>
      </c>
      <c r="B430" s="416" t="str">
        <f>'01-Mapa de riesgo-UO'!D431</f>
        <v>INVESTIGACIÓN_E_INNOVACIÓN</v>
      </c>
      <c r="C430" s="415" t="str">
        <f>+'01-Mapa de riesgo-UO'!F431</f>
        <v>SI</v>
      </c>
      <c r="D430" s="415" t="str">
        <f>'01-Mapa de riesgo-UO'!J431</f>
        <v>Estratégico</v>
      </c>
      <c r="E430" s="415" t="str">
        <f>'01-Mapa de riesgo-UO'!K431</f>
        <v xml:space="preserve">Reducción en la cantidad de activos de conocimiento transferidos a la sociedad </v>
      </c>
      <c r="F430" s="415"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415"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06" t="str">
        <f>'01-Mapa de riesgo-UO'!AT431</f>
        <v>LEVE</v>
      </c>
      <c r="J430" s="415" t="str">
        <f>'01-Mapa de riesgo-UO'!AU431</f>
        <v>Índice de variación de contratos  de transferencia de activos de conocimiento: No de contratos de transferencia de activos de conocimiento 2024/ No de contratos de transferencia de activos de conocimiento 2023</v>
      </c>
      <c r="K430" s="411"/>
      <c r="L430" s="414"/>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406" t="str">
        <f>'01-Mapa de riesgo-UO'!AR431</f>
        <v>ACEPTABLE</v>
      </c>
      <c r="S430" s="409"/>
      <c r="T430" s="410"/>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403"/>
      <c r="AC430" s="126"/>
    </row>
    <row r="431" spans="1:29" ht="12.75" customHeight="1" x14ac:dyDescent="0.2">
      <c r="A431" s="407"/>
      <c r="B431" s="407"/>
      <c r="C431" s="407"/>
      <c r="D431" s="407"/>
      <c r="E431" s="407"/>
      <c r="F431" s="407"/>
      <c r="G431" s="112" t="str">
        <f>'01-Mapa de riesgo-UO'!I432</f>
        <v>Cambios en la normatividad que dificulten el proceso de transferencia de los activos de conocimiento</v>
      </c>
      <c r="H431" s="407"/>
      <c r="I431" s="407"/>
      <c r="J431" s="407"/>
      <c r="K431" s="412"/>
      <c r="L431" s="412"/>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407"/>
      <c r="S431" s="409"/>
      <c r="T431" s="410"/>
      <c r="U431" s="116" t="str">
        <f>'01-Mapa de riesgo-UO'!AW432</f>
        <v>ASUMIR</v>
      </c>
      <c r="V431" s="116">
        <f>'01-Mapa de riesgo-UO'!AX432</f>
        <v>0</v>
      </c>
      <c r="W431" s="117">
        <f>'01-Mapa de riesgo-UO'!K432</f>
        <v>0</v>
      </c>
      <c r="X431" s="121"/>
      <c r="Y431" s="122"/>
      <c r="Z431" s="123"/>
      <c r="AA431" s="123"/>
      <c r="AB431" s="404"/>
      <c r="AC431" s="126"/>
    </row>
    <row r="432" spans="1:29" ht="12.75" customHeight="1" x14ac:dyDescent="0.2">
      <c r="A432" s="408"/>
      <c r="B432" s="408"/>
      <c r="C432" s="408"/>
      <c r="D432" s="408"/>
      <c r="E432" s="408"/>
      <c r="F432" s="408"/>
      <c r="G432" s="112" t="str">
        <f>'01-Mapa de riesgo-UO'!I433</f>
        <v xml:space="preserve">Incipiente presupuesto para financiar convocatorias de desarrollo tecnológico e innovación </v>
      </c>
      <c r="H432" s="408"/>
      <c r="I432" s="408"/>
      <c r="J432" s="408"/>
      <c r="K432" s="413"/>
      <c r="L432" s="413"/>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408"/>
      <c r="S432" s="409"/>
      <c r="T432" s="410"/>
      <c r="U432" s="116" t="str">
        <f>'01-Mapa de riesgo-UO'!AW433</f>
        <v>ASUMIR</v>
      </c>
      <c r="V432" s="116">
        <f>'01-Mapa de riesgo-UO'!AX433</f>
        <v>0</v>
      </c>
      <c r="W432" s="117">
        <f>'01-Mapa de riesgo-UO'!K433</f>
        <v>0</v>
      </c>
      <c r="X432" s="121"/>
      <c r="Y432" s="122"/>
      <c r="Z432" s="123"/>
      <c r="AA432" s="123"/>
      <c r="AB432" s="405"/>
      <c r="AC432" s="126"/>
    </row>
    <row r="433" spans="1:29" ht="12.75" customHeight="1" x14ac:dyDescent="0.2">
      <c r="A433" s="416">
        <v>142</v>
      </c>
      <c r="B433" s="416" t="str">
        <f>'01-Mapa de riesgo-UO'!D434</f>
        <v>EXTENSIÓN_PROYECCIÓN_SOCIAL</v>
      </c>
      <c r="C433" s="415" t="str">
        <f>+'01-Mapa de riesgo-UO'!F434</f>
        <v>NO</v>
      </c>
      <c r="D433" s="415" t="str">
        <f>'01-Mapa de riesgo-UO'!J434</f>
        <v>Financiero</v>
      </c>
      <c r="E433" s="415" t="str">
        <f>'01-Mapa de riesgo-UO'!K434</f>
        <v>Disminución de la inversión institucional en proyectos de Extensión financiados a traves de Convocatorias Internas</v>
      </c>
      <c r="F433" s="415"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415" t="str">
        <f>'01-Mapa de riesgo-UO'!M434</f>
        <v xml:space="preserve">Reducción en la ejecución y financiación de proyectos y actividades de extensión universitaria
</v>
      </c>
      <c r="I433" s="406" t="str">
        <f>'01-Mapa de riesgo-UO'!AT434</f>
        <v>LEVE</v>
      </c>
      <c r="J433" s="415" t="str">
        <f>'01-Mapa de riesgo-UO'!AU434</f>
        <v>Indice de Variación en el Numero de proyectos de Extensión Financiados internamente, respecto al año anterior: No de proyectos de extensión financiados año 2025 / No de proyectos de extensión financiados año 2024</v>
      </c>
      <c r="K433" s="411"/>
      <c r="L433" s="414"/>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406" t="str">
        <f>'01-Mapa de riesgo-UO'!AR434</f>
        <v>ACEPTABLE</v>
      </c>
      <c r="S433" s="409"/>
      <c r="T433" s="410"/>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403"/>
      <c r="AC433" s="126"/>
    </row>
    <row r="434" spans="1:29" ht="12.75" customHeight="1" x14ac:dyDescent="0.2">
      <c r="A434" s="407"/>
      <c r="B434" s="407"/>
      <c r="C434" s="407"/>
      <c r="D434" s="407"/>
      <c r="E434" s="407"/>
      <c r="F434" s="407"/>
      <c r="G434" s="112">
        <f>'01-Mapa de riesgo-UO'!I435</f>
        <v>0</v>
      </c>
      <c r="H434" s="407"/>
      <c r="I434" s="407"/>
      <c r="J434" s="407"/>
      <c r="K434" s="412"/>
      <c r="L434" s="412"/>
      <c r="M434" s="113">
        <f>'01-Mapa de riesgo-UO'!W435</f>
        <v>0</v>
      </c>
      <c r="N434" s="114">
        <f>'01-Mapa de riesgo-UO'!AB435</f>
        <v>0</v>
      </c>
      <c r="O434" s="114">
        <f>'01-Mapa de riesgo-UO'!AF435</f>
        <v>0</v>
      </c>
      <c r="P434" s="115">
        <f>'01-Mapa de riesgo-UO'!AK435</f>
        <v>0</v>
      </c>
      <c r="Q434" s="115">
        <f>'01-Mapa de riesgo-UO'!AP435</f>
        <v>0</v>
      </c>
      <c r="R434" s="407"/>
      <c r="S434" s="409"/>
      <c r="T434" s="410"/>
      <c r="U434" s="116">
        <f>'01-Mapa de riesgo-UO'!AW435</f>
        <v>0</v>
      </c>
      <c r="V434" s="116">
        <f>'01-Mapa de riesgo-UO'!AX435</f>
        <v>0</v>
      </c>
      <c r="W434" s="117">
        <f>'01-Mapa de riesgo-UO'!K435</f>
        <v>0</v>
      </c>
      <c r="X434" s="121"/>
      <c r="Y434" s="122"/>
      <c r="Z434" s="123"/>
      <c r="AA434" s="123"/>
      <c r="AB434" s="404"/>
      <c r="AC434" s="126"/>
    </row>
    <row r="435" spans="1:29" ht="12.75" customHeight="1" x14ac:dyDescent="0.2">
      <c r="A435" s="408"/>
      <c r="B435" s="408"/>
      <c r="C435" s="408"/>
      <c r="D435" s="408"/>
      <c r="E435" s="408"/>
      <c r="F435" s="408"/>
      <c r="G435" s="112">
        <f>'01-Mapa de riesgo-UO'!I436</f>
        <v>0</v>
      </c>
      <c r="H435" s="408"/>
      <c r="I435" s="408"/>
      <c r="J435" s="408"/>
      <c r="K435" s="413"/>
      <c r="L435" s="413"/>
      <c r="M435" s="113">
        <f>'01-Mapa de riesgo-UO'!W436</f>
        <v>0</v>
      </c>
      <c r="N435" s="114">
        <f>'01-Mapa de riesgo-UO'!AB436</f>
        <v>0</v>
      </c>
      <c r="O435" s="114">
        <f>'01-Mapa de riesgo-UO'!AF436</f>
        <v>0</v>
      </c>
      <c r="P435" s="115">
        <f>'01-Mapa de riesgo-UO'!AK436</f>
        <v>0</v>
      </c>
      <c r="Q435" s="115">
        <f>'01-Mapa de riesgo-UO'!AP436</f>
        <v>0</v>
      </c>
      <c r="R435" s="408"/>
      <c r="S435" s="409"/>
      <c r="T435" s="410"/>
      <c r="U435" s="116">
        <f>'01-Mapa de riesgo-UO'!AW436</f>
        <v>0</v>
      </c>
      <c r="V435" s="116">
        <f>'01-Mapa de riesgo-UO'!AX436</f>
        <v>0</v>
      </c>
      <c r="W435" s="117">
        <f>'01-Mapa de riesgo-UO'!K436</f>
        <v>0</v>
      </c>
      <c r="X435" s="121"/>
      <c r="Y435" s="122"/>
      <c r="Z435" s="123"/>
      <c r="AA435" s="123"/>
      <c r="AB435" s="405"/>
      <c r="AC435" s="126"/>
    </row>
    <row r="436" spans="1:29" ht="12.75" customHeight="1" x14ac:dyDescent="0.2">
      <c r="A436" s="416">
        <v>143</v>
      </c>
      <c r="B436" s="416" t="str">
        <f>'01-Mapa de riesgo-UO'!D437</f>
        <v>EXTENSIÓN_PROYECCIÓN_SOCIAL</v>
      </c>
      <c r="C436" s="415" t="str">
        <f>+'01-Mapa de riesgo-UO'!F437</f>
        <v>SI</v>
      </c>
      <c r="D436" s="415" t="str">
        <f>'01-Mapa de riesgo-UO'!J437</f>
        <v>Estratégico</v>
      </c>
      <c r="E436" s="415" t="str">
        <f>'01-Mapa de riesgo-UO'!K437</f>
        <v xml:space="preserve">Disminuciónen la ejecución de proyectos y servicios  de extensión en la Universidad Tecnológica de Pereira. </v>
      </c>
      <c r="F436" s="415"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415" t="str">
        <f>'01-Mapa de riesgo-UO'!M437</f>
        <v xml:space="preserve">Desfinanciación de la Institución por falta de recursos internos. 
Bajo posicionamiento de la institución a nivel local, regional, nacional e internacional. 
Incumplimiento en los indicadores. </v>
      </c>
      <c r="I436" s="406" t="str">
        <f>'01-Mapa de riesgo-UO'!AT437</f>
        <v>LEVE</v>
      </c>
      <c r="J436" s="415" t="str">
        <f>'01-Mapa de riesgo-UO'!AU437</f>
        <v>Índice de variación de actividades de extensión: No de Actividades de Extensión por modalidades año 2025 / No de Actividades de Extensión por modalidades año 2024</v>
      </c>
      <c r="K436" s="411"/>
      <c r="L436" s="414"/>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406" t="str">
        <f>'01-Mapa de riesgo-UO'!AR437</f>
        <v>ACEPTABLE</v>
      </c>
      <c r="S436" s="409"/>
      <c r="T436" s="410"/>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403"/>
      <c r="AC436" s="126"/>
    </row>
    <row r="437" spans="1:29" ht="12.75" customHeight="1" x14ac:dyDescent="0.2">
      <c r="A437" s="407"/>
      <c r="B437" s="407"/>
      <c r="C437" s="407"/>
      <c r="D437" s="407"/>
      <c r="E437" s="407"/>
      <c r="F437" s="407"/>
      <c r="G437" s="112">
        <f>'01-Mapa de riesgo-UO'!I438</f>
        <v>0</v>
      </c>
      <c r="H437" s="407"/>
      <c r="I437" s="407"/>
      <c r="J437" s="407"/>
      <c r="K437" s="412"/>
      <c r="L437" s="412"/>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407"/>
      <c r="S437" s="409"/>
      <c r="T437" s="410"/>
      <c r="U437" s="116" t="str">
        <f>'01-Mapa de riesgo-UO'!AW438</f>
        <v>ASUMIR</v>
      </c>
      <c r="V437" s="116">
        <f>'01-Mapa de riesgo-UO'!AX438</f>
        <v>0</v>
      </c>
      <c r="W437" s="117">
        <f>'01-Mapa de riesgo-UO'!K438</f>
        <v>0</v>
      </c>
      <c r="X437" s="121"/>
      <c r="Y437" s="122"/>
      <c r="Z437" s="123"/>
      <c r="AA437" s="123"/>
      <c r="AB437" s="404"/>
      <c r="AC437" s="126"/>
    </row>
    <row r="438" spans="1:29" ht="12.75" customHeight="1" x14ac:dyDescent="0.2">
      <c r="A438" s="408"/>
      <c r="B438" s="408"/>
      <c r="C438" s="408"/>
      <c r="D438" s="408"/>
      <c r="E438" s="408"/>
      <c r="F438" s="408"/>
      <c r="G438" s="112">
        <f>'01-Mapa de riesgo-UO'!I439</f>
        <v>0</v>
      </c>
      <c r="H438" s="408"/>
      <c r="I438" s="408"/>
      <c r="J438" s="408"/>
      <c r="K438" s="413"/>
      <c r="L438" s="413"/>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408"/>
      <c r="S438" s="409"/>
      <c r="T438" s="410"/>
      <c r="U438" s="116" t="str">
        <f>'01-Mapa de riesgo-UO'!AW439</f>
        <v>ASUMIR</v>
      </c>
      <c r="V438" s="116">
        <f>'01-Mapa de riesgo-UO'!AX439</f>
        <v>0</v>
      </c>
      <c r="W438" s="117">
        <f>'01-Mapa de riesgo-UO'!K439</f>
        <v>0</v>
      </c>
      <c r="X438" s="121"/>
      <c r="Y438" s="122"/>
      <c r="Z438" s="123"/>
      <c r="AA438" s="123"/>
      <c r="AB438" s="405"/>
      <c r="AC438" s="126"/>
    </row>
    <row r="439" spans="1:29" ht="12.75" customHeight="1" x14ac:dyDescent="0.2">
      <c r="A439" s="416">
        <v>144</v>
      </c>
      <c r="B439" s="416" t="str">
        <f>'01-Mapa de riesgo-UO'!D440</f>
        <v>CREACIÓN_GESTIÓN_Y_TRANSFERENCIA_DEL_CONOCIMIENTO</v>
      </c>
      <c r="C439" s="415" t="str">
        <f>+'01-Mapa de riesgo-UO'!F440</f>
        <v>SI</v>
      </c>
      <c r="D439" s="415" t="str">
        <f>'01-Mapa de riesgo-UO'!J440</f>
        <v>Estratégico</v>
      </c>
      <c r="E439" s="415" t="str">
        <f>'01-Mapa de riesgo-UO'!K440</f>
        <v xml:space="preserve">Grupos de Investigación que pierden el reconocimiento de MinCiencias o disminuyen su categoría. </v>
      </c>
      <c r="F439" s="415"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415" t="str">
        <f>'01-Mapa de riesgo-UO'!M440</f>
        <v xml:space="preserve">Pérdida de Acreditación Institucional y registros calificados. Incumplimiento de los indicadores institucionales. Disminución en la imagen y reconocimiento como universidad investigativa. </v>
      </c>
      <c r="I439" s="406" t="str">
        <f>'01-Mapa de riesgo-UO'!AT440</f>
        <v>MODERADO</v>
      </c>
      <c r="J439" s="415" t="str">
        <f>'01-Mapa de riesgo-UO'!AU440</f>
        <v xml:space="preserve">% de grupos de investigación que perdieron su reconocimiento o disminuyeron su categoría ante MinCiencias. </v>
      </c>
      <c r="K439" s="411"/>
      <c r="L439" s="414"/>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406" t="str">
        <f>'01-Mapa de riesgo-UO'!AR440</f>
        <v>ACEPTABLE</v>
      </c>
      <c r="S439" s="409"/>
      <c r="T439" s="410"/>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403"/>
      <c r="AC439" s="126"/>
    </row>
    <row r="440" spans="1:29" ht="12.75" customHeight="1" x14ac:dyDescent="0.2">
      <c r="A440" s="407"/>
      <c r="B440" s="407"/>
      <c r="C440" s="407"/>
      <c r="D440" s="407"/>
      <c r="E440" s="407"/>
      <c r="F440" s="407"/>
      <c r="G440" s="112" t="str">
        <f>'01-Mapa de riesgo-UO'!I441</f>
        <v xml:space="preserve">Falta de financiación externa o interna para el fortalecimiento de los Grupos de Investigación. </v>
      </c>
      <c r="H440" s="407"/>
      <c r="I440" s="407"/>
      <c r="J440" s="407"/>
      <c r="K440" s="412"/>
      <c r="L440" s="412"/>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407"/>
      <c r="S440" s="409"/>
      <c r="T440" s="410"/>
      <c r="U440" s="116">
        <f>'01-Mapa de riesgo-UO'!AW441</f>
        <v>0</v>
      </c>
      <c r="V440" s="116">
        <f>'01-Mapa de riesgo-UO'!AX441</f>
        <v>0</v>
      </c>
      <c r="W440" s="117">
        <f>'01-Mapa de riesgo-UO'!K441</f>
        <v>0</v>
      </c>
      <c r="X440" s="121"/>
      <c r="Y440" s="122"/>
      <c r="Z440" s="123"/>
      <c r="AA440" s="123"/>
      <c r="AB440" s="404"/>
      <c r="AC440" s="126"/>
    </row>
    <row r="441" spans="1:29" ht="12.75" customHeight="1" x14ac:dyDescent="0.2">
      <c r="A441" s="408"/>
      <c r="B441" s="408"/>
      <c r="C441" s="408"/>
      <c r="D441" s="408"/>
      <c r="E441" s="408"/>
      <c r="F441" s="408"/>
      <c r="G441" s="112" t="str">
        <f>'01-Mapa de riesgo-UO'!I442</f>
        <v xml:space="preserve">Desactualización de procedimientos y reglamentación interna relacionada a los Grupos de Investigación. </v>
      </c>
      <c r="H441" s="408"/>
      <c r="I441" s="408"/>
      <c r="J441" s="408"/>
      <c r="K441" s="413"/>
      <c r="L441" s="413"/>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408"/>
      <c r="S441" s="409"/>
      <c r="T441" s="410"/>
      <c r="U441" s="116">
        <f>'01-Mapa de riesgo-UO'!AW442</f>
        <v>0</v>
      </c>
      <c r="V441" s="116">
        <f>'01-Mapa de riesgo-UO'!AX442</f>
        <v>0</v>
      </c>
      <c r="W441" s="117">
        <f>'01-Mapa de riesgo-UO'!K442</f>
        <v>0</v>
      </c>
      <c r="X441" s="121"/>
      <c r="Y441" s="122"/>
      <c r="Z441" s="123"/>
      <c r="AA441" s="123"/>
      <c r="AB441" s="405"/>
      <c r="AC441" s="126"/>
    </row>
    <row r="442" spans="1:29" ht="12.75" customHeight="1" x14ac:dyDescent="0.2">
      <c r="A442" s="416">
        <v>145</v>
      </c>
      <c r="B442" s="416" t="str">
        <f>'01-Mapa de riesgo-UO'!D443</f>
        <v>INTERNACIONALIZACIÓN</v>
      </c>
      <c r="C442" s="415" t="str">
        <f>+'01-Mapa de riesgo-UO'!F443</f>
        <v>SI</v>
      </c>
      <c r="D442" s="415" t="str">
        <f>'01-Mapa de riesgo-UO'!J443</f>
        <v>Cumplimiento</v>
      </c>
      <c r="E442" s="415" t="str">
        <f>'01-Mapa de riesgo-UO'!K443</f>
        <v>Visitantes internacionales sin estatus migratorio regular</v>
      </c>
      <c r="F442" s="415"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15"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06" t="str">
        <f>'01-Mapa de riesgo-UO'!AT443</f>
        <v>MODERADO</v>
      </c>
      <c r="J442" s="415">
        <f>'01-Mapa de riesgo-UO'!AU443</f>
        <v>0</v>
      </c>
      <c r="K442" s="411"/>
      <c r="L442" s="414"/>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406" t="str">
        <f>'01-Mapa de riesgo-UO'!AR443</f>
        <v>DÉBIL</v>
      </c>
      <c r="S442" s="409"/>
      <c r="T442" s="410"/>
      <c r="U442" s="116">
        <f>'01-Mapa de riesgo-UO'!AW443</f>
        <v>0</v>
      </c>
      <c r="V442" s="116">
        <f>'01-Mapa de riesgo-UO'!AX443</f>
        <v>0</v>
      </c>
      <c r="W442" s="117" t="str">
        <f>'01-Mapa de riesgo-UO'!K443</f>
        <v>Visitantes internacionales sin estatus migratorio regular</v>
      </c>
      <c r="X442" s="121"/>
      <c r="Y442" s="122"/>
      <c r="Z442" s="123"/>
      <c r="AA442" s="123"/>
      <c r="AB442" s="403"/>
      <c r="AC442" s="126"/>
    </row>
    <row r="443" spans="1:29" ht="12.75" customHeight="1" x14ac:dyDescent="0.2">
      <c r="A443" s="407"/>
      <c r="B443" s="407"/>
      <c r="C443" s="407"/>
      <c r="D443" s="407"/>
      <c r="E443" s="407"/>
      <c r="F443" s="407"/>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07"/>
      <c r="I443" s="407"/>
      <c r="J443" s="407"/>
      <c r="K443" s="412"/>
      <c r="L443" s="412"/>
      <c r="M443" s="113">
        <f>'01-Mapa de riesgo-UO'!W444</f>
        <v>0</v>
      </c>
      <c r="N443" s="114">
        <f>'01-Mapa de riesgo-UO'!AB444</f>
        <v>0</v>
      </c>
      <c r="O443" s="114">
        <f>'01-Mapa de riesgo-UO'!AF444</f>
        <v>0</v>
      </c>
      <c r="P443" s="115">
        <f>'01-Mapa de riesgo-UO'!AK444</f>
        <v>0</v>
      </c>
      <c r="Q443" s="115">
        <f>'01-Mapa de riesgo-UO'!AP444</f>
        <v>0</v>
      </c>
      <c r="R443" s="407"/>
      <c r="S443" s="409"/>
      <c r="T443" s="410"/>
      <c r="U443" s="116">
        <f>'01-Mapa de riesgo-UO'!AW444</f>
        <v>0</v>
      </c>
      <c r="V443" s="116">
        <f>'01-Mapa de riesgo-UO'!AX444</f>
        <v>0</v>
      </c>
      <c r="W443" s="117">
        <f>'01-Mapa de riesgo-UO'!K444</f>
        <v>0</v>
      </c>
      <c r="X443" s="121"/>
      <c r="Y443" s="122"/>
      <c r="Z443" s="123"/>
      <c r="AA443" s="123"/>
      <c r="AB443" s="404"/>
      <c r="AC443" s="126"/>
    </row>
    <row r="444" spans="1:29" ht="12.75" customHeight="1" x14ac:dyDescent="0.2">
      <c r="A444" s="408"/>
      <c r="B444" s="408"/>
      <c r="C444" s="408"/>
      <c r="D444" s="408"/>
      <c r="E444" s="408"/>
      <c r="F444" s="408"/>
      <c r="G444" s="112">
        <f>'01-Mapa de riesgo-UO'!I445</f>
        <v>0</v>
      </c>
      <c r="H444" s="408"/>
      <c r="I444" s="408"/>
      <c r="J444" s="408"/>
      <c r="K444" s="413"/>
      <c r="L444" s="413"/>
      <c r="M444" s="113">
        <f>'01-Mapa de riesgo-UO'!W445</f>
        <v>0</v>
      </c>
      <c r="N444" s="114">
        <f>'01-Mapa de riesgo-UO'!AB445</f>
        <v>0</v>
      </c>
      <c r="O444" s="114">
        <f>'01-Mapa de riesgo-UO'!AF445</f>
        <v>0</v>
      </c>
      <c r="P444" s="115">
        <f>'01-Mapa de riesgo-UO'!AK445</f>
        <v>0</v>
      </c>
      <c r="Q444" s="115">
        <f>'01-Mapa de riesgo-UO'!AP445</f>
        <v>0</v>
      </c>
      <c r="R444" s="408"/>
      <c r="S444" s="409"/>
      <c r="T444" s="410"/>
      <c r="U444" s="116">
        <f>'01-Mapa de riesgo-UO'!AW445</f>
        <v>0</v>
      </c>
      <c r="V444" s="116">
        <f>'01-Mapa de riesgo-UO'!AX445</f>
        <v>0</v>
      </c>
      <c r="W444" s="117">
        <f>'01-Mapa de riesgo-UO'!K445</f>
        <v>0</v>
      </c>
      <c r="X444" s="121"/>
      <c r="Y444" s="122"/>
      <c r="Z444" s="123"/>
      <c r="AA444" s="123"/>
      <c r="AB444" s="405"/>
      <c r="AC444" s="126"/>
    </row>
    <row r="445" spans="1:29" ht="12.75" customHeight="1" x14ac:dyDescent="0.2">
      <c r="A445" s="416">
        <v>146</v>
      </c>
      <c r="B445" s="416" t="str">
        <f>'01-Mapa de riesgo-UO'!D446</f>
        <v>DOCENCIA</v>
      </c>
      <c r="C445" s="415" t="str">
        <f>+'01-Mapa de riesgo-UO'!F446</f>
        <v>NO</v>
      </c>
      <c r="D445" s="415" t="str">
        <f>'01-Mapa de riesgo-UO'!J446</f>
        <v>Estratégico</v>
      </c>
      <c r="E445" s="415" t="str">
        <f>'01-Mapa de riesgo-UO'!K446</f>
        <v>Actualización en normativa vigente para procesos de programas académicos</v>
      </c>
      <c r="F445" s="415" t="str">
        <f>'01-Mapa de riesgo-UO'!L446</f>
        <v>La normativa nacional presenta cambios en algunos de sus procedimientos</v>
      </c>
      <c r="G445" s="112" t="str">
        <f>'01-Mapa de riesgo-UO'!I446</f>
        <v>Pérdida de registro calificado (acreditación) de programa académico</v>
      </c>
      <c r="H445" s="415" t="str">
        <f>'01-Mapa de riesgo-UO'!M446</f>
        <v>El programa académico puede ser cerrado en caso de no cumplir con los requisitos establecidos en la normativa</v>
      </c>
      <c r="I445" s="406" t="str">
        <f>'01-Mapa de riesgo-UO'!AT446</f>
        <v>MODERADO</v>
      </c>
      <c r="J445" s="415" t="str">
        <f>'01-Mapa de riesgo-UO'!AU446</f>
        <v>Programa reacreditado</v>
      </c>
      <c r="K445" s="411"/>
      <c r="L445" s="414"/>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406" t="str">
        <f>'01-Mapa de riesgo-UO'!AR446</f>
        <v>ACEPTABLE</v>
      </c>
      <c r="S445" s="409"/>
      <c r="T445" s="410"/>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403"/>
      <c r="AC445" s="126"/>
    </row>
    <row r="446" spans="1:29" ht="12.75" customHeight="1" x14ac:dyDescent="0.2">
      <c r="A446" s="407"/>
      <c r="B446" s="407"/>
      <c r="C446" s="407"/>
      <c r="D446" s="407"/>
      <c r="E446" s="407"/>
      <c r="F446" s="407"/>
      <c r="G446" s="112">
        <f>'01-Mapa de riesgo-UO'!I447</f>
        <v>0</v>
      </c>
      <c r="H446" s="407"/>
      <c r="I446" s="407"/>
      <c r="J446" s="407"/>
      <c r="K446" s="412"/>
      <c r="L446" s="412"/>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407"/>
      <c r="S446" s="409"/>
      <c r="T446" s="410"/>
      <c r="U446" s="116">
        <f>'01-Mapa de riesgo-UO'!AW447</f>
        <v>0</v>
      </c>
      <c r="V446" s="116">
        <f>'01-Mapa de riesgo-UO'!AX447</f>
        <v>0</v>
      </c>
      <c r="W446" s="117">
        <f>'01-Mapa de riesgo-UO'!K447</f>
        <v>0</v>
      </c>
      <c r="X446" s="121"/>
      <c r="Y446" s="122"/>
      <c r="Z446" s="123"/>
      <c r="AA446" s="123"/>
      <c r="AB446" s="404"/>
      <c r="AC446" s="126"/>
    </row>
    <row r="447" spans="1:29" ht="12.75" customHeight="1" x14ac:dyDescent="0.2">
      <c r="A447" s="408"/>
      <c r="B447" s="408"/>
      <c r="C447" s="408"/>
      <c r="D447" s="408"/>
      <c r="E447" s="408"/>
      <c r="F447" s="408"/>
      <c r="G447" s="112">
        <f>'01-Mapa de riesgo-UO'!I448</f>
        <v>0</v>
      </c>
      <c r="H447" s="408"/>
      <c r="I447" s="408"/>
      <c r="J447" s="408"/>
      <c r="K447" s="413"/>
      <c r="L447" s="413"/>
      <c r="M447" s="113">
        <f>'01-Mapa de riesgo-UO'!W448</f>
        <v>0</v>
      </c>
      <c r="N447" s="114">
        <f>'01-Mapa de riesgo-UO'!AB448</f>
        <v>0</v>
      </c>
      <c r="O447" s="114">
        <f>'01-Mapa de riesgo-UO'!AF448</f>
        <v>0</v>
      </c>
      <c r="P447" s="115">
        <f>'01-Mapa de riesgo-UO'!AK448</f>
        <v>0</v>
      </c>
      <c r="Q447" s="115">
        <f>'01-Mapa de riesgo-UO'!AP448</f>
        <v>0</v>
      </c>
      <c r="R447" s="408"/>
      <c r="S447" s="409"/>
      <c r="T447" s="410"/>
      <c r="U447" s="116">
        <f>'01-Mapa de riesgo-UO'!AW448</f>
        <v>0</v>
      </c>
      <c r="V447" s="116">
        <f>'01-Mapa de riesgo-UO'!AX448</f>
        <v>0</v>
      </c>
      <c r="W447" s="117">
        <f>'01-Mapa de riesgo-UO'!K448</f>
        <v>0</v>
      </c>
      <c r="X447" s="121"/>
      <c r="Y447" s="122"/>
      <c r="Z447" s="123"/>
      <c r="AA447" s="123"/>
      <c r="AB447" s="405"/>
      <c r="AC447" s="126"/>
    </row>
    <row r="448" spans="1:29" ht="12.75" customHeight="1" x14ac:dyDescent="0.2">
      <c r="A448" s="416">
        <v>147</v>
      </c>
      <c r="B448" s="416" t="str">
        <f>'01-Mapa de riesgo-UO'!D449</f>
        <v>INVESTIGACIÓN_E_INNOVACIÓN</v>
      </c>
      <c r="C448" s="415" t="str">
        <f>+'01-Mapa de riesgo-UO'!F449</f>
        <v>NO</v>
      </c>
      <c r="D448" s="415" t="str">
        <f>'01-Mapa de riesgo-UO'!J449</f>
        <v>Estratégico</v>
      </c>
      <c r="E448" s="415" t="str">
        <f>'01-Mapa de riesgo-UO'!K449</f>
        <v>Actualización en normativa vigente para grupos de investigación</v>
      </c>
      <c r="F448" s="415"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415" t="str">
        <f>'01-Mapa de riesgo-UO'!M449</f>
        <v>Pérdida de la categoría del grupo de investigación</v>
      </c>
      <c r="I448" s="406" t="str">
        <f>'01-Mapa de riesgo-UO'!AT449</f>
        <v>MODERADO</v>
      </c>
      <c r="J448" s="415" t="str">
        <f>'01-Mapa de riesgo-UO'!AU449</f>
        <v># de grupos de investigación categorizados y registrados en MinCiencias</v>
      </c>
      <c r="K448" s="411"/>
      <c r="L448" s="414"/>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406" t="str">
        <f>'01-Mapa de riesgo-UO'!AR449</f>
        <v>ACEPTABLE</v>
      </c>
      <c r="S448" s="409"/>
      <c r="T448" s="410"/>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403"/>
      <c r="AC448" s="126"/>
    </row>
    <row r="449" spans="1:29" ht="12.75" customHeight="1" x14ac:dyDescent="0.2">
      <c r="A449" s="407"/>
      <c r="B449" s="407"/>
      <c r="C449" s="407"/>
      <c r="D449" s="407"/>
      <c r="E449" s="407"/>
      <c r="F449" s="407"/>
      <c r="G449" s="112">
        <f>'01-Mapa de riesgo-UO'!I450</f>
        <v>0</v>
      </c>
      <c r="H449" s="407"/>
      <c r="I449" s="407"/>
      <c r="J449" s="407"/>
      <c r="K449" s="412"/>
      <c r="L449" s="412"/>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407"/>
      <c r="S449" s="409"/>
      <c r="T449" s="410"/>
      <c r="U449" s="116">
        <f>'01-Mapa de riesgo-UO'!AW450</f>
        <v>0</v>
      </c>
      <c r="V449" s="116">
        <f>'01-Mapa de riesgo-UO'!AX450</f>
        <v>0</v>
      </c>
      <c r="W449" s="117">
        <f>'01-Mapa de riesgo-UO'!K450</f>
        <v>0</v>
      </c>
      <c r="X449" s="121"/>
      <c r="Y449" s="122"/>
      <c r="Z449" s="123"/>
      <c r="AA449" s="123"/>
      <c r="AB449" s="404"/>
      <c r="AC449" s="126"/>
    </row>
    <row r="450" spans="1:29" ht="12.75" customHeight="1" x14ac:dyDescent="0.2">
      <c r="A450" s="408"/>
      <c r="B450" s="408"/>
      <c r="C450" s="408"/>
      <c r="D450" s="408"/>
      <c r="E450" s="408"/>
      <c r="F450" s="408"/>
      <c r="G450" s="112">
        <f>'01-Mapa de riesgo-UO'!I451</f>
        <v>0</v>
      </c>
      <c r="H450" s="408"/>
      <c r="I450" s="408"/>
      <c r="J450" s="408"/>
      <c r="K450" s="413"/>
      <c r="L450" s="413"/>
      <c r="M450" s="113">
        <f>'01-Mapa de riesgo-UO'!W451</f>
        <v>0</v>
      </c>
      <c r="N450" s="114">
        <f>'01-Mapa de riesgo-UO'!AB451</f>
        <v>0</v>
      </c>
      <c r="O450" s="114">
        <f>'01-Mapa de riesgo-UO'!AF451</f>
        <v>0</v>
      </c>
      <c r="P450" s="115">
        <f>'01-Mapa de riesgo-UO'!AK451</f>
        <v>0</v>
      </c>
      <c r="Q450" s="115">
        <f>'01-Mapa de riesgo-UO'!AP451</f>
        <v>0</v>
      </c>
      <c r="R450" s="408"/>
      <c r="S450" s="409"/>
      <c r="T450" s="410"/>
      <c r="U450" s="116">
        <f>'01-Mapa de riesgo-UO'!AW451</f>
        <v>0</v>
      </c>
      <c r="V450" s="116">
        <f>'01-Mapa de riesgo-UO'!AX451</f>
        <v>0</v>
      </c>
      <c r="W450" s="117">
        <f>'01-Mapa de riesgo-UO'!K451</f>
        <v>0</v>
      </c>
      <c r="X450" s="121"/>
      <c r="Y450" s="122"/>
      <c r="Z450" s="123"/>
      <c r="AA450" s="123"/>
      <c r="AB450" s="405"/>
      <c r="AC450" s="126"/>
    </row>
    <row r="451" spans="1:29" ht="12.75" customHeight="1" x14ac:dyDescent="0.2">
      <c r="A451" s="416">
        <v>148</v>
      </c>
      <c r="B451" s="416" t="str">
        <f>'01-Mapa de riesgo-UO'!D452</f>
        <v>ADMINISTRACIÓN_INSTITUCIONAL</v>
      </c>
      <c r="C451" s="415" t="str">
        <f>+'01-Mapa de riesgo-UO'!F452</f>
        <v>NO</v>
      </c>
      <c r="D451" s="415" t="str">
        <f>'01-Mapa de riesgo-UO'!J452</f>
        <v>Operacional</v>
      </c>
      <c r="E451" s="415" t="str">
        <f>'01-Mapa de riesgo-UO'!K452</f>
        <v>Escasez de espacios físicos adecuados para el funcionamaiento de la Facultad de Bellas Artes y Humanidades</v>
      </c>
      <c r="F451" s="415"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415" t="str">
        <f>'01-Mapa de riesgo-UO'!M452</f>
        <v>Disminución de la calidad académica en el cumplimiento de las funciones misionales.</v>
      </c>
      <c r="I451" s="406" t="str">
        <f>'01-Mapa de riesgo-UO'!AT452</f>
        <v>MODERADO</v>
      </c>
      <c r="J451" s="415" t="str">
        <f>'01-Mapa de riesgo-UO'!AU452</f>
        <v># adecuaciones físicas solicitadas</v>
      </c>
      <c r="K451" s="411"/>
      <c r="L451" s="414"/>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406" t="str">
        <f>'01-Mapa de riesgo-UO'!AR452</f>
        <v>DÉBIL</v>
      </c>
      <c r="S451" s="409"/>
      <c r="T451" s="410"/>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403"/>
      <c r="AC451" s="126"/>
    </row>
    <row r="452" spans="1:29" ht="12.75" customHeight="1" x14ac:dyDescent="0.2">
      <c r="A452" s="407"/>
      <c r="B452" s="407"/>
      <c r="C452" s="407"/>
      <c r="D452" s="407"/>
      <c r="E452" s="407"/>
      <c r="F452" s="407"/>
      <c r="G452" s="112" t="str">
        <f>'01-Mapa de riesgo-UO'!I453</f>
        <v>Algunos espacios existentes son innadecuados para el uso de la comunidad de la Facultad de Bellas Artes y Humanidades</v>
      </c>
      <c r="H452" s="407"/>
      <c r="I452" s="407"/>
      <c r="J452" s="407"/>
      <c r="K452" s="412"/>
      <c r="L452" s="412"/>
      <c r="M452" s="113">
        <f>'01-Mapa de riesgo-UO'!W453</f>
        <v>0</v>
      </c>
      <c r="N452" s="114">
        <f>'01-Mapa de riesgo-UO'!AB453</f>
        <v>0</v>
      </c>
      <c r="O452" s="114">
        <f>'01-Mapa de riesgo-UO'!AF453</f>
        <v>0</v>
      </c>
      <c r="P452" s="115">
        <f>'01-Mapa de riesgo-UO'!AK453</f>
        <v>0</v>
      </c>
      <c r="Q452" s="115">
        <f>'01-Mapa de riesgo-UO'!AP453</f>
        <v>0</v>
      </c>
      <c r="R452" s="407"/>
      <c r="S452" s="409"/>
      <c r="T452" s="410"/>
      <c r="U452" s="116" t="str">
        <f>'01-Mapa de riesgo-UO'!AW453</f>
        <v>COMPARTIR</v>
      </c>
      <c r="V452" s="116" t="str">
        <f>'01-Mapa de riesgo-UO'!AX453</f>
        <v>Proyectar acciones de intervención edificio</v>
      </c>
      <c r="W452" s="117">
        <f>'01-Mapa de riesgo-UO'!K453</f>
        <v>0</v>
      </c>
      <c r="X452" s="121"/>
      <c r="Y452" s="122"/>
      <c r="Z452" s="123"/>
      <c r="AA452" s="123"/>
      <c r="AB452" s="404"/>
      <c r="AC452" s="126"/>
    </row>
    <row r="453" spans="1:29" ht="12.75" customHeight="1" x14ac:dyDescent="0.2">
      <c r="A453" s="408"/>
      <c r="B453" s="408"/>
      <c r="C453" s="408"/>
      <c r="D453" s="408"/>
      <c r="E453" s="408"/>
      <c r="F453" s="408"/>
      <c r="G453" s="112">
        <f>'01-Mapa de riesgo-UO'!I454</f>
        <v>0</v>
      </c>
      <c r="H453" s="408"/>
      <c r="I453" s="408"/>
      <c r="J453" s="408"/>
      <c r="K453" s="413"/>
      <c r="L453" s="413"/>
      <c r="M453" s="113">
        <f>'01-Mapa de riesgo-UO'!W454</f>
        <v>0</v>
      </c>
      <c r="N453" s="114">
        <f>'01-Mapa de riesgo-UO'!AB454</f>
        <v>0</v>
      </c>
      <c r="O453" s="114">
        <f>'01-Mapa de riesgo-UO'!AF454</f>
        <v>0</v>
      </c>
      <c r="P453" s="115">
        <f>'01-Mapa de riesgo-UO'!AK454</f>
        <v>0</v>
      </c>
      <c r="Q453" s="115">
        <f>'01-Mapa de riesgo-UO'!AP454</f>
        <v>0</v>
      </c>
      <c r="R453" s="408"/>
      <c r="S453" s="409"/>
      <c r="T453" s="410"/>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405"/>
      <c r="AC453" s="126"/>
    </row>
    <row r="454" spans="1:29" ht="12.75" customHeight="1" x14ac:dyDescent="0.2">
      <c r="A454" s="416">
        <v>149</v>
      </c>
      <c r="B454" s="416" t="str">
        <f>'01-Mapa de riesgo-UO'!D455</f>
        <v>ADMINISTRACIÓN_INSTITUCIONAL</v>
      </c>
      <c r="C454" s="415" t="str">
        <f>+'01-Mapa de riesgo-UO'!F455</f>
        <v>NO</v>
      </c>
      <c r="D454" s="415" t="str">
        <f>'01-Mapa de riesgo-UO'!J455</f>
        <v>Derechos_Humanos</v>
      </c>
      <c r="E454" s="415" t="str">
        <f>'01-Mapa de riesgo-UO'!K455</f>
        <v>Público, psicosocial y físico</v>
      </c>
      <c r="F454" s="415"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415" t="str">
        <f>'01-Mapa de riesgo-UO'!M455</f>
        <v>Enfermedades de origen psicosocial
Otro tipo de enfermedades e intoxicaciones
Deserción
Afectación laboral por falta de condiciones adecuadas</v>
      </c>
      <c r="I454" s="406" t="str">
        <f>'01-Mapa de riesgo-UO'!AT455</f>
        <v>GRAVE</v>
      </c>
      <c r="J454" s="415" t="str">
        <f>'01-Mapa de riesgo-UO'!AU455</f>
        <v>Debido a que no se tienen controles, no hay fórmula para la medición</v>
      </c>
      <c r="K454" s="411"/>
      <c r="L454" s="414"/>
      <c r="M454" s="113">
        <f>'01-Mapa de riesgo-UO'!W455</f>
        <v>0</v>
      </c>
      <c r="N454" s="114">
        <f>'01-Mapa de riesgo-UO'!AB455</f>
        <v>0</v>
      </c>
      <c r="O454" s="114">
        <f>'01-Mapa de riesgo-UO'!AF455</f>
        <v>0</v>
      </c>
      <c r="P454" s="115">
        <f>'01-Mapa de riesgo-UO'!AK455</f>
        <v>0</v>
      </c>
      <c r="Q454" s="115">
        <f>'01-Mapa de riesgo-UO'!AP455</f>
        <v>0</v>
      </c>
      <c r="R454" s="406" t="str">
        <f>'01-Mapa de riesgo-UO'!AR455</f>
        <v>INEXISTENTE</v>
      </c>
      <c r="S454" s="409"/>
      <c r="T454" s="410"/>
      <c r="U454" s="116">
        <f>'01-Mapa de riesgo-UO'!AW455</f>
        <v>0</v>
      </c>
      <c r="V454" s="116">
        <f>'01-Mapa de riesgo-UO'!AX455</f>
        <v>0</v>
      </c>
      <c r="W454" s="117" t="str">
        <f>'01-Mapa de riesgo-UO'!K455</f>
        <v>Público, psicosocial y físico</v>
      </c>
      <c r="X454" s="121"/>
      <c r="Y454" s="122"/>
      <c r="Z454" s="123"/>
      <c r="AA454" s="123"/>
      <c r="AB454" s="403"/>
      <c r="AC454" s="126"/>
    </row>
    <row r="455" spans="1:29" ht="12.75" customHeight="1" x14ac:dyDescent="0.2">
      <c r="A455" s="407"/>
      <c r="B455" s="407"/>
      <c r="C455" s="407"/>
      <c r="D455" s="407"/>
      <c r="E455" s="407"/>
      <c r="F455" s="407"/>
      <c r="G455" s="112" t="str">
        <f>'01-Mapa de riesgo-UO'!I456</f>
        <v>Consumo de sustancias alucinógenas al interior de la Facultad de Bellas Artes y Humanidades por parte de los estudiantes</v>
      </c>
      <c r="H455" s="407"/>
      <c r="I455" s="407"/>
      <c r="J455" s="407"/>
      <c r="K455" s="412"/>
      <c r="L455" s="412"/>
      <c r="M455" s="113">
        <f>'01-Mapa de riesgo-UO'!W456</f>
        <v>0</v>
      </c>
      <c r="N455" s="114">
        <f>'01-Mapa de riesgo-UO'!AB456</f>
        <v>0</v>
      </c>
      <c r="O455" s="114">
        <f>'01-Mapa de riesgo-UO'!AF456</f>
        <v>0</v>
      </c>
      <c r="P455" s="115">
        <f>'01-Mapa de riesgo-UO'!AK456</f>
        <v>0</v>
      </c>
      <c r="Q455" s="115">
        <f>'01-Mapa de riesgo-UO'!AP456</f>
        <v>0</v>
      </c>
      <c r="R455" s="407"/>
      <c r="S455" s="409"/>
      <c r="T455" s="410"/>
      <c r="U455" s="116">
        <f>'01-Mapa de riesgo-UO'!AW456</f>
        <v>0</v>
      </c>
      <c r="V455" s="116">
        <f>'01-Mapa de riesgo-UO'!AX456</f>
        <v>0</v>
      </c>
      <c r="W455" s="117">
        <f>'01-Mapa de riesgo-UO'!K456</f>
        <v>0</v>
      </c>
      <c r="X455" s="121"/>
      <c r="Y455" s="122"/>
      <c r="Z455" s="123"/>
      <c r="AA455" s="123"/>
      <c r="AB455" s="404"/>
      <c r="AC455" s="126"/>
    </row>
    <row r="456" spans="1:29" ht="12.75" customHeight="1" x14ac:dyDescent="0.2">
      <c r="A456" s="408"/>
      <c r="B456" s="408"/>
      <c r="C456" s="408"/>
      <c r="D456" s="408"/>
      <c r="E456" s="408"/>
      <c r="F456" s="408"/>
      <c r="G456" s="112" t="str">
        <f>'01-Mapa de riesgo-UO'!I457</f>
        <v>Proliferación de olores y humo de sustancias psicoactivas en la edificación de la Facultad de Bellas Artes y Humanidades</v>
      </c>
      <c r="H456" s="408"/>
      <c r="I456" s="408"/>
      <c r="J456" s="408"/>
      <c r="K456" s="413"/>
      <c r="L456" s="413"/>
      <c r="M456" s="113">
        <f>'01-Mapa de riesgo-UO'!W457</f>
        <v>0</v>
      </c>
      <c r="N456" s="114">
        <f>'01-Mapa de riesgo-UO'!AB457</f>
        <v>0</v>
      </c>
      <c r="O456" s="114">
        <f>'01-Mapa de riesgo-UO'!AF457</f>
        <v>0</v>
      </c>
      <c r="P456" s="115">
        <f>'01-Mapa de riesgo-UO'!AK457</f>
        <v>0</v>
      </c>
      <c r="Q456" s="115">
        <f>'01-Mapa de riesgo-UO'!AP457</f>
        <v>0</v>
      </c>
      <c r="R456" s="408"/>
      <c r="S456" s="409"/>
      <c r="T456" s="410"/>
      <c r="U456" s="116">
        <f>'01-Mapa de riesgo-UO'!AW457</f>
        <v>0</v>
      </c>
      <c r="V456" s="116">
        <f>'01-Mapa de riesgo-UO'!AX457</f>
        <v>0</v>
      </c>
      <c r="W456" s="117">
        <f>'01-Mapa de riesgo-UO'!K457</f>
        <v>0</v>
      </c>
      <c r="X456" s="121"/>
      <c r="Y456" s="122"/>
      <c r="Z456" s="123"/>
      <c r="AA456" s="123"/>
      <c r="AB456" s="405"/>
      <c r="AC456" s="126"/>
    </row>
    <row r="457" spans="1:29" ht="12.75" customHeight="1" x14ac:dyDescent="0.2">
      <c r="A457" s="416">
        <v>150</v>
      </c>
      <c r="B457" s="416" t="str">
        <f>'01-Mapa de riesgo-UO'!D458</f>
        <v>ADMINISTRACIÓN_INSTITUCIONAL</v>
      </c>
      <c r="C457" s="415" t="str">
        <f>+'01-Mapa de riesgo-UO'!F458</f>
        <v>NO</v>
      </c>
      <c r="D457" s="415" t="str">
        <f>'01-Mapa de riesgo-UO'!J458</f>
        <v>Cumplimiento</v>
      </c>
      <c r="E457" s="415" t="str">
        <f>'01-Mapa de riesgo-UO'!K458</f>
        <v>Registros presupuestales generados después de que se inicie la ejecución de los compromisos u obligaciones</v>
      </c>
      <c r="F457" s="415"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415" t="str">
        <f>'01-Mapa de riesgo-UO'!M458</f>
        <v>Procesos disciplinarios</v>
      </c>
      <c r="I457" s="406" t="str">
        <f>'01-Mapa de riesgo-UO'!AT458</f>
        <v>LEVE</v>
      </c>
      <c r="J457" s="415" t="str">
        <f>'01-Mapa de riesgo-UO'!AU458</f>
        <v>Registros presupuestales generados a hechos cumplidos</v>
      </c>
      <c r="K457" s="411"/>
      <c r="L457" s="414"/>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406" t="str">
        <f>'01-Mapa de riesgo-UO'!AR458</f>
        <v>ACEPTABLE</v>
      </c>
      <c r="S457" s="409"/>
      <c r="T457" s="410"/>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403"/>
      <c r="AC457" s="126"/>
    </row>
    <row r="458" spans="1:29" ht="12.75" customHeight="1" x14ac:dyDescent="0.2">
      <c r="A458" s="407"/>
      <c r="B458" s="407"/>
      <c r="C458" s="407"/>
      <c r="D458" s="407"/>
      <c r="E458" s="407"/>
      <c r="F458" s="407"/>
      <c r="G458" s="112">
        <f>'01-Mapa de riesgo-UO'!I459</f>
        <v>0</v>
      </c>
      <c r="H458" s="407"/>
      <c r="I458" s="407"/>
      <c r="J458" s="407"/>
      <c r="K458" s="412"/>
      <c r="L458" s="412"/>
      <c r="M458" s="113">
        <f>'01-Mapa de riesgo-UO'!W459</f>
        <v>0</v>
      </c>
      <c r="N458" s="114">
        <f>'01-Mapa de riesgo-UO'!AB459</f>
        <v>0</v>
      </c>
      <c r="O458" s="114">
        <f>'01-Mapa de riesgo-UO'!AF459</f>
        <v>0</v>
      </c>
      <c r="P458" s="115">
        <f>'01-Mapa de riesgo-UO'!AK459</f>
        <v>0</v>
      </c>
      <c r="Q458" s="115">
        <f>'01-Mapa de riesgo-UO'!AP459</f>
        <v>0</v>
      </c>
      <c r="R458" s="407"/>
      <c r="S458" s="409"/>
      <c r="T458" s="410"/>
      <c r="U458" s="116" t="str">
        <f>'01-Mapa de riesgo-UO'!AW459</f>
        <v>ASUMIR</v>
      </c>
      <c r="V458" s="116">
        <f>'01-Mapa de riesgo-UO'!AX459</f>
        <v>0</v>
      </c>
      <c r="W458" s="117">
        <f>'01-Mapa de riesgo-UO'!K459</f>
        <v>0</v>
      </c>
      <c r="X458" s="121"/>
      <c r="Y458" s="122"/>
      <c r="Z458" s="123"/>
      <c r="AA458" s="123"/>
      <c r="AB458" s="404"/>
      <c r="AC458" s="126"/>
    </row>
    <row r="459" spans="1:29" ht="12.75" customHeight="1" x14ac:dyDescent="0.2">
      <c r="A459" s="408"/>
      <c r="B459" s="408"/>
      <c r="C459" s="408"/>
      <c r="D459" s="408"/>
      <c r="E459" s="408"/>
      <c r="F459" s="408"/>
      <c r="G459" s="112">
        <f>'01-Mapa de riesgo-UO'!I460</f>
        <v>0</v>
      </c>
      <c r="H459" s="408"/>
      <c r="I459" s="408"/>
      <c r="J459" s="408"/>
      <c r="K459" s="413"/>
      <c r="L459" s="413"/>
      <c r="M459" s="113">
        <f>'01-Mapa de riesgo-UO'!W460</f>
        <v>0</v>
      </c>
      <c r="N459" s="114">
        <f>'01-Mapa de riesgo-UO'!AB460</f>
        <v>0</v>
      </c>
      <c r="O459" s="114">
        <f>'01-Mapa de riesgo-UO'!AF460</f>
        <v>0</v>
      </c>
      <c r="P459" s="115">
        <f>'01-Mapa de riesgo-UO'!AK460</f>
        <v>0</v>
      </c>
      <c r="Q459" s="115">
        <f>'01-Mapa de riesgo-UO'!AP460</f>
        <v>0</v>
      </c>
      <c r="R459" s="408"/>
      <c r="S459" s="409"/>
      <c r="T459" s="410"/>
      <c r="U459" s="116" t="str">
        <f>'01-Mapa de riesgo-UO'!AW460</f>
        <v>ASUMIR</v>
      </c>
      <c r="V459" s="116">
        <f>'01-Mapa de riesgo-UO'!AX460</f>
        <v>0</v>
      </c>
      <c r="W459" s="117">
        <f>'01-Mapa de riesgo-UO'!K460</f>
        <v>0</v>
      </c>
      <c r="X459" s="121"/>
      <c r="Y459" s="122"/>
      <c r="Z459" s="123"/>
      <c r="AA459" s="123"/>
      <c r="AB459" s="405"/>
      <c r="AC459" s="126"/>
    </row>
    <row r="460" spans="1:29" ht="12.75" customHeight="1" x14ac:dyDescent="0.2">
      <c r="A460" s="416">
        <v>151</v>
      </c>
      <c r="B460" s="416" t="str">
        <f>'01-Mapa de riesgo-UO'!D461</f>
        <v>ADMINISTRACIÓN_INSTITUCIONAL</v>
      </c>
      <c r="C460" s="415" t="str">
        <f>+'01-Mapa de riesgo-UO'!F461</f>
        <v>SI</v>
      </c>
      <c r="D460" s="415" t="str">
        <f>'01-Mapa de riesgo-UO'!J461</f>
        <v>Financiero</v>
      </c>
      <c r="E460" s="415" t="str">
        <f>'01-Mapa de riesgo-UO'!K461</f>
        <v>Fraude electronico</v>
      </c>
      <c r="F460" s="415" t="str">
        <f>'01-Mapa de riesgo-UO'!L461</f>
        <v xml:space="preserve">   Acceso no autorizado a la banca virtual</v>
      </c>
      <c r="G460" s="112" t="str">
        <f>'01-Mapa de riesgo-UO'!I461</f>
        <v>Falta de seguimiento a los protocolos definidos.</v>
      </c>
      <c r="H460" s="415" t="str">
        <f>'01-Mapa de riesgo-UO'!M461</f>
        <v xml:space="preserve">1. Detrimento Patrimonial.            2. Exposición   de la            información financiera de la Universidad.                      </v>
      </c>
      <c r="I460" s="406" t="str">
        <f>'01-Mapa de riesgo-UO'!AT461</f>
        <v>LEVE</v>
      </c>
      <c r="J460" s="415" t="str">
        <f>'01-Mapa de riesgo-UO'!AU461</f>
        <v xml:space="preserve">         N° de accesos no autorizados</v>
      </c>
      <c r="K460" s="411"/>
      <c r="L460" s="414"/>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406" t="str">
        <f>'01-Mapa de riesgo-UO'!AR461</f>
        <v>FUERTE</v>
      </c>
      <c r="S460" s="409"/>
      <c r="T460" s="410"/>
      <c r="U460" s="116" t="str">
        <f>'01-Mapa de riesgo-UO'!AW461</f>
        <v>ASUMIR</v>
      </c>
      <c r="V460" s="116">
        <f>'01-Mapa de riesgo-UO'!AX461</f>
        <v>0</v>
      </c>
      <c r="W460" s="117" t="str">
        <f>'01-Mapa de riesgo-UO'!K461</f>
        <v>Fraude electronico</v>
      </c>
      <c r="X460" s="121"/>
      <c r="Y460" s="122"/>
      <c r="Z460" s="123"/>
      <c r="AA460" s="123"/>
      <c r="AB460" s="403"/>
      <c r="AC460" s="126"/>
    </row>
    <row r="461" spans="1:29" ht="12.75" customHeight="1" x14ac:dyDescent="0.2">
      <c r="A461" s="407"/>
      <c r="B461" s="407"/>
      <c r="C461" s="407"/>
      <c r="D461" s="407"/>
      <c r="E461" s="407"/>
      <c r="F461" s="407"/>
      <c r="G461" s="112" t="str">
        <f>'01-Mapa de riesgo-UO'!I462</f>
        <v>Incumplimiento de los protocolos</v>
      </c>
      <c r="H461" s="407"/>
      <c r="I461" s="407"/>
      <c r="J461" s="407"/>
      <c r="K461" s="412"/>
      <c r="L461" s="412"/>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407"/>
      <c r="S461" s="409"/>
      <c r="T461" s="410"/>
      <c r="U461" s="116" t="str">
        <f>'01-Mapa de riesgo-UO'!AW462</f>
        <v>ASUMIR</v>
      </c>
      <c r="V461" s="116">
        <f>'01-Mapa de riesgo-UO'!AX462</f>
        <v>0</v>
      </c>
      <c r="W461" s="117">
        <f>'01-Mapa de riesgo-UO'!K462</f>
        <v>0</v>
      </c>
      <c r="X461" s="121"/>
      <c r="Y461" s="122"/>
      <c r="Z461" s="123"/>
      <c r="AA461" s="123"/>
      <c r="AB461" s="404"/>
      <c r="AC461" s="126"/>
    </row>
    <row r="462" spans="1:29" ht="12.75" customHeight="1" x14ac:dyDescent="0.2">
      <c r="A462" s="408"/>
      <c r="B462" s="408"/>
      <c r="C462" s="408"/>
      <c r="D462" s="408"/>
      <c r="E462" s="408"/>
      <c r="F462" s="408"/>
      <c r="G462" s="112" t="str">
        <f>'01-Mapa de riesgo-UO'!I463</f>
        <v>Ataques ciberneticos</v>
      </c>
      <c r="H462" s="408"/>
      <c r="I462" s="408"/>
      <c r="J462" s="408"/>
      <c r="K462" s="413"/>
      <c r="L462" s="413"/>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408"/>
      <c r="S462" s="409"/>
      <c r="T462" s="410"/>
      <c r="U462" s="116" t="str">
        <f>'01-Mapa de riesgo-UO'!AW463</f>
        <v>ASUMIR</v>
      </c>
      <c r="V462" s="116">
        <f>'01-Mapa de riesgo-UO'!AX463</f>
        <v>0</v>
      </c>
      <c r="W462" s="117">
        <f>'01-Mapa de riesgo-UO'!K463</f>
        <v>0</v>
      </c>
      <c r="X462" s="121"/>
      <c r="Y462" s="122"/>
      <c r="Z462" s="123"/>
      <c r="AA462" s="123"/>
      <c r="AB462" s="405"/>
      <c r="AC462" s="126"/>
    </row>
    <row r="463" spans="1:29" ht="12.75" customHeight="1" x14ac:dyDescent="0.2">
      <c r="A463" s="416">
        <v>152</v>
      </c>
      <c r="B463" s="416" t="str">
        <f>'01-Mapa de riesgo-UO'!D464</f>
        <v>ADMINISTRACIÓN_INSTITUCIONAL</v>
      </c>
      <c r="C463" s="415" t="str">
        <f>+'01-Mapa de riesgo-UO'!F464</f>
        <v>NO</v>
      </c>
      <c r="D463" s="415" t="str">
        <f>'01-Mapa de riesgo-UO'!J464</f>
        <v>Contable</v>
      </c>
      <c r="E463" s="415" t="str">
        <f>'01-Mapa de riesgo-UO'!K464</f>
        <v>Hechos económicos no incluidos en el proceso contable.</v>
      </c>
      <c r="F463" s="415"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415" t="str">
        <f>'01-Mapa de riesgo-UO'!M464</f>
        <v xml:space="preserve">1. Estados Financieros no razonables para la toma de decisiones 
2. Detrimento Patrimonial.
3. Hallazgos por parte del Ente de Control disciplinarios y fiscales. </v>
      </c>
      <c r="I463" s="406" t="str">
        <f>'01-Mapa de riesgo-UO'!AT464</f>
        <v>LEVE</v>
      </c>
      <c r="J463" s="415" t="str">
        <f>'01-Mapa de riesgo-UO'!AU464</f>
        <v>Número de hechos económicos no reportados en el período</v>
      </c>
      <c r="K463" s="411"/>
      <c r="L463" s="414"/>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406" t="str">
        <f>'01-Mapa de riesgo-UO'!AR464</f>
        <v>ACEPTABLE</v>
      </c>
      <c r="S463" s="409"/>
      <c r="T463" s="410"/>
      <c r="U463" s="116" t="str">
        <f>'01-Mapa de riesgo-UO'!AW464</f>
        <v>ASUMIR</v>
      </c>
      <c r="V463" s="116">
        <f>'01-Mapa de riesgo-UO'!AX464</f>
        <v>0</v>
      </c>
      <c r="W463" s="117" t="str">
        <f>'01-Mapa de riesgo-UO'!K464</f>
        <v>Hechos económicos no incluidos en el proceso contable.</v>
      </c>
      <c r="X463" s="121"/>
      <c r="Y463" s="122"/>
      <c r="Z463" s="123"/>
      <c r="AA463" s="123"/>
      <c r="AB463" s="403"/>
      <c r="AC463" s="126"/>
    </row>
    <row r="464" spans="1:29" ht="12.75" customHeight="1" x14ac:dyDescent="0.2">
      <c r="A464" s="407"/>
      <c r="B464" s="407"/>
      <c r="C464" s="407"/>
      <c r="D464" s="407"/>
      <c r="E464" s="407"/>
      <c r="F464" s="407"/>
      <c r="G464" s="112">
        <f>'01-Mapa de riesgo-UO'!I465</f>
        <v>0</v>
      </c>
      <c r="H464" s="407"/>
      <c r="I464" s="407"/>
      <c r="J464" s="407"/>
      <c r="K464" s="412"/>
      <c r="L464" s="412"/>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407"/>
      <c r="S464" s="409"/>
      <c r="T464" s="410"/>
      <c r="U464" s="116" t="str">
        <f>'01-Mapa de riesgo-UO'!AW465</f>
        <v>ASUMIR</v>
      </c>
      <c r="V464" s="116">
        <f>'01-Mapa de riesgo-UO'!AX465</f>
        <v>0</v>
      </c>
      <c r="W464" s="117">
        <f>'01-Mapa de riesgo-UO'!K465</f>
        <v>0</v>
      </c>
      <c r="X464" s="121"/>
      <c r="Y464" s="122"/>
      <c r="Z464" s="123"/>
      <c r="AA464" s="123"/>
      <c r="AB464" s="404"/>
      <c r="AC464" s="126"/>
    </row>
    <row r="465" spans="1:29" ht="12.75" customHeight="1" x14ac:dyDescent="0.2">
      <c r="A465" s="408"/>
      <c r="B465" s="408"/>
      <c r="C465" s="408"/>
      <c r="D465" s="408"/>
      <c r="E465" s="408"/>
      <c r="F465" s="408"/>
      <c r="G465" s="112">
        <f>'01-Mapa de riesgo-UO'!I466</f>
        <v>0</v>
      </c>
      <c r="H465" s="408"/>
      <c r="I465" s="408"/>
      <c r="J465" s="408"/>
      <c r="K465" s="413"/>
      <c r="L465" s="413"/>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408"/>
      <c r="S465" s="409"/>
      <c r="T465" s="410"/>
      <c r="U465" s="116" t="str">
        <f>'01-Mapa de riesgo-UO'!AW466</f>
        <v>ASUMIR</v>
      </c>
      <c r="V465" s="116">
        <f>'01-Mapa de riesgo-UO'!AX466</f>
        <v>0</v>
      </c>
      <c r="W465" s="117">
        <f>'01-Mapa de riesgo-UO'!K466</f>
        <v>0</v>
      </c>
      <c r="X465" s="121"/>
      <c r="Y465" s="122"/>
      <c r="Z465" s="123"/>
      <c r="AA465" s="123"/>
      <c r="AB465" s="405"/>
      <c r="AC465" s="126"/>
    </row>
    <row r="466" spans="1:29" ht="12.75" customHeight="1" x14ac:dyDescent="0.2">
      <c r="A466" s="416">
        <v>153</v>
      </c>
      <c r="B466" s="416" t="str">
        <f>'01-Mapa de riesgo-UO'!D467</f>
        <v>ADMINISTRACIÓN_INSTITUCIONAL</v>
      </c>
      <c r="C466" s="415" t="str">
        <f>+'01-Mapa de riesgo-UO'!F467</f>
        <v>NO</v>
      </c>
      <c r="D466" s="415" t="str">
        <f>'01-Mapa de riesgo-UO'!J467</f>
        <v>Contable</v>
      </c>
      <c r="E466" s="415" t="str">
        <f>'01-Mapa de riesgo-UO'!K467</f>
        <v>No fenecimiento de la cuenta debido al incumplimiento normativo y del manual de políticas contables en el desarrollo de actividades financieras</v>
      </c>
      <c r="F466" s="415" t="str">
        <f>'01-Mapa de riesgo-UO'!L467</f>
        <v>Registros contables no consistentes con la normas expedidades por el ente regulardor en la materia</v>
      </c>
      <c r="G466" s="112" t="str">
        <f>'01-Mapa de riesgo-UO'!I467</f>
        <v>Estados Financieros inconsistentes.</v>
      </c>
      <c r="H466" s="415" t="str">
        <f>'01-Mapa de riesgo-UO'!M467</f>
        <v>1. Hechos economicos sobre o subestimados,
2. Sanciones Disciplinarias
3. Estados Financieros no aprobados.</v>
      </c>
      <c r="I466" s="406" t="str">
        <f>'01-Mapa de riesgo-UO'!AT467</f>
        <v>MODERADO</v>
      </c>
      <c r="J466" s="415" t="str">
        <f>'01-Mapa de riesgo-UO'!AU467</f>
        <v xml:space="preserve">Nro. de Estados FinanciEros no  fenecidos en la vigencia auditada </v>
      </c>
      <c r="K466" s="411"/>
      <c r="L466" s="414"/>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406" t="str">
        <f>'01-Mapa de riesgo-UO'!AR467</f>
        <v>ACEPTABLE</v>
      </c>
      <c r="S466" s="409"/>
      <c r="T466" s="410"/>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403"/>
      <c r="AC466" s="126"/>
    </row>
    <row r="467" spans="1:29" ht="12.75" customHeight="1" x14ac:dyDescent="0.2">
      <c r="A467" s="407"/>
      <c r="B467" s="407"/>
      <c r="C467" s="407"/>
      <c r="D467" s="407"/>
      <c r="E467" s="407"/>
      <c r="F467" s="407"/>
      <c r="G467" s="112">
        <f>'01-Mapa de riesgo-UO'!I468</f>
        <v>0</v>
      </c>
      <c r="H467" s="407"/>
      <c r="I467" s="407"/>
      <c r="J467" s="407"/>
      <c r="K467" s="412"/>
      <c r="L467" s="412"/>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407"/>
      <c r="S467" s="409"/>
      <c r="T467" s="410"/>
      <c r="U467" s="116">
        <f>'01-Mapa de riesgo-UO'!AW468</f>
        <v>0</v>
      </c>
      <c r="V467" s="116">
        <f>'01-Mapa de riesgo-UO'!AX468</f>
        <v>0</v>
      </c>
      <c r="W467" s="117">
        <f>'01-Mapa de riesgo-UO'!K468</f>
        <v>0</v>
      </c>
      <c r="X467" s="121"/>
      <c r="Y467" s="122"/>
      <c r="Z467" s="123"/>
      <c r="AA467" s="123"/>
      <c r="AB467" s="404"/>
      <c r="AC467" s="126"/>
    </row>
    <row r="468" spans="1:29" ht="12.75" customHeight="1" x14ac:dyDescent="0.2">
      <c r="A468" s="408"/>
      <c r="B468" s="408"/>
      <c r="C468" s="408"/>
      <c r="D468" s="408"/>
      <c r="E468" s="408"/>
      <c r="F468" s="408"/>
      <c r="G468" s="112">
        <f>'01-Mapa de riesgo-UO'!I469</f>
        <v>0</v>
      </c>
      <c r="H468" s="408"/>
      <c r="I468" s="408"/>
      <c r="J468" s="408"/>
      <c r="K468" s="413"/>
      <c r="L468" s="413"/>
      <c r="M468" s="113">
        <f>'01-Mapa de riesgo-UO'!W469</f>
        <v>0</v>
      </c>
      <c r="N468" s="114">
        <f>'01-Mapa de riesgo-UO'!AB469</f>
        <v>0</v>
      </c>
      <c r="O468" s="114">
        <f>'01-Mapa de riesgo-UO'!AF469</f>
        <v>0</v>
      </c>
      <c r="P468" s="115">
        <f>'01-Mapa de riesgo-UO'!AK469</f>
        <v>0</v>
      </c>
      <c r="Q468" s="115">
        <f>'01-Mapa de riesgo-UO'!AP469</f>
        <v>0</v>
      </c>
      <c r="R468" s="408"/>
      <c r="S468" s="409"/>
      <c r="T468" s="410"/>
      <c r="U468" s="116">
        <f>'01-Mapa de riesgo-UO'!AW469</f>
        <v>0</v>
      </c>
      <c r="V468" s="116">
        <f>'01-Mapa de riesgo-UO'!AX469</f>
        <v>0</v>
      </c>
      <c r="W468" s="117">
        <f>'01-Mapa de riesgo-UO'!K469</f>
        <v>0</v>
      </c>
      <c r="X468" s="121"/>
      <c r="Y468" s="122"/>
      <c r="Z468" s="123"/>
      <c r="AA468" s="123"/>
      <c r="AB468" s="405"/>
      <c r="AC468" s="126"/>
    </row>
    <row r="469" spans="1:29" ht="12.75" customHeight="1" x14ac:dyDescent="0.2">
      <c r="A469" s="416">
        <v>154</v>
      </c>
      <c r="B469" s="416" t="str">
        <f>'01-Mapa de riesgo-UO'!D470</f>
        <v>ADMINISTRACIÓN_INSTITUCIONAL</v>
      </c>
      <c r="C469" s="415" t="str">
        <f>+'01-Mapa de riesgo-UO'!F470</f>
        <v>NO</v>
      </c>
      <c r="D469" s="415" t="str">
        <f>'01-Mapa de riesgo-UO'!J470</f>
        <v>Cumplimiento</v>
      </c>
      <c r="E469" s="415" t="str">
        <f>'01-Mapa de riesgo-UO'!K470</f>
        <v xml:space="preserve">No suscribir el contrato </v>
      </c>
      <c r="F469" s="415"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415" t="str">
        <f>'01-Mapa de riesgo-UO'!M470</f>
        <v xml:space="preserve">Retrasos en la presentación del servicio, pérdida económica, conflictos comerciales entre las partes, incumplimientos, falta de eficacia y eficiencia en los procesos de compra </v>
      </c>
      <c r="I469" s="406" t="str">
        <f>'01-Mapa de riesgo-UO'!AT470</f>
        <v>MODERADO</v>
      </c>
      <c r="J469" s="415" t="str">
        <f>'01-Mapa de riesgo-UO'!AU470</f>
        <v xml:space="preserve">Valor girado / Valor total aprobado en Decreto de Liquidación </v>
      </c>
      <c r="K469" s="411"/>
      <c r="L469" s="414"/>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406" t="str">
        <f>'01-Mapa de riesgo-UO'!AR470</f>
        <v>ACEPTABLE</v>
      </c>
      <c r="S469" s="409"/>
      <c r="T469" s="410"/>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403"/>
      <c r="AC469" s="126"/>
    </row>
    <row r="470" spans="1:29" ht="12.75" customHeight="1" x14ac:dyDescent="0.2">
      <c r="A470" s="407"/>
      <c r="B470" s="407"/>
      <c r="C470" s="407"/>
      <c r="D470" s="407"/>
      <c r="E470" s="407"/>
      <c r="F470" s="407"/>
      <c r="G470" s="112">
        <f>'01-Mapa de riesgo-UO'!I471</f>
        <v>0</v>
      </c>
      <c r="H470" s="407"/>
      <c r="I470" s="407"/>
      <c r="J470" s="407"/>
      <c r="K470" s="412"/>
      <c r="L470" s="412"/>
      <c r="M470" s="113">
        <f>'01-Mapa de riesgo-UO'!W471</f>
        <v>0</v>
      </c>
      <c r="N470" s="114">
        <f>'01-Mapa de riesgo-UO'!AB471</f>
        <v>0</v>
      </c>
      <c r="O470" s="114">
        <f>'01-Mapa de riesgo-UO'!AF471</f>
        <v>0</v>
      </c>
      <c r="P470" s="115">
        <f>'01-Mapa de riesgo-UO'!AK471</f>
        <v>0</v>
      </c>
      <c r="Q470" s="115">
        <f>'01-Mapa de riesgo-UO'!AP471</f>
        <v>0</v>
      </c>
      <c r="R470" s="407"/>
      <c r="S470" s="409"/>
      <c r="T470" s="410"/>
      <c r="U470" s="116">
        <f>'01-Mapa de riesgo-UO'!AW471</f>
        <v>0</v>
      </c>
      <c r="V470" s="116">
        <f>'01-Mapa de riesgo-UO'!AX471</f>
        <v>0</v>
      </c>
      <c r="W470" s="117">
        <f>'01-Mapa de riesgo-UO'!K471</f>
        <v>0</v>
      </c>
      <c r="X470" s="121"/>
      <c r="Y470" s="122"/>
      <c r="Z470" s="123"/>
      <c r="AA470" s="123"/>
      <c r="AB470" s="404"/>
      <c r="AC470" s="126"/>
    </row>
    <row r="471" spans="1:29" ht="12.75" customHeight="1" x14ac:dyDescent="0.2">
      <c r="A471" s="408"/>
      <c r="B471" s="408"/>
      <c r="C471" s="408"/>
      <c r="D471" s="408"/>
      <c r="E471" s="408"/>
      <c r="F471" s="408"/>
      <c r="G471" s="112">
        <f>'01-Mapa de riesgo-UO'!I472</f>
        <v>0</v>
      </c>
      <c r="H471" s="408"/>
      <c r="I471" s="408"/>
      <c r="J471" s="408"/>
      <c r="K471" s="413"/>
      <c r="L471" s="413"/>
      <c r="M471" s="113">
        <f>'01-Mapa de riesgo-UO'!W472</f>
        <v>0</v>
      </c>
      <c r="N471" s="114">
        <f>'01-Mapa de riesgo-UO'!AB472</f>
        <v>0</v>
      </c>
      <c r="O471" s="114">
        <f>'01-Mapa de riesgo-UO'!AF472</f>
        <v>0</v>
      </c>
      <c r="P471" s="115">
        <f>'01-Mapa de riesgo-UO'!AK472</f>
        <v>0</v>
      </c>
      <c r="Q471" s="115">
        <f>'01-Mapa de riesgo-UO'!AP472</f>
        <v>0</v>
      </c>
      <c r="R471" s="408"/>
      <c r="S471" s="409"/>
      <c r="T471" s="410"/>
      <c r="U471" s="116">
        <f>'01-Mapa de riesgo-UO'!AW472</f>
        <v>0</v>
      </c>
      <c r="V471" s="116">
        <f>'01-Mapa de riesgo-UO'!AX472</f>
        <v>0</v>
      </c>
      <c r="W471" s="117">
        <f>'01-Mapa de riesgo-UO'!K472</f>
        <v>0</v>
      </c>
      <c r="X471" s="121"/>
      <c r="Y471" s="122"/>
      <c r="Z471" s="123"/>
      <c r="AA471" s="123"/>
      <c r="AB471" s="405"/>
      <c r="AC471" s="126"/>
    </row>
    <row r="472" spans="1:29" ht="12.75" customHeight="1" x14ac:dyDescent="0.2">
      <c r="A472" s="416">
        <v>155</v>
      </c>
      <c r="B472" s="416" t="str">
        <f>'01-Mapa de riesgo-UO'!D473</f>
        <v>BIENESTAR_INSTITUCIONAL</v>
      </c>
      <c r="C472" s="415" t="str">
        <f>+'01-Mapa de riesgo-UO'!F473</f>
        <v>NO</v>
      </c>
      <c r="D472" s="415" t="str">
        <f>'01-Mapa de riesgo-UO'!J473</f>
        <v>Contable</v>
      </c>
      <c r="E472" s="415" t="str">
        <f>'01-Mapa de riesgo-UO'!K473</f>
        <v>Hechos económicos no incluidos en el proceso contable .</v>
      </c>
      <c r="F472" s="415"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415" t="str">
        <f>'01-Mapa de riesgo-UO'!M473</f>
        <v>1. Hechos económicos subestimados,
2. Mala Reputación
3. Declaración tributarias no exactas.</v>
      </c>
      <c r="I472" s="406" t="str">
        <f>'01-Mapa de riesgo-UO'!AT473</f>
        <v>LEVE</v>
      </c>
      <c r="J472" s="415"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411"/>
      <c r="L472" s="414"/>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406" t="str">
        <f>'01-Mapa de riesgo-UO'!AR473</f>
        <v>ACEPTABLE</v>
      </c>
      <c r="S472" s="409"/>
      <c r="T472" s="410"/>
      <c r="U472" s="116" t="str">
        <f>'01-Mapa de riesgo-UO'!AW473</f>
        <v>ASUMIR</v>
      </c>
      <c r="V472" s="116">
        <f>'01-Mapa de riesgo-UO'!AX473</f>
        <v>0</v>
      </c>
      <c r="W472" s="117" t="str">
        <f>'01-Mapa de riesgo-UO'!K473</f>
        <v>Hechos económicos no incluidos en el proceso contable .</v>
      </c>
      <c r="X472" s="121"/>
      <c r="Y472" s="122"/>
      <c r="Z472" s="123"/>
      <c r="AA472" s="123"/>
      <c r="AB472" s="403"/>
      <c r="AC472" s="126"/>
    </row>
    <row r="473" spans="1:29" ht="12.75" customHeight="1" x14ac:dyDescent="0.2">
      <c r="A473" s="407"/>
      <c r="B473" s="407"/>
      <c r="C473" s="407"/>
      <c r="D473" s="407"/>
      <c r="E473" s="407"/>
      <c r="F473" s="407"/>
      <c r="G473" s="112" t="str">
        <f>'01-Mapa de riesgo-UO'!I474</f>
        <v>Demora en la generación de Ordenes de pago</v>
      </c>
      <c r="H473" s="407"/>
      <c r="I473" s="407"/>
      <c r="J473" s="407"/>
      <c r="K473" s="412"/>
      <c r="L473" s="412"/>
      <c r="M473" s="113">
        <f>'01-Mapa de riesgo-UO'!W474</f>
        <v>0</v>
      </c>
      <c r="N473" s="114">
        <f>'01-Mapa de riesgo-UO'!AB474</f>
        <v>0</v>
      </c>
      <c r="O473" s="114">
        <f>'01-Mapa de riesgo-UO'!AF474</f>
        <v>0</v>
      </c>
      <c r="P473" s="115">
        <f>'01-Mapa de riesgo-UO'!AK474</f>
        <v>0</v>
      </c>
      <c r="Q473" s="115">
        <f>'01-Mapa de riesgo-UO'!AP474</f>
        <v>0</v>
      </c>
      <c r="R473" s="407"/>
      <c r="S473" s="409"/>
      <c r="T473" s="410"/>
      <c r="U473" s="116" t="str">
        <f>'01-Mapa de riesgo-UO'!AW474</f>
        <v>ASUMIR</v>
      </c>
      <c r="V473" s="116">
        <f>'01-Mapa de riesgo-UO'!AX474</f>
        <v>0</v>
      </c>
      <c r="W473" s="117">
        <f>'01-Mapa de riesgo-UO'!K474</f>
        <v>0</v>
      </c>
      <c r="X473" s="121"/>
      <c r="Y473" s="122"/>
      <c r="Z473" s="123"/>
      <c r="AA473" s="123"/>
      <c r="AB473" s="404"/>
      <c r="AC473" s="126"/>
    </row>
    <row r="474" spans="1:29" ht="12.75" customHeight="1" x14ac:dyDescent="0.2">
      <c r="A474" s="408"/>
      <c r="B474" s="408"/>
      <c r="C474" s="408"/>
      <c r="D474" s="408"/>
      <c r="E474" s="408"/>
      <c r="F474" s="408"/>
      <c r="G474" s="112" t="str">
        <f>'01-Mapa de riesgo-UO'!I475</f>
        <v>Demora en la Causación de Ordenes de pago</v>
      </c>
      <c r="H474" s="408"/>
      <c r="I474" s="408"/>
      <c r="J474" s="408"/>
      <c r="K474" s="413"/>
      <c r="L474" s="413"/>
      <c r="M474" s="113">
        <f>'01-Mapa de riesgo-UO'!W475</f>
        <v>0</v>
      </c>
      <c r="N474" s="114">
        <f>'01-Mapa de riesgo-UO'!AB475</f>
        <v>0</v>
      </c>
      <c r="O474" s="114">
        <f>'01-Mapa de riesgo-UO'!AF475</f>
        <v>0</v>
      </c>
      <c r="P474" s="115">
        <f>'01-Mapa de riesgo-UO'!AK475</f>
        <v>0</v>
      </c>
      <c r="Q474" s="115">
        <f>'01-Mapa de riesgo-UO'!AP475</f>
        <v>0</v>
      </c>
      <c r="R474" s="408"/>
      <c r="S474" s="409"/>
      <c r="T474" s="410"/>
      <c r="U474" s="116" t="str">
        <f>'01-Mapa de riesgo-UO'!AW475</f>
        <v>ASUMIR</v>
      </c>
      <c r="V474" s="116">
        <f>'01-Mapa de riesgo-UO'!AX475</f>
        <v>0</v>
      </c>
      <c r="W474" s="117">
        <f>'01-Mapa de riesgo-UO'!K475</f>
        <v>0</v>
      </c>
      <c r="X474" s="121"/>
      <c r="Y474" s="122"/>
      <c r="Z474" s="123"/>
      <c r="AA474" s="123"/>
      <c r="AB474" s="405"/>
      <c r="AC474" s="126"/>
    </row>
    <row r="475" spans="1:29" ht="12.75" customHeight="1" x14ac:dyDescent="0.2">
      <c r="A475" s="416">
        <v>156</v>
      </c>
      <c r="B475" s="416" t="str">
        <f>'01-Mapa de riesgo-UO'!D476</f>
        <v>BIENESTAR_INSTITUCIONAL</v>
      </c>
      <c r="C475" s="415" t="str">
        <f>+'01-Mapa de riesgo-UO'!F476</f>
        <v>NO</v>
      </c>
      <c r="D475" s="415" t="str">
        <f>'01-Mapa de riesgo-UO'!J476</f>
        <v>Contable</v>
      </c>
      <c r="E475" s="415" t="str">
        <f>'01-Mapa de riesgo-UO'!K476</f>
        <v>SANCIONES</v>
      </c>
      <c r="F475" s="415"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415" t="str">
        <f>'01-Mapa de riesgo-UO'!M476</f>
        <v>1. Sanciones
2.  Declaración tributarias no exactas.
3. Detrimento patrimonial</v>
      </c>
      <c r="I475" s="406" t="str">
        <f>'01-Mapa de riesgo-UO'!AT476</f>
        <v>LEVE</v>
      </c>
      <c r="J475" s="415" t="str">
        <f>'01-Mapa de riesgo-UO'!AU476</f>
        <v>Obligaciones tributarias no presentadas/obligaciones tributarias a presentar 
Valores no aceptados en la devolución de IVA atribuibles a gestión Contable/Valor a solicitar de devolución de IVA</v>
      </c>
      <c r="K475" s="411"/>
      <c r="L475" s="414"/>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406" t="str">
        <f>'01-Mapa de riesgo-UO'!AR476</f>
        <v>ACEPTABLE</v>
      </c>
      <c r="S475" s="409"/>
      <c r="T475" s="410"/>
      <c r="U475" s="116" t="str">
        <f>'01-Mapa de riesgo-UO'!AW476</f>
        <v>ASUMIR</v>
      </c>
      <c r="V475" s="116">
        <f>'01-Mapa de riesgo-UO'!AX476</f>
        <v>0</v>
      </c>
      <c r="W475" s="117" t="str">
        <f>'01-Mapa de riesgo-UO'!K476</f>
        <v>SANCIONES</v>
      </c>
      <c r="X475" s="121"/>
      <c r="Y475" s="122"/>
      <c r="Z475" s="123"/>
      <c r="AA475" s="123"/>
      <c r="AB475" s="403"/>
      <c r="AC475" s="126"/>
    </row>
    <row r="476" spans="1:29" ht="12.75" customHeight="1" x14ac:dyDescent="0.2">
      <c r="A476" s="407"/>
      <c r="B476" s="407"/>
      <c r="C476" s="407"/>
      <c r="D476" s="407"/>
      <c r="E476" s="407"/>
      <c r="F476" s="407"/>
      <c r="G476" s="112" t="str">
        <f>'01-Mapa de riesgo-UO'!I477</f>
        <v xml:space="preserve">No presentación de una obligación tributaria </v>
      </c>
      <c r="H476" s="407"/>
      <c r="I476" s="407"/>
      <c r="J476" s="407"/>
      <c r="K476" s="412"/>
      <c r="L476" s="412"/>
      <c r="M476" s="113">
        <f>'01-Mapa de riesgo-UO'!W477</f>
        <v>0</v>
      </c>
      <c r="N476" s="114">
        <f>'01-Mapa de riesgo-UO'!AB477</f>
        <v>0</v>
      </c>
      <c r="O476" s="114">
        <f>'01-Mapa de riesgo-UO'!AF477</f>
        <v>0</v>
      </c>
      <c r="P476" s="115">
        <f>'01-Mapa de riesgo-UO'!AK477</f>
        <v>0</v>
      </c>
      <c r="Q476" s="115">
        <f>'01-Mapa de riesgo-UO'!AP477</f>
        <v>0</v>
      </c>
      <c r="R476" s="407"/>
      <c r="S476" s="409"/>
      <c r="T476" s="410"/>
      <c r="U476" s="116" t="str">
        <f>'01-Mapa de riesgo-UO'!AW477</f>
        <v>ASUMIR</v>
      </c>
      <c r="V476" s="116">
        <f>'01-Mapa de riesgo-UO'!AX477</f>
        <v>0</v>
      </c>
      <c r="W476" s="117">
        <f>'01-Mapa de riesgo-UO'!K477</f>
        <v>0</v>
      </c>
      <c r="X476" s="121"/>
      <c r="Y476" s="122"/>
      <c r="Z476" s="123"/>
      <c r="AA476" s="123"/>
      <c r="AB476" s="404"/>
      <c r="AC476" s="126"/>
    </row>
    <row r="477" spans="1:29" ht="12.75" customHeight="1" x14ac:dyDescent="0.2">
      <c r="A477" s="408"/>
      <c r="B477" s="408"/>
      <c r="C477" s="408"/>
      <c r="D477" s="408"/>
      <c r="E477" s="408"/>
      <c r="F477" s="408"/>
      <c r="G477" s="112" t="str">
        <f>'01-Mapa de riesgo-UO'!I478</f>
        <v xml:space="preserve">Presentación inadecuada de la solicitud de devolución de IVA/Declaración de Retención en la fuente/ICA </v>
      </c>
      <c r="H477" s="408"/>
      <c r="I477" s="408"/>
      <c r="J477" s="408"/>
      <c r="K477" s="413"/>
      <c r="L477" s="413"/>
      <c r="M477" s="113">
        <f>'01-Mapa de riesgo-UO'!W478</f>
        <v>0</v>
      </c>
      <c r="N477" s="114">
        <f>'01-Mapa de riesgo-UO'!AB478</f>
        <v>0</v>
      </c>
      <c r="O477" s="114">
        <f>'01-Mapa de riesgo-UO'!AF478</f>
        <v>0</v>
      </c>
      <c r="P477" s="115">
        <f>'01-Mapa de riesgo-UO'!AK478</f>
        <v>0</v>
      </c>
      <c r="Q477" s="115">
        <f>'01-Mapa de riesgo-UO'!AP478</f>
        <v>0</v>
      </c>
      <c r="R477" s="408"/>
      <c r="S477" s="409"/>
      <c r="T477" s="410"/>
      <c r="U477" s="116" t="str">
        <f>'01-Mapa de riesgo-UO'!AW478</f>
        <v>ASUMIR</v>
      </c>
      <c r="V477" s="116">
        <f>'01-Mapa de riesgo-UO'!AX478</f>
        <v>0</v>
      </c>
      <c r="W477" s="117">
        <f>'01-Mapa de riesgo-UO'!K478</f>
        <v>0</v>
      </c>
      <c r="X477" s="121"/>
      <c r="Y477" s="122"/>
      <c r="Z477" s="123"/>
      <c r="AA477" s="123"/>
      <c r="AB477" s="405"/>
      <c r="AC477" s="126"/>
    </row>
    <row r="478" spans="1:29" ht="12.75" customHeight="1" x14ac:dyDescent="0.2">
      <c r="A478" s="416">
        <v>157</v>
      </c>
      <c r="B478" s="416" t="str">
        <f>'01-Mapa de riesgo-UO'!D479</f>
        <v>ADMINISTRACIÓN_INSTITUCIONAL</v>
      </c>
      <c r="C478" s="415" t="str">
        <f>+'01-Mapa de riesgo-UO'!F479</f>
        <v>NO</v>
      </c>
      <c r="D478" s="415" t="str">
        <f>'01-Mapa de riesgo-UO'!J479</f>
        <v>Estratégico</v>
      </c>
      <c r="E478" s="415" t="str">
        <f>'01-Mapa de riesgo-UO'!K479</f>
        <v xml:space="preserve">Programas de apoyo socioeconómico que no lleguen oportunamente a la población que lo requiere de acuerdo a sus necesidades  </v>
      </c>
      <c r="F478" s="415"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415" t="str">
        <f>'01-Mapa de riesgo-UO'!M479</f>
        <v xml:space="preserve">Los apoyos no lleguen oportunamente a quien lo necesita  según sus necesidades
Disminución en el cumplimiento de los indicadores del PDI 
</v>
      </c>
      <c r="I478" s="406" t="str">
        <f>'01-Mapa de riesgo-UO'!AT479</f>
        <v>MODERADO</v>
      </c>
      <c r="J478" s="415"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411"/>
      <c r="L478" s="414"/>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406" t="str">
        <f>'01-Mapa de riesgo-UO'!AR479</f>
        <v>ACEPTABLE</v>
      </c>
      <c r="S478" s="409"/>
      <c r="T478" s="410"/>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403"/>
      <c r="AC478" s="126"/>
    </row>
    <row r="479" spans="1:29" ht="12.75" customHeight="1" x14ac:dyDescent="0.2">
      <c r="A479" s="407"/>
      <c r="B479" s="407"/>
      <c r="C479" s="407"/>
      <c r="D479" s="407"/>
      <c r="E479" s="407"/>
      <c r="F479" s="407"/>
      <c r="G479" s="112" t="str">
        <f>'01-Mapa de riesgo-UO'!I480</f>
        <v>Recursos disponibles que no permiten flexibilidad en la destinación de acuerdo a las necesidades identificadas en la población estudiantil</v>
      </c>
      <c r="H479" s="407"/>
      <c r="I479" s="407"/>
      <c r="J479" s="407"/>
      <c r="K479" s="412"/>
      <c r="L479" s="412"/>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407"/>
      <c r="S479" s="409"/>
      <c r="T479" s="410"/>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404"/>
      <c r="AC479" s="126"/>
    </row>
    <row r="480" spans="1:29" ht="12.75" customHeight="1" x14ac:dyDescent="0.2">
      <c r="A480" s="408"/>
      <c r="B480" s="408"/>
      <c r="C480" s="408"/>
      <c r="D480" s="408"/>
      <c r="E480" s="408"/>
      <c r="F480" s="408"/>
      <c r="G480" s="112">
        <f>'01-Mapa de riesgo-UO'!I481</f>
        <v>0</v>
      </c>
      <c r="H480" s="408"/>
      <c r="I480" s="408"/>
      <c r="J480" s="408"/>
      <c r="K480" s="413"/>
      <c r="L480" s="413"/>
      <c r="M480" s="113">
        <f>'01-Mapa de riesgo-UO'!W481</f>
        <v>0</v>
      </c>
      <c r="N480" s="114">
        <f>'01-Mapa de riesgo-UO'!AB481</f>
        <v>0</v>
      </c>
      <c r="O480" s="114">
        <f>'01-Mapa de riesgo-UO'!AF481</f>
        <v>0</v>
      </c>
      <c r="P480" s="115">
        <f>'01-Mapa de riesgo-UO'!AK481</f>
        <v>0</v>
      </c>
      <c r="Q480" s="115">
        <f>'01-Mapa de riesgo-UO'!AP481</f>
        <v>0</v>
      </c>
      <c r="R480" s="408"/>
      <c r="S480" s="409"/>
      <c r="T480" s="410"/>
      <c r="U480" s="116">
        <f>'01-Mapa de riesgo-UO'!AW481</f>
        <v>0</v>
      </c>
      <c r="V480" s="116">
        <f>'01-Mapa de riesgo-UO'!AX481</f>
        <v>0</v>
      </c>
      <c r="W480" s="117">
        <f>'01-Mapa de riesgo-UO'!K481</f>
        <v>0</v>
      </c>
      <c r="X480" s="121"/>
      <c r="Y480" s="122"/>
      <c r="Z480" s="123"/>
      <c r="AA480" s="123"/>
      <c r="AB480" s="405"/>
      <c r="AC480" s="126"/>
    </row>
    <row r="481" spans="1:29" ht="12.75" customHeight="1" x14ac:dyDescent="0.2">
      <c r="A481" s="416">
        <v>158</v>
      </c>
      <c r="B481" s="416" t="str">
        <f>'01-Mapa de riesgo-UO'!D482</f>
        <v>ADMINISTRACIÓN_INSTITUCIONAL</v>
      </c>
      <c r="C481" s="415" t="str">
        <f>+'01-Mapa de riesgo-UO'!F482</f>
        <v>NO</v>
      </c>
      <c r="D481" s="415" t="str">
        <f>'01-Mapa de riesgo-UO'!J482</f>
        <v>Cumplimiento</v>
      </c>
      <c r="E481" s="415" t="str">
        <f>'01-Mapa de riesgo-UO'!K482</f>
        <v>Inhabilitación del servicio de salud integral de la UTP por parte de los entes de control</v>
      </c>
      <c r="F481" s="415"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415" t="str">
        <f>'01-Mapa de riesgo-UO'!M482</f>
        <v>Cierre de los servicios de salud en la institución
Sanciones y multas a la Universidad
Procesos disciplinarios 
Afectación de imagen  Institucional</v>
      </c>
      <c r="I481" s="406" t="str">
        <f>'01-Mapa de riesgo-UO'!AT482</f>
        <v>GRAVE</v>
      </c>
      <c r="J481" s="415" t="str">
        <f>'01-Mapa de riesgo-UO'!AU482</f>
        <v>(No. de items de la autoevaluación que cumplen con los estandares de habilitación / Total de items de la autoevaluación de habilitación) * 100</v>
      </c>
      <c r="K481" s="411"/>
      <c r="L481" s="414"/>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406" t="str">
        <f>'01-Mapa de riesgo-UO'!AR482</f>
        <v>ACEPTABLE</v>
      </c>
      <c r="S481" s="409"/>
      <c r="T481" s="410"/>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403"/>
      <c r="AC481" s="126"/>
    </row>
    <row r="482" spans="1:29" ht="12.75" customHeight="1" x14ac:dyDescent="0.2">
      <c r="A482" s="407"/>
      <c r="B482" s="407"/>
      <c r="C482" s="407"/>
      <c r="D482" s="407"/>
      <c r="E482" s="407"/>
      <c r="F482" s="407"/>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07"/>
      <c r="I482" s="407"/>
      <c r="J482" s="407"/>
      <c r="K482" s="412"/>
      <c r="L482" s="412"/>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407"/>
      <c r="S482" s="409"/>
      <c r="T482" s="410"/>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404"/>
      <c r="AC482" s="126"/>
    </row>
    <row r="483" spans="1:29" ht="12.75" customHeight="1" x14ac:dyDescent="0.2">
      <c r="A483" s="408"/>
      <c r="B483" s="408"/>
      <c r="C483" s="408"/>
      <c r="D483" s="408"/>
      <c r="E483" s="408"/>
      <c r="F483" s="408"/>
      <c r="G483" s="112" t="str">
        <f>'01-Mapa de riesgo-UO'!I484</f>
        <v>Construcción de CAT institucional para el acopio de residuos postconsumo institucionales</v>
      </c>
      <c r="H483" s="408"/>
      <c r="I483" s="408"/>
      <c r="J483" s="408"/>
      <c r="K483" s="413"/>
      <c r="L483" s="413"/>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408"/>
      <c r="S483" s="409"/>
      <c r="T483" s="410"/>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405"/>
      <c r="AC483" s="126"/>
    </row>
    <row r="484" spans="1:29" ht="12.75" customHeight="1" x14ac:dyDescent="0.2">
      <c r="A484" s="416">
        <v>159</v>
      </c>
      <c r="B484" s="416" t="str">
        <f>'01-Mapa de riesgo-UO'!D485</f>
        <v>ADMINISTRACIÓN_INSTITUCIONAL</v>
      </c>
      <c r="C484" s="415" t="str">
        <f>+'01-Mapa de riesgo-UO'!F485</f>
        <v>NO</v>
      </c>
      <c r="D484" s="415" t="str">
        <f>'01-Mapa de riesgo-UO'!J485</f>
        <v>Operacional</v>
      </c>
      <c r="E484" s="415" t="str">
        <f>'01-Mapa de riesgo-UO'!K485</f>
        <v>No prestación adecuada de los servicios requeridos por la comunidad universitaria.</v>
      </c>
      <c r="F484" s="415"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415" t="str">
        <f>'01-Mapa de riesgo-UO'!M485</f>
        <v>Inconformidad de los usuarios, probabilidad de mal funcionamiento de equipos e incremento en daños de la infraestructura.</v>
      </c>
      <c r="I484" s="406" t="str">
        <f>'01-Mapa de riesgo-UO'!AT485</f>
        <v>MODERADO</v>
      </c>
      <c r="J484" s="415" t="str">
        <f>'01-Mapa de riesgo-UO'!AU485</f>
        <v>No. de inconformidades en el servicio / No. De servicios y contratos programados x 100</v>
      </c>
      <c r="K484" s="411"/>
      <c r="L484" s="414"/>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406" t="str">
        <f>'01-Mapa de riesgo-UO'!AR485</f>
        <v>ACEPTABLE</v>
      </c>
      <c r="S484" s="409"/>
      <c r="T484" s="410"/>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403"/>
      <c r="AC484" s="126"/>
    </row>
    <row r="485" spans="1:29" ht="12.75" customHeight="1" x14ac:dyDescent="0.2">
      <c r="A485" s="407"/>
      <c r="B485" s="407"/>
      <c r="C485" s="407"/>
      <c r="D485" s="407"/>
      <c r="E485" s="407"/>
      <c r="F485" s="407"/>
      <c r="G485" s="112" t="str">
        <f>'01-Mapa de riesgo-UO'!I486</f>
        <v>No cumplimiento de los cronogramas establecidos en la contratación de obras y servicios</v>
      </c>
      <c r="H485" s="407"/>
      <c r="I485" s="407"/>
      <c r="J485" s="407"/>
      <c r="K485" s="412"/>
      <c r="L485" s="412"/>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407"/>
      <c r="S485" s="409"/>
      <c r="T485" s="410"/>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404"/>
      <c r="AC485" s="126"/>
    </row>
    <row r="486" spans="1:29" ht="12.75" customHeight="1" x14ac:dyDescent="0.2">
      <c r="A486" s="408"/>
      <c r="B486" s="408"/>
      <c r="C486" s="408"/>
      <c r="D486" s="408"/>
      <c r="E486" s="408"/>
      <c r="F486" s="408"/>
      <c r="G486" s="112" t="str">
        <f>'01-Mapa de riesgo-UO'!I487</f>
        <v xml:space="preserve">Falta de revisión y atención a la ejecución a las observaciones presentadas por los contratistas en mantenimiento de equipos </v>
      </c>
      <c r="H486" s="408"/>
      <c r="I486" s="408"/>
      <c r="J486" s="408"/>
      <c r="K486" s="413"/>
      <c r="L486" s="413"/>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408"/>
      <c r="S486" s="409"/>
      <c r="T486" s="410"/>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405"/>
      <c r="AC486" s="126"/>
    </row>
    <row r="487" spans="1:29" ht="12.75" customHeight="1" x14ac:dyDescent="0.2">
      <c r="A487" s="416">
        <v>160</v>
      </c>
      <c r="B487" s="416" t="str">
        <f>'01-Mapa de riesgo-UO'!D488</f>
        <v>ADMINISTRACIÓN_INSTITUCIONAL</v>
      </c>
      <c r="C487" s="415" t="str">
        <f>+'01-Mapa de riesgo-UO'!F488</f>
        <v>NO</v>
      </c>
      <c r="D487" s="415" t="str">
        <f>'01-Mapa de riesgo-UO'!J488</f>
        <v>Financiero</v>
      </c>
      <c r="E487" s="415" t="str">
        <f>'01-Mapa de riesgo-UO'!K488</f>
        <v>Pago de suministro de bienes, despues de la fecha de vencimiento de la factura.</v>
      </c>
      <c r="F487" s="415"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415" t="str">
        <f>'01-Mapa de riesgo-UO'!M488</f>
        <v>Demandas por incumplimiento en el pago.
Multas
Deterioro en la imagen institucional</v>
      </c>
      <c r="I487" s="406" t="str">
        <f>'01-Mapa de riesgo-UO'!AT488</f>
        <v>LEVE</v>
      </c>
      <c r="J487" s="415" t="str">
        <f>'01-Mapa de riesgo-UO'!AU488</f>
        <v>Número de facturas pagadas fuera de las fechas establecidas por el proveedor.</v>
      </c>
      <c r="K487" s="411"/>
      <c r="L487" s="414"/>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406" t="str">
        <f>'01-Mapa de riesgo-UO'!AR488</f>
        <v>FUERTE</v>
      </c>
      <c r="S487" s="409"/>
      <c r="T487" s="410"/>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403"/>
      <c r="AC487" s="126"/>
    </row>
    <row r="488" spans="1:29" ht="12.75" customHeight="1" x14ac:dyDescent="0.2">
      <c r="A488" s="407"/>
      <c r="B488" s="407"/>
      <c r="C488" s="407"/>
      <c r="D488" s="407"/>
      <c r="E488" s="407"/>
      <c r="F488" s="407"/>
      <c r="G488" s="112" t="str">
        <f>'01-Mapa de riesgo-UO'!I489</f>
        <v>Falta de seguimiento al tramite de pago a proveedores.</v>
      </c>
      <c r="H488" s="407"/>
      <c r="I488" s="407"/>
      <c r="J488" s="407"/>
      <c r="K488" s="412"/>
      <c r="L488" s="412"/>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407"/>
      <c r="S488" s="409"/>
      <c r="T488" s="410"/>
      <c r="U488" s="116" t="str">
        <f>'01-Mapa de riesgo-UO'!AW489</f>
        <v>ASUMIR</v>
      </c>
      <c r="V488" s="116">
        <f>'01-Mapa de riesgo-UO'!AX489</f>
        <v>0</v>
      </c>
      <c r="W488" s="117">
        <f>'01-Mapa de riesgo-UO'!K489</f>
        <v>0</v>
      </c>
      <c r="X488" s="121"/>
      <c r="Y488" s="122"/>
      <c r="Z488" s="123"/>
      <c r="AA488" s="123"/>
      <c r="AB488" s="404"/>
      <c r="AC488" s="126"/>
    </row>
    <row r="489" spans="1:29" ht="12.75" customHeight="1" x14ac:dyDescent="0.2">
      <c r="A489" s="408"/>
      <c r="B489" s="408"/>
      <c r="C489" s="408"/>
      <c r="D489" s="408"/>
      <c r="E489" s="408"/>
      <c r="F489" s="408"/>
      <c r="G489" s="112" t="str">
        <f>'01-Mapa de riesgo-UO'!I490</f>
        <v xml:space="preserve">Diligenciamiento oportuno del acta de recibido a satisfaccion por de los supervisores </v>
      </c>
      <c r="H489" s="408"/>
      <c r="I489" s="408"/>
      <c r="J489" s="408"/>
      <c r="K489" s="413"/>
      <c r="L489" s="413"/>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408"/>
      <c r="S489" s="409"/>
      <c r="T489" s="410"/>
      <c r="U489" s="116" t="str">
        <f>'01-Mapa de riesgo-UO'!AW490</f>
        <v>ASUMIR</v>
      </c>
      <c r="V489" s="116">
        <f>'01-Mapa de riesgo-UO'!AX490</f>
        <v>0</v>
      </c>
      <c r="W489" s="117">
        <f>'01-Mapa de riesgo-UO'!K490</f>
        <v>0</v>
      </c>
      <c r="X489" s="121"/>
      <c r="Y489" s="122"/>
      <c r="Z489" s="123"/>
      <c r="AA489" s="123"/>
      <c r="AB489" s="405"/>
      <c r="AC489" s="126"/>
    </row>
    <row r="490" spans="1:29" ht="12.75" customHeight="1" x14ac:dyDescent="0.2">
      <c r="A490" s="416">
        <v>161</v>
      </c>
      <c r="B490" s="416" t="str">
        <f>'01-Mapa de riesgo-UO'!D491</f>
        <v>ADMINISTRACIÓN_INSTITUCIONAL</v>
      </c>
      <c r="C490" s="415" t="str">
        <f>+'01-Mapa de riesgo-UO'!F491</f>
        <v>NO</v>
      </c>
      <c r="D490" s="415" t="str">
        <f>'01-Mapa de riesgo-UO'!J491</f>
        <v>Operacional</v>
      </c>
      <c r="E490" s="415" t="str">
        <f>'01-Mapa de riesgo-UO'!K491</f>
        <v>Agotamiento de las reservas de agua en el campus universitario, para la atención de las necesidades basicas de salubridad.</v>
      </c>
      <c r="F490" s="415" t="str">
        <f>'01-Mapa de riesgo-UO'!L491</f>
        <v>Falta de agua en el campus Universitario para la atención de necesidades básicas</v>
      </c>
      <c r="G490" s="112" t="str">
        <f>'01-Mapa de riesgo-UO'!I491</f>
        <v>No revisión oportuna de los niveles de los tanques de almacenamiento de agua.</v>
      </c>
      <c r="H490" s="415" t="str">
        <f>'01-Mapa de riesgo-UO'!M491</f>
        <v>Suspensión de actividades académicas y administrativas</v>
      </c>
      <c r="I490" s="406" t="str">
        <f>'01-Mapa de riesgo-UO'!AT491</f>
        <v>LEVE</v>
      </c>
      <c r="J490" s="415" t="str">
        <f>'01-Mapa de riesgo-UO'!AU491</f>
        <v>Número de veces que se suspenden las actividades académicas o administrativas por agotamiento de las reservas de agua durante la vigencia en actividades no programadas</v>
      </c>
      <c r="K490" s="411"/>
      <c r="L490" s="414"/>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406" t="str">
        <f>'01-Mapa de riesgo-UO'!AR491</f>
        <v>ACEPTABLE</v>
      </c>
      <c r="S490" s="409"/>
      <c r="T490" s="410"/>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403"/>
      <c r="AC490" s="126"/>
    </row>
    <row r="491" spans="1:29" ht="12.75" customHeight="1" x14ac:dyDescent="0.2">
      <c r="A491" s="407"/>
      <c r="B491" s="407"/>
      <c r="C491" s="407"/>
      <c r="D491" s="407"/>
      <c r="E491" s="407"/>
      <c r="F491" s="407"/>
      <c r="G491" s="112" t="str">
        <f>'01-Mapa de riesgo-UO'!I492</f>
        <v xml:space="preserve">Daños ocurridos en la red hidráulica al interior del campus que imposibiliten el suministro de agua. </v>
      </c>
      <c r="H491" s="407"/>
      <c r="I491" s="407"/>
      <c r="J491" s="407"/>
      <c r="K491" s="412"/>
      <c r="L491" s="412"/>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407"/>
      <c r="S491" s="409"/>
      <c r="T491" s="410"/>
      <c r="U491" s="116">
        <f>'01-Mapa de riesgo-UO'!AW492</f>
        <v>0</v>
      </c>
      <c r="V491" s="116">
        <f>'01-Mapa de riesgo-UO'!AX492</f>
        <v>0</v>
      </c>
      <c r="W491" s="117">
        <f>'01-Mapa de riesgo-UO'!K492</f>
        <v>0</v>
      </c>
      <c r="X491" s="121"/>
      <c r="Y491" s="122"/>
      <c r="Z491" s="123"/>
      <c r="AA491" s="123"/>
      <c r="AB491" s="404"/>
      <c r="AC491" s="126"/>
    </row>
    <row r="492" spans="1:29" ht="12.75" customHeight="1" x14ac:dyDescent="0.2">
      <c r="A492" s="408"/>
      <c r="B492" s="408"/>
      <c r="C492" s="408"/>
      <c r="D492" s="408"/>
      <c r="E492" s="408"/>
      <c r="F492" s="408"/>
      <c r="G492" s="112" t="str">
        <f>'01-Mapa de riesgo-UO'!I493</f>
        <v xml:space="preserve">Falta de suministro de agua prolongado por parte del prestador del servicio, por daños ocurridos en la red hidráulica  externa </v>
      </c>
      <c r="H492" s="408"/>
      <c r="I492" s="408"/>
      <c r="J492" s="408"/>
      <c r="K492" s="413"/>
      <c r="L492" s="413"/>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408"/>
      <c r="S492" s="409"/>
      <c r="T492" s="410"/>
      <c r="U492" s="116">
        <f>'01-Mapa de riesgo-UO'!AW493</f>
        <v>0</v>
      </c>
      <c r="V492" s="116">
        <f>'01-Mapa de riesgo-UO'!AX493</f>
        <v>0</v>
      </c>
      <c r="W492" s="117">
        <f>'01-Mapa de riesgo-UO'!K493</f>
        <v>0</v>
      </c>
      <c r="X492" s="121"/>
      <c r="Y492" s="122"/>
      <c r="Z492" s="123"/>
      <c r="AA492" s="123"/>
      <c r="AB492" s="405"/>
      <c r="AC492" s="126"/>
    </row>
    <row r="493" spans="1:29" ht="12.75" customHeight="1" x14ac:dyDescent="0.2">
      <c r="A493" s="416">
        <v>162</v>
      </c>
      <c r="B493" s="416">
        <f>'01-Mapa de riesgo-UO'!D494</f>
        <v>0</v>
      </c>
      <c r="C493" s="415">
        <f>+'01-Mapa de riesgo-UO'!F494</f>
        <v>0</v>
      </c>
      <c r="D493" s="415">
        <f>'01-Mapa de riesgo-UO'!J494</f>
        <v>0</v>
      </c>
      <c r="E493" s="415">
        <f>'01-Mapa de riesgo-UO'!K494</f>
        <v>0</v>
      </c>
      <c r="F493" s="415">
        <f>'01-Mapa de riesgo-UO'!L494</f>
        <v>0</v>
      </c>
      <c r="G493" s="112">
        <f>'01-Mapa de riesgo-UO'!I494</f>
        <v>0</v>
      </c>
      <c r="H493" s="415">
        <f>'01-Mapa de riesgo-UO'!M494</f>
        <v>0</v>
      </c>
      <c r="I493" s="406" t="str">
        <f>'01-Mapa de riesgo-UO'!AT494</f>
        <v>LEVE</v>
      </c>
      <c r="J493" s="415">
        <f>'01-Mapa de riesgo-UO'!AU494</f>
        <v>0</v>
      </c>
      <c r="K493" s="411"/>
      <c r="L493" s="414"/>
      <c r="M493" s="113">
        <f>'01-Mapa de riesgo-UO'!W494</f>
        <v>0</v>
      </c>
      <c r="N493" s="114">
        <f>'01-Mapa de riesgo-UO'!AB494</f>
        <v>0</v>
      </c>
      <c r="O493" s="114">
        <f>'01-Mapa de riesgo-UO'!AF494</f>
        <v>0</v>
      </c>
      <c r="P493" s="115">
        <f>'01-Mapa de riesgo-UO'!AK494</f>
        <v>0</v>
      </c>
      <c r="Q493" s="115">
        <f>'01-Mapa de riesgo-UO'!AP494</f>
        <v>0</v>
      </c>
      <c r="R493" s="406" t="e">
        <f>'01-Mapa de riesgo-UO'!AR494</f>
        <v>#DIV/0!</v>
      </c>
      <c r="S493" s="409"/>
      <c r="T493" s="410"/>
      <c r="U493" s="116">
        <f>'01-Mapa de riesgo-UO'!AW494</f>
        <v>0</v>
      </c>
      <c r="V493" s="116">
        <f>'01-Mapa de riesgo-UO'!AX494</f>
        <v>0</v>
      </c>
      <c r="W493" s="117">
        <f>'01-Mapa de riesgo-UO'!K494</f>
        <v>0</v>
      </c>
      <c r="X493" s="121"/>
      <c r="Y493" s="122"/>
      <c r="Z493" s="123"/>
      <c r="AA493" s="123"/>
      <c r="AB493" s="403"/>
      <c r="AC493" s="126"/>
    </row>
    <row r="494" spans="1:29" ht="12.75" customHeight="1" x14ac:dyDescent="0.2">
      <c r="A494" s="407"/>
      <c r="B494" s="407"/>
      <c r="C494" s="407"/>
      <c r="D494" s="407"/>
      <c r="E494" s="407"/>
      <c r="F494" s="407"/>
      <c r="G494" s="112">
        <f>'01-Mapa de riesgo-UO'!I495</f>
        <v>0</v>
      </c>
      <c r="H494" s="407"/>
      <c r="I494" s="407"/>
      <c r="J494" s="407"/>
      <c r="K494" s="412"/>
      <c r="L494" s="412"/>
      <c r="M494" s="113">
        <f>'01-Mapa de riesgo-UO'!W495</f>
        <v>0</v>
      </c>
      <c r="N494" s="114">
        <f>'01-Mapa de riesgo-UO'!AB495</f>
        <v>0</v>
      </c>
      <c r="O494" s="114">
        <f>'01-Mapa de riesgo-UO'!AF495</f>
        <v>0</v>
      </c>
      <c r="P494" s="115">
        <f>'01-Mapa de riesgo-UO'!AK495</f>
        <v>0</v>
      </c>
      <c r="Q494" s="115">
        <f>'01-Mapa de riesgo-UO'!AP495</f>
        <v>0</v>
      </c>
      <c r="R494" s="407"/>
      <c r="S494" s="409"/>
      <c r="T494" s="410"/>
      <c r="U494" s="116">
        <f>'01-Mapa de riesgo-UO'!AW495</f>
        <v>0</v>
      </c>
      <c r="V494" s="116">
        <f>'01-Mapa de riesgo-UO'!AX495</f>
        <v>0</v>
      </c>
      <c r="W494" s="117">
        <f>'01-Mapa de riesgo-UO'!K495</f>
        <v>0</v>
      </c>
      <c r="X494" s="121"/>
      <c r="Y494" s="122"/>
      <c r="Z494" s="123"/>
      <c r="AA494" s="123"/>
      <c r="AB494" s="404"/>
      <c r="AC494" s="126"/>
    </row>
    <row r="495" spans="1:29" ht="12.75" customHeight="1" x14ac:dyDescent="0.2">
      <c r="A495" s="408"/>
      <c r="B495" s="408"/>
      <c r="C495" s="408"/>
      <c r="D495" s="408"/>
      <c r="E495" s="408"/>
      <c r="F495" s="408"/>
      <c r="G495" s="112">
        <f>'01-Mapa de riesgo-UO'!I496</f>
        <v>0</v>
      </c>
      <c r="H495" s="408"/>
      <c r="I495" s="408"/>
      <c r="J495" s="408"/>
      <c r="K495" s="413"/>
      <c r="L495" s="413"/>
      <c r="M495" s="113">
        <f>'01-Mapa de riesgo-UO'!W496</f>
        <v>0</v>
      </c>
      <c r="N495" s="114">
        <f>'01-Mapa de riesgo-UO'!AB496</f>
        <v>0</v>
      </c>
      <c r="O495" s="114">
        <f>'01-Mapa de riesgo-UO'!AF496</f>
        <v>0</v>
      </c>
      <c r="P495" s="115">
        <f>'01-Mapa de riesgo-UO'!AK496</f>
        <v>0</v>
      </c>
      <c r="Q495" s="115">
        <f>'01-Mapa de riesgo-UO'!AP496</f>
        <v>0</v>
      </c>
      <c r="R495" s="408"/>
      <c r="S495" s="409"/>
      <c r="T495" s="410"/>
      <c r="U495" s="116">
        <f>'01-Mapa de riesgo-UO'!AW496</f>
        <v>0</v>
      </c>
      <c r="V495" s="116">
        <f>'01-Mapa de riesgo-UO'!AX496</f>
        <v>0</v>
      </c>
      <c r="W495" s="117">
        <f>'01-Mapa de riesgo-UO'!K496</f>
        <v>0</v>
      </c>
      <c r="X495" s="121"/>
      <c r="Y495" s="122"/>
      <c r="Z495" s="123"/>
      <c r="AA495" s="123"/>
      <c r="AB495" s="405"/>
      <c r="AC495" s="126"/>
    </row>
    <row r="496" spans="1:29" ht="12.75" customHeight="1" x14ac:dyDescent="0.2">
      <c r="A496" s="416">
        <v>163</v>
      </c>
      <c r="B496" s="416">
        <f>'01-Mapa de riesgo-UO'!D497</f>
        <v>0</v>
      </c>
      <c r="C496" s="415">
        <f>+'01-Mapa de riesgo-UO'!F497</f>
        <v>0</v>
      </c>
      <c r="D496" s="415">
        <f>'01-Mapa de riesgo-UO'!J497</f>
        <v>0</v>
      </c>
      <c r="E496" s="415">
        <f>'01-Mapa de riesgo-UO'!K497</f>
        <v>0</v>
      </c>
      <c r="F496" s="415">
        <f>'01-Mapa de riesgo-UO'!L497</f>
        <v>0</v>
      </c>
      <c r="G496" s="112">
        <f>'01-Mapa de riesgo-UO'!I497</f>
        <v>0</v>
      </c>
      <c r="H496" s="415">
        <f>'01-Mapa de riesgo-UO'!M497</f>
        <v>0</v>
      </c>
      <c r="I496" s="406" t="str">
        <f>'01-Mapa de riesgo-UO'!AT497</f>
        <v>LEVE</v>
      </c>
      <c r="J496" s="415">
        <f>'01-Mapa de riesgo-UO'!AU497</f>
        <v>0</v>
      </c>
      <c r="K496" s="411"/>
      <c r="L496" s="414"/>
      <c r="M496" s="113">
        <f>'01-Mapa de riesgo-UO'!W497</f>
        <v>0</v>
      </c>
      <c r="N496" s="114">
        <f>'01-Mapa de riesgo-UO'!AB497</f>
        <v>0</v>
      </c>
      <c r="O496" s="114">
        <f>'01-Mapa de riesgo-UO'!AF497</f>
        <v>0</v>
      </c>
      <c r="P496" s="115">
        <f>'01-Mapa de riesgo-UO'!AK497</f>
        <v>0</v>
      </c>
      <c r="Q496" s="115">
        <f>'01-Mapa de riesgo-UO'!AP497</f>
        <v>0</v>
      </c>
      <c r="R496" s="406" t="e">
        <f>'01-Mapa de riesgo-UO'!AR497</f>
        <v>#DIV/0!</v>
      </c>
      <c r="S496" s="409"/>
      <c r="T496" s="410"/>
      <c r="U496" s="116">
        <f>'01-Mapa de riesgo-UO'!AW497</f>
        <v>0</v>
      </c>
      <c r="V496" s="116">
        <f>'01-Mapa de riesgo-UO'!AX497</f>
        <v>0</v>
      </c>
      <c r="W496" s="117">
        <f>'01-Mapa de riesgo-UO'!K497</f>
        <v>0</v>
      </c>
      <c r="X496" s="121"/>
      <c r="Y496" s="122"/>
      <c r="Z496" s="123"/>
      <c r="AA496" s="123"/>
      <c r="AB496" s="403"/>
      <c r="AC496" s="126"/>
    </row>
    <row r="497" spans="1:29" ht="12.75" customHeight="1" x14ac:dyDescent="0.2">
      <c r="A497" s="407"/>
      <c r="B497" s="407"/>
      <c r="C497" s="407"/>
      <c r="D497" s="407"/>
      <c r="E497" s="407"/>
      <c r="F497" s="407"/>
      <c r="G497" s="112">
        <f>'01-Mapa de riesgo-UO'!I498</f>
        <v>0</v>
      </c>
      <c r="H497" s="407"/>
      <c r="I497" s="407"/>
      <c r="J497" s="407"/>
      <c r="K497" s="412"/>
      <c r="L497" s="412"/>
      <c r="M497" s="113">
        <f>'01-Mapa de riesgo-UO'!W498</f>
        <v>0</v>
      </c>
      <c r="N497" s="114">
        <f>'01-Mapa de riesgo-UO'!AB498</f>
        <v>0</v>
      </c>
      <c r="O497" s="114">
        <f>'01-Mapa de riesgo-UO'!AF498</f>
        <v>0</v>
      </c>
      <c r="P497" s="115">
        <f>'01-Mapa de riesgo-UO'!AK498</f>
        <v>0</v>
      </c>
      <c r="Q497" s="115">
        <f>'01-Mapa de riesgo-UO'!AP498</f>
        <v>0</v>
      </c>
      <c r="R497" s="407"/>
      <c r="S497" s="409"/>
      <c r="T497" s="410"/>
      <c r="U497" s="116">
        <f>'01-Mapa de riesgo-UO'!AW498</f>
        <v>0</v>
      </c>
      <c r="V497" s="116">
        <f>'01-Mapa de riesgo-UO'!AX498</f>
        <v>0</v>
      </c>
      <c r="W497" s="117">
        <f>'01-Mapa de riesgo-UO'!K498</f>
        <v>0</v>
      </c>
      <c r="X497" s="121"/>
      <c r="Y497" s="122"/>
      <c r="Z497" s="123"/>
      <c r="AA497" s="123"/>
      <c r="AB497" s="404"/>
      <c r="AC497" s="126"/>
    </row>
    <row r="498" spans="1:29" ht="12.75" customHeight="1" x14ac:dyDescent="0.2">
      <c r="A498" s="408"/>
      <c r="B498" s="408"/>
      <c r="C498" s="408"/>
      <c r="D498" s="408"/>
      <c r="E498" s="408"/>
      <c r="F498" s="408"/>
      <c r="G498" s="112">
        <f>'01-Mapa de riesgo-UO'!I499</f>
        <v>0</v>
      </c>
      <c r="H498" s="408"/>
      <c r="I498" s="408"/>
      <c r="J498" s="408"/>
      <c r="K498" s="413"/>
      <c r="L498" s="413"/>
      <c r="M498" s="113">
        <f>'01-Mapa de riesgo-UO'!W499</f>
        <v>0</v>
      </c>
      <c r="N498" s="114">
        <f>'01-Mapa de riesgo-UO'!AB499</f>
        <v>0</v>
      </c>
      <c r="O498" s="114">
        <f>'01-Mapa de riesgo-UO'!AF499</f>
        <v>0</v>
      </c>
      <c r="P498" s="115">
        <f>'01-Mapa de riesgo-UO'!AK499</f>
        <v>0</v>
      </c>
      <c r="Q498" s="115">
        <f>'01-Mapa de riesgo-UO'!AP499</f>
        <v>0</v>
      </c>
      <c r="R498" s="408"/>
      <c r="S498" s="409"/>
      <c r="T498" s="410"/>
      <c r="U498" s="116">
        <f>'01-Mapa de riesgo-UO'!AW499</f>
        <v>0</v>
      </c>
      <c r="V498" s="116">
        <f>'01-Mapa de riesgo-UO'!AX499</f>
        <v>0</v>
      </c>
      <c r="W498" s="117">
        <f>'01-Mapa de riesgo-UO'!K499</f>
        <v>0</v>
      </c>
      <c r="X498" s="121"/>
      <c r="Y498" s="122"/>
      <c r="Z498" s="123"/>
      <c r="AA498" s="123"/>
      <c r="AB498" s="405"/>
      <c r="AC498" s="126"/>
    </row>
    <row r="499" spans="1:29" ht="12.75" customHeight="1" x14ac:dyDescent="0.2">
      <c r="A499" s="416">
        <v>164</v>
      </c>
      <c r="B499" s="416">
        <f>'01-Mapa de riesgo-UO'!D500</f>
        <v>0</v>
      </c>
      <c r="C499" s="415">
        <f>+'01-Mapa de riesgo-UO'!F500</f>
        <v>0</v>
      </c>
      <c r="D499" s="415">
        <f>'01-Mapa de riesgo-UO'!J500</f>
        <v>0</v>
      </c>
      <c r="E499" s="415">
        <f>'01-Mapa de riesgo-UO'!K500</f>
        <v>0</v>
      </c>
      <c r="F499" s="415">
        <f>'01-Mapa de riesgo-UO'!L500</f>
        <v>0</v>
      </c>
      <c r="G499" s="112">
        <f>'01-Mapa de riesgo-UO'!I500</f>
        <v>0</v>
      </c>
      <c r="H499" s="415">
        <f>'01-Mapa de riesgo-UO'!M500</f>
        <v>0</v>
      </c>
      <c r="I499" s="406" t="str">
        <f>'01-Mapa de riesgo-UO'!AT500</f>
        <v>LEVE</v>
      </c>
      <c r="J499" s="415">
        <f>'01-Mapa de riesgo-UO'!AU500</f>
        <v>0</v>
      </c>
      <c r="K499" s="411"/>
      <c r="L499" s="414"/>
      <c r="M499" s="113">
        <f>'01-Mapa de riesgo-UO'!W500</f>
        <v>0</v>
      </c>
      <c r="N499" s="114">
        <f>'01-Mapa de riesgo-UO'!AB500</f>
        <v>0</v>
      </c>
      <c r="O499" s="114">
        <f>'01-Mapa de riesgo-UO'!AF500</f>
        <v>0</v>
      </c>
      <c r="P499" s="115">
        <f>'01-Mapa de riesgo-UO'!AK500</f>
        <v>0</v>
      </c>
      <c r="Q499" s="115">
        <f>'01-Mapa de riesgo-UO'!AP500</f>
        <v>0</v>
      </c>
      <c r="R499" s="406" t="e">
        <f>'01-Mapa de riesgo-UO'!AR500</f>
        <v>#DIV/0!</v>
      </c>
      <c r="S499" s="409"/>
      <c r="T499" s="410"/>
      <c r="U499" s="116">
        <f>'01-Mapa de riesgo-UO'!AW500</f>
        <v>0</v>
      </c>
      <c r="V499" s="116">
        <f>'01-Mapa de riesgo-UO'!AX500</f>
        <v>0</v>
      </c>
      <c r="W499" s="117">
        <f>'01-Mapa de riesgo-UO'!K500</f>
        <v>0</v>
      </c>
      <c r="X499" s="121"/>
      <c r="Y499" s="122"/>
      <c r="Z499" s="123"/>
      <c r="AA499" s="123"/>
      <c r="AB499" s="403"/>
      <c r="AC499" s="126"/>
    </row>
    <row r="500" spans="1:29" ht="12.75" customHeight="1" x14ac:dyDescent="0.2">
      <c r="A500" s="407"/>
      <c r="B500" s="407"/>
      <c r="C500" s="407"/>
      <c r="D500" s="407"/>
      <c r="E500" s="407"/>
      <c r="F500" s="407"/>
      <c r="G500" s="112">
        <f>'01-Mapa de riesgo-UO'!I501</f>
        <v>0</v>
      </c>
      <c r="H500" s="407"/>
      <c r="I500" s="407"/>
      <c r="J500" s="407"/>
      <c r="K500" s="412"/>
      <c r="L500" s="412"/>
      <c r="M500" s="113">
        <f>'01-Mapa de riesgo-UO'!W501</f>
        <v>0</v>
      </c>
      <c r="N500" s="114">
        <f>'01-Mapa de riesgo-UO'!AB501</f>
        <v>0</v>
      </c>
      <c r="O500" s="114">
        <f>'01-Mapa de riesgo-UO'!AF501</f>
        <v>0</v>
      </c>
      <c r="P500" s="115">
        <f>'01-Mapa de riesgo-UO'!AK501</f>
        <v>0</v>
      </c>
      <c r="Q500" s="115">
        <f>'01-Mapa de riesgo-UO'!AP501</f>
        <v>0</v>
      </c>
      <c r="R500" s="407"/>
      <c r="S500" s="409"/>
      <c r="T500" s="410"/>
      <c r="U500" s="116">
        <f>'01-Mapa de riesgo-UO'!AW501</f>
        <v>0</v>
      </c>
      <c r="V500" s="116">
        <f>'01-Mapa de riesgo-UO'!AX501</f>
        <v>0</v>
      </c>
      <c r="W500" s="117">
        <f>'01-Mapa de riesgo-UO'!K501</f>
        <v>0</v>
      </c>
      <c r="X500" s="121"/>
      <c r="Y500" s="122"/>
      <c r="Z500" s="123"/>
      <c r="AA500" s="123"/>
      <c r="AB500" s="404"/>
      <c r="AC500" s="126"/>
    </row>
    <row r="501" spans="1:29" ht="12.75" customHeight="1" x14ac:dyDescent="0.2">
      <c r="A501" s="408"/>
      <c r="B501" s="408"/>
      <c r="C501" s="408"/>
      <c r="D501" s="408"/>
      <c r="E501" s="408"/>
      <c r="F501" s="408"/>
      <c r="G501" s="112">
        <f>'01-Mapa de riesgo-UO'!I502</f>
        <v>0</v>
      </c>
      <c r="H501" s="408"/>
      <c r="I501" s="408"/>
      <c r="J501" s="408"/>
      <c r="K501" s="413"/>
      <c r="L501" s="413"/>
      <c r="M501" s="113">
        <f>'01-Mapa de riesgo-UO'!W502</f>
        <v>0</v>
      </c>
      <c r="N501" s="114">
        <f>'01-Mapa de riesgo-UO'!AB502</f>
        <v>0</v>
      </c>
      <c r="O501" s="114">
        <f>'01-Mapa de riesgo-UO'!AF502</f>
        <v>0</v>
      </c>
      <c r="P501" s="115">
        <f>'01-Mapa de riesgo-UO'!AK502</f>
        <v>0</v>
      </c>
      <c r="Q501" s="115">
        <f>'01-Mapa de riesgo-UO'!AP502</f>
        <v>0</v>
      </c>
      <c r="R501" s="408"/>
      <c r="S501" s="409"/>
      <c r="T501" s="410"/>
      <c r="U501" s="116">
        <f>'01-Mapa de riesgo-UO'!AW502</f>
        <v>0</v>
      </c>
      <c r="V501" s="116">
        <f>'01-Mapa de riesgo-UO'!AX502</f>
        <v>0</v>
      </c>
      <c r="W501" s="117">
        <f>'01-Mapa de riesgo-UO'!K502</f>
        <v>0</v>
      </c>
      <c r="X501" s="121"/>
      <c r="Y501" s="122"/>
      <c r="Z501" s="123"/>
      <c r="AA501" s="123"/>
      <c r="AB501" s="405"/>
      <c r="AC501" s="126"/>
    </row>
    <row r="502" spans="1:29" ht="12.75" customHeight="1" x14ac:dyDescent="0.2">
      <c r="A502" s="416">
        <v>165</v>
      </c>
      <c r="B502" s="416">
        <f>'01-Mapa de riesgo-UO'!D503</f>
        <v>0</v>
      </c>
      <c r="C502" s="415">
        <f>+'01-Mapa de riesgo-UO'!F503</f>
        <v>0</v>
      </c>
      <c r="D502" s="415">
        <f>'01-Mapa de riesgo-UO'!J503</f>
        <v>0</v>
      </c>
      <c r="E502" s="415">
        <f>'01-Mapa de riesgo-UO'!K503</f>
        <v>0</v>
      </c>
      <c r="F502" s="415">
        <f>'01-Mapa de riesgo-UO'!L503</f>
        <v>0</v>
      </c>
      <c r="G502" s="112">
        <f>'01-Mapa de riesgo-UO'!I503</f>
        <v>0</v>
      </c>
      <c r="H502" s="415">
        <f>'01-Mapa de riesgo-UO'!M503</f>
        <v>0</v>
      </c>
      <c r="I502" s="406" t="str">
        <f>'01-Mapa de riesgo-UO'!AT503</f>
        <v>LEVE</v>
      </c>
      <c r="J502" s="415">
        <f>'01-Mapa de riesgo-UO'!AU503</f>
        <v>0</v>
      </c>
      <c r="K502" s="411"/>
      <c r="L502" s="414"/>
      <c r="M502" s="113">
        <f>'01-Mapa de riesgo-UO'!W503</f>
        <v>0</v>
      </c>
      <c r="N502" s="114">
        <f>'01-Mapa de riesgo-UO'!AB503</f>
        <v>0</v>
      </c>
      <c r="O502" s="114">
        <f>'01-Mapa de riesgo-UO'!AF503</f>
        <v>0</v>
      </c>
      <c r="P502" s="115">
        <f>'01-Mapa de riesgo-UO'!AK503</f>
        <v>0</v>
      </c>
      <c r="Q502" s="115">
        <f>'01-Mapa de riesgo-UO'!AP503</f>
        <v>0</v>
      </c>
      <c r="R502" s="406" t="e">
        <f>'01-Mapa de riesgo-UO'!AR503</f>
        <v>#DIV/0!</v>
      </c>
      <c r="S502" s="409"/>
      <c r="T502" s="410"/>
      <c r="U502" s="116">
        <f>'01-Mapa de riesgo-UO'!AW503</f>
        <v>0</v>
      </c>
      <c r="V502" s="116">
        <f>'01-Mapa de riesgo-UO'!AX503</f>
        <v>0</v>
      </c>
      <c r="W502" s="117">
        <f>'01-Mapa de riesgo-UO'!K503</f>
        <v>0</v>
      </c>
      <c r="X502" s="121"/>
      <c r="Y502" s="122"/>
      <c r="Z502" s="123"/>
      <c r="AA502" s="123"/>
      <c r="AB502" s="403"/>
      <c r="AC502" s="126"/>
    </row>
    <row r="503" spans="1:29" ht="12.75" customHeight="1" x14ac:dyDescent="0.2">
      <c r="A503" s="407"/>
      <c r="B503" s="407"/>
      <c r="C503" s="407"/>
      <c r="D503" s="407"/>
      <c r="E503" s="407"/>
      <c r="F503" s="407"/>
      <c r="G503" s="112">
        <f>'01-Mapa de riesgo-UO'!I504</f>
        <v>0</v>
      </c>
      <c r="H503" s="407"/>
      <c r="I503" s="407"/>
      <c r="J503" s="407"/>
      <c r="K503" s="412"/>
      <c r="L503" s="412"/>
      <c r="M503" s="113">
        <f>'01-Mapa de riesgo-UO'!W504</f>
        <v>0</v>
      </c>
      <c r="N503" s="114">
        <f>'01-Mapa de riesgo-UO'!AB504</f>
        <v>0</v>
      </c>
      <c r="O503" s="114">
        <f>'01-Mapa de riesgo-UO'!AF504</f>
        <v>0</v>
      </c>
      <c r="P503" s="115">
        <f>'01-Mapa de riesgo-UO'!AK504</f>
        <v>0</v>
      </c>
      <c r="Q503" s="115">
        <f>'01-Mapa de riesgo-UO'!AP504</f>
        <v>0</v>
      </c>
      <c r="R503" s="407"/>
      <c r="S503" s="409"/>
      <c r="T503" s="410"/>
      <c r="U503" s="116">
        <f>'01-Mapa de riesgo-UO'!AW504</f>
        <v>0</v>
      </c>
      <c r="V503" s="116">
        <f>'01-Mapa de riesgo-UO'!AX504</f>
        <v>0</v>
      </c>
      <c r="W503" s="117">
        <f>'01-Mapa de riesgo-UO'!K504</f>
        <v>0</v>
      </c>
      <c r="X503" s="121"/>
      <c r="Y503" s="122"/>
      <c r="Z503" s="123"/>
      <c r="AA503" s="123"/>
      <c r="AB503" s="404"/>
      <c r="AC503" s="126"/>
    </row>
    <row r="504" spans="1:29" ht="12.75" customHeight="1" x14ac:dyDescent="0.2">
      <c r="A504" s="408"/>
      <c r="B504" s="408"/>
      <c r="C504" s="408"/>
      <c r="D504" s="408"/>
      <c r="E504" s="408"/>
      <c r="F504" s="408"/>
      <c r="G504" s="112">
        <f>'01-Mapa de riesgo-UO'!I505</f>
        <v>0</v>
      </c>
      <c r="H504" s="408"/>
      <c r="I504" s="408"/>
      <c r="J504" s="408"/>
      <c r="K504" s="413"/>
      <c r="L504" s="413"/>
      <c r="M504" s="113">
        <f>'01-Mapa de riesgo-UO'!W505</f>
        <v>0</v>
      </c>
      <c r="N504" s="114">
        <f>'01-Mapa de riesgo-UO'!AB505</f>
        <v>0</v>
      </c>
      <c r="O504" s="114">
        <f>'01-Mapa de riesgo-UO'!AF505</f>
        <v>0</v>
      </c>
      <c r="P504" s="115">
        <f>'01-Mapa de riesgo-UO'!AK505</f>
        <v>0</v>
      </c>
      <c r="Q504" s="115">
        <f>'01-Mapa de riesgo-UO'!AP505</f>
        <v>0</v>
      </c>
      <c r="R504" s="408"/>
      <c r="S504" s="409"/>
      <c r="T504" s="410"/>
      <c r="U504" s="116">
        <f>'01-Mapa de riesgo-UO'!AW505</f>
        <v>0</v>
      </c>
      <c r="V504" s="116">
        <f>'01-Mapa de riesgo-UO'!AX505</f>
        <v>0</v>
      </c>
      <c r="W504" s="117">
        <f>'01-Mapa de riesgo-UO'!K505</f>
        <v>0</v>
      </c>
      <c r="X504" s="121"/>
      <c r="Y504" s="122"/>
      <c r="Z504" s="123"/>
      <c r="AA504" s="123"/>
      <c r="AB504" s="405"/>
      <c r="AC504" s="126"/>
    </row>
    <row r="505" spans="1:29" ht="12.75" customHeight="1" x14ac:dyDescent="0.2">
      <c r="A505" s="416">
        <v>166</v>
      </c>
      <c r="B505" s="416">
        <f>'01-Mapa de riesgo-UO'!D506</f>
        <v>0</v>
      </c>
      <c r="C505" s="415">
        <f>+'01-Mapa de riesgo-UO'!F506</f>
        <v>0</v>
      </c>
      <c r="D505" s="415">
        <f>'01-Mapa de riesgo-UO'!J506</f>
        <v>0</v>
      </c>
      <c r="E505" s="415">
        <f>'01-Mapa de riesgo-UO'!K506</f>
        <v>0</v>
      </c>
      <c r="F505" s="415">
        <f>'01-Mapa de riesgo-UO'!L506</f>
        <v>0</v>
      </c>
      <c r="G505" s="112">
        <f>'01-Mapa de riesgo-UO'!I506</f>
        <v>0</v>
      </c>
      <c r="H505" s="415">
        <f>'01-Mapa de riesgo-UO'!M506</f>
        <v>0</v>
      </c>
      <c r="I505" s="406" t="str">
        <f>'01-Mapa de riesgo-UO'!AT506</f>
        <v>LEVE</v>
      </c>
      <c r="J505" s="415">
        <f>'01-Mapa de riesgo-UO'!AU506</f>
        <v>0</v>
      </c>
      <c r="K505" s="411"/>
      <c r="L505" s="414"/>
      <c r="M505" s="113">
        <f>'01-Mapa de riesgo-UO'!W506</f>
        <v>0</v>
      </c>
      <c r="N505" s="114">
        <f>'01-Mapa de riesgo-UO'!AB506</f>
        <v>0</v>
      </c>
      <c r="O505" s="114">
        <f>'01-Mapa de riesgo-UO'!AF506</f>
        <v>0</v>
      </c>
      <c r="P505" s="115">
        <f>'01-Mapa de riesgo-UO'!AK506</f>
        <v>0</v>
      </c>
      <c r="Q505" s="115">
        <f>'01-Mapa de riesgo-UO'!AP506</f>
        <v>0</v>
      </c>
      <c r="R505" s="406" t="e">
        <f>'01-Mapa de riesgo-UO'!AR506</f>
        <v>#DIV/0!</v>
      </c>
      <c r="S505" s="409"/>
      <c r="T505" s="410"/>
      <c r="U505" s="116">
        <f>'01-Mapa de riesgo-UO'!AW506</f>
        <v>0</v>
      </c>
      <c r="V505" s="116">
        <f>'01-Mapa de riesgo-UO'!AX506</f>
        <v>0</v>
      </c>
      <c r="W505" s="117">
        <f>'01-Mapa de riesgo-UO'!K506</f>
        <v>0</v>
      </c>
      <c r="X505" s="121"/>
      <c r="Y505" s="122"/>
      <c r="Z505" s="123"/>
      <c r="AA505" s="123"/>
      <c r="AB505" s="403"/>
      <c r="AC505" s="126"/>
    </row>
    <row r="506" spans="1:29" ht="12.75" customHeight="1" x14ac:dyDescent="0.2">
      <c r="A506" s="407"/>
      <c r="B506" s="407"/>
      <c r="C506" s="407"/>
      <c r="D506" s="407"/>
      <c r="E506" s="407"/>
      <c r="F506" s="407"/>
      <c r="G506" s="112">
        <f>'01-Mapa de riesgo-UO'!I507</f>
        <v>0</v>
      </c>
      <c r="H506" s="407"/>
      <c r="I506" s="407"/>
      <c r="J506" s="407"/>
      <c r="K506" s="412"/>
      <c r="L506" s="412"/>
      <c r="M506" s="113">
        <f>'01-Mapa de riesgo-UO'!W507</f>
        <v>0</v>
      </c>
      <c r="N506" s="114">
        <f>'01-Mapa de riesgo-UO'!AB507</f>
        <v>0</v>
      </c>
      <c r="O506" s="114">
        <f>'01-Mapa de riesgo-UO'!AF507</f>
        <v>0</v>
      </c>
      <c r="P506" s="115">
        <f>'01-Mapa de riesgo-UO'!AK507</f>
        <v>0</v>
      </c>
      <c r="Q506" s="115">
        <f>'01-Mapa de riesgo-UO'!AP507</f>
        <v>0</v>
      </c>
      <c r="R506" s="407"/>
      <c r="S506" s="409"/>
      <c r="T506" s="410"/>
      <c r="U506" s="116">
        <f>'01-Mapa de riesgo-UO'!AW507</f>
        <v>0</v>
      </c>
      <c r="V506" s="116">
        <f>'01-Mapa de riesgo-UO'!AX507</f>
        <v>0</v>
      </c>
      <c r="W506" s="117">
        <f>'01-Mapa de riesgo-UO'!K507</f>
        <v>0</v>
      </c>
      <c r="X506" s="121"/>
      <c r="Y506" s="122"/>
      <c r="Z506" s="123"/>
      <c r="AA506" s="123"/>
      <c r="AB506" s="404"/>
      <c r="AC506" s="126"/>
    </row>
    <row r="507" spans="1:29" ht="12.75" customHeight="1" x14ac:dyDescent="0.2">
      <c r="A507" s="408"/>
      <c r="B507" s="408"/>
      <c r="C507" s="408"/>
      <c r="D507" s="408"/>
      <c r="E507" s="408"/>
      <c r="F507" s="408"/>
      <c r="G507" s="112">
        <f>'01-Mapa de riesgo-UO'!I508</f>
        <v>0</v>
      </c>
      <c r="H507" s="408"/>
      <c r="I507" s="408"/>
      <c r="J507" s="408"/>
      <c r="K507" s="413"/>
      <c r="L507" s="413"/>
      <c r="M507" s="113">
        <f>'01-Mapa de riesgo-UO'!W508</f>
        <v>0</v>
      </c>
      <c r="N507" s="114">
        <f>'01-Mapa de riesgo-UO'!AB508</f>
        <v>0</v>
      </c>
      <c r="O507" s="114">
        <f>'01-Mapa de riesgo-UO'!AF508</f>
        <v>0</v>
      </c>
      <c r="P507" s="115">
        <f>'01-Mapa de riesgo-UO'!AK508</f>
        <v>0</v>
      </c>
      <c r="Q507" s="115">
        <f>'01-Mapa de riesgo-UO'!AP508</f>
        <v>0</v>
      </c>
      <c r="R507" s="408"/>
      <c r="S507" s="409"/>
      <c r="T507" s="410"/>
      <c r="U507" s="116">
        <f>'01-Mapa de riesgo-UO'!AW508</f>
        <v>0</v>
      </c>
      <c r="V507" s="116">
        <f>'01-Mapa de riesgo-UO'!AX508</f>
        <v>0</v>
      </c>
      <c r="W507" s="117">
        <f>'01-Mapa de riesgo-UO'!K508</f>
        <v>0</v>
      </c>
      <c r="X507" s="121"/>
      <c r="Y507" s="122"/>
      <c r="Z507" s="123"/>
      <c r="AA507" s="123"/>
      <c r="AB507" s="405"/>
      <c r="AC507" s="126"/>
    </row>
    <row r="508" spans="1:29" ht="12.75" customHeight="1" x14ac:dyDescent="0.2">
      <c r="A508" s="416">
        <v>167</v>
      </c>
      <c r="B508" s="416">
        <f>'01-Mapa de riesgo-UO'!D509</f>
        <v>0</v>
      </c>
      <c r="C508" s="415">
        <f>+'01-Mapa de riesgo-UO'!F509</f>
        <v>0</v>
      </c>
      <c r="D508" s="415">
        <f>'01-Mapa de riesgo-UO'!J509</f>
        <v>0</v>
      </c>
      <c r="E508" s="415">
        <f>'01-Mapa de riesgo-UO'!K509</f>
        <v>0</v>
      </c>
      <c r="F508" s="415">
        <f>'01-Mapa de riesgo-UO'!L509</f>
        <v>0</v>
      </c>
      <c r="G508" s="112">
        <f>'01-Mapa de riesgo-UO'!I509</f>
        <v>0</v>
      </c>
      <c r="H508" s="415">
        <f>'01-Mapa de riesgo-UO'!M509</f>
        <v>0</v>
      </c>
      <c r="I508" s="406" t="str">
        <f>'01-Mapa de riesgo-UO'!AT509</f>
        <v>LEVE</v>
      </c>
      <c r="J508" s="415">
        <f>'01-Mapa de riesgo-UO'!AU509</f>
        <v>0</v>
      </c>
      <c r="K508" s="411"/>
      <c r="L508" s="414"/>
      <c r="M508" s="113">
        <f>'01-Mapa de riesgo-UO'!W509</f>
        <v>0</v>
      </c>
      <c r="N508" s="114">
        <f>'01-Mapa de riesgo-UO'!AB509</f>
        <v>0</v>
      </c>
      <c r="O508" s="114">
        <f>'01-Mapa de riesgo-UO'!AF509</f>
        <v>0</v>
      </c>
      <c r="P508" s="115">
        <f>'01-Mapa de riesgo-UO'!AK509</f>
        <v>0</v>
      </c>
      <c r="Q508" s="115">
        <f>'01-Mapa de riesgo-UO'!AP509</f>
        <v>0</v>
      </c>
      <c r="R508" s="406" t="e">
        <f>'01-Mapa de riesgo-UO'!AR509</f>
        <v>#DIV/0!</v>
      </c>
      <c r="S508" s="409"/>
      <c r="T508" s="410"/>
      <c r="U508" s="116">
        <f>'01-Mapa de riesgo-UO'!AW509</f>
        <v>0</v>
      </c>
      <c r="V508" s="116">
        <f>'01-Mapa de riesgo-UO'!AX509</f>
        <v>0</v>
      </c>
      <c r="W508" s="117">
        <f>'01-Mapa de riesgo-UO'!K509</f>
        <v>0</v>
      </c>
      <c r="X508" s="121"/>
      <c r="Y508" s="122"/>
      <c r="Z508" s="123"/>
      <c r="AA508" s="123"/>
      <c r="AB508" s="403"/>
      <c r="AC508" s="126"/>
    </row>
    <row r="509" spans="1:29" ht="12.75" customHeight="1" x14ac:dyDescent="0.2">
      <c r="A509" s="407"/>
      <c r="B509" s="407"/>
      <c r="C509" s="407"/>
      <c r="D509" s="407"/>
      <c r="E509" s="407"/>
      <c r="F509" s="407"/>
      <c r="G509" s="112">
        <f>'01-Mapa de riesgo-UO'!I510</f>
        <v>0</v>
      </c>
      <c r="H509" s="407"/>
      <c r="I509" s="407"/>
      <c r="J509" s="407"/>
      <c r="K509" s="412"/>
      <c r="L509" s="412"/>
      <c r="M509" s="113">
        <f>'01-Mapa de riesgo-UO'!W510</f>
        <v>0</v>
      </c>
      <c r="N509" s="114">
        <f>'01-Mapa de riesgo-UO'!AB510</f>
        <v>0</v>
      </c>
      <c r="O509" s="114">
        <f>'01-Mapa de riesgo-UO'!AF510</f>
        <v>0</v>
      </c>
      <c r="P509" s="115">
        <f>'01-Mapa de riesgo-UO'!AK510</f>
        <v>0</v>
      </c>
      <c r="Q509" s="115">
        <f>'01-Mapa de riesgo-UO'!AP510</f>
        <v>0</v>
      </c>
      <c r="R509" s="407"/>
      <c r="S509" s="409"/>
      <c r="T509" s="410"/>
      <c r="U509" s="116">
        <f>'01-Mapa de riesgo-UO'!AW510</f>
        <v>0</v>
      </c>
      <c r="V509" s="116">
        <f>'01-Mapa de riesgo-UO'!AX510</f>
        <v>0</v>
      </c>
      <c r="W509" s="117">
        <f>'01-Mapa de riesgo-UO'!K510</f>
        <v>0</v>
      </c>
      <c r="X509" s="121"/>
      <c r="Y509" s="122"/>
      <c r="Z509" s="123"/>
      <c r="AA509" s="123"/>
      <c r="AB509" s="404"/>
      <c r="AC509" s="126"/>
    </row>
    <row r="510" spans="1:29" ht="12.75" customHeight="1" x14ac:dyDescent="0.2">
      <c r="A510" s="408"/>
      <c r="B510" s="408"/>
      <c r="C510" s="408"/>
      <c r="D510" s="408"/>
      <c r="E510" s="408"/>
      <c r="F510" s="408"/>
      <c r="G510" s="112">
        <f>'01-Mapa de riesgo-UO'!I511</f>
        <v>0</v>
      </c>
      <c r="H510" s="408"/>
      <c r="I510" s="408"/>
      <c r="J510" s="408"/>
      <c r="K510" s="413"/>
      <c r="L510" s="413"/>
      <c r="M510" s="113">
        <f>'01-Mapa de riesgo-UO'!W511</f>
        <v>0</v>
      </c>
      <c r="N510" s="114">
        <f>'01-Mapa de riesgo-UO'!AB511</f>
        <v>0</v>
      </c>
      <c r="O510" s="114">
        <f>'01-Mapa de riesgo-UO'!AF511</f>
        <v>0</v>
      </c>
      <c r="P510" s="115">
        <f>'01-Mapa de riesgo-UO'!AK511</f>
        <v>0</v>
      </c>
      <c r="Q510" s="115">
        <f>'01-Mapa de riesgo-UO'!AP511</f>
        <v>0</v>
      </c>
      <c r="R510" s="408"/>
      <c r="S510" s="409"/>
      <c r="T510" s="410"/>
      <c r="U510" s="116">
        <f>'01-Mapa de riesgo-UO'!AW511</f>
        <v>0</v>
      </c>
      <c r="V510" s="116">
        <f>'01-Mapa de riesgo-UO'!AX511</f>
        <v>0</v>
      </c>
      <c r="W510" s="117">
        <f>'01-Mapa de riesgo-UO'!K511</f>
        <v>0</v>
      </c>
      <c r="X510" s="121"/>
      <c r="Y510" s="122"/>
      <c r="Z510" s="123"/>
      <c r="AA510" s="123"/>
      <c r="AB510" s="405"/>
      <c r="AC510" s="126"/>
    </row>
    <row r="511" spans="1:29" ht="12.75" customHeight="1" x14ac:dyDescent="0.2">
      <c r="A511" s="416">
        <v>168</v>
      </c>
      <c r="B511" s="416">
        <f>'01-Mapa de riesgo-UO'!D512</f>
        <v>0</v>
      </c>
      <c r="C511" s="415">
        <f>+'01-Mapa de riesgo-UO'!F512</f>
        <v>0</v>
      </c>
      <c r="D511" s="415">
        <f>'01-Mapa de riesgo-UO'!J512</f>
        <v>0</v>
      </c>
      <c r="E511" s="415">
        <f>'01-Mapa de riesgo-UO'!K512</f>
        <v>0</v>
      </c>
      <c r="F511" s="415">
        <f>'01-Mapa de riesgo-UO'!L512</f>
        <v>0</v>
      </c>
      <c r="G511" s="112">
        <f>'01-Mapa de riesgo-UO'!I512</f>
        <v>0</v>
      </c>
      <c r="H511" s="415">
        <f>'01-Mapa de riesgo-UO'!M512</f>
        <v>0</v>
      </c>
      <c r="I511" s="406" t="str">
        <f>'01-Mapa de riesgo-UO'!AT512</f>
        <v>LEVE</v>
      </c>
      <c r="J511" s="415">
        <f>'01-Mapa de riesgo-UO'!AU512</f>
        <v>0</v>
      </c>
      <c r="K511" s="411"/>
      <c r="L511" s="414"/>
      <c r="M511" s="113">
        <f>'01-Mapa de riesgo-UO'!W512</f>
        <v>0</v>
      </c>
      <c r="N511" s="114">
        <f>'01-Mapa de riesgo-UO'!AB512</f>
        <v>0</v>
      </c>
      <c r="O511" s="114">
        <f>'01-Mapa de riesgo-UO'!AF512</f>
        <v>0</v>
      </c>
      <c r="P511" s="115">
        <f>'01-Mapa de riesgo-UO'!AK512</f>
        <v>0</v>
      </c>
      <c r="Q511" s="115">
        <f>'01-Mapa de riesgo-UO'!AP512</f>
        <v>0</v>
      </c>
      <c r="R511" s="406" t="e">
        <f>'01-Mapa de riesgo-UO'!AR512</f>
        <v>#DIV/0!</v>
      </c>
      <c r="S511" s="409"/>
      <c r="T511" s="410"/>
      <c r="U511" s="116">
        <f>'01-Mapa de riesgo-UO'!AW512</f>
        <v>0</v>
      </c>
      <c r="V511" s="116">
        <f>'01-Mapa de riesgo-UO'!AX512</f>
        <v>0</v>
      </c>
      <c r="W511" s="117">
        <f>'01-Mapa de riesgo-UO'!K512</f>
        <v>0</v>
      </c>
      <c r="X511" s="121"/>
      <c r="Y511" s="122"/>
      <c r="Z511" s="123"/>
      <c r="AA511" s="123"/>
      <c r="AB511" s="403"/>
      <c r="AC511" s="126"/>
    </row>
    <row r="512" spans="1:29" ht="12.75" customHeight="1" x14ac:dyDescent="0.2">
      <c r="A512" s="407"/>
      <c r="B512" s="407"/>
      <c r="C512" s="407"/>
      <c r="D512" s="407"/>
      <c r="E512" s="407"/>
      <c r="F512" s="407"/>
      <c r="G512" s="112">
        <f>'01-Mapa de riesgo-UO'!I513</f>
        <v>0</v>
      </c>
      <c r="H512" s="407"/>
      <c r="I512" s="407"/>
      <c r="J512" s="407"/>
      <c r="K512" s="412"/>
      <c r="L512" s="412"/>
      <c r="M512" s="113">
        <f>'01-Mapa de riesgo-UO'!W513</f>
        <v>0</v>
      </c>
      <c r="N512" s="114">
        <f>'01-Mapa de riesgo-UO'!AB513</f>
        <v>0</v>
      </c>
      <c r="O512" s="114">
        <f>'01-Mapa de riesgo-UO'!AF513</f>
        <v>0</v>
      </c>
      <c r="P512" s="115">
        <f>'01-Mapa de riesgo-UO'!AK513</f>
        <v>0</v>
      </c>
      <c r="Q512" s="115">
        <f>'01-Mapa de riesgo-UO'!AP513</f>
        <v>0</v>
      </c>
      <c r="R512" s="407"/>
      <c r="S512" s="409"/>
      <c r="T512" s="410"/>
      <c r="U512" s="116">
        <f>'01-Mapa de riesgo-UO'!AW513</f>
        <v>0</v>
      </c>
      <c r="V512" s="116">
        <f>'01-Mapa de riesgo-UO'!AX513</f>
        <v>0</v>
      </c>
      <c r="W512" s="117">
        <f>'01-Mapa de riesgo-UO'!K513</f>
        <v>0</v>
      </c>
      <c r="X512" s="121"/>
      <c r="Y512" s="122"/>
      <c r="Z512" s="123"/>
      <c r="AA512" s="123"/>
      <c r="AB512" s="404"/>
      <c r="AC512" s="126"/>
    </row>
    <row r="513" spans="1:29" ht="12.75" customHeight="1" x14ac:dyDescent="0.2">
      <c r="A513" s="408"/>
      <c r="B513" s="408"/>
      <c r="C513" s="408"/>
      <c r="D513" s="408"/>
      <c r="E513" s="408"/>
      <c r="F513" s="408"/>
      <c r="G513" s="112">
        <f>'01-Mapa de riesgo-UO'!I514</f>
        <v>0</v>
      </c>
      <c r="H513" s="408"/>
      <c r="I513" s="408"/>
      <c r="J513" s="408"/>
      <c r="K513" s="413"/>
      <c r="L513" s="413"/>
      <c r="M513" s="113">
        <f>'01-Mapa de riesgo-UO'!W514</f>
        <v>0</v>
      </c>
      <c r="N513" s="114">
        <f>'01-Mapa de riesgo-UO'!AB514</f>
        <v>0</v>
      </c>
      <c r="O513" s="114">
        <f>'01-Mapa de riesgo-UO'!AF514</f>
        <v>0</v>
      </c>
      <c r="P513" s="115">
        <f>'01-Mapa de riesgo-UO'!AK514</f>
        <v>0</v>
      </c>
      <c r="Q513" s="115">
        <f>'01-Mapa de riesgo-UO'!AP514</f>
        <v>0</v>
      </c>
      <c r="R513" s="408"/>
      <c r="S513" s="409"/>
      <c r="T513" s="410"/>
      <c r="U513" s="116">
        <f>'01-Mapa de riesgo-UO'!AW514</f>
        <v>0</v>
      </c>
      <c r="V513" s="116">
        <f>'01-Mapa de riesgo-UO'!AX514</f>
        <v>0</v>
      </c>
      <c r="W513" s="117">
        <f>'01-Mapa de riesgo-UO'!K514</f>
        <v>0</v>
      </c>
      <c r="X513" s="121"/>
      <c r="Y513" s="122"/>
      <c r="Z513" s="123"/>
      <c r="AA513" s="123"/>
      <c r="AB513" s="405"/>
      <c r="AC513" s="126"/>
    </row>
    <row r="514" spans="1:29" ht="12.75" customHeight="1" x14ac:dyDescent="0.2">
      <c r="A514" s="416">
        <v>169</v>
      </c>
      <c r="B514" s="416">
        <f>'01-Mapa de riesgo-UO'!D515</f>
        <v>0</v>
      </c>
      <c r="C514" s="415">
        <f>+'01-Mapa de riesgo-UO'!F515</f>
        <v>0</v>
      </c>
      <c r="D514" s="415">
        <f>'01-Mapa de riesgo-UO'!J515</f>
        <v>0</v>
      </c>
      <c r="E514" s="415">
        <f>'01-Mapa de riesgo-UO'!K515</f>
        <v>0</v>
      </c>
      <c r="F514" s="415">
        <f>'01-Mapa de riesgo-UO'!L515</f>
        <v>0</v>
      </c>
      <c r="G514" s="112">
        <f>'01-Mapa de riesgo-UO'!I515</f>
        <v>0</v>
      </c>
      <c r="H514" s="415">
        <f>'01-Mapa de riesgo-UO'!M515</f>
        <v>0</v>
      </c>
      <c r="I514" s="406" t="str">
        <f>'01-Mapa de riesgo-UO'!AT515</f>
        <v>LEVE</v>
      </c>
      <c r="J514" s="415">
        <f>'01-Mapa de riesgo-UO'!AU515</f>
        <v>0</v>
      </c>
      <c r="K514" s="411"/>
      <c r="L514" s="414"/>
      <c r="M514" s="113">
        <f>'01-Mapa de riesgo-UO'!W515</f>
        <v>0</v>
      </c>
      <c r="N514" s="114">
        <f>'01-Mapa de riesgo-UO'!AB515</f>
        <v>0</v>
      </c>
      <c r="O514" s="114">
        <f>'01-Mapa de riesgo-UO'!AF515</f>
        <v>0</v>
      </c>
      <c r="P514" s="115">
        <f>'01-Mapa de riesgo-UO'!AK515</f>
        <v>0</v>
      </c>
      <c r="Q514" s="115">
        <f>'01-Mapa de riesgo-UO'!AP515</f>
        <v>0</v>
      </c>
      <c r="R514" s="406" t="e">
        <f>'01-Mapa de riesgo-UO'!AR515</f>
        <v>#DIV/0!</v>
      </c>
      <c r="S514" s="409"/>
      <c r="T514" s="410"/>
      <c r="U514" s="116">
        <f>'01-Mapa de riesgo-UO'!AW515</f>
        <v>0</v>
      </c>
      <c r="V514" s="116">
        <f>'01-Mapa de riesgo-UO'!AX515</f>
        <v>0</v>
      </c>
      <c r="W514" s="117">
        <f>'01-Mapa de riesgo-UO'!K515</f>
        <v>0</v>
      </c>
      <c r="X514" s="121"/>
      <c r="Y514" s="122"/>
      <c r="Z514" s="123"/>
      <c r="AA514" s="123"/>
      <c r="AB514" s="403"/>
      <c r="AC514" s="126"/>
    </row>
    <row r="515" spans="1:29" ht="12.75" customHeight="1" x14ac:dyDescent="0.2">
      <c r="A515" s="407"/>
      <c r="B515" s="407"/>
      <c r="C515" s="407"/>
      <c r="D515" s="407"/>
      <c r="E515" s="407"/>
      <c r="F515" s="407"/>
      <c r="G515" s="112">
        <f>'01-Mapa de riesgo-UO'!I516</f>
        <v>0</v>
      </c>
      <c r="H515" s="407"/>
      <c r="I515" s="407"/>
      <c r="J515" s="407"/>
      <c r="K515" s="412"/>
      <c r="L515" s="412"/>
      <c r="M515" s="113">
        <f>'01-Mapa de riesgo-UO'!W516</f>
        <v>0</v>
      </c>
      <c r="N515" s="114">
        <f>'01-Mapa de riesgo-UO'!AB516</f>
        <v>0</v>
      </c>
      <c r="O515" s="114">
        <f>'01-Mapa de riesgo-UO'!AF516</f>
        <v>0</v>
      </c>
      <c r="P515" s="115">
        <f>'01-Mapa de riesgo-UO'!AK516</f>
        <v>0</v>
      </c>
      <c r="Q515" s="115">
        <f>'01-Mapa de riesgo-UO'!AP516</f>
        <v>0</v>
      </c>
      <c r="R515" s="407"/>
      <c r="S515" s="409"/>
      <c r="T515" s="410"/>
      <c r="U515" s="116">
        <f>'01-Mapa de riesgo-UO'!AW516</f>
        <v>0</v>
      </c>
      <c r="V515" s="116">
        <f>'01-Mapa de riesgo-UO'!AX516</f>
        <v>0</v>
      </c>
      <c r="W515" s="117">
        <f>'01-Mapa de riesgo-UO'!K516</f>
        <v>0</v>
      </c>
      <c r="X515" s="121"/>
      <c r="Y515" s="122"/>
      <c r="Z515" s="123"/>
      <c r="AA515" s="123"/>
      <c r="AB515" s="404"/>
      <c r="AC515" s="126"/>
    </row>
    <row r="516" spans="1:29" ht="12.75" customHeight="1" x14ac:dyDescent="0.2">
      <c r="A516" s="408"/>
      <c r="B516" s="408"/>
      <c r="C516" s="408"/>
      <c r="D516" s="408"/>
      <c r="E516" s="408"/>
      <c r="F516" s="408"/>
      <c r="G516" s="112">
        <f>'01-Mapa de riesgo-UO'!I517</f>
        <v>0</v>
      </c>
      <c r="H516" s="408"/>
      <c r="I516" s="408"/>
      <c r="J516" s="408"/>
      <c r="K516" s="413"/>
      <c r="L516" s="413"/>
      <c r="M516" s="113">
        <f>'01-Mapa de riesgo-UO'!W517</f>
        <v>0</v>
      </c>
      <c r="N516" s="114">
        <f>'01-Mapa de riesgo-UO'!AB517</f>
        <v>0</v>
      </c>
      <c r="O516" s="114">
        <f>'01-Mapa de riesgo-UO'!AF517</f>
        <v>0</v>
      </c>
      <c r="P516" s="115">
        <f>'01-Mapa de riesgo-UO'!AK517</f>
        <v>0</v>
      </c>
      <c r="Q516" s="115">
        <f>'01-Mapa de riesgo-UO'!AP517</f>
        <v>0</v>
      </c>
      <c r="R516" s="408"/>
      <c r="S516" s="409"/>
      <c r="T516" s="410"/>
      <c r="U516" s="116">
        <f>'01-Mapa de riesgo-UO'!AW517</f>
        <v>0</v>
      </c>
      <c r="V516" s="116">
        <f>'01-Mapa de riesgo-UO'!AX517</f>
        <v>0</v>
      </c>
      <c r="W516" s="117">
        <f>'01-Mapa de riesgo-UO'!K517</f>
        <v>0</v>
      </c>
      <c r="X516" s="121"/>
      <c r="Y516" s="122"/>
      <c r="Z516" s="123"/>
      <c r="AA516" s="123"/>
      <c r="AB516" s="405"/>
      <c r="AC516" s="126"/>
    </row>
    <row r="517" spans="1:29" ht="12.75" customHeight="1" x14ac:dyDescent="0.2">
      <c r="A517" s="416">
        <v>170</v>
      </c>
      <c r="B517" s="416">
        <f>'01-Mapa de riesgo-UO'!D518</f>
        <v>0</v>
      </c>
      <c r="C517" s="415">
        <f>+'01-Mapa de riesgo-UO'!F518</f>
        <v>0</v>
      </c>
      <c r="D517" s="415">
        <f>'01-Mapa de riesgo-UO'!J518</f>
        <v>0</v>
      </c>
      <c r="E517" s="415">
        <f>'01-Mapa de riesgo-UO'!K518</f>
        <v>0</v>
      </c>
      <c r="F517" s="415">
        <f>'01-Mapa de riesgo-UO'!L518</f>
        <v>0</v>
      </c>
      <c r="G517" s="112">
        <f>'01-Mapa de riesgo-UO'!I518</f>
        <v>0</v>
      </c>
      <c r="H517" s="415">
        <f>'01-Mapa de riesgo-UO'!M518</f>
        <v>0</v>
      </c>
      <c r="I517" s="406" t="str">
        <f>'01-Mapa de riesgo-UO'!AT518</f>
        <v>LEVE</v>
      </c>
      <c r="J517" s="415">
        <f>'01-Mapa de riesgo-UO'!AU518</f>
        <v>0</v>
      </c>
      <c r="K517" s="411"/>
      <c r="L517" s="414"/>
      <c r="M517" s="113">
        <f>'01-Mapa de riesgo-UO'!W518</f>
        <v>0</v>
      </c>
      <c r="N517" s="114">
        <f>'01-Mapa de riesgo-UO'!AB518</f>
        <v>0</v>
      </c>
      <c r="O517" s="114">
        <f>'01-Mapa de riesgo-UO'!AF518</f>
        <v>0</v>
      </c>
      <c r="P517" s="115">
        <f>'01-Mapa de riesgo-UO'!AK518</f>
        <v>0</v>
      </c>
      <c r="Q517" s="115">
        <f>'01-Mapa de riesgo-UO'!AP518</f>
        <v>0</v>
      </c>
      <c r="R517" s="406" t="e">
        <f>'01-Mapa de riesgo-UO'!AR518</f>
        <v>#DIV/0!</v>
      </c>
      <c r="S517" s="409"/>
      <c r="T517" s="410"/>
      <c r="U517" s="116">
        <f>'01-Mapa de riesgo-UO'!AW518</f>
        <v>0</v>
      </c>
      <c r="V517" s="116">
        <f>'01-Mapa de riesgo-UO'!AX518</f>
        <v>0</v>
      </c>
      <c r="W517" s="117">
        <f>'01-Mapa de riesgo-UO'!K518</f>
        <v>0</v>
      </c>
      <c r="X517" s="121"/>
      <c r="Y517" s="122"/>
      <c r="Z517" s="123"/>
      <c r="AA517" s="123"/>
      <c r="AB517" s="403"/>
      <c r="AC517" s="126"/>
    </row>
    <row r="518" spans="1:29" ht="12.75" customHeight="1" x14ac:dyDescent="0.2">
      <c r="A518" s="407"/>
      <c r="B518" s="407"/>
      <c r="C518" s="407"/>
      <c r="D518" s="407"/>
      <c r="E518" s="407"/>
      <c r="F518" s="407"/>
      <c r="G518" s="112">
        <f>'01-Mapa de riesgo-UO'!I519</f>
        <v>0</v>
      </c>
      <c r="H518" s="407"/>
      <c r="I518" s="407"/>
      <c r="J518" s="407"/>
      <c r="K518" s="412"/>
      <c r="L518" s="412"/>
      <c r="M518" s="113">
        <f>'01-Mapa de riesgo-UO'!W519</f>
        <v>0</v>
      </c>
      <c r="N518" s="114">
        <f>'01-Mapa de riesgo-UO'!AB519</f>
        <v>0</v>
      </c>
      <c r="O518" s="114">
        <f>'01-Mapa de riesgo-UO'!AF519</f>
        <v>0</v>
      </c>
      <c r="P518" s="115">
        <f>'01-Mapa de riesgo-UO'!AK519</f>
        <v>0</v>
      </c>
      <c r="Q518" s="115">
        <f>'01-Mapa de riesgo-UO'!AP519</f>
        <v>0</v>
      </c>
      <c r="R518" s="407"/>
      <c r="S518" s="409"/>
      <c r="T518" s="410"/>
      <c r="U518" s="116">
        <f>'01-Mapa de riesgo-UO'!AW519</f>
        <v>0</v>
      </c>
      <c r="V518" s="116">
        <f>'01-Mapa de riesgo-UO'!AX519</f>
        <v>0</v>
      </c>
      <c r="W518" s="117">
        <f>'01-Mapa de riesgo-UO'!K519</f>
        <v>0</v>
      </c>
      <c r="X518" s="121"/>
      <c r="Y518" s="122"/>
      <c r="Z518" s="123"/>
      <c r="AA518" s="123"/>
      <c r="AB518" s="404"/>
      <c r="AC518" s="126"/>
    </row>
    <row r="519" spans="1:29" ht="12.75" customHeight="1" x14ac:dyDescent="0.2">
      <c r="A519" s="408"/>
      <c r="B519" s="408"/>
      <c r="C519" s="408"/>
      <c r="D519" s="408"/>
      <c r="E519" s="408"/>
      <c r="F519" s="408"/>
      <c r="G519" s="112">
        <f>'01-Mapa de riesgo-UO'!I520</f>
        <v>0</v>
      </c>
      <c r="H519" s="408"/>
      <c r="I519" s="408"/>
      <c r="J519" s="408"/>
      <c r="K519" s="413"/>
      <c r="L519" s="413"/>
      <c r="M519" s="113">
        <f>'01-Mapa de riesgo-UO'!W520</f>
        <v>0</v>
      </c>
      <c r="N519" s="114">
        <f>'01-Mapa de riesgo-UO'!AB520</f>
        <v>0</v>
      </c>
      <c r="O519" s="114">
        <f>'01-Mapa de riesgo-UO'!AF520</f>
        <v>0</v>
      </c>
      <c r="P519" s="115">
        <f>'01-Mapa de riesgo-UO'!AK520</f>
        <v>0</v>
      </c>
      <c r="Q519" s="115">
        <f>'01-Mapa de riesgo-UO'!AP520</f>
        <v>0</v>
      </c>
      <c r="R519" s="408"/>
      <c r="S519" s="409"/>
      <c r="T519" s="410"/>
      <c r="U519" s="116">
        <f>'01-Mapa de riesgo-UO'!AW520</f>
        <v>0</v>
      </c>
      <c r="V519" s="116">
        <f>'01-Mapa de riesgo-UO'!AX520</f>
        <v>0</v>
      </c>
      <c r="W519" s="117">
        <f>'01-Mapa de riesgo-UO'!K520</f>
        <v>0</v>
      </c>
      <c r="X519" s="121"/>
      <c r="Y519" s="122"/>
      <c r="Z519" s="123"/>
      <c r="AA519" s="123"/>
      <c r="AB519" s="405"/>
      <c r="AC519" s="126"/>
    </row>
    <row r="520" spans="1:29" ht="12.75" customHeight="1" x14ac:dyDescent="0.2">
      <c r="A520" s="416">
        <v>171</v>
      </c>
      <c r="B520" s="416">
        <f>'01-Mapa de riesgo-UO'!D521</f>
        <v>0</v>
      </c>
      <c r="C520" s="415">
        <f>+'01-Mapa de riesgo-UO'!F521</f>
        <v>0</v>
      </c>
      <c r="D520" s="415">
        <f>'01-Mapa de riesgo-UO'!J521</f>
        <v>0</v>
      </c>
      <c r="E520" s="415">
        <f>'01-Mapa de riesgo-UO'!K521</f>
        <v>0</v>
      </c>
      <c r="F520" s="415">
        <f>'01-Mapa de riesgo-UO'!L521</f>
        <v>0</v>
      </c>
      <c r="G520" s="112">
        <f>'01-Mapa de riesgo-UO'!I521</f>
        <v>0</v>
      </c>
      <c r="H520" s="415">
        <f>'01-Mapa de riesgo-UO'!M521</f>
        <v>0</v>
      </c>
      <c r="I520" s="406" t="str">
        <f>'01-Mapa de riesgo-UO'!AT521</f>
        <v>LEVE</v>
      </c>
      <c r="J520" s="415">
        <f>'01-Mapa de riesgo-UO'!AU521</f>
        <v>0</v>
      </c>
      <c r="K520" s="411"/>
      <c r="L520" s="414"/>
      <c r="M520" s="113">
        <f>'01-Mapa de riesgo-UO'!W521</f>
        <v>0</v>
      </c>
      <c r="N520" s="114">
        <f>'01-Mapa de riesgo-UO'!AB521</f>
        <v>0</v>
      </c>
      <c r="O520" s="114">
        <f>'01-Mapa de riesgo-UO'!AF521</f>
        <v>0</v>
      </c>
      <c r="P520" s="115">
        <f>'01-Mapa de riesgo-UO'!AK521</f>
        <v>0</v>
      </c>
      <c r="Q520" s="115">
        <f>'01-Mapa de riesgo-UO'!AP521</f>
        <v>0</v>
      </c>
      <c r="R520" s="406" t="e">
        <f>'01-Mapa de riesgo-UO'!AR521</f>
        <v>#DIV/0!</v>
      </c>
      <c r="S520" s="409"/>
      <c r="T520" s="410"/>
      <c r="U520" s="116">
        <f>'01-Mapa de riesgo-UO'!AW521</f>
        <v>0</v>
      </c>
      <c r="V520" s="116">
        <f>'01-Mapa de riesgo-UO'!AX521</f>
        <v>0</v>
      </c>
      <c r="W520" s="117">
        <f>'01-Mapa de riesgo-UO'!K521</f>
        <v>0</v>
      </c>
      <c r="X520" s="121"/>
      <c r="Y520" s="122"/>
      <c r="Z520" s="123"/>
      <c r="AA520" s="123"/>
      <c r="AB520" s="403"/>
      <c r="AC520" s="126"/>
    </row>
    <row r="521" spans="1:29" ht="12.75" customHeight="1" x14ac:dyDescent="0.2">
      <c r="A521" s="407"/>
      <c r="B521" s="407"/>
      <c r="C521" s="407"/>
      <c r="D521" s="407"/>
      <c r="E521" s="407"/>
      <c r="F521" s="407"/>
      <c r="G521" s="112">
        <f>'01-Mapa de riesgo-UO'!I522</f>
        <v>0</v>
      </c>
      <c r="H521" s="407"/>
      <c r="I521" s="407"/>
      <c r="J521" s="407"/>
      <c r="K521" s="412"/>
      <c r="L521" s="412"/>
      <c r="M521" s="113">
        <f>'01-Mapa de riesgo-UO'!W522</f>
        <v>0</v>
      </c>
      <c r="N521" s="114">
        <f>'01-Mapa de riesgo-UO'!AB522</f>
        <v>0</v>
      </c>
      <c r="O521" s="114">
        <f>'01-Mapa de riesgo-UO'!AF522</f>
        <v>0</v>
      </c>
      <c r="P521" s="115">
        <f>'01-Mapa de riesgo-UO'!AK522</f>
        <v>0</v>
      </c>
      <c r="Q521" s="115">
        <f>'01-Mapa de riesgo-UO'!AP522</f>
        <v>0</v>
      </c>
      <c r="R521" s="407"/>
      <c r="S521" s="409"/>
      <c r="T521" s="410"/>
      <c r="U521" s="116">
        <f>'01-Mapa de riesgo-UO'!AW522</f>
        <v>0</v>
      </c>
      <c r="V521" s="116">
        <f>'01-Mapa de riesgo-UO'!AX522</f>
        <v>0</v>
      </c>
      <c r="W521" s="117">
        <f>'01-Mapa de riesgo-UO'!K522</f>
        <v>0</v>
      </c>
      <c r="X521" s="121"/>
      <c r="Y521" s="122"/>
      <c r="Z521" s="123"/>
      <c r="AA521" s="123"/>
      <c r="AB521" s="404"/>
      <c r="AC521" s="126"/>
    </row>
    <row r="522" spans="1:29" ht="12.75" customHeight="1" x14ac:dyDescent="0.2">
      <c r="A522" s="408"/>
      <c r="B522" s="408"/>
      <c r="C522" s="408"/>
      <c r="D522" s="408"/>
      <c r="E522" s="408"/>
      <c r="F522" s="408"/>
      <c r="G522" s="112">
        <f>'01-Mapa de riesgo-UO'!I523</f>
        <v>0</v>
      </c>
      <c r="H522" s="408"/>
      <c r="I522" s="408"/>
      <c r="J522" s="408"/>
      <c r="K522" s="413"/>
      <c r="L522" s="413"/>
      <c r="M522" s="113">
        <f>'01-Mapa de riesgo-UO'!W523</f>
        <v>0</v>
      </c>
      <c r="N522" s="114">
        <f>'01-Mapa de riesgo-UO'!AB523</f>
        <v>0</v>
      </c>
      <c r="O522" s="114">
        <f>'01-Mapa de riesgo-UO'!AF523</f>
        <v>0</v>
      </c>
      <c r="P522" s="115">
        <f>'01-Mapa de riesgo-UO'!AK523</f>
        <v>0</v>
      </c>
      <c r="Q522" s="115">
        <f>'01-Mapa de riesgo-UO'!AP523</f>
        <v>0</v>
      </c>
      <c r="R522" s="408"/>
      <c r="S522" s="409"/>
      <c r="T522" s="410"/>
      <c r="U522" s="116">
        <f>'01-Mapa de riesgo-UO'!AW523</f>
        <v>0</v>
      </c>
      <c r="V522" s="116">
        <f>'01-Mapa de riesgo-UO'!AX523</f>
        <v>0</v>
      </c>
      <c r="W522" s="117">
        <f>'01-Mapa de riesgo-UO'!K523</f>
        <v>0</v>
      </c>
      <c r="X522" s="121"/>
      <c r="Y522" s="122"/>
      <c r="Z522" s="123"/>
      <c r="AA522" s="123"/>
      <c r="AB522" s="405"/>
      <c r="AC522" s="126"/>
    </row>
    <row r="523" spans="1:29" ht="12.75" customHeight="1" x14ac:dyDescent="0.2">
      <c r="A523" s="416">
        <v>172</v>
      </c>
      <c r="B523" s="416">
        <f>'01-Mapa de riesgo-UO'!D524</f>
        <v>0</v>
      </c>
      <c r="C523" s="415">
        <f>+'01-Mapa de riesgo-UO'!F524</f>
        <v>0</v>
      </c>
      <c r="D523" s="415">
        <f>'01-Mapa de riesgo-UO'!J524</f>
        <v>0</v>
      </c>
      <c r="E523" s="415">
        <f>'01-Mapa de riesgo-UO'!K524</f>
        <v>0</v>
      </c>
      <c r="F523" s="415">
        <f>'01-Mapa de riesgo-UO'!L524</f>
        <v>0</v>
      </c>
      <c r="G523" s="112">
        <f>'01-Mapa de riesgo-UO'!I524</f>
        <v>0</v>
      </c>
      <c r="H523" s="415">
        <f>'01-Mapa de riesgo-UO'!M524</f>
        <v>0</v>
      </c>
      <c r="I523" s="406" t="str">
        <f>'01-Mapa de riesgo-UO'!AT524</f>
        <v>LEVE</v>
      </c>
      <c r="J523" s="415">
        <f>'01-Mapa de riesgo-UO'!AU524</f>
        <v>0</v>
      </c>
      <c r="K523" s="411"/>
      <c r="L523" s="414"/>
      <c r="M523" s="113">
        <f>'01-Mapa de riesgo-UO'!W524</f>
        <v>0</v>
      </c>
      <c r="N523" s="114">
        <f>'01-Mapa de riesgo-UO'!AB524</f>
        <v>0</v>
      </c>
      <c r="O523" s="114">
        <f>'01-Mapa de riesgo-UO'!AF524</f>
        <v>0</v>
      </c>
      <c r="P523" s="115">
        <f>'01-Mapa de riesgo-UO'!AK524</f>
        <v>0</v>
      </c>
      <c r="Q523" s="115">
        <f>'01-Mapa de riesgo-UO'!AP524</f>
        <v>0</v>
      </c>
      <c r="R523" s="406" t="e">
        <f>'01-Mapa de riesgo-UO'!AR524</f>
        <v>#DIV/0!</v>
      </c>
      <c r="S523" s="409"/>
      <c r="T523" s="410"/>
      <c r="U523" s="116">
        <f>'01-Mapa de riesgo-UO'!AW524</f>
        <v>0</v>
      </c>
      <c r="V523" s="116">
        <f>'01-Mapa de riesgo-UO'!AX524</f>
        <v>0</v>
      </c>
      <c r="W523" s="117">
        <f>'01-Mapa de riesgo-UO'!K524</f>
        <v>0</v>
      </c>
      <c r="X523" s="121"/>
      <c r="Y523" s="122"/>
      <c r="Z523" s="123"/>
      <c r="AA523" s="123"/>
      <c r="AB523" s="403"/>
      <c r="AC523" s="126"/>
    </row>
    <row r="524" spans="1:29" ht="12.75" customHeight="1" x14ac:dyDescent="0.2">
      <c r="A524" s="407"/>
      <c r="B524" s="407"/>
      <c r="C524" s="407"/>
      <c r="D524" s="407"/>
      <c r="E524" s="407"/>
      <c r="F524" s="407"/>
      <c r="G524" s="112">
        <f>'01-Mapa de riesgo-UO'!I525</f>
        <v>0</v>
      </c>
      <c r="H524" s="407"/>
      <c r="I524" s="407"/>
      <c r="J524" s="407"/>
      <c r="K524" s="412"/>
      <c r="L524" s="412"/>
      <c r="M524" s="113">
        <f>'01-Mapa de riesgo-UO'!W525</f>
        <v>0</v>
      </c>
      <c r="N524" s="114">
        <f>'01-Mapa de riesgo-UO'!AB525</f>
        <v>0</v>
      </c>
      <c r="O524" s="114">
        <f>'01-Mapa de riesgo-UO'!AF525</f>
        <v>0</v>
      </c>
      <c r="P524" s="115">
        <f>'01-Mapa de riesgo-UO'!AK525</f>
        <v>0</v>
      </c>
      <c r="Q524" s="115">
        <f>'01-Mapa de riesgo-UO'!AP525</f>
        <v>0</v>
      </c>
      <c r="R524" s="407"/>
      <c r="S524" s="409"/>
      <c r="T524" s="410"/>
      <c r="U524" s="116">
        <f>'01-Mapa de riesgo-UO'!AW525</f>
        <v>0</v>
      </c>
      <c r="V524" s="116">
        <f>'01-Mapa de riesgo-UO'!AX525</f>
        <v>0</v>
      </c>
      <c r="W524" s="117">
        <f>'01-Mapa de riesgo-UO'!K525</f>
        <v>0</v>
      </c>
      <c r="X524" s="121"/>
      <c r="Y524" s="122"/>
      <c r="Z524" s="123"/>
      <c r="AA524" s="123"/>
      <c r="AB524" s="404"/>
      <c r="AC524" s="126"/>
    </row>
    <row r="525" spans="1:29" ht="12.75" customHeight="1" x14ac:dyDescent="0.2">
      <c r="A525" s="408"/>
      <c r="B525" s="408"/>
      <c r="C525" s="408"/>
      <c r="D525" s="408"/>
      <c r="E525" s="408"/>
      <c r="F525" s="408"/>
      <c r="G525" s="112">
        <f>'01-Mapa de riesgo-UO'!I526</f>
        <v>0</v>
      </c>
      <c r="H525" s="408"/>
      <c r="I525" s="408"/>
      <c r="J525" s="408"/>
      <c r="K525" s="413"/>
      <c r="L525" s="413"/>
      <c r="M525" s="113">
        <f>'01-Mapa de riesgo-UO'!W526</f>
        <v>0</v>
      </c>
      <c r="N525" s="114">
        <f>'01-Mapa de riesgo-UO'!AB526</f>
        <v>0</v>
      </c>
      <c r="O525" s="114">
        <f>'01-Mapa de riesgo-UO'!AF526</f>
        <v>0</v>
      </c>
      <c r="P525" s="115">
        <f>'01-Mapa de riesgo-UO'!AK526</f>
        <v>0</v>
      </c>
      <c r="Q525" s="115">
        <f>'01-Mapa de riesgo-UO'!AP526</f>
        <v>0</v>
      </c>
      <c r="R525" s="408"/>
      <c r="S525" s="409"/>
      <c r="T525" s="410"/>
      <c r="U525" s="116">
        <f>'01-Mapa de riesgo-UO'!AW526</f>
        <v>0</v>
      </c>
      <c r="V525" s="116">
        <f>'01-Mapa de riesgo-UO'!AX526</f>
        <v>0</v>
      </c>
      <c r="W525" s="117">
        <f>'01-Mapa de riesgo-UO'!K526</f>
        <v>0</v>
      </c>
      <c r="X525" s="121"/>
      <c r="Y525" s="122"/>
      <c r="Z525" s="123"/>
      <c r="AA525" s="123"/>
      <c r="AB525" s="405"/>
      <c r="AC525" s="126"/>
    </row>
    <row r="526" spans="1:29" ht="12.75" customHeight="1" x14ac:dyDescent="0.2">
      <c r="A526" s="416">
        <v>173</v>
      </c>
      <c r="B526" s="416">
        <f>'01-Mapa de riesgo-UO'!D527</f>
        <v>0</v>
      </c>
      <c r="C526" s="415">
        <f>+'01-Mapa de riesgo-UO'!F527</f>
        <v>0</v>
      </c>
      <c r="D526" s="415">
        <f>'01-Mapa de riesgo-UO'!J527</f>
        <v>0</v>
      </c>
      <c r="E526" s="415">
        <f>'01-Mapa de riesgo-UO'!K527</f>
        <v>0</v>
      </c>
      <c r="F526" s="415">
        <f>'01-Mapa de riesgo-UO'!L527</f>
        <v>0</v>
      </c>
      <c r="G526" s="112">
        <f>'01-Mapa de riesgo-UO'!I527</f>
        <v>0</v>
      </c>
      <c r="H526" s="415">
        <f>'01-Mapa de riesgo-UO'!M527</f>
        <v>0</v>
      </c>
      <c r="I526" s="406" t="str">
        <f>'01-Mapa de riesgo-UO'!AT527</f>
        <v>LEVE</v>
      </c>
      <c r="J526" s="415">
        <f>'01-Mapa de riesgo-UO'!AU527</f>
        <v>0</v>
      </c>
      <c r="K526" s="411"/>
      <c r="L526" s="414"/>
      <c r="M526" s="113">
        <f>'01-Mapa de riesgo-UO'!W527</f>
        <v>0</v>
      </c>
      <c r="N526" s="114">
        <f>'01-Mapa de riesgo-UO'!AB527</f>
        <v>0</v>
      </c>
      <c r="O526" s="114">
        <f>'01-Mapa de riesgo-UO'!AF527</f>
        <v>0</v>
      </c>
      <c r="P526" s="115">
        <f>'01-Mapa de riesgo-UO'!AK527</f>
        <v>0</v>
      </c>
      <c r="Q526" s="115">
        <f>'01-Mapa de riesgo-UO'!AP527</f>
        <v>0</v>
      </c>
      <c r="R526" s="406" t="e">
        <f>'01-Mapa de riesgo-UO'!AR527</f>
        <v>#DIV/0!</v>
      </c>
      <c r="S526" s="409"/>
      <c r="T526" s="410"/>
      <c r="U526" s="116">
        <f>'01-Mapa de riesgo-UO'!AW527</f>
        <v>0</v>
      </c>
      <c r="V526" s="116">
        <f>'01-Mapa de riesgo-UO'!AX527</f>
        <v>0</v>
      </c>
      <c r="W526" s="117">
        <f>'01-Mapa de riesgo-UO'!K527</f>
        <v>0</v>
      </c>
      <c r="X526" s="121"/>
      <c r="Y526" s="122"/>
      <c r="Z526" s="123"/>
      <c r="AA526" s="123"/>
      <c r="AB526" s="403"/>
      <c r="AC526" s="126"/>
    </row>
    <row r="527" spans="1:29" ht="12.75" customHeight="1" x14ac:dyDescent="0.2">
      <c r="A527" s="407"/>
      <c r="B527" s="407"/>
      <c r="C527" s="407"/>
      <c r="D527" s="407"/>
      <c r="E527" s="407"/>
      <c r="F527" s="407"/>
      <c r="G527" s="112">
        <f>'01-Mapa de riesgo-UO'!I528</f>
        <v>0</v>
      </c>
      <c r="H527" s="407"/>
      <c r="I527" s="407"/>
      <c r="J527" s="407"/>
      <c r="K527" s="412"/>
      <c r="L527" s="412"/>
      <c r="M527" s="113">
        <f>'01-Mapa de riesgo-UO'!W528</f>
        <v>0</v>
      </c>
      <c r="N527" s="114">
        <f>'01-Mapa de riesgo-UO'!AB528</f>
        <v>0</v>
      </c>
      <c r="O527" s="114">
        <f>'01-Mapa de riesgo-UO'!AF528</f>
        <v>0</v>
      </c>
      <c r="P527" s="115">
        <f>'01-Mapa de riesgo-UO'!AK528</f>
        <v>0</v>
      </c>
      <c r="Q527" s="115">
        <f>'01-Mapa de riesgo-UO'!AP528</f>
        <v>0</v>
      </c>
      <c r="R527" s="407"/>
      <c r="S527" s="409"/>
      <c r="T527" s="410"/>
      <c r="U527" s="116">
        <f>'01-Mapa de riesgo-UO'!AW528</f>
        <v>0</v>
      </c>
      <c r="V527" s="116">
        <f>'01-Mapa de riesgo-UO'!AX528</f>
        <v>0</v>
      </c>
      <c r="W527" s="117">
        <f>'01-Mapa de riesgo-UO'!K528</f>
        <v>0</v>
      </c>
      <c r="X527" s="121"/>
      <c r="Y527" s="122"/>
      <c r="Z527" s="123"/>
      <c r="AA527" s="123"/>
      <c r="AB527" s="404"/>
      <c r="AC527" s="126"/>
    </row>
    <row r="528" spans="1:29" ht="12.75" customHeight="1" x14ac:dyDescent="0.2">
      <c r="A528" s="408"/>
      <c r="B528" s="408"/>
      <c r="C528" s="408"/>
      <c r="D528" s="408"/>
      <c r="E528" s="408"/>
      <c r="F528" s="408"/>
      <c r="G528" s="112">
        <f>'01-Mapa de riesgo-UO'!I529</f>
        <v>0</v>
      </c>
      <c r="H528" s="408"/>
      <c r="I528" s="408"/>
      <c r="J528" s="408"/>
      <c r="K528" s="413"/>
      <c r="L528" s="413"/>
      <c r="M528" s="113">
        <f>'01-Mapa de riesgo-UO'!W529</f>
        <v>0</v>
      </c>
      <c r="N528" s="114">
        <f>'01-Mapa de riesgo-UO'!AB529</f>
        <v>0</v>
      </c>
      <c r="O528" s="114">
        <f>'01-Mapa de riesgo-UO'!AF529</f>
        <v>0</v>
      </c>
      <c r="P528" s="115">
        <f>'01-Mapa de riesgo-UO'!AK529</f>
        <v>0</v>
      </c>
      <c r="Q528" s="115">
        <f>'01-Mapa de riesgo-UO'!AP529</f>
        <v>0</v>
      </c>
      <c r="R528" s="408"/>
      <c r="S528" s="409"/>
      <c r="T528" s="410"/>
      <c r="U528" s="116">
        <f>'01-Mapa de riesgo-UO'!AW529</f>
        <v>0</v>
      </c>
      <c r="V528" s="116">
        <f>'01-Mapa de riesgo-UO'!AX529</f>
        <v>0</v>
      </c>
      <c r="W528" s="117">
        <f>'01-Mapa de riesgo-UO'!K529</f>
        <v>0</v>
      </c>
      <c r="X528" s="121"/>
      <c r="Y528" s="122"/>
      <c r="Z528" s="123"/>
      <c r="AA528" s="123"/>
      <c r="AB528" s="405"/>
      <c r="AC528" s="126"/>
    </row>
    <row r="529" spans="1:29" ht="12.75" customHeight="1" x14ac:dyDescent="0.2">
      <c r="A529" s="416">
        <v>174</v>
      </c>
      <c r="B529" s="416">
        <f>'01-Mapa de riesgo-UO'!D530</f>
        <v>0</v>
      </c>
      <c r="C529" s="415">
        <f>+'01-Mapa de riesgo-UO'!F530</f>
        <v>0</v>
      </c>
      <c r="D529" s="415">
        <f>'01-Mapa de riesgo-UO'!J530</f>
        <v>0</v>
      </c>
      <c r="E529" s="415">
        <f>'01-Mapa de riesgo-UO'!K530</f>
        <v>0</v>
      </c>
      <c r="F529" s="415">
        <f>'01-Mapa de riesgo-UO'!L530</f>
        <v>0</v>
      </c>
      <c r="G529" s="112">
        <f>'01-Mapa de riesgo-UO'!I530</f>
        <v>0</v>
      </c>
      <c r="H529" s="415">
        <f>'01-Mapa de riesgo-UO'!M530</f>
        <v>0</v>
      </c>
      <c r="I529" s="406" t="str">
        <f>'01-Mapa de riesgo-UO'!AT530</f>
        <v>LEVE</v>
      </c>
      <c r="J529" s="415">
        <f>'01-Mapa de riesgo-UO'!AU530</f>
        <v>0</v>
      </c>
      <c r="K529" s="411"/>
      <c r="L529" s="414"/>
      <c r="M529" s="113">
        <f>'01-Mapa de riesgo-UO'!W530</f>
        <v>0</v>
      </c>
      <c r="N529" s="114">
        <f>'01-Mapa de riesgo-UO'!AB530</f>
        <v>0</v>
      </c>
      <c r="O529" s="114">
        <f>'01-Mapa de riesgo-UO'!AF530</f>
        <v>0</v>
      </c>
      <c r="P529" s="115">
        <f>'01-Mapa de riesgo-UO'!AK530</f>
        <v>0</v>
      </c>
      <c r="Q529" s="115">
        <f>'01-Mapa de riesgo-UO'!AP530</f>
        <v>0</v>
      </c>
      <c r="R529" s="406" t="e">
        <f>'01-Mapa de riesgo-UO'!AR530</f>
        <v>#DIV/0!</v>
      </c>
      <c r="S529" s="409"/>
      <c r="T529" s="410"/>
      <c r="U529" s="116">
        <f>'01-Mapa de riesgo-UO'!AW530</f>
        <v>0</v>
      </c>
      <c r="V529" s="116">
        <f>'01-Mapa de riesgo-UO'!AX530</f>
        <v>0</v>
      </c>
      <c r="W529" s="117">
        <f>'01-Mapa de riesgo-UO'!K530</f>
        <v>0</v>
      </c>
      <c r="X529" s="121"/>
      <c r="Y529" s="122"/>
      <c r="Z529" s="123"/>
      <c r="AA529" s="123"/>
      <c r="AB529" s="403"/>
      <c r="AC529" s="126"/>
    </row>
    <row r="530" spans="1:29" ht="12.75" customHeight="1" x14ac:dyDescent="0.2">
      <c r="A530" s="407"/>
      <c r="B530" s="407"/>
      <c r="C530" s="407"/>
      <c r="D530" s="407"/>
      <c r="E530" s="407"/>
      <c r="F530" s="407"/>
      <c r="G530" s="112">
        <f>'01-Mapa de riesgo-UO'!I531</f>
        <v>0</v>
      </c>
      <c r="H530" s="407"/>
      <c r="I530" s="407"/>
      <c r="J530" s="407"/>
      <c r="K530" s="412"/>
      <c r="L530" s="412"/>
      <c r="M530" s="113">
        <f>'01-Mapa de riesgo-UO'!W531</f>
        <v>0</v>
      </c>
      <c r="N530" s="114">
        <f>'01-Mapa de riesgo-UO'!AB531</f>
        <v>0</v>
      </c>
      <c r="O530" s="114">
        <f>'01-Mapa de riesgo-UO'!AF531</f>
        <v>0</v>
      </c>
      <c r="P530" s="115">
        <f>'01-Mapa de riesgo-UO'!AK531</f>
        <v>0</v>
      </c>
      <c r="Q530" s="115">
        <f>'01-Mapa de riesgo-UO'!AP531</f>
        <v>0</v>
      </c>
      <c r="R530" s="407"/>
      <c r="S530" s="409"/>
      <c r="T530" s="410"/>
      <c r="U530" s="116">
        <f>'01-Mapa de riesgo-UO'!AW531</f>
        <v>0</v>
      </c>
      <c r="V530" s="116">
        <f>'01-Mapa de riesgo-UO'!AX531</f>
        <v>0</v>
      </c>
      <c r="W530" s="117">
        <f>'01-Mapa de riesgo-UO'!K531</f>
        <v>0</v>
      </c>
      <c r="X530" s="121"/>
      <c r="Y530" s="122"/>
      <c r="Z530" s="123"/>
      <c r="AA530" s="123"/>
      <c r="AB530" s="404"/>
      <c r="AC530" s="126"/>
    </row>
    <row r="531" spans="1:29" ht="12.75" customHeight="1" x14ac:dyDescent="0.2">
      <c r="A531" s="408"/>
      <c r="B531" s="408"/>
      <c r="C531" s="408"/>
      <c r="D531" s="408"/>
      <c r="E531" s="408"/>
      <c r="F531" s="408"/>
      <c r="G531" s="112">
        <f>'01-Mapa de riesgo-UO'!I532</f>
        <v>0</v>
      </c>
      <c r="H531" s="408"/>
      <c r="I531" s="408"/>
      <c r="J531" s="408"/>
      <c r="K531" s="413"/>
      <c r="L531" s="413"/>
      <c r="M531" s="113">
        <f>'01-Mapa de riesgo-UO'!W532</f>
        <v>0</v>
      </c>
      <c r="N531" s="114">
        <f>'01-Mapa de riesgo-UO'!AB532</f>
        <v>0</v>
      </c>
      <c r="O531" s="114">
        <f>'01-Mapa de riesgo-UO'!AF532</f>
        <v>0</v>
      </c>
      <c r="P531" s="115">
        <f>'01-Mapa de riesgo-UO'!AK532</f>
        <v>0</v>
      </c>
      <c r="Q531" s="115">
        <f>'01-Mapa de riesgo-UO'!AP532</f>
        <v>0</v>
      </c>
      <c r="R531" s="408"/>
      <c r="S531" s="409"/>
      <c r="T531" s="410"/>
      <c r="U531" s="116">
        <f>'01-Mapa de riesgo-UO'!AW532</f>
        <v>0</v>
      </c>
      <c r="V531" s="116">
        <f>'01-Mapa de riesgo-UO'!AX532</f>
        <v>0</v>
      </c>
      <c r="W531" s="117">
        <f>'01-Mapa de riesgo-UO'!K532</f>
        <v>0</v>
      </c>
      <c r="X531" s="121"/>
      <c r="Y531" s="122"/>
      <c r="Z531" s="123"/>
      <c r="AA531" s="123"/>
      <c r="AB531" s="405"/>
      <c r="AC531" s="126"/>
    </row>
    <row r="532" spans="1:29" ht="12.75" customHeight="1" x14ac:dyDescent="0.2">
      <c r="A532" s="416">
        <v>175</v>
      </c>
      <c r="B532" s="416">
        <f>'01-Mapa de riesgo-UO'!D533</f>
        <v>0</v>
      </c>
      <c r="C532" s="415">
        <f>+'01-Mapa de riesgo-UO'!F533</f>
        <v>0</v>
      </c>
      <c r="D532" s="415">
        <f>'01-Mapa de riesgo-UO'!J533</f>
        <v>0</v>
      </c>
      <c r="E532" s="415">
        <f>'01-Mapa de riesgo-UO'!K533</f>
        <v>0</v>
      </c>
      <c r="F532" s="415">
        <f>'01-Mapa de riesgo-UO'!L533</f>
        <v>0</v>
      </c>
      <c r="G532" s="112">
        <f>'01-Mapa de riesgo-UO'!I533</f>
        <v>0</v>
      </c>
      <c r="H532" s="415">
        <f>'01-Mapa de riesgo-UO'!M533</f>
        <v>0</v>
      </c>
      <c r="I532" s="406" t="str">
        <f>'01-Mapa de riesgo-UO'!AT533</f>
        <v>LEVE</v>
      </c>
      <c r="J532" s="415">
        <f>'01-Mapa de riesgo-UO'!AU533</f>
        <v>0</v>
      </c>
      <c r="K532" s="411"/>
      <c r="L532" s="414"/>
      <c r="M532" s="113">
        <f>'01-Mapa de riesgo-UO'!W533</f>
        <v>0</v>
      </c>
      <c r="N532" s="114">
        <f>'01-Mapa de riesgo-UO'!AB533</f>
        <v>0</v>
      </c>
      <c r="O532" s="114">
        <f>'01-Mapa de riesgo-UO'!AF533</f>
        <v>0</v>
      </c>
      <c r="P532" s="115">
        <f>'01-Mapa de riesgo-UO'!AK533</f>
        <v>0</v>
      </c>
      <c r="Q532" s="115">
        <f>'01-Mapa de riesgo-UO'!AP533</f>
        <v>0</v>
      </c>
      <c r="R532" s="406" t="e">
        <f>'01-Mapa de riesgo-UO'!AR533</f>
        <v>#DIV/0!</v>
      </c>
      <c r="S532" s="409"/>
      <c r="T532" s="410"/>
      <c r="U532" s="116">
        <f>'01-Mapa de riesgo-UO'!AW533</f>
        <v>0</v>
      </c>
      <c r="V532" s="116">
        <f>'01-Mapa de riesgo-UO'!AX533</f>
        <v>0</v>
      </c>
      <c r="W532" s="117">
        <f>'01-Mapa de riesgo-UO'!K533</f>
        <v>0</v>
      </c>
      <c r="X532" s="121"/>
      <c r="Y532" s="122"/>
      <c r="Z532" s="123"/>
      <c r="AA532" s="123"/>
      <c r="AB532" s="403"/>
      <c r="AC532" s="126"/>
    </row>
    <row r="533" spans="1:29" ht="12.75" customHeight="1" x14ac:dyDescent="0.2">
      <c r="A533" s="407"/>
      <c r="B533" s="407"/>
      <c r="C533" s="407"/>
      <c r="D533" s="407"/>
      <c r="E533" s="407"/>
      <c r="F533" s="407"/>
      <c r="G533" s="112">
        <f>'01-Mapa de riesgo-UO'!I534</f>
        <v>0</v>
      </c>
      <c r="H533" s="407"/>
      <c r="I533" s="407"/>
      <c r="J533" s="407"/>
      <c r="K533" s="412"/>
      <c r="L533" s="412"/>
      <c r="M533" s="113">
        <f>'01-Mapa de riesgo-UO'!W534</f>
        <v>0</v>
      </c>
      <c r="N533" s="114">
        <f>'01-Mapa de riesgo-UO'!AB534</f>
        <v>0</v>
      </c>
      <c r="O533" s="114">
        <f>'01-Mapa de riesgo-UO'!AF534</f>
        <v>0</v>
      </c>
      <c r="P533" s="115">
        <f>'01-Mapa de riesgo-UO'!AK534</f>
        <v>0</v>
      </c>
      <c r="Q533" s="115">
        <f>'01-Mapa de riesgo-UO'!AP534</f>
        <v>0</v>
      </c>
      <c r="R533" s="407"/>
      <c r="S533" s="409"/>
      <c r="T533" s="410"/>
      <c r="U533" s="116">
        <f>'01-Mapa de riesgo-UO'!AW534</f>
        <v>0</v>
      </c>
      <c r="V533" s="116">
        <f>'01-Mapa de riesgo-UO'!AX534</f>
        <v>0</v>
      </c>
      <c r="W533" s="117">
        <f>'01-Mapa de riesgo-UO'!K534</f>
        <v>0</v>
      </c>
      <c r="X533" s="121"/>
      <c r="Y533" s="122"/>
      <c r="Z533" s="123"/>
      <c r="AA533" s="123"/>
      <c r="AB533" s="404"/>
      <c r="AC533" s="126"/>
    </row>
    <row r="534" spans="1:29" ht="12.75" customHeight="1" x14ac:dyDescent="0.2">
      <c r="A534" s="408"/>
      <c r="B534" s="408"/>
      <c r="C534" s="408"/>
      <c r="D534" s="408"/>
      <c r="E534" s="408"/>
      <c r="F534" s="408"/>
      <c r="G534" s="112">
        <f>'01-Mapa de riesgo-UO'!I535</f>
        <v>0</v>
      </c>
      <c r="H534" s="408"/>
      <c r="I534" s="408"/>
      <c r="J534" s="408"/>
      <c r="K534" s="413"/>
      <c r="L534" s="413"/>
      <c r="M534" s="113">
        <f>'01-Mapa de riesgo-UO'!W535</f>
        <v>0</v>
      </c>
      <c r="N534" s="114">
        <f>'01-Mapa de riesgo-UO'!AB535</f>
        <v>0</v>
      </c>
      <c r="O534" s="114">
        <f>'01-Mapa de riesgo-UO'!AF535</f>
        <v>0</v>
      </c>
      <c r="P534" s="115">
        <f>'01-Mapa de riesgo-UO'!AK535</f>
        <v>0</v>
      </c>
      <c r="Q534" s="115">
        <f>'01-Mapa de riesgo-UO'!AP535</f>
        <v>0</v>
      </c>
      <c r="R534" s="408"/>
      <c r="S534" s="409"/>
      <c r="T534" s="410"/>
      <c r="U534" s="116">
        <f>'01-Mapa de riesgo-UO'!AW535</f>
        <v>0</v>
      </c>
      <c r="V534" s="116">
        <f>'01-Mapa de riesgo-UO'!AX535</f>
        <v>0</v>
      </c>
      <c r="W534" s="117">
        <f>'01-Mapa de riesgo-UO'!K535</f>
        <v>0</v>
      </c>
      <c r="X534" s="121"/>
      <c r="Y534" s="122"/>
      <c r="Z534" s="123"/>
      <c r="AA534" s="123"/>
      <c r="AB534" s="405"/>
      <c r="AC534" s="126"/>
    </row>
    <row r="535" spans="1:29" ht="12.75" customHeight="1" x14ac:dyDescent="0.2">
      <c r="A535" s="416">
        <v>176</v>
      </c>
      <c r="B535" s="416">
        <f>'01-Mapa de riesgo-UO'!D536</f>
        <v>0</v>
      </c>
      <c r="C535" s="415">
        <f>+'01-Mapa de riesgo-UO'!F536</f>
        <v>0</v>
      </c>
      <c r="D535" s="415">
        <f>'01-Mapa de riesgo-UO'!J536</f>
        <v>0</v>
      </c>
      <c r="E535" s="415">
        <f>'01-Mapa de riesgo-UO'!K536</f>
        <v>0</v>
      </c>
      <c r="F535" s="415">
        <f>'01-Mapa de riesgo-UO'!L536</f>
        <v>0</v>
      </c>
      <c r="G535" s="112">
        <f>'01-Mapa de riesgo-UO'!I536</f>
        <v>0</v>
      </c>
      <c r="H535" s="415">
        <f>'01-Mapa de riesgo-UO'!M536</f>
        <v>0</v>
      </c>
      <c r="I535" s="406" t="str">
        <f>'01-Mapa de riesgo-UO'!AT536</f>
        <v>LEVE</v>
      </c>
      <c r="J535" s="415">
        <f>'01-Mapa de riesgo-UO'!AU536</f>
        <v>0</v>
      </c>
      <c r="K535" s="411"/>
      <c r="L535" s="414"/>
      <c r="M535" s="113">
        <f>'01-Mapa de riesgo-UO'!W536</f>
        <v>0</v>
      </c>
      <c r="N535" s="114">
        <f>'01-Mapa de riesgo-UO'!AB536</f>
        <v>0</v>
      </c>
      <c r="O535" s="114">
        <f>'01-Mapa de riesgo-UO'!AF536</f>
        <v>0</v>
      </c>
      <c r="P535" s="115">
        <f>'01-Mapa de riesgo-UO'!AK536</f>
        <v>0</v>
      </c>
      <c r="Q535" s="115">
        <f>'01-Mapa de riesgo-UO'!AP536</f>
        <v>0</v>
      </c>
      <c r="R535" s="406" t="e">
        <f>'01-Mapa de riesgo-UO'!AR536</f>
        <v>#DIV/0!</v>
      </c>
      <c r="S535" s="409"/>
      <c r="T535" s="410"/>
      <c r="U535" s="116">
        <f>'01-Mapa de riesgo-UO'!AW536</f>
        <v>0</v>
      </c>
      <c r="V535" s="116">
        <f>'01-Mapa de riesgo-UO'!AX536</f>
        <v>0</v>
      </c>
      <c r="W535" s="117">
        <f>'01-Mapa de riesgo-UO'!K536</f>
        <v>0</v>
      </c>
      <c r="X535" s="121"/>
      <c r="Y535" s="122"/>
      <c r="Z535" s="123"/>
      <c r="AA535" s="123"/>
      <c r="AB535" s="403"/>
      <c r="AC535" s="126"/>
    </row>
    <row r="536" spans="1:29" ht="12.75" customHeight="1" x14ac:dyDescent="0.2">
      <c r="A536" s="407"/>
      <c r="B536" s="407"/>
      <c r="C536" s="407"/>
      <c r="D536" s="407"/>
      <c r="E536" s="407"/>
      <c r="F536" s="407"/>
      <c r="G536" s="112">
        <f>'01-Mapa de riesgo-UO'!I537</f>
        <v>0</v>
      </c>
      <c r="H536" s="407"/>
      <c r="I536" s="407"/>
      <c r="J536" s="407"/>
      <c r="K536" s="412"/>
      <c r="L536" s="412"/>
      <c r="M536" s="113">
        <f>'01-Mapa de riesgo-UO'!W537</f>
        <v>0</v>
      </c>
      <c r="N536" s="114">
        <f>'01-Mapa de riesgo-UO'!AB537</f>
        <v>0</v>
      </c>
      <c r="O536" s="114">
        <f>'01-Mapa de riesgo-UO'!AF537</f>
        <v>0</v>
      </c>
      <c r="P536" s="115">
        <f>'01-Mapa de riesgo-UO'!AK537</f>
        <v>0</v>
      </c>
      <c r="Q536" s="115">
        <f>'01-Mapa de riesgo-UO'!AP537</f>
        <v>0</v>
      </c>
      <c r="R536" s="407"/>
      <c r="S536" s="409"/>
      <c r="T536" s="410"/>
      <c r="U536" s="116">
        <f>'01-Mapa de riesgo-UO'!AW537</f>
        <v>0</v>
      </c>
      <c r="V536" s="116">
        <f>'01-Mapa de riesgo-UO'!AX537</f>
        <v>0</v>
      </c>
      <c r="W536" s="117">
        <f>'01-Mapa de riesgo-UO'!K537</f>
        <v>0</v>
      </c>
      <c r="X536" s="121"/>
      <c r="Y536" s="122"/>
      <c r="Z536" s="123"/>
      <c r="AA536" s="123"/>
      <c r="AB536" s="404"/>
      <c r="AC536" s="126"/>
    </row>
    <row r="537" spans="1:29" ht="12.75" customHeight="1" x14ac:dyDescent="0.2">
      <c r="A537" s="408"/>
      <c r="B537" s="408"/>
      <c r="C537" s="408"/>
      <c r="D537" s="408"/>
      <c r="E537" s="408"/>
      <c r="F537" s="408"/>
      <c r="G537" s="112">
        <f>'01-Mapa de riesgo-UO'!I538</f>
        <v>0</v>
      </c>
      <c r="H537" s="408"/>
      <c r="I537" s="408"/>
      <c r="J537" s="408"/>
      <c r="K537" s="413"/>
      <c r="L537" s="413"/>
      <c r="M537" s="113">
        <f>'01-Mapa de riesgo-UO'!W538</f>
        <v>0</v>
      </c>
      <c r="N537" s="114">
        <f>'01-Mapa de riesgo-UO'!AB538</f>
        <v>0</v>
      </c>
      <c r="O537" s="114">
        <f>'01-Mapa de riesgo-UO'!AF538</f>
        <v>0</v>
      </c>
      <c r="P537" s="115">
        <f>'01-Mapa de riesgo-UO'!AK538</f>
        <v>0</v>
      </c>
      <c r="Q537" s="115">
        <f>'01-Mapa de riesgo-UO'!AP538</f>
        <v>0</v>
      </c>
      <c r="R537" s="408"/>
      <c r="S537" s="409"/>
      <c r="T537" s="410"/>
      <c r="U537" s="116">
        <f>'01-Mapa de riesgo-UO'!AW538</f>
        <v>0</v>
      </c>
      <c r="V537" s="116">
        <f>'01-Mapa de riesgo-UO'!AX538</f>
        <v>0</v>
      </c>
      <c r="W537" s="117">
        <f>'01-Mapa de riesgo-UO'!K538</f>
        <v>0</v>
      </c>
      <c r="X537" s="121"/>
      <c r="Y537" s="122"/>
      <c r="Z537" s="123"/>
      <c r="AA537" s="123"/>
      <c r="AB537" s="405"/>
      <c r="AC537" s="126"/>
    </row>
    <row r="538" spans="1:29" ht="12.75" customHeight="1" x14ac:dyDescent="0.2">
      <c r="A538" s="416">
        <v>177</v>
      </c>
      <c r="B538" s="416">
        <f>'01-Mapa de riesgo-UO'!D539</f>
        <v>0</v>
      </c>
      <c r="C538" s="415">
        <f>+'01-Mapa de riesgo-UO'!F539</f>
        <v>0</v>
      </c>
      <c r="D538" s="415">
        <f>'01-Mapa de riesgo-UO'!J539</f>
        <v>0</v>
      </c>
      <c r="E538" s="415">
        <f>'01-Mapa de riesgo-UO'!K539</f>
        <v>0</v>
      </c>
      <c r="F538" s="415">
        <f>'01-Mapa de riesgo-UO'!L539</f>
        <v>0</v>
      </c>
      <c r="G538" s="112">
        <f>'01-Mapa de riesgo-UO'!I539</f>
        <v>0</v>
      </c>
      <c r="H538" s="415">
        <f>'01-Mapa de riesgo-UO'!M539</f>
        <v>0</v>
      </c>
      <c r="I538" s="406" t="str">
        <f>'01-Mapa de riesgo-UO'!AT539</f>
        <v>LEVE</v>
      </c>
      <c r="J538" s="415">
        <f>'01-Mapa de riesgo-UO'!AU539</f>
        <v>0</v>
      </c>
      <c r="K538" s="411"/>
      <c r="L538" s="414"/>
      <c r="M538" s="113">
        <f>'01-Mapa de riesgo-UO'!W539</f>
        <v>0</v>
      </c>
      <c r="N538" s="114">
        <f>'01-Mapa de riesgo-UO'!AB539</f>
        <v>0</v>
      </c>
      <c r="O538" s="114">
        <f>'01-Mapa de riesgo-UO'!AF539</f>
        <v>0</v>
      </c>
      <c r="P538" s="115">
        <f>'01-Mapa de riesgo-UO'!AK539</f>
        <v>0</v>
      </c>
      <c r="Q538" s="115">
        <f>'01-Mapa de riesgo-UO'!AP539</f>
        <v>0</v>
      </c>
      <c r="R538" s="406" t="e">
        <f>'01-Mapa de riesgo-UO'!AR539</f>
        <v>#DIV/0!</v>
      </c>
      <c r="S538" s="409"/>
      <c r="T538" s="410"/>
      <c r="U538" s="116">
        <f>'01-Mapa de riesgo-UO'!AW539</f>
        <v>0</v>
      </c>
      <c r="V538" s="116">
        <f>'01-Mapa de riesgo-UO'!AX539</f>
        <v>0</v>
      </c>
      <c r="W538" s="117">
        <f>'01-Mapa de riesgo-UO'!K539</f>
        <v>0</v>
      </c>
      <c r="X538" s="121"/>
      <c r="Y538" s="122"/>
      <c r="Z538" s="123"/>
      <c r="AA538" s="123"/>
      <c r="AB538" s="403"/>
      <c r="AC538" s="126"/>
    </row>
    <row r="539" spans="1:29" ht="12.75" customHeight="1" x14ac:dyDescent="0.2">
      <c r="A539" s="407"/>
      <c r="B539" s="407"/>
      <c r="C539" s="407"/>
      <c r="D539" s="407"/>
      <c r="E539" s="407"/>
      <c r="F539" s="407"/>
      <c r="G539" s="112">
        <f>'01-Mapa de riesgo-UO'!I540</f>
        <v>0</v>
      </c>
      <c r="H539" s="407"/>
      <c r="I539" s="407"/>
      <c r="J539" s="407"/>
      <c r="K539" s="412"/>
      <c r="L539" s="412"/>
      <c r="M539" s="113">
        <f>'01-Mapa de riesgo-UO'!W540</f>
        <v>0</v>
      </c>
      <c r="N539" s="114">
        <f>'01-Mapa de riesgo-UO'!AB540</f>
        <v>0</v>
      </c>
      <c r="O539" s="114">
        <f>'01-Mapa de riesgo-UO'!AF540</f>
        <v>0</v>
      </c>
      <c r="P539" s="115">
        <f>'01-Mapa de riesgo-UO'!AK540</f>
        <v>0</v>
      </c>
      <c r="Q539" s="115">
        <f>'01-Mapa de riesgo-UO'!AP540</f>
        <v>0</v>
      </c>
      <c r="R539" s="407"/>
      <c r="S539" s="409"/>
      <c r="T539" s="410"/>
      <c r="U539" s="116">
        <f>'01-Mapa de riesgo-UO'!AW540</f>
        <v>0</v>
      </c>
      <c r="V539" s="116">
        <f>'01-Mapa de riesgo-UO'!AX540</f>
        <v>0</v>
      </c>
      <c r="W539" s="117">
        <f>'01-Mapa de riesgo-UO'!K540</f>
        <v>0</v>
      </c>
      <c r="X539" s="121"/>
      <c r="Y539" s="122"/>
      <c r="Z539" s="123"/>
      <c r="AA539" s="123"/>
      <c r="AB539" s="404"/>
      <c r="AC539" s="126"/>
    </row>
    <row r="540" spans="1:29" ht="12.75" customHeight="1" x14ac:dyDescent="0.2">
      <c r="A540" s="408"/>
      <c r="B540" s="408"/>
      <c r="C540" s="408"/>
      <c r="D540" s="408"/>
      <c r="E540" s="408"/>
      <c r="F540" s="408"/>
      <c r="G540" s="112">
        <f>'01-Mapa de riesgo-UO'!I541</f>
        <v>0</v>
      </c>
      <c r="H540" s="408"/>
      <c r="I540" s="408"/>
      <c r="J540" s="408"/>
      <c r="K540" s="413"/>
      <c r="L540" s="413"/>
      <c r="M540" s="113">
        <f>'01-Mapa de riesgo-UO'!W541</f>
        <v>0</v>
      </c>
      <c r="N540" s="114">
        <f>'01-Mapa de riesgo-UO'!AB541</f>
        <v>0</v>
      </c>
      <c r="O540" s="114">
        <f>'01-Mapa de riesgo-UO'!AF541</f>
        <v>0</v>
      </c>
      <c r="P540" s="115">
        <f>'01-Mapa de riesgo-UO'!AK541</f>
        <v>0</v>
      </c>
      <c r="Q540" s="115">
        <f>'01-Mapa de riesgo-UO'!AP541</f>
        <v>0</v>
      </c>
      <c r="R540" s="408"/>
      <c r="S540" s="409"/>
      <c r="T540" s="410"/>
      <c r="U540" s="116">
        <f>'01-Mapa de riesgo-UO'!AW541</f>
        <v>0</v>
      </c>
      <c r="V540" s="116">
        <f>'01-Mapa de riesgo-UO'!AX541</f>
        <v>0</v>
      </c>
      <c r="W540" s="117">
        <f>'01-Mapa de riesgo-UO'!K541</f>
        <v>0</v>
      </c>
      <c r="X540" s="121"/>
      <c r="Y540" s="122"/>
      <c r="Z540" s="123"/>
      <c r="AA540" s="123"/>
      <c r="AB540" s="405"/>
      <c r="AC540" s="126"/>
    </row>
    <row r="541" spans="1:29" ht="12.75" customHeight="1" x14ac:dyDescent="0.2">
      <c r="A541" s="416">
        <v>178</v>
      </c>
      <c r="B541" s="416">
        <f>'01-Mapa de riesgo-UO'!D542</f>
        <v>0</v>
      </c>
      <c r="C541" s="415">
        <f>+'01-Mapa de riesgo-UO'!F542</f>
        <v>0</v>
      </c>
      <c r="D541" s="415">
        <f>'01-Mapa de riesgo-UO'!J542</f>
        <v>0</v>
      </c>
      <c r="E541" s="415">
        <f>'01-Mapa de riesgo-UO'!K542</f>
        <v>0</v>
      </c>
      <c r="F541" s="415">
        <f>'01-Mapa de riesgo-UO'!L542</f>
        <v>0</v>
      </c>
      <c r="G541" s="112">
        <f>'01-Mapa de riesgo-UO'!I542</f>
        <v>0</v>
      </c>
      <c r="H541" s="415">
        <f>'01-Mapa de riesgo-UO'!M542</f>
        <v>0</v>
      </c>
      <c r="I541" s="406" t="str">
        <f>'01-Mapa de riesgo-UO'!AT542</f>
        <v>LEVE</v>
      </c>
      <c r="J541" s="415">
        <f>'01-Mapa de riesgo-UO'!AU542</f>
        <v>0</v>
      </c>
      <c r="K541" s="411"/>
      <c r="L541" s="414"/>
      <c r="M541" s="113">
        <f>'01-Mapa de riesgo-UO'!W542</f>
        <v>0</v>
      </c>
      <c r="N541" s="114">
        <f>'01-Mapa de riesgo-UO'!AB542</f>
        <v>0</v>
      </c>
      <c r="O541" s="114">
        <f>'01-Mapa de riesgo-UO'!AF542</f>
        <v>0</v>
      </c>
      <c r="P541" s="115">
        <f>'01-Mapa de riesgo-UO'!AK542</f>
        <v>0</v>
      </c>
      <c r="Q541" s="115">
        <f>'01-Mapa de riesgo-UO'!AP542</f>
        <v>0</v>
      </c>
      <c r="R541" s="406" t="e">
        <f>'01-Mapa de riesgo-UO'!AR542</f>
        <v>#DIV/0!</v>
      </c>
      <c r="S541" s="409"/>
      <c r="T541" s="410"/>
      <c r="U541" s="116">
        <f>'01-Mapa de riesgo-UO'!AW542</f>
        <v>0</v>
      </c>
      <c r="V541" s="116">
        <f>'01-Mapa de riesgo-UO'!AX542</f>
        <v>0</v>
      </c>
      <c r="W541" s="117">
        <f>'01-Mapa de riesgo-UO'!K542</f>
        <v>0</v>
      </c>
      <c r="X541" s="121"/>
      <c r="Y541" s="122"/>
      <c r="Z541" s="123"/>
      <c r="AA541" s="123"/>
      <c r="AB541" s="403"/>
      <c r="AC541" s="126"/>
    </row>
    <row r="542" spans="1:29" ht="12.75" customHeight="1" x14ac:dyDescent="0.2">
      <c r="A542" s="407"/>
      <c r="B542" s="407"/>
      <c r="C542" s="407"/>
      <c r="D542" s="407"/>
      <c r="E542" s="407"/>
      <c r="F542" s="407"/>
      <c r="G542" s="112">
        <f>'01-Mapa de riesgo-UO'!I543</f>
        <v>0</v>
      </c>
      <c r="H542" s="407"/>
      <c r="I542" s="407"/>
      <c r="J542" s="407"/>
      <c r="K542" s="412"/>
      <c r="L542" s="412"/>
      <c r="M542" s="113">
        <f>'01-Mapa de riesgo-UO'!W543</f>
        <v>0</v>
      </c>
      <c r="N542" s="114">
        <f>'01-Mapa de riesgo-UO'!AB543</f>
        <v>0</v>
      </c>
      <c r="O542" s="114">
        <f>'01-Mapa de riesgo-UO'!AF543</f>
        <v>0</v>
      </c>
      <c r="P542" s="115">
        <f>'01-Mapa de riesgo-UO'!AK543</f>
        <v>0</v>
      </c>
      <c r="Q542" s="115">
        <f>'01-Mapa de riesgo-UO'!AP543</f>
        <v>0</v>
      </c>
      <c r="R542" s="407"/>
      <c r="S542" s="409"/>
      <c r="T542" s="410"/>
      <c r="U542" s="116">
        <f>'01-Mapa de riesgo-UO'!AW543</f>
        <v>0</v>
      </c>
      <c r="V542" s="116">
        <f>'01-Mapa de riesgo-UO'!AX543</f>
        <v>0</v>
      </c>
      <c r="W542" s="117">
        <f>'01-Mapa de riesgo-UO'!K543</f>
        <v>0</v>
      </c>
      <c r="X542" s="121"/>
      <c r="Y542" s="122"/>
      <c r="Z542" s="123"/>
      <c r="AA542" s="123"/>
      <c r="AB542" s="404"/>
      <c r="AC542" s="126"/>
    </row>
    <row r="543" spans="1:29" ht="12.75" customHeight="1" x14ac:dyDescent="0.2">
      <c r="A543" s="408"/>
      <c r="B543" s="408"/>
      <c r="C543" s="408"/>
      <c r="D543" s="408"/>
      <c r="E543" s="408"/>
      <c r="F543" s="408"/>
      <c r="G543" s="112">
        <f>'01-Mapa de riesgo-UO'!I544</f>
        <v>0</v>
      </c>
      <c r="H543" s="408"/>
      <c r="I543" s="408"/>
      <c r="J543" s="408"/>
      <c r="K543" s="413"/>
      <c r="L543" s="413"/>
      <c r="M543" s="113">
        <f>'01-Mapa de riesgo-UO'!W544</f>
        <v>0</v>
      </c>
      <c r="N543" s="114">
        <f>'01-Mapa de riesgo-UO'!AB544</f>
        <v>0</v>
      </c>
      <c r="O543" s="114">
        <f>'01-Mapa de riesgo-UO'!AF544</f>
        <v>0</v>
      </c>
      <c r="P543" s="115">
        <f>'01-Mapa de riesgo-UO'!AK544</f>
        <v>0</v>
      </c>
      <c r="Q543" s="115">
        <f>'01-Mapa de riesgo-UO'!AP544</f>
        <v>0</v>
      </c>
      <c r="R543" s="408"/>
      <c r="S543" s="409"/>
      <c r="T543" s="410"/>
      <c r="U543" s="116">
        <f>'01-Mapa de riesgo-UO'!AW544</f>
        <v>0</v>
      </c>
      <c r="V543" s="116">
        <f>'01-Mapa de riesgo-UO'!AX544</f>
        <v>0</v>
      </c>
      <c r="W543" s="117">
        <f>'01-Mapa de riesgo-UO'!K544</f>
        <v>0</v>
      </c>
      <c r="X543" s="121"/>
      <c r="Y543" s="122"/>
      <c r="Z543" s="123"/>
      <c r="AA543" s="123"/>
      <c r="AB543" s="405"/>
      <c r="AC543" s="126"/>
    </row>
    <row r="544" spans="1:29" ht="12.75" customHeight="1" x14ac:dyDescent="0.2">
      <c r="A544" s="416">
        <v>179</v>
      </c>
      <c r="B544" s="416">
        <f>'01-Mapa de riesgo-UO'!D545</f>
        <v>0</v>
      </c>
      <c r="C544" s="415">
        <f>+'01-Mapa de riesgo-UO'!F545</f>
        <v>0</v>
      </c>
      <c r="D544" s="415">
        <f>'01-Mapa de riesgo-UO'!J545</f>
        <v>0</v>
      </c>
      <c r="E544" s="415">
        <f>'01-Mapa de riesgo-UO'!K545</f>
        <v>0</v>
      </c>
      <c r="F544" s="415">
        <f>'01-Mapa de riesgo-UO'!L545</f>
        <v>0</v>
      </c>
      <c r="G544" s="112">
        <f>'01-Mapa de riesgo-UO'!I545</f>
        <v>0</v>
      </c>
      <c r="H544" s="415">
        <f>'01-Mapa de riesgo-UO'!M545</f>
        <v>0</v>
      </c>
      <c r="I544" s="406" t="str">
        <f>'01-Mapa de riesgo-UO'!AT545</f>
        <v>LEVE</v>
      </c>
      <c r="J544" s="415">
        <f>'01-Mapa de riesgo-UO'!AU545</f>
        <v>0</v>
      </c>
      <c r="K544" s="411"/>
      <c r="L544" s="414"/>
      <c r="M544" s="113">
        <f>'01-Mapa de riesgo-UO'!W545</f>
        <v>0</v>
      </c>
      <c r="N544" s="114">
        <f>'01-Mapa de riesgo-UO'!AB545</f>
        <v>0</v>
      </c>
      <c r="O544" s="114">
        <f>'01-Mapa de riesgo-UO'!AF545</f>
        <v>0</v>
      </c>
      <c r="P544" s="115">
        <f>'01-Mapa de riesgo-UO'!AK545</f>
        <v>0</v>
      </c>
      <c r="Q544" s="115">
        <f>'01-Mapa de riesgo-UO'!AP545</f>
        <v>0</v>
      </c>
      <c r="R544" s="406" t="e">
        <f>'01-Mapa de riesgo-UO'!AR545</f>
        <v>#DIV/0!</v>
      </c>
      <c r="S544" s="409"/>
      <c r="T544" s="410"/>
      <c r="U544" s="116">
        <f>'01-Mapa de riesgo-UO'!AW545</f>
        <v>0</v>
      </c>
      <c r="V544" s="116">
        <f>'01-Mapa de riesgo-UO'!AX545</f>
        <v>0</v>
      </c>
      <c r="W544" s="117">
        <f>'01-Mapa de riesgo-UO'!K545</f>
        <v>0</v>
      </c>
      <c r="X544" s="121"/>
      <c r="Y544" s="122"/>
      <c r="Z544" s="123"/>
      <c r="AA544" s="123"/>
      <c r="AB544" s="403"/>
      <c r="AC544" s="126"/>
    </row>
    <row r="545" spans="1:29" ht="12.75" customHeight="1" x14ac:dyDescent="0.2">
      <c r="A545" s="407"/>
      <c r="B545" s="407"/>
      <c r="C545" s="407"/>
      <c r="D545" s="407"/>
      <c r="E545" s="407"/>
      <c r="F545" s="407"/>
      <c r="G545" s="112">
        <f>'01-Mapa de riesgo-UO'!I546</f>
        <v>0</v>
      </c>
      <c r="H545" s="407"/>
      <c r="I545" s="407"/>
      <c r="J545" s="407"/>
      <c r="K545" s="412"/>
      <c r="L545" s="412"/>
      <c r="M545" s="113">
        <f>'01-Mapa de riesgo-UO'!W546</f>
        <v>0</v>
      </c>
      <c r="N545" s="114">
        <f>'01-Mapa de riesgo-UO'!AB546</f>
        <v>0</v>
      </c>
      <c r="O545" s="114">
        <f>'01-Mapa de riesgo-UO'!AF546</f>
        <v>0</v>
      </c>
      <c r="P545" s="115">
        <f>'01-Mapa de riesgo-UO'!AK546</f>
        <v>0</v>
      </c>
      <c r="Q545" s="115">
        <f>'01-Mapa de riesgo-UO'!AP546</f>
        <v>0</v>
      </c>
      <c r="R545" s="407"/>
      <c r="S545" s="409"/>
      <c r="T545" s="410"/>
      <c r="U545" s="116">
        <f>'01-Mapa de riesgo-UO'!AW546</f>
        <v>0</v>
      </c>
      <c r="V545" s="116">
        <f>'01-Mapa de riesgo-UO'!AX546</f>
        <v>0</v>
      </c>
      <c r="W545" s="117">
        <f>'01-Mapa de riesgo-UO'!K546</f>
        <v>0</v>
      </c>
      <c r="X545" s="121"/>
      <c r="Y545" s="122"/>
      <c r="Z545" s="123"/>
      <c r="AA545" s="123"/>
      <c r="AB545" s="404"/>
      <c r="AC545" s="126"/>
    </row>
    <row r="546" spans="1:29" ht="12.75" customHeight="1" x14ac:dyDescent="0.2">
      <c r="A546" s="408"/>
      <c r="B546" s="408"/>
      <c r="C546" s="408"/>
      <c r="D546" s="408"/>
      <c r="E546" s="408"/>
      <c r="F546" s="408"/>
      <c r="G546" s="112">
        <f>'01-Mapa de riesgo-UO'!I547</f>
        <v>0</v>
      </c>
      <c r="H546" s="408"/>
      <c r="I546" s="408"/>
      <c r="J546" s="408"/>
      <c r="K546" s="413"/>
      <c r="L546" s="413"/>
      <c r="M546" s="113">
        <f>'01-Mapa de riesgo-UO'!W547</f>
        <v>0</v>
      </c>
      <c r="N546" s="114">
        <f>'01-Mapa de riesgo-UO'!AB547</f>
        <v>0</v>
      </c>
      <c r="O546" s="114">
        <f>'01-Mapa de riesgo-UO'!AF547</f>
        <v>0</v>
      </c>
      <c r="P546" s="115">
        <f>'01-Mapa de riesgo-UO'!AK547</f>
        <v>0</v>
      </c>
      <c r="Q546" s="115">
        <f>'01-Mapa de riesgo-UO'!AP547</f>
        <v>0</v>
      </c>
      <c r="R546" s="408"/>
      <c r="S546" s="409"/>
      <c r="T546" s="410"/>
      <c r="U546" s="116">
        <f>'01-Mapa de riesgo-UO'!AW547</f>
        <v>0</v>
      </c>
      <c r="V546" s="116">
        <f>'01-Mapa de riesgo-UO'!AX547</f>
        <v>0</v>
      </c>
      <c r="W546" s="117">
        <f>'01-Mapa de riesgo-UO'!K547</f>
        <v>0</v>
      </c>
      <c r="X546" s="121"/>
      <c r="Y546" s="122"/>
      <c r="Z546" s="123"/>
      <c r="AA546" s="123"/>
      <c r="AB546" s="405"/>
      <c r="AC546" s="126"/>
    </row>
    <row r="547" spans="1:29" ht="12.75" customHeight="1" x14ac:dyDescent="0.2">
      <c r="A547" s="416">
        <v>180</v>
      </c>
      <c r="B547" s="416">
        <f>'01-Mapa de riesgo-UO'!D548</f>
        <v>0</v>
      </c>
      <c r="C547" s="415">
        <f>+'01-Mapa de riesgo-UO'!F548</f>
        <v>0</v>
      </c>
      <c r="D547" s="415">
        <f>'01-Mapa de riesgo-UO'!J548</f>
        <v>0</v>
      </c>
      <c r="E547" s="415">
        <f>'01-Mapa de riesgo-UO'!K548</f>
        <v>0</v>
      </c>
      <c r="F547" s="415">
        <f>'01-Mapa de riesgo-UO'!L548</f>
        <v>0</v>
      </c>
      <c r="G547" s="112">
        <f>'01-Mapa de riesgo-UO'!I548</f>
        <v>0</v>
      </c>
      <c r="H547" s="415">
        <f>'01-Mapa de riesgo-UO'!M548</f>
        <v>0</v>
      </c>
      <c r="I547" s="406" t="str">
        <f>'01-Mapa de riesgo-UO'!AT548</f>
        <v>LEVE</v>
      </c>
      <c r="J547" s="415">
        <f>'01-Mapa de riesgo-UO'!AU548</f>
        <v>0</v>
      </c>
      <c r="K547" s="411"/>
      <c r="L547" s="414"/>
      <c r="M547" s="113">
        <f>'01-Mapa de riesgo-UO'!W548</f>
        <v>0</v>
      </c>
      <c r="N547" s="114">
        <f>'01-Mapa de riesgo-UO'!AB548</f>
        <v>0</v>
      </c>
      <c r="O547" s="114">
        <f>'01-Mapa de riesgo-UO'!AF548</f>
        <v>0</v>
      </c>
      <c r="P547" s="115">
        <f>'01-Mapa de riesgo-UO'!AK548</f>
        <v>0</v>
      </c>
      <c r="Q547" s="115">
        <f>'01-Mapa de riesgo-UO'!AP548</f>
        <v>0</v>
      </c>
      <c r="R547" s="406" t="e">
        <f>'01-Mapa de riesgo-UO'!AR548</f>
        <v>#DIV/0!</v>
      </c>
      <c r="S547" s="409"/>
      <c r="T547" s="410"/>
      <c r="U547" s="116">
        <f>'01-Mapa de riesgo-UO'!AW548</f>
        <v>0</v>
      </c>
      <c r="V547" s="116">
        <f>'01-Mapa de riesgo-UO'!AX548</f>
        <v>0</v>
      </c>
      <c r="W547" s="117">
        <f>'01-Mapa de riesgo-UO'!K548</f>
        <v>0</v>
      </c>
      <c r="X547" s="121"/>
      <c r="Y547" s="122"/>
      <c r="Z547" s="123"/>
      <c r="AA547" s="123"/>
      <c r="AB547" s="403"/>
      <c r="AC547" s="126"/>
    </row>
    <row r="548" spans="1:29" ht="12.75" customHeight="1" x14ac:dyDescent="0.2">
      <c r="A548" s="407"/>
      <c r="B548" s="407"/>
      <c r="C548" s="407"/>
      <c r="D548" s="407"/>
      <c r="E548" s="407"/>
      <c r="F548" s="407"/>
      <c r="G548" s="112">
        <f>'01-Mapa de riesgo-UO'!I549</f>
        <v>0</v>
      </c>
      <c r="H548" s="407"/>
      <c r="I548" s="407"/>
      <c r="J548" s="407"/>
      <c r="K548" s="412"/>
      <c r="L548" s="412"/>
      <c r="M548" s="113">
        <f>'01-Mapa de riesgo-UO'!W549</f>
        <v>0</v>
      </c>
      <c r="N548" s="114">
        <f>'01-Mapa de riesgo-UO'!AB549</f>
        <v>0</v>
      </c>
      <c r="O548" s="114">
        <f>'01-Mapa de riesgo-UO'!AF549</f>
        <v>0</v>
      </c>
      <c r="P548" s="115">
        <f>'01-Mapa de riesgo-UO'!AK549</f>
        <v>0</v>
      </c>
      <c r="Q548" s="115">
        <f>'01-Mapa de riesgo-UO'!AP549</f>
        <v>0</v>
      </c>
      <c r="R548" s="407"/>
      <c r="S548" s="409"/>
      <c r="T548" s="410"/>
      <c r="U548" s="116">
        <f>'01-Mapa de riesgo-UO'!AW549</f>
        <v>0</v>
      </c>
      <c r="V548" s="116">
        <f>'01-Mapa de riesgo-UO'!AX549</f>
        <v>0</v>
      </c>
      <c r="W548" s="117">
        <f>'01-Mapa de riesgo-UO'!K549</f>
        <v>0</v>
      </c>
      <c r="X548" s="121"/>
      <c r="Y548" s="122"/>
      <c r="Z548" s="123"/>
      <c r="AA548" s="123"/>
      <c r="AB548" s="404"/>
      <c r="AC548" s="126"/>
    </row>
    <row r="549" spans="1:29" ht="12.75" customHeight="1" x14ac:dyDescent="0.2">
      <c r="A549" s="408"/>
      <c r="B549" s="408"/>
      <c r="C549" s="408"/>
      <c r="D549" s="408"/>
      <c r="E549" s="408"/>
      <c r="F549" s="408"/>
      <c r="G549" s="112">
        <f>'01-Mapa de riesgo-UO'!I550</f>
        <v>0</v>
      </c>
      <c r="H549" s="408"/>
      <c r="I549" s="408"/>
      <c r="J549" s="408"/>
      <c r="K549" s="413"/>
      <c r="L549" s="413"/>
      <c r="M549" s="113">
        <f>'01-Mapa de riesgo-UO'!W550</f>
        <v>0</v>
      </c>
      <c r="N549" s="114">
        <f>'01-Mapa de riesgo-UO'!AB550</f>
        <v>0</v>
      </c>
      <c r="O549" s="114">
        <f>'01-Mapa de riesgo-UO'!AF550</f>
        <v>0</v>
      </c>
      <c r="P549" s="115">
        <f>'01-Mapa de riesgo-UO'!AK550</f>
        <v>0</v>
      </c>
      <c r="Q549" s="115">
        <f>'01-Mapa de riesgo-UO'!AP550</f>
        <v>0</v>
      </c>
      <c r="R549" s="408"/>
      <c r="S549" s="409"/>
      <c r="T549" s="410"/>
      <c r="U549" s="116">
        <f>'01-Mapa de riesgo-UO'!AW550</f>
        <v>0</v>
      </c>
      <c r="V549" s="116">
        <f>'01-Mapa de riesgo-UO'!AX550</f>
        <v>0</v>
      </c>
      <c r="W549" s="117">
        <f>'01-Mapa de riesgo-UO'!K550</f>
        <v>0</v>
      </c>
      <c r="X549" s="121"/>
      <c r="Y549" s="122"/>
      <c r="Z549" s="123"/>
      <c r="AA549" s="123"/>
      <c r="AB549" s="405"/>
      <c r="AC549" s="126"/>
    </row>
    <row r="550" spans="1:29" ht="12.75" customHeight="1" x14ac:dyDescent="0.2">
      <c r="A550" s="416">
        <v>181</v>
      </c>
      <c r="B550" s="416">
        <f>'01-Mapa de riesgo-UO'!D551</f>
        <v>0</v>
      </c>
      <c r="C550" s="415">
        <f>+'01-Mapa de riesgo-UO'!F551</f>
        <v>0</v>
      </c>
      <c r="D550" s="415">
        <f>'01-Mapa de riesgo-UO'!J551</f>
        <v>0</v>
      </c>
      <c r="E550" s="415">
        <f>'01-Mapa de riesgo-UO'!K551</f>
        <v>0</v>
      </c>
      <c r="F550" s="415">
        <f>'01-Mapa de riesgo-UO'!L551</f>
        <v>0</v>
      </c>
      <c r="G550" s="112">
        <f>'01-Mapa de riesgo-UO'!I551</f>
        <v>0</v>
      </c>
      <c r="H550" s="415">
        <f>'01-Mapa de riesgo-UO'!M551</f>
        <v>0</v>
      </c>
      <c r="I550" s="406" t="str">
        <f>'01-Mapa de riesgo-UO'!AT551</f>
        <v>LEVE</v>
      </c>
      <c r="J550" s="415">
        <f>'01-Mapa de riesgo-UO'!AU551</f>
        <v>0</v>
      </c>
      <c r="K550" s="411"/>
      <c r="L550" s="414"/>
      <c r="M550" s="113">
        <f>'01-Mapa de riesgo-UO'!W551</f>
        <v>0</v>
      </c>
      <c r="N550" s="114">
        <f>'01-Mapa de riesgo-UO'!AB551</f>
        <v>0</v>
      </c>
      <c r="O550" s="114">
        <f>'01-Mapa de riesgo-UO'!AF551</f>
        <v>0</v>
      </c>
      <c r="P550" s="115">
        <f>'01-Mapa de riesgo-UO'!AK551</f>
        <v>0</v>
      </c>
      <c r="Q550" s="115">
        <f>'01-Mapa de riesgo-UO'!AP551</f>
        <v>0</v>
      </c>
      <c r="R550" s="406" t="e">
        <f>'01-Mapa de riesgo-UO'!AR551</f>
        <v>#DIV/0!</v>
      </c>
      <c r="S550" s="409"/>
      <c r="T550" s="410"/>
      <c r="U550" s="116">
        <f>'01-Mapa de riesgo-UO'!AW551</f>
        <v>0</v>
      </c>
      <c r="V550" s="116">
        <f>'01-Mapa de riesgo-UO'!AX551</f>
        <v>0</v>
      </c>
      <c r="W550" s="117">
        <f>'01-Mapa de riesgo-UO'!K551</f>
        <v>0</v>
      </c>
      <c r="X550" s="121"/>
      <c r="Y550" s="122"/>
      <c r="Z550" s="123"/>
      <c r="AA550" s="123"/>
      <c r="AB550" s="403"/>
      <c r="AC550" s="126"/>
    </row>
    <row r="551" spans="1:29" ht="12.75" customHeight="1" x14ac:dyDescent="0.2">
      <c r="A551" s="407"/>
      <c r="B551" s="407"/>
      <c r="C551" s="407"/>
      <c r="D551" s="407"/>
      <c r="E551" s="407"/>
      <c r="F551" s="407"/>
      <c r="G551" s="112">
        <f>'01-Mapa de riesgo-UO'!I552</f>
        <v>0</v>
      </c>
      <c r="H551" s="407"/>
      <c r="I551" s="407"/>
      <c r="J551" s="407"/>
      <c r="K551" s="412"/>
      <c r="L551" s="412"/>
      <c r="M551" s="113">
        <f>'01-Mapa de riesgo-UO'!W552</f>
        <v>0</v>
      </c>
      <c r="N551" s="114">
        <f>'01-Mapa de riesgo-UO'!AB552</f>
        <v>0</v>
      </c>
      <c r="O551" s="114">
        <f>'01-Mapa de riesgo-UO'!AF552</f>
        <v>0</v>
      </c>
      <c r="P551" s="115">
        <f>'01-Mapa de riesgo-UO'!AK552</f>
        <v>0</v>
      </c>
      <c r="Q551" s="115">
        <f>'01-Mapa de riesgo-UO'!AP552</f>
        <v>0</v>
      </c>
      <c r="R551" s="407"/>
      <c r="S551" s="409"/>
      <c r="T551" s="410"/>
      <c r="U551" s="116">
        <f>'01-Mapa de riesgo-UO'!AW552</f>
        <v>0</v>
      </c>
      <c r="V551" s="116">
        <f>'01-Mapa de riesgo-UO'!AX552</f>
        <v>0</v>
      </c>
      <c r="W551" s="117">
        <f>'01-Mapa de riesgo-UO'!K552</f>
        <v>0</v>
      </c>
      <c r="X551" s="121"/>
      <c r="Y551" s="122"/>
      <c r="Z551" s="123"/>
      <c r="AA551" s="123"/>
      <c r="AB551" s="404"/>
      <c r="AC551" s="126"/>
    </row>
    <row r="552" spans="1:29" ht="12.75" customHeight="1" x14ac:dyDescent="0.2">
      <c r="A552" s="408"/>
      <c r="B552" s="408"/>
      <c r="C552" s="408"/>
      <c r="D552" s="408"/>
      <c r="E552" s="408"/>
      <c r="F552" s="408"/>
      <c r="G552" s="112">
        <f>'01-Mapa de riesgo-UO'!I553</f>
        <v>0</v>
      </c>
      <c r="H552" s="408"/>
      <c r="I552" s="408"/>
      <c r="J552" s="408"/>
      <c r="K552" s="413"/>
      <c r="L552" s="413"/>
      <c r="M552" s="113">
        <f>'01-Mapa de riesgo-UO'!W553</f>
        <v>0</v>
      </c>
      <c r="N552" s="114">
        <f>'01-Mapa de riesgo-UO'!AB553</f>
        <v>0</v>
      </c>
      <c r="O552" s="114">
        <f>'01-Mapa de riesgo-UO'!AF553</f>
        <v>0</v>
      </c>
      <c r="P552" s="115">
        <f>'01-Mapa de riesgo-UO'!AK553</f>
        <v>0</v>
      </c>
      <c r="Q552" s="115">
        <f>'01-Mapa de riesgo-UO'!AP553</f>
        <v>0</v>
      </c>
      <c r="R552" s="408"/>
      <c r="S552" s="409"/>
      <c r="T552" s="410"/>
      <c r="U552" s="116">
        <f>'01-Mapa de riesgo-UO'!AW553</f>
        <v>0</v>
      </c>
      <c r="V552" s="116">
        <f>'01-Mapa de riesgo-UO'!AX553</f>
        <v>0</v>
      </c>
      <c r="W552" s="117">
        <f>'01-Mapa de riesgo-UO'!K553</f>
        <v>0</v>
      </c>
      <c r="X552" s="121"/>
      <c r="Y552" s="122"/>
      <c r="Z552" s="123"/>
      <c r="AA552" s="123"/>
      <c r="AB552" s="405"/>
      <c r="AC552" s="126"/>
    </row>
    <row r="553" spans="1:29" ht="12.75" customHeight="1" x14ac:dyDescent="0.2">
      <c r="A553" s="416">
        <v>182</v>
      </c>
      <c r="B553" s="416">
        <f>'01-Mapa de riesgo-UO'!D554</f>
        <v>0</v>
      </c>
      <c r="C553" s="415">
        <f>+'01-Mapa de riesgo-UO'!F554</f>
        <v>0</v>
      </c>
      <c r="D553" s="415">
        <f>'01-Mapa de riesgo-UO'!J554</f>
        <v>0</v>
      </c>
      <c r="E553" s="415">
        <f>'01-Mapa de riesgo-UO'!K554</f>
        <v>0</v>
      </c>
      <c r="F553" s="415">
        <f>'01-Mapa de riesgo-UO'!L554</f>
        <v>0</v>
      </c>
      <c r="G553" s="112">
        <f>'01-Mapa de riesgo-UO'!I554</f>
        <v>0</v>
      </c>
      <c r="H553" s="415">
        <f>'01-Mapa de riesgo-UO'!M554</f>
        <v>0</v>
      </c>
      <c r="I553" s="406" t="str">
        <f>'01-Mapa de riesgo-UO'!AT554</f>
        <v>LEVE</v>
      </c>
      <c r="J553" s="415">
        <f>'01-Mapa de riesgo-UO'!AU554</f>
        <v>0</v>
      </c>
      <c r="K553" s="411"/>
      <c r="L553" s="414"/>
      <c r="M553" s="113">
        <f>'01-Mapa de riesgo-UO'!W554</f>
        <v>0</v>
      </c>
      <c r="N553" s="114">
        <f>'01-Mapa de riesgo-UO'!AB554</f>
        <v>0</v>
      </c>
      <c r="O553" s="114">
        <f>'01-Mapa de riesgo-UO'!AF554</f>
        <v>0</v>
      </c>
      <c r="P553" s="115">
        <f>'01-Mapa de riesgo-UO'!AK554</f>
        <v>0</v>
      </c>
      <c r="Q553" s="115">
        <f>'01-Mapa de riesgo-UO'!AP554</f>
        <v>0</v>
      </c>
      <c r="R553" s="406" t="e">
        <f>'01-Mapa de riesgo-UO'!AR554</f>
        <v>#DIV/0!</v>
      </c>
      <c r="S553" s="409"/>
      <c r="T553" s="410"/>
      <c r="U553" s="116">
        <f>'01-Mapa de riesgo-UO'!AW554</f>
        <v>0</v>
      </c>
      <c r="V553" s="116">
        <f>'01-Mapa de riesgo-UO'!AX554</f>
        <v>0</v>
      </c>
      <c r="W553" s="117">
        <f>'01-Mapa de riesgo-UO'!K554</f>
        <v>0</v>
      </c>
      <c r="X553" s="121"/>
      <c r="Y553" s="122"/>
      <c r="Z553" s="123"/>
      <c r="AA553" s="123"/>
      <c r="AB553" s="403"/>
      <c r="AC553" s="126"/>
    </row>
    <row r="554" spans="1:29" ht="12.75" customHeight="1" x14ac:dyDescent="0.2">
      <c r="A554" s="407"/>
      <c r="B554" s="407"/>
      <c r="C554" s="407"/>
      <c r="D554" s="407"/>
      <c r="E554" s="407"/>
      <c r="F554" s="407"/>
      <c r="G554" s="112">
        <f>'01-Mapa de riesgo-UO'!I555</f>
        <v>0</v>
      </c>
      <c r="H554" s="407"/>
      <c r="I554" s="407"/>
      <c r="J554" s="407"/>
      <c r="K554" s="412"/>
      <c r="L554" s="412"/>
      <c r="M554" s="113">
        <f>'01-Mapa de riesgo-UO'!W555</f>
        <v>0</v>
      </c>
      <c r="N554" s="114">
        <f>'01-Mapa de riesgo-UO'!AB555</f>
        <v>0</v>
      </c>
      <c r="O554" s="114">
        <f>'01-Mapa de riesgo-UO'!AF555</f>
        <v>0</v>
      </c>
      <c r="P554" s="115">
        <f>'01-Mapa de riesgo-UO'!AK555</f>
        <v>0</v>
      </c>
      <c r="Q554" s="115">
        <f>'01-Mapa de riesgo-UO'!AP555</f>
        <v>0</v>
      </c>
      <c r="R554" s="407"/>
      <c r="S554" s="409"/>
      <c r="T554" s="410"/>
      <c r="U554" s="116">
        <f>'01-Mapa de riesgo-UO'!AW555</f>
        <v>0</v>
      </c>
      <c r="V554" s="116">
        <f>'01-Mapa de riesgo-UO'!AX555</f>
        <v>0</v>
      </c>
      <c r="W554" s="117">
        <f>'01-Mapa de riesgo-UO'!K555</f>
        <v>0</v>
      </c>
      <c r="X554" s="121"/>
      <c r="Y554" s="122"/>
      <c r="Z554" s="123"/>
      <c r="AA554" s="123"/>
      <c r="AB554" s="404"/>
      <c r="AC554" s="126"/>
    </row>
    <row r="555" spans="1:29" ht="12.75" customHeight="1" x14ac:dyDescent="0.2">
      <c r="A555" s="408"/>
      <c r="B555" s="408"/>
      <c r="C555" s="408"/>
      <c r="D555" s="408"/>
      <c r="E555" s="408"/>
      <c r="F555" s="408"/>
      <c r="G555" s="112">
        <f>'01-Mapa de riesgo-UO'!I556</f>
        <v>0</v>
      </c>
      <c r="H555" s="408"/>
      <c r="I555" s="408"/>
      <c r="J555" s="408"/>
      <c r="K555" s="413"/>
      <c r="L555" s="413"/>
      <c r="M555" s="113">
        <f>'01-Mapa de riesgo-UO'!W556</f>
        <v>0</v>
      </c>
      <c r="N555" s="114">
        <f>'01-Mapa de riesgo-UO'!AB556</f>
        <v>0</v>
      </c>
      <c r="O555" s="114">
        <f>'01-Mapa de riesgo-UO'!AF556</f>
        <v>0</v>
      </c>
      <c r="P555" s="115">
        <f>'01-Mapa de riesgo-UO'!AK556</f>
        <v>0</v>
      </c>
      <c r="Q555" s="115">
        <f>'01-Mapa de riesgo-UO'!AP556</f>
        <v>0</v>
      </c>
      <c r="R555" s="408"/>
      <c r="S555" s="409"/>
      <c r="T555" s="410"/>
      <c r="U555" s="116">
        <f>'01-Mapa de riesgo-UO'!AW556</f>
        <v>0</v>
      </c>
      <c r="V555" s="116">
        <f>'01-Mapa de riesgo-UO'!AX556</f>
        <v>0</v>
      </c>
      <c r="W555" s="117">
        <f>'01-Mapa de riesgo-UO'!K556</f>
        <v>0</v>
      </c>
      <c r="X555" s="121"/>
      <c r="Y555" s="122"/>
      <c r="Z555" s="123"/>
      <c r="AA555" s="123"/>
      <c r="AB555" s="405"/>
      <c r="AC555" s="126"/>
    </row>
    <row r="556" spans="1:29" ht="12.75" customHeight="1" x14ac:dyDescent="0.2">
      <c r="A556" s="416">
        <v>183</v>
      </c>
      <c r="B556" s="416">
        <f>'01-Mapa de riesgo-UO'!D557</f>
        <v>0</v>
      </c>
      <c r="C556" s="415">
        <f>+'01-Mapa de riesgo-UO'!F557</f>
        <v>0</v>
      </c>
      <c r="D556" s="415">
        <f>'01-Mapa de riesgo-UO'!J557</f>
        <v>0</v>
      </c>
      <c r="E556" s="415">
        <f>'01-Mapa de riesgo-UO'!K557</f>
        <v>0</v>
      </c>
      <c r="F556" s="415">
        <f>'01-Mapa de riesgo-UO'!L557</f>
        <v>0</v>
      </c>
      <c r="G556" s="112">
        <f>'01-Mapa de riesgo-UO'!I557</f>
        <v>0</v>
      </c>
      <c r="H556" s="415">
        <f>'01-Mapa de riesgo-UO'!M557</f>
        <v>0</v>
      </c>
      <c r="I556" s="406" t="str">
        <f>'01-Mapa de riesgo-UO'!AT557</f>
        <v>LEVE</v>
      </c>
      <c r="J556" s="415">
        <f>'01-Mapa de riesgo-UO'!AU557</f>
        <v>0</v>
      </c>
      <c r="K556" s="411"/>
      <c r="L556" s="414"/>
      <c r="M556" s="113">
        <f>'01-Mapa de riesgo-UO'!W557</f>
        <v>0</v>
      </c>
      <c r="N556" s="114">
        <f>'01-Mapa de riesgo-UO'!AB557</f>
        <v>0</v>
      </c>
      <c r="O556" s="114">
        <f>'01-Mapa de riesgo-UO'!AF557</f>
        <v>0</v>
      </c>
      <c r="P556" s="115">
        <f>'01-Mapa de riesgo-UO'!AK557</f>
        <v>0</v>
      </c>
      <c r="Q556" s="115">
        <f>'01-Mapa de riesgo-UO'!AP557</f>
        <v>0</v>
      </c>
      <c r="R556" s="406" t="e">
        <f>'01-Mapa de riesgo-UO'!AR557</f>
        <v>#DIV/0!</v>
      </c>
      <c r="S556" s="409"/>
      <c r="T556" s="410"/>
      <c r="U556" s="116">
        <f>'01-Mapa de riesgo-UO'!AW557</f>
        <v>0</v>
      </c>
      <c r="V556" s="116">
        <f>'01-Mapa de riesgo-UO'!AX557</f>
        <v>0</v>
      </c>
      <c r="W556" s="117">
        <f>'01-Mapa de riesgo-UO'!K557</f>
        <v>0</v>
      </c>
      <c r="X556" s="121"/>
      <c r="Y556" s="122"/>
      <c r="Z556" s="123"/>
      <c r="AA556" s="123"/>
      <c r="AB556" s="403"/>
      <c r="AC556" s="126"/>
    </row>
    <row r="557" spans="1:29" ht="12.75" customHeight="1" x14ac:dyDescent="0.2">
      <c r="A557" s="407"/>
      <c r="B557" s="407"/>
      <c r="C557" s="407"/>
      <c r="D557" s="407"/>
      <c r="E557" s="407"/>
      <c r="F557" s="407"/>
      <c r="G557" s="112">
        <f>'01-Mapa de riesgo-UO'!I558</f>
        <v>0</v>
      </c>
      <c r="H557" s="407"/>
      <c r="I557" s="407"/>
      <c r="J557" s="407"/>
      <c r="K557" s="412"/>
      <c r="L557" s="412"/>
      <c r="M557" s="113">
        <f>'01-Mapa de riesgo-UO'!W558</f>
        <v>0</v>
      </c>
      <c r="N557" s="114">
        <f>'01-Mapa de riesgo-UO'!AB558</f>
        <v>0</v>
      </c>
      <c r="O557" s="114">
        <f>'01-Mapa de riesgo-UO'!AF558</f>
        <v>0</v>
      </c>
      <c r="P557" s="115">
        <f>'01-Mapa de riesgo-UO'!AK558</f>
        <v>0</v>
      </c>
      <c r="Q557" s="115">
        <f>'01-Mapa de riesgo-UO'!AP558</f>
        <v>0</v>
      </c>
      <c r="R557" s="407"/>
      <c r="S557" s="409"/>
      <c r="T557" s="410"/>
      <c r="U557" s="116">
        <f>'01-Mapa de riesgo-UO'!AW558</f>
        <v>0</v>
      </c>
      <c r="V557" s="116">
        <f>'01-Mapa de riesgo-UO'!AX558</f>
        <v>0</v>
      </c>
      <c r="W557" s="117">
        <f>'01-Mapa de riesgo-UO'!K558</f>
        <v>0</v>
      </c>
      <c r="X557" s="121"/>
      <c r="Y557" s="122"/>
      <c r="Z557" s="123"/>
      <c r="AA557" s="123"/>
      <c r="AB557" s="404"/>
      <c r="AC557" s="126"/>
    </row>
    <row r="558" spans="1:29" ht="12.75" customHeight="1" x14ac:dyDescent="0.2">
      <c r="A558" s="408"/>
      <c r="B558" s="408"/>
      <c r="C558" s="408"/>
      <c r="D558" s="408"/>
      <c r="E558" s="408"/>
      <c r="F558" s="408"/>
      <c r="G558" s="112">
        <f>'01-Mapa de riesgo-UO'!I559</f>
        <v>0</v>
      </c>
      <c r="H558" s="408"/>
      <c r="I558" s="408"/>
      <c r="J558" s="408"/>
      <c r="K558" s="413"/>
      <c r="L558" s="413"/>
      <c r="M558" s="113">
        <f>'01-Mapa de riesgo-UO'!W559</f>
        <v>0</v>
      </c>
      <c r="N558" s="114">
        <f>'01-Mapa de riesgo-UO'!AB559</f>
        <v>0</v>
      </c>
      <c r="O558" s="114">
        <f>'01-Mapa de riesgo-UO'!AF559</f>
        <v>0</v>
      </c>
      <c r="P558" s="115">
        <f>'01-Mapa de riesgo-UO'!AK559</f>
        <v>0</v>
      </c>
      <c r="Q558" s="115">
        <f>'01-Mapa de riesgo-UO'!AP559</f>
        <v>0</v>
      </c>
      <c r="R558" s="408"/>
      <c r="S558" s="409"/>
      <c r="T558" s="410"/>
      <c r="U558" s="116">
        <f>'01-Mapa de riesgo-UO'!AW559</f>
        <v>0</v>
      </c>
      <c r="V558" s="116">
        <f>'01-Mapa de riesgo-UO'!AX559</f>
        <v>0</v>
      </c>
      <c r="W558" s="117">
        <f>'01-Mapa de riesgo-UO'!K559</f>
        <v>0</v>
      </c>
      <c r="X558" s="121"/>
      <c r="Y558" s="122"/>
      <c r="Z558" s="123"/>
      <c r="AA558" s="123"/>
      <c r="AB558" s="405"/>
      <c r="AC558" s="126"/>
    </row>
    <row r="559" spans="1:29" ht="12.75" customHeight="1" x14ac:dyDescent="0.2">
      <c r="A559" s="416">
        <v>184</v>
      </c>
      <c r="B559" s="416">
        <f>'01-Mapa de riesgo-UO'!D560</f>
        <v>0</v>
      </c>
      <c r="C559" s="415">
        <f>+'01-Mapa de riesgo-UO'!F560</f>
        <v>0</v>
      </c>
      <c r="D559" s="415">
        <f>'01-Mapa de riesgo-UO'!J560</f>
        <v>0</v>
      </c>
      <c r="E559" s="415">
        <f>'01-Mapa de riesgo-UO'!K560</f>
        <v>0</v>
      </c>
      <c r="F559" s="415">
        <f>'01-Mapa de riesgo-UO'!L560</f>
        <v>0</v>
      </c>
      <c r="G559" s="112">
        <f>'01-Mapa de riesgo-UO'!I560</f>
        <v>0</v>
      </c>
      <c r="H559" s="415">
        <f>'01-Mapa de riesgo-UO'!M560</f>
        <v>0</v>
      </c>
      <c r="I559" s="406" t="str">
        <f>'01-Mapa de riesgo-UO'!AT560</f>
        <v>LEVE</v>
      </c>
      <c r="J559" s="415">
        <f>'01-Mapa de riesgo-UO'!AU560</f>
        <v>0</v>
      </c>
      <c r="K559" s="411"/>
      <c r="L559" s="414"/>
      <c r="M559" s="113">
        <f>'01-Mapa de riesgo-UO'!W560</f>
        <v>0</v>
      </c>
      <c r="N559" s="114">
        <f>'01-Mapa de riesgo-UO'!AB560</f>
        <v>0</v>
      </c>
      <c r="O559" s="114">
        <f>'01-Mapa de riesgo-UO'!AF560</f>
        <v>0</v>
      </c>
      <c r="P559" s="115">
        <f>'01-Mapa de riesgo-UO'!AK560</f>
        <v>0</v>
      </c>
      <c r="Q559" s="115">
        <f>'01-Mapa de riesgo-UO'!AP560</f>
        <v>0</v>
      </c>
      <c r="R559" s="406" t="e">
        <f>'01-Mapa de riesgo-UO'!AR560</f>
        <v>#DIV/0!</v>
      </c>
      <c r="S559" s="409"/>
      <c r="T559" s="410"/>
      <c r="U559" s="116">
        <f>'01-Mapa de riesgo-UO'!AW560</f>
        <v>0</v>
      </c>
      <c r="V559" s="116">
        <f>'01-Mapa de riesgo-UO'!AX560</f>
        <v>0</v>
      </c>
      <c r="W559" s="117">
        <f>'01-Mapa de riesgo-UO'!K560</f>
        <v>0</v>
      </c>
      <c r="X559" s="121"/>
      <c r="Y559" s="122"/>
      <c r="Z559" s="123"/>
      <c r="AA559" s="123"/>
      <c r="AB559" s="403"/>
      <c r="AC559" s="126"/>
    </row>
    <row r="560" spans="1:29" ht="12.75" customHeight="1" x14ac:dyDescent="0.2">
      <c r="A560" s="407"/>
      <c r="B560" s="407"/>
      <c r="C560" s="407"/>
      <c r="D560" s="407"/>
      <c r="E560" s="407"/>
      <c r="F560" s="407"/>
      <c r="G560" s="112">
        <f>'01-Mapa de riesgo-UO'!I561</f>
        <v>0</v>
      </c>
      <c r="H560" s="407"/>
      <c r="I560" s="407"/>
      <c r="J560" s="407"/>
      <c r="K560" s="412"/>
      <c r="L560" s="412"/>
      <c r="M560" s="113">
        <f>'01-Mapa de riesgo-UO'!W561</f>
        <v>0</v>
      </c>
      <c r="N560" s="114">
        <f>'01-Mapa de riesgo-UO'!AB561</f>
        <v>0</v>
      </c>
      <c r="O560" s="114">
        <f>'01-Mapa de riesgo-UO'!AF561</f>
        <v>0</v>
      </c>
      <c r="P560" s="115">
        <f>'01-Mapa de riesgo-UO'!AK561</f>
        <v>0</v>
      </c>
      <c r="Q560" s="115">
        <f>'01-Mapa de riesgo-UO'!AP561</f>
        <v>0</v>
      </c>
      <c r="R560" s="407"/>
      <c r="S560" s="409"/>
      <c r="T560" s="410"/>
      <c r="U560" s="116">
        <f>'01-Mapa de riesgo-UO'!AW561</f>
        <v>0</v>
      </c>
      <c r="V560" s="116">
        <f>'01-Mapa de riesgo-UO'!AX561</f>
        <v>0</v>
      </c>
      <c r="W560" s="117">
        <f>'01-Mapa de riesgo-UO'!K561</f>
        <v>0</v>
      </c>
      <c r="X560" s="121"/>
      <c r="Y560" s="122"/>
      <c r="Z560" s="123"/>
      <c r="AA560" s="123"/>
      <c r="AB560" s="404"/>
      <c r="AC560" s="126"/>
    </row>
    <row r="561" spans="1:29" ht="12.75" customHeight="1" x14ac:dyDescent="0.2">
      <c r="A561" s="408"/>
      <c r="B561" s="408"/>
      <c r="C561" s="408"/>
      <c r="D561" s="408"/>
      <c r="E561" s="408"/>
      <c r="F561" s="408"/>
      <c r="G561" s="112">
        <f>'01-Mapa de riesgo-UO'!I562</f>
        <v>0</v>
      </c>
      <c r="H561" s="408"/>
      <c r="I561" s="408"/>
      <c r="J561" s="408"/>
      <c r="K561" s="413"/>
      <c r="L561" s="413"/>
      <c r="M561" s="113">
        <f>'01-Mapa de riesgo-UO'!W562</f>
        <v>0</v>
      </c>
      <c r="N561" s="114">
        <f>'01-Mapa de riesgo-UO'!AB562</f>
        <v>0</v>
      </c>
      <c r="O561" s="114">
        <f>'01-Mapa de riesgo-UO'!AF562</f>
        <v>0</v>
      </c>
      <c r="P561" s="115">
        <f>'01-Mapa de riesgo-UO'!AK562</f>
        <v>0</v>
      </c>
      <c r="Q561" s="115">
        <f>'01-Mapa de riesgo-UO'!AP562</f>
        <v>0</v>
      </c>
      <c r="R561" s="408"/>
      <c r="S561" s="409"/>
      <c r="T561" s="410"/>
      <c r="U561" s="116">
        <f>'01-Mapa de riesgo-UO'!AW562</f>
        <v>0</v>
      </c>
      <c r="V561" s="116">
        <f>'01-Mapa de riesgo-UO'!AX562</f>
        <v>0</v>
      </c>
      <c r="W561" s="117">
        <f>'01-Mapa de riesgo-UO'!K562</f>
        <v>0</v>
      </c>
      <c r="X561" s="121"/>
      <c r="Y561" s="122"/>
      <c r="Z561" s="123"/>
      <c r="AA561" s="123"/>
      <c r="AB561" s="405"/>
      <c r="AC561" s="126"/>
    </row>
    <row r="562" spans="1:29" ht="12.75" customHeight="1" x14ac:dyDescent="0.2">
      <c r="A562" s="416">
        <v>185</v>
      </c>
      <c r="B562" s="416">
        <f>'01-Mapa de riesgo-UO'!D563</f>
        <v>0</v>
      </c>
      <c r="C562" s="415">
        <f>+'01-Mapa de riesgo-UO'!F563</f>
        <v>0</v>
      </c>
      <c r="D562" s="415">
        <f>'01-Mapa de riesgo-UO'!J563</f>
        <v>0</v>
      </c>
      <c r="E562" s="415">
        <f>'01-Mapa de riesgo-UO'!K563</f>
        <v>0</v>
      </c>
      <c r="F562" s="415">
        <f>'01-Mapa de riesgo-UO'!L563</f>
        <v>0</v>
      </c>
      <c r="G562" s="112">
        <f>'01-Mapa de riesgo-UO'!I563</f>
        <v>0</v>
      </c>
      <c r="H562" s="415">
        <f>'01-Mapa de riesgo-UO'!M563</f>
        <v>0</v>
      </c>
      <c r="I562" s="406" t="str">
        <f>'01-Mapa de riesgo-UO'!AT563</f>
        <v>LEVE</v>
      </c>
      <c r="J562" s="415">
        <f>'01-Mapa de riesgo-UO'!AU563</f>
        <v>0</v>
      </c>
      <c r="K562" s="411"/>
      <c r="L562" s="414"/>
      <c r="M562" s="113">
        <f>'01-Mapa de riesgo-UO'!W563</f>
        <v>0</v>
      </c>
      <c r="N562" s="114">
        <f>'01-Mapa de riesgo-UO'!AB563</f>
        <v>0</v>
      </c>
      <c r="O562" s="114">
        <f>'01-Mapa de riesgo-UO'!AF563</f>
        <v>0</v>
      </c>
      <c r="P562" s="115">
        <f>'01-Mapa de riesgo-UO'!AK563</f>
        <v>0</v>
      </c>
      <c r="Q562" s="115">
        <f>'01-Mapa de riesgo-UO'!AP563</f>
        <v>0</v>
      </c>
      <c r="R562" s="406" t="e">
        <f>'01-Mapa de riesgo-UO'!AR563</f>
        <v>#DIV/0!</v>
      </c>
      <c r="S562" s="409"/>
      <c r="T562" s="410"/>
      <c r="U562" s="116">
        <f>'01-Mapa de riesgo-UO'!AW563</f>
        <v>0</v>
      </c>
      <c r="V562" s="116">
        <f>'01-Mapa de riesgo-UO'!AX563</f>
        <v>0</v>
      </c>
      <c r="W562" s="117">
        <f>'01-Mapa de riesgo-UO'!K563</f>
        <v>0</v>
      </c>
      <c r="X562" s="121"/>
      <c r="Y562" s="122"/>
      <c r="Z562" s="123"/>
      <c r="AA562" s="123"/>
      <c r="AB562" s="403"/>
      <c r="AC562" s="126"/>
    </row>
    <row r="563" spans="1:29" ht="12.75" customHeight="1" x14ac:dyDescent="0.2">
      <c r="A563" s="407"/>
      <c r="B563" s="407"/>
      <c r="C563" s="407"/>
      <c r="D563" s="407"/>
      <c r="E563" s="407"/>
      <c r="F563" s="407"/>
      <c r="G563" s="112">
        <f>'01-Mapa de riesgo-UO'!I564</f>
        <v>0</v>
      </c>
      <c r="H563" s="407"/>
      <c r="I563" s="407"/>
      <c r="J563" s="407"/>
      <c r="K563" s="412"/>
      <c r="L563" s="412"/>
      <c r="M563" s="113">
        <f>'01-Mapa de riesgo-UO'!W564</f>
        <v>0</v>
      </c>
      <c r="N563" s="114">
        <f>'01-Mapa de riesgo-UO'!AB564</f>
        <v>0</v>
      </c>
      <c r="O563" s="114">
        <f>'01-Mapa de riesgo-UO'!AF564</f>
        <v>0</v>
      </c>
      <c r="P563" s="115">
        <f>'01-Mapa de riesgo-UO'!AK564</f>
        <v>0</v>
      </c>
      <c r="Q563" s="115">
        <f>'01-Mapa de riesgo-UO'!AP564</f>
        <v>0</v>
      </c>
      <c r="R563" s="407"/>
      <c r="S563" s="409"/>
      <c r="T563" s="410"/>
      <c r="U563" s="116">
        <f>'01-Mapa de riesgo-UO'!AW564</f>
        <v>0</v>
      </c>
      <c r="V563" s="116">
        <f>'01-Mapa de riesgo-UO'!AX564</f>
        <v>0</v>
      </c>
      <c r="W563" s="117">
        <f>'01-Mapa de riesgo-UO'!K564</f>
        <v>0</v>
      </c>
      <c r="X563" s="121"/>
      <c r="Y563" s="122"/>
      <c r="Z563" s="123"/>
      <c r="AA563" s="123"/>
      <c r="AB563" s="404"/>
      <c r="AC563" s="126"/>
    </row>
    <row r="564" spans="1:29" ht="12.75" customHeight="1" x14ac:dyDescent="0.2">
      <c r="A564" s="408"/>
      <c r="B564" s="408"/>
      <c r="C564" s="408"/>
      <c r="D564" s="408"/>
      <c r="E564" s="408"/>
      <c r="F564" s="408"/>
      <c r="G564" s="112">
        <f>'01-Mapa de riesgo-UO'!I565</f>
        <v>0</v>
      </c>
      <c r="H564" s="408"/>
      <c r="I564" s="408"/>
      <c r="J564" s="408"/>
      <c r="K564" s="413"/>
      <c r="L564" s="413"/>
      <c r="M564" s="113">
        <f>'01-Mapa de riesgo-UO'!W565</f>
        <v>0</v>
      </c>
      <c r="N564" s="114">
        <f>'01-Mapa de riesgo-UO'!AB565</f>
        <v>0</v>
      </c>
      <c r="O564" s="114">
        <f>'01-Mapa de riesgo-UO'!AF565</f>
        <v>0</v>
      </c>
      <c r="P564" s="115">
        <f>'01-Mapa de riesgo-UO'!AK565</f>
        <v>0</v>
      </c>
      <c r="Q564" s="115">
        <f>'01-Mapa de riesgo-UO'!AP565</f>
        <v>0</v>
      </c>
      <c r="R564" s="408"/>
      <c r="S564" s="409"/>
      <c r="T564" s="410"/>
      <c r="U564" s="116">
        <f>'01-Mapa de riesgo-UO'!AW565</f>
        <v>0</v>
      </c>
      <c r="V564" s="116">
        <f>'01-Mapa de riesgo-UO'!AX565</f>
        <v>0</v>
      </c>
      <c r="W564" s="117">
        <f>'01-Mapa de riesgo-UO'!K565</f>
        <v>0</v>
      </c>
      <c r="X564" s="121"/>
      <c r="Y564" s="122"/>
      <c r="Z564" s="123"/>
      <c r="AA564" s="123"/>
      <c r="AB564" s="405"/>
      <c r="AC564" s="126"/>
    </row>
    <row r="565" spans="1:29" ht="12.75" customHeight="1" x14ac:dyDescent="0.2">
      <c r="A565" s="416">
        <v>186</v>
      </c>
      <c r="B565" s="416">
        <f>'01-Mapa de riesgo-UO'!D566</f>
        <v>0</v>
      </c>
      <c r="C565" s="415">
        <f>+'01-Mapa de riesgo-UO'!F566</f>
        <v>0</v>
      </c>
      <c r="D565" s="415">
        <f>'01-Mapa de riesgo-UO'!J566</f>
        <v>0</v>
      </c>
      <c r="E565" s="415">
        <f>'01-Mapa de riesgo-UO'!K566</f>
        <v>0</v>
      </c>
      <c r="F565" s="415">
        <f>'01-Mapa de riesgo-UO'!L566</f>
        <v>0</v>
      </c>
      <c r="G565" s="112">
        <f>'01-Mapa de riesgo-UO'!I566</f>
        <v>0</v>
      </c>
      <c r="H565" s="415">
        <f>'01-Mapa de riesgo-UO'!M566</f>
        <v>0</v>
      </c>
      <c r="I565" s="406" t="str">
        <f>'01-Mapa de riesgo-UO'!AT566</f>
        <v>LEVE</v>
      </c>
      <c r="J565" s="415">
        <f>'01-Mapa de riesgo-UO'!AU566</f>
        <v>0</v>
      </c>
      <c r="K565" s="411"/>
      <c r="L565" s="414"/>
      <c r="M565" s="113">
        <f>'01-Mapa de riesgo-UO'!W566</f>
        <v>0</v>
      </c>
      <c r="N565" s="114">
        <f>'01-Mapa de riesgo-UO'!AB566</f>
        <v>0</v>
      </c>
      <c r="O565" s="114">
        <f>'01-Mapa de riesgo-UO'!AF566</f>
        <v>0</v>
      </c>
      <c r="P565" s="115">
        <f>'01-Mapa de riesgo-UO'!AK566</f>
        <v>0</v>
      </c>
      <c r="Q565" s="115">
        <f>'01-Mapa de riesgo-UO'!AP566</f>
        <v>0</v>
      </c>
      <c r="R565" s="406" t="e">
        <f>'01-Mapa de riesgo-UO'!AR566</f>
        <v>#DIV/0!</v>
      </c>
      <c r="S565" s="409"/>
      <c r="T565" s="410"/>
      <c r="U565" s="116">
        <f>'01-Mapa de riesgo-UO'!AW566</f>
        <v>0</v>
      </c>
      <c r="V565" s="116">
        <f>'01-Mapa de riesgo-UO'!AX566</f>
        <v>0</v>
      </c>
      <c r="W565" s="117">
        <f>'01-Mapa de riesgo-UO'!K566</f>
        <v>0</v>
      </c>
      <c r="X565" s="121"/>
      <c r="Y565" s="122"/>
      <c r="Z565" s="123"/>
      <c r="AA565" s="123"/>
      <c r="AB565" s="403"/>
      <c r="AC565" s="126"/>
    </row>
    <row r="566" spans="1:29" ht="12.75" customHeight="1" x14ac:dyDescent="0.2">
      <c r="A566" s="407"/>
      <c r="B566" s="407"/>
      <c r="C566" s="407"/>
      <c r="D566" s="407"/>
      <c r="E566" s="407"/>
      <c r="F566" s="407"/>
      <c r="G566" s="112">
        <f>'01-Mapa de riesgo-UO'!I567</f>
        <v>0</v>
      </c>
      <c r="H566" s="407"/>
      <c r="I566" s="407"/>
      <c r="J566" s="407"/>
      <c r="K566" s="412"/>
      <c r="L566" s="412"/>
      <c r="M566" s="113">
        <f>'01-Mapa de riesgo-UO'!W567</f>
        <v>0</v>
      </c>
      <c r="N566" s="114">
        <f>'01-Mapa de riesgo-UO'!AB567</f>
        <v>0</v>
      </c>
      <c r="O566" s="114">
        <f>'01-Mapa de riesgo-UO'!AF567</f>
        <v>0</v>
      </c>
      <c r="P566" s="115">
        <f>'01-Mapa de riesgo-UO'!AK567</f>
        <v>0</v>
      </c>
      <c r="Q566" s="115">
        <f>'01-Mapa de riesgo-UO'!AP567</f>
        <v>0</v>
      </c>
      <c r="R566" s="407"/>
      <c r="S566" s="409"/>
      <c r="T566" s="410"/>
      <c r="U566" s="116">
        <f>'01-Mapa de riesgo-UO'!AW567</f>
        <v>0</v>
      </c>
      <c r="V566" s="116">
        <f>'01-Mapa de riesgo-UO'!AX567</f>
        <v>0</v>
      </c>
      <c r="W566" s="117">
        <f>'01-Mapa de riesgo-UO'!K567</f>
        <v>0</v>
      </c>
      <c r="X566" s="121"/>
      <c r="Y566" s="122"/>
      <c r="Z566" s="123"/>
      <c r="AA566" s="123"/>
      <c r="AB566" s="404"/>
      <c r="AC566" s="126"/>
    </row>
    <row r="567" spans="1:29" ht="12.75" customHeight="1" x14ac:dyDescent="0.2">
      <c r="A567" s="408"/>
      <c r="B567" s="408"/>
      <c r="C567" s="408"/>
      <c r="D567" s="408"/>
      <c r="E567" s="408"/>
      <c r="F567" s="408"/>
      <c r="G567" s="112">
        <f>'01-Mapa de riesgo-UO'!I568</f>
        <v>0</v>
      </c>
      <c r="H567" s="408"/>
      <c r="I567" s="408"/>
      <c r="J567" s="408"/>
      <c r="K567" s="413"/>
      <c r="L567" s="413"/>
      <c r="M567" s="113">
        <f>'01-Mapa de riesgo-UO'!W568</f>
        <v>0</v>
      </c>
      <c r="N567" s="114">
        <f>'01-Mapa de riesgo-UO'!AB568</f>
        <v>0</v>
      </c>
      <c r="O567" s="114">
        <f>'01-Mapa de riesgo-UO'!AF568</f>
        <v>0</v>
      </c>
      <c r="P567" s="115">
        <f>'01-Mapa de riesgo-UO'!AK568</f>
        <v>0</v>
      </c>
      <c r="Q567" s="115">
        <f>'01-Mapa de riesgo-UO'!AP568</f>
        <v>0</v>
      </c>
      <c r="R567" s="408"/>
      <c r="S567" s="409"/>
      <c r="T567" s="410"/>
      <c r="U567" s="116">
        <f>'01-Mapa de riesgo-UO'!AW568</f>
        <v>0</v>
      </c>
      <c r="V567" s="116">
        <f>'01-Mapa de riesgo-UO'!AX568</f>
        <v>0</v>
      </c>
      <c r="W567" s="117">
        <f>'01-Mapa de riesgo-UO'!K568</f>
        <v>0</v>
      </c>
      <c r="X567" s="121"/>
      <c r="Y567" s="122"/>
      <c r="Z567" s="123"/>
      <c r="AA567" s="123"/>
      <c r="AB567" s="405"/>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4yhkGnG40IIf49APrTmLi6Y1kmvDmsb0riuYAXS+9dhGy9HNtBsJUwhRc0q/+026tMHetGah5UAaIjfn0hTGEA==" saltValue="oDQn5VqQOonfvw+ZrLsgSQ==" spinCount="100000" sheet="1" objects="1" scenarios="1"/>
  <mergeCells count="2998">
    <mergeCell ref="D2:Z2"/>
    <mergeCell ref="D3:Z3"/>
    <mergeCell ref="D4:Z4"/>
    <mergeCell ref="A5:AB5"/>
    <mergeCell ref="A6:C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41:T241"/>
    <mergeCell ref="AB241:AB243"/>
    <mergeCell ref="S242:T242"/>
    <mergeCell ref="S243:T243"/>
    <mergeCell ref="A244:A246"/>
    <mergeCell ref="B244:B246"/>
    <mergeCell ref="C244:C246"/>
    <mergeCell ref="D244:D246"/>
    <mergeCell ref="E244:E246"/>
    <mergeCell ref="F244:F246"/>
    <mergeCell ref="H241:H243"/>
    <mergeCell ref="I241:I243"/>
    <mergeCell ref="J241:J243"/>
    <mergeCell ref="K241:K243"/>
    <mergeCell ref="L241:L243"/>
    <mergeCell ref="R241:R243"/>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L379:L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L376:L378"/>
    <mergeCell ref="R376:R378"/>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29:T529"/>
    <mergeCell ref="AB529:AB531"/>
    <mergeCell ref="S530:T530"/>
    <mergeCell ref="S531:T531"/>
    <mergeCell ref="A532:A534"/>
    <mergeCell ref="B532:B534"/>
    <mergeCell ref="C532:C534"/>
    <mergeCell ref="D532:D534"/>
    <mergeCell ref="E532:E534"/>
    <mergeCell ref="F532:F534"/>
    <mergeCell ref="H529:H531"/>
    <mergeCell ref="I529:I531"/>
    <mergeCell ref="J529:J531"/>
    <mergeCell ref="K529:K531"/>
    <mergeCell ref="L529:L531"/>
    <mergeCell ref="R529:R531"/>
    <mergeCell ref="S526:T526"/>
    <mergeCell ref="AB526:AB528"/>
    <mergeCell ref="S527:T527"/>
    <mergeCell ref="S528:T528"/>
    <mergeCell ref="A529:A531"/>
    <mergeCell ref="B529:B531"/>
    <mergeCell ref="C529:C531"/>
    <mergeCell ref="D529:D531"/>
    <mergeCell ref="E529:E531"/>
    <mergeCell ref="F529:F531"/>
    <mergeCell ref="H526:H528"/>
    <mergeCell ref="I526:I528"/>
    <mergeCell ref="J526:J528"/>
    <mergeCell ref="K526:K528"/>
    <mergeCell ref="L526:L528"/>
    <mergeCell ref="R526:R528"/>
    <mergeCell ref="S535:T535"/>
    <mergeCell ref="AB535:AB537"/>
    <mergeCell ref="S536:T536"/>
    <mergeCell ref="S537:T537"/>
    <mergeCell ref="A538:A540"/>
    <mergeCell ref="B538:B540"/>
    <mergeCell ref="C538:C540"/>
    <mergeCell ref="D538:D540"/>
    <mergeCell ref="E538:E540"/>
    <mergeCell ref="F538:F540"/>
    <mergeCell ref="H535:H537"/>
    <mergeCell ref="I535:I537"/>
    <mergeCell ref="J535:J537"/>
    <mergeCell ref="K535:K537"/>
    <mergeCell ref="L535:L537"/>
    <mergeCell ref="R535:R537"/>
    <mergeCell ref="S532:T532"/>
    <mergeCell ref="AB532:AB534"/>
    <mergeCell ref="S533:T533"/>
    <mergeCell ref="S534:T534"/>
    <mergeCell ref="A535:A537"/>
    <mergeCell ref="B535:B537"/>
    <mergeCell ref="C535:C537"/>
    <mergeCell ref="D535:D537"/>
    <mergeCell ref="E535:E537"/>
    <mergeCell ref="F535:F537"/>
    <mergeCell ref="H532:H534"/>
    <mergeCell ref="I532:I534"/>
    <mergeCell ref="J532:J534"/>
    <mergeCell ref="K532:K534"/>
    <mergeCell ref="L532:L534"/>
    <mergeCell ref="R532:R534"/>
    <mergeCell ref="S541:T541"/>
    <mergeCell ref="AB541:AB543"/>
    <mergeCell ref="S542:T542"/>
    <mergeCell ref="S543:T543"/>
    <mergeCell ref="A544:A546"/>
    <mergeCell ref="B544:B546"/>
    <mergeCell ref="C544:C546"/>
    <mergeCell ref="D544:D546"/>
    <mergeCell ref="E544:E546"/>
    <mergeCell ref="F544:F546"/>
    <mergeCell ref="H541:H543"/>
    <mergeCell ref="I541:I543"/>
    <mergeCell ref="J541:J543"/>
    <mergeCell ref="K541:K543"/>
    <mergeCell ref="L541:L543"/>
    <mergeCell ref="R541:R543"/>
    <mergeCell ref="S538:T538"/>
    <mergeCell ref="AB538:AB540"/>
    <mergeCell ref="S539:T539"/>
    <mergeCell ref="S540:T540"/>
    <mergeCell ref="A541:A543"/>
    <mergeCell ref="B541:B543"/>
    <mergeCell ref="C541:C543"/>
    <mergeCell ref="D541:D543"/>
    <mergeCell ref="E541:E543"/>
    <mergeCell ref="F541:F543"/>
    <mergeCell ref="H538:H540"/>
    <mergeCell ref="I538:I540"/>
    <mergeCell ref="J538:J540"/>
    <mergeCell ref="K538:K540"/>
    <mergeCell ref="L538:L540"/>
    <mergeCell ref="R538:R540"/>
    <mergeCell ref="S547:T547"/>
    <mergeCell ref="AB547:AB549"/>
    <mergeCell ref="S548:T548"/>
    <mergeCell ref="S549:T549"/>
    <mergeCell ref="A550:A552"/>
    <mergeCell ref="B550:B552"/>
    <mergeCell ref="C550:C552"/>
    <mergeCell ref="D550:D552"/>
    <mergeCell ref="E550:E552"/>
    <mergeCell ref="F550:F552"/>
    <mergeCell ref="H547:H549"/>
    <mergeCell ref="I547:I549"/>
    <mergeCell ref="J547:J549"/>
    <mergeCell ref="K547:K549"/>
    <mergeCell ref="L547:L549"/>
    <mergeCell ref="R547:R549"/>
    <mergeCell ref="S544:T544"/>
    <mergeCell ref="AB544:AB546"/>
    <mergeCell ref="S545:T545"/>
    <mergeCell ref="S546:T546"/>
    <mergeCell ref="A547:A549"/>
    <mergeCell ref="B547:B549"/>
    <mergeCell ref="C547:C549"/>
    <mergeCell ref="D547:D549"/>
    <mergeCell ref="E547:E549"/>
    <mergeCell ref="F547:F549"/>
    <mergeCell ref="H544:H546"/>
    <mergeCell ref="I544:I546"/>
    <mergeCell ref="J544:J546"/>
    <mergeCell ref="K544:K546"/>
    <mergeCell ref="L544:L546"/>
    <mergeCell ref="R544:R546"/>
    <mergeCell ref="S553:T553"/>
    <mergeCell ref="AB553:AB555"/>
    <mergeCell ref="S554:T554"/>
    <mergeCell ref="S555:T555"/>
    <mergeCell ref="A556:A558"/>
    <mergeCell ref="B556:B558"/>
    <mergeCell ref="C556:C558"/>
    <mergeCell ref="D556:D558"/>
    <mergeCell ref="E556:E558"/>
    <mergeCell ref="F556:F558"/>
    <mergeCell ref="H553:H555"/>
    <mergeCell ref="I553:I555"/>
    <mergeCell ref="J553:J555"/>
    <mergeCell ref="K553:K555"/>
    <mergeCell ref="L553:L555"/>
    <mergeCell ref="R553:R555"/>
    <mergeCell ref="S550:T550"/>
    <mergeCell ref="AB550:AB552"/>
    <mergeCell ref="S551:T551"/>
    <mergeCell ref="S552:T552"/>
    <mergeCell ref="A553:A555"/>
    <mergeCell ref="B553:B555"/>
    <mergeCell ref="C553:C555"/>
    <mergeCell ref="D553:D555"/>
    <mergeCell ref="E553:E555"/>
    <mergeCell ref="F553:F555"/>
    <mergeCell ref="H550:H552"/>
    <mergeCell ref="I550:I552"/>
    <mergeCell ref="J550:J552"/>
    <mergeCell ref="K550:K552"/>
    <mergeCell ref="L550:L552"/>
    <mergeCell ref="R550:R552"/>
    <mergeCell ref="S559:T559"/>
    <mergeCell ref="AB559:AB561"/>
    <mergeCell ref="S560:T560"/>
    <mergeCell ref="S561:T561"/>
    <mergeCell ref="A562:A564"/>
    <mergeCell ref="B562:B564"/>
    <mergeCell ref="C562:C564"/>
    <mergeCell ref="D562:D564"/>
    <mergeCell ref="E562:E564"/>
    <mergeCell ref="F562:F564"/>
    <mergeCell ref="H559:H561"/>
    <mergeCell ref="I559:I561"/>
    <mergeCell ref="J559:J561"/>
    <mergeCell ref="K559:K561"/>
    <mergeCell ref="L559:L561"/>
    <mergeCell ref="R559:R561"/>
    <mergeCell ref="S556:T556"/>
    <mergeCell ref="AB556:AB558"/>
    <mergeCell ref="S557:T557"/>
    <mergeCell ref="S558:T558"/>
    <mergeCell ref="A559:A561"/>
    <mergeCell ref="B559:B561"/>
    <mergeCell ref="C559:C561"/>
    <mergeCell ref="D559:D561"/>
    <mergeCell ref="E559:E561"/>
    <mergeCell ref="F559:F561"/>
    <mergeCell ref="H556:H558"/>
    <mergeCell ref="I556:I558"/>
    <mergeCell ref="J556:J558"/>
    <mergeCell ref="K556:K558"/>
    <mergeCell ref="L556:L558"/>
    <mergeCell ref="R556:R558"/>
    <mergeCell ref="S565:T565"/>
    <mergeCell ref="AB565:AB567"/>
    <mergeCell ref="S566:T566"/>
    <mergeCell ref="S567:T567"/>
    <mergeCell ref="H565:H567"/>
    <mergeCell ref="I565:I567"/>
    <mergeCell ref="J565:J567"/>
    <mergeCell ref="K565:K567"/>
    <mergeCell ref="L565:L567"/>
    <mergeCell ref="R565:R567"/>
    <mergeCell ref="S562:T562"/>
    <mergeCell ref="AB562:AB564"/>
    <mergeCell ref="S563:T563"/>
    <mergeCell ref="S564:T564"/>
    <mergeCell ref="A565:A567"/>
    <mergeCell ref="B565:B567"/>
    <mergeCell ref="C565:C567"/>
    <mergeCell ref="D565:D567"/>
    <mergeCell ref="E565:E567"/>
    <mergeCell ref="F565:F567"/>
    <mergeCell ref="H562:H564"/>
    <mergeCell ref="I562:I564"/>
    <mergeCell ref="J562:J564"/>
    <mergeCell ref="K562:K564"/>
    <mergeCell ref="L562:L564"/>
    <mergeCell ref="R562:R564"/>
  </mergeCells>
  <conditionalFormatting sqref="I10:I567">
    <cfRule type="cellIs" dxfId="25" priority="4" operator="equal">
      <formula>"LEVE"</formula>
    </cfRule>
  </conditionalFormatting>
  <conditionalFormatting sqref="I10:I567">
    <cfRule type="cellIs" dxfId="24" priority="5" operator="equal">
      <formula>"MODERADO"</formula>
    </cfRule>
  </conditionalFormatting>
  <conditionalFormatting sqref="I10:I567">
    <cfRule type="cellIs" dxfId="23" priority="6" operator="equal">
      <formula>"GRAVE"</formula>
    </cfRule>
  </conditionalFormatting>
  <conditionalFormatting sqref="I10:I567">
    <cfRule type="cellIs" dxfId="22" priority="7" stopIfTrue="1" operator="equal">
      <formula>1</formula>
    </cfRule>
  </conditionalFormatting>
  <conditionalFormatting sqref="I10:I567">
    <cfRule type="cellIs" dxfId="21" priority="8" stopIfTrue="1" operator="between">
      <formula>1.9</formula>
      <formula>3.1</formula>
    </cfRule>
  </conditionalFormatting>
  <conditionalFormatting sqref="I10:I567">
    <cfRule type="cellIs" dxfId="20" priority="9" stopIfTrue="1" operator="equal">
      <formula>4</formula>
    </cfRule>
  </conditionalFormatting>
  <conditionalFormatting sqref="P10:P567">
    <cfRule type="expression" dxfId="19" priority="10">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18" priority="11">
      <formula>$M$10="No existe control para el riesgo"</formula>
    </cfRule>
  </conditionalFormatting>
  <conditionalFormatting sqref="R10:R567">
    <cfRule type="cellIs" dxfId="17" priority="12" operator="equal">
      <formula>"INEXISTENTE"</formula>
    </cfRule>
  </conditionalFormatting>
  <conditionalFormatting sqref="R10:R567">
    <cfRule type="cellIs" dxfId="16" priority="13" operator="equal">
      <formula>"ACEPTABLE"</formula>
    </cfRule>
  </conditionalFormatting>
  <conditionalFormatting sqref="R10:R567">
    <cfRule type="cellIs" dxfId="15" priority="14" operator="equal">
      <formula>"FUERTE"</formula>
    </cfRule>
  </conditionalFormatting>
  <conditionalFormatting sqref="R10:R567">
    <cfRule type="cellIs" dxfId="14" priority="15" operator="equal">
      <formula>"DÉBIL"</formula>
    </cfRule>
  </conditionalFormatting>
  <conditionalFormatting sqref="V10:V567">
    <cfRule type="expression" dxfId="13" priority="16">
      <formula>U10="ASUMIR"</formula>
    </cfRule>
  </conditionalFormatting>
  <conditionalFormatting sqref="W10:W567">
    <cfRule type="expression" dxfId="12" priority="17">
      <formula>U10="ASUMIR"</formula>
    </cfRule>
  </conditionalFormatting>
  <conditionalFormatting sqref="Y10:Y567">
    <cfRule type="expression" dxfId="11" priority="18">
      <formula>U10="ASUMIR"</formula>
    </cfRule>
  </conditionalFormatting>
  <conditionalFormatting sqref="Z10:Z567">
    <cfRule type="expression" dxfId="10" priority="19">
      <formula>U10="ASUMIR"</formula>
    </cfRule>
  </conditionalFormatting>
  <conditionalFormatting sqref="Z10:Z567">
    <cfRule type="beginsWith" dxfId="9" priority="20" operator="beginsWith" text="Eficaz">
      <formula>LEFT((Z10),LEN("Eficaz"))=("Eficaz")</formula>
    </cfRule>
  </conditionalFormatting>
  <conditionalFormatting sqref="Z10:Z567">
    <cfRule type="beginsWith" dxfId="8" priority="21" operator="beginsWith" text="No eficaz">
      <formula>LEFT((Z10),LEN("No eficaz"))=("No eficaz")</formula>
    </cfRule>
  </conditionalFormatting>
  <conditionalFormatting sqref="AA10:AA567">
    <cfRule type="expression" dxfId="7" priority="22">
      <formula>$X$10&lt;&gt;"CUMPLIMIENTO_TOTAL"</formula>
    </cfRule>
  </conditionalFormatting>
  <conditionalFormatting sqref="AA10:AA567">
    <cfRule type="expression" dxfId="6" priority="23">
      <formula>U10="ASUMIR"</formula>
    </cfRule>
  </conditionalFormatting>
  <conditionalFormatting sqref="AB10:AB567">
    <cfRule type="containsText" dxfId="5" priority="24" operator="containsText" text="CONTINUA LA ACCIÓN ANTERIOR">
      <formula>NOT(ISERROR(SEARCH("CONTINUA LA ACCIÓN ANTERIOR",AB10)))</formula>
    </cfRule>
  </conditionalFormatting>
  <conditionalFormatting sqref="AB10:AB567">
    <cfRule type="containsText" dxfId="4" priority="25" operator="containsText" text="REQUIERE NUEVA ACCIÓN">
      <formula>NOT(ISERROR(SEARCH("REQUIERE NUEVA ACCIÓN",AB10)))</formula>
    </cfRule>
  </conditionalFormatting>
  <conditionalFormatting sqref="AB10:AB567">
    <cfRule type="containsText" dxfId="3" priority="26" operator="containsText" text="RIESGO CONTROLADO">
      <formula>NOT(ISERROR(SEARCH("RIESGO CONTROLADO",AB10)))</formula>
    </cfRule>
  </conditionalFormatting>
  <conditionalFormatting sqref="X10:AA567">
    <cfRule type="expression" dxfId="2" priority="3">
      <formula>$U10="ASUMIR"</formula>
    </cfRule>
  </conditionalFormatting>
  <conditionalFormatting sqref="AA10:AA567">
    <cfRule type="expression" dxfId="1" priority="2">
      <formula>$X10="CUMPLIMIENTO_PARCIAL"</formula>
    </cfRule>
  </conditionalFormatting>
  <conditionalFormatting sqref="AA10:AA567">
    <cfRule type="expression" dxfId="0" priority="1">
      <formula>$X10="NO_CUMPLIDA"</formula>
    </cfRule>
  </conditionalFormatting>
  <dataValidations count="7">
    <dataValidation type="list" allowBlank="1" showInputMessage="1" showErrorMessage="1" sqref="X10:X567">
      <formula1>INDIRECT($U10)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8"/>
  <sheetViews>
    <sheetView showGridLines="0" zoomScale="90" zoomScaleNormal="90" workbookViewId="0">
      <selection activeCell="K21" sqref="K21:Q21"/>
    </sheetView>
  </sheetViews>
  <sheetFormatPr baseColWidth="10" defaultColWidth="11.42578125" defaultRowHeight="12.75" x14ac:dyDescent="0.2"/>
  <cols>
    <col min="1" max="1" width="14.28515625" style="8" customWidth="1"/>
    <col min="2" max="2" width="1.5703125" style="8" customWidth="1"/>
    <col min="3" max="5" width="11.7109375" customWidth="1"/>
    <col min="6" max="8" width="15.855468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489" t="s">
        <v>67</v>
      </c>
      <c r="B1" s="490"/>
      <c r="C1" s="490"/>
      <c r="D1" s="490"/>
      <c r="E1" s="490"/>
      <c r="F1" s="490"/>
      <c r="G1" s="490"/>
      <c r="H1" s="490"/>
      <c r="I1" s="490"/>
      <c r="J1" s="490"/>
      <c r="K1" s="490"/>
      <c r="L1" s="490"/>
      <c r="M1" s="490"/>
      <c r="N1" s="490"/>
      <c r="O1" s="490"/>
      <c r="P1" s="490"/>
      <c r="Q1" s="490"/>
      <c r="R1" s="490"/>
      <c r="S1" s="490"/>
      <c r="T1" s="490"/>
    </row>
    <row r="2" spans="1:34" ht="15.75" x14ac:dyDescent="0.25">
      <c r="A2" s="13"/>
      <c r="B2" s="14"/>
      <c r="C2" s="14"/>
      <c r="D2" s="14"/>
      <c r="E2" s="14"/>
      <c r="F2" s="14"/>
      <c r="G2" s="14"/>
      <c r="H2" s="14"/>
      <c r="I2" s="14"/>
      <c r="J2" s="14"/>
      <c r="K2" s="14"/>
      <c r="L2" s="14"/>
      <c r="M2" s="14"/>
      <c r="N2" s="14"/>
      <c r="O2" s="14"/>
      <c r="P2" s="14"/>
      <c r="Q2" s="14"/>
      <c r="R2" s="14"/>
      <c r="S2" s="14"/>
      <c r="T2" s="14"/>
    </row>
    <row r="3" spans="1:34" ht="15.75" x14ac:dyDescent="0.25">
      <c r="A3" s="487" t="s">
        <v>66</v>
      </c>
      <c r="B3" s="488"/>
      <c r="C3" s="488"/>
      <c r="D3" s="488"/>
      <c r="E3" s="488"/>
      <c r="F3" s="488"/>
      <c r="G3" s="488"/>
      <c r="H3" s="488"/>
      <c r="I3" s="488"/>
      <c r="J3" s="488"/>
      <c r="K3" s="488"/>
      <c r="L3" s="488"/>
      <c r="M3" s="488"/>
      <c r="N3" s="488"/>
      <c r="O3" s="488"/>
      <c r="P3" s="488"/>
      <c r="Q3" s="488"/>
      <c r="R3" s="488"/>
      <c r="S3" s="488"/>
      <c r="T3" s="488"/>
    </row>
    <row r="4" spans="1:34" x14ac:dyDescent="0.2">
      <c r="A4" s="10"/>
      <c r="B4" s="11"/>
      <c r="C4" s="12"/>
      <c r="D4" s="12"/>
      <c r="E4" s="12"/>
      <c r="F4" s="12"/>
      <c r="G4" s="12"/>
      <c r="H4" s="12"/>
      <c r="I4" s="12"/>
      <c r="J4" s="12"/>
      <c r="K4" s="12"/>
      <c r="L4" s="12"/>
      <c r="M4" s="12"/>
      <c r="N4" s="12"/>
      <c r="O4" s="12"/>
      <c r="P4" s="12"/>
      <c r="Q4" s="12"/>
      <c r="R4" s="12"/>
      <c r="S4" s="12"/>
      <c r="T4" s="12"/>
    </row>
    <row r="5" spans="1:34" ht="13.5" thickBot="1" x14ac:dyDescent="0.25">
      <c r="A5" s="11"/>
      <c r="B5" s="11"/>
      <c r="C5" s="12"/>
      <c r="D5" s="12"/>
      <c r="E5" s="12"/>
      <c r="F5" s="12"/>
      <c r="G5" s="12"/>
      <c r="H5" s="12"/>
      <c r="I5" s="12"/>
      <c r="J5" s="12"/>
      <c r="K5" s="12"/>
      <c r="L5" s="12"/>
      <c r="M5" s="12"/>
      <c r="N5" s="12"/>
      <c r="O5" s="12"/>
      <c r="P5" s="12"/>
      <c r="Q5" s="12"/>
      <c r="R5" s="12"/>
      <c r="S5" s="12"/>
      <c r="T5" s="12"/>
    </row>
    <row r="6" spans="1:34" ht="24" customHeight="1" x14ac:dyDescent="0.2">
      <c r="A6" s="15" t="s">
        <v>20</v>
      </c>
      <c r="B6" s="498"/>
      <c r="C6" s="517" t="s">
        <v>82</v>
      </c>
      <c r="D6" s="517"/>
      <c r="E6" s="517"/>
      <c r="F6" s="517"/>
      <c r="G6" s="517"/>
      <c r="H6" s="517"/>
      <c r="I6" s="505"/>
      <c r="J6" s="502"/>
      <c r="K6" s="501" t="s">
        <v>81</v>
      </c>
      <c r="L6" s="501"/>
      <c r="M6" s="501"/>
      <c r="N6" s="501"/>
      <c r="O6" s="501"/>
      <c r="P6" s="501"/>
      <c r="Q6" s="501"/>
      <c r="R6" s="21"/>
      <c r="S6" s="21"/>
      <c r="T6" s="491"/>
    </row>
    <row r="7" spans="1:34" ht="15" customHeight="1" x14ac:dyDescent="0.2">
      <c r="A7" s="496" t="s">
        <v>22</v>
      </c>
      <c r="B7" s="499"/>
      <c r="C7" s="474"/>
      <c r="D7" s="474"/>
      <c r="E7" s="474"/>
      <c r="F7" s="474"/>
      <c r="G7" s="474"/>
      <c r="H7" s="474"/>
      <c r="I7" s="506"/>
      <c r="J7" s="503"/>
      <c r="K7" s="453" t="s">
        <v>95</v>
      </c>
      <c r="L7" s="453"/>
      <c r="M7" s="453"/>
      <c r="N7" s="453"/>
      <c r="O7" s="453"/>
      <c r="P7" s="453"/>
      <c r="Q7" s="453"/>
      <c r="R7" s="453"/>
      <c r="S7" s="453"/>
      <c r="T7" s="492"/>
    </row>
    <row r="8" spans="1:34" ht="15" customHeight="1" x14ac:dyDescent="0.2">
      <c r="A8" s="496"/>
      <c r="B8" s="499"/>
      <c r="C8" s="452" t="s">
        <v>21</v>
      </c>
      <c r="D8" s="452"/>
      <c r="E8" s="452"/>
      <c r="F8" s="452" t="s">
        <v>224</v>
      </c>
      <c r="G8" s="452"/>
      <c r="H8" s="452"/>
      <c r="I8" s="506"/>
      <c r="J8" s="503"/>
      <c r="K8" s="453"/>
      <c r="L8" s="453"/>
      <c r="M8" s="453"/>
      <c r="N8" s="453"/>
      <c r="O8" s="453"/>
      <c r="P8" s="453"/>
      <c r="Q8" s="453"/>
      <c r="R8" s="453"/>
      <c r="S8" s="453"/>
      <c r="T8" s="492"/>
    </row>
    <row r="9" spans="1:34" ht="15" customHeight="1" x14ac:dyDescent="0.2">
      <c r="A9" s="496"/>
      <c r="B9" s="499"/>
      <c r="C9" s="472" t="s">
        <v>34</v>
      </c>
      <c r="D9" s="472"/>
      <c r="E9" s="472"/>
      <c r="F9" s="472" t="s">
        <v>262</v>
      </c>
      <c r="G9" s="472"/>
      <c r="H9" s="472"/>
      <c r="I9" s="506"/>
      <c r="J9" s="503"/>
      <c r="K9" s="453" t="s">
        <v>412</v>
      </c>
      <c r="L9" s="453"/>
      <c r="M9" s="453"/>
      <c r="N9" s="453"/>
      <c r="O9" s="453"/>
      <c r="P9" s="453"/>
      <c r="Q9" s="453"/>
      <c r="R9" s="453"/>
      <c r="S9" s="453"/>
      <c r="T9" s="492"/>
    </row>
    <row r="10" spans="1:34" ht="12.75" customHeight="1" x14ac:dyDescent="0.2">
      <c r="A10" s="496"/>
      <c r="B10" s="499"/>
      <c r="C10" s="472" t="s">
        <v>35</v>
      </c>
      <c r="D10" s="472"/>
      <c r="E10" s="472"/>
      <c r="F10" s="472" t="s">
        <v>39</v>
      </c>
      <c r="G10" s="472"/>
      <c r="H10" s="472"/>
      <c r="I10" s="506"/>
      <c r="J10" s="503"/>
      <c r="K10" s="453"/>
      <c r="L10" s="453"/>
      <c r="M10" s="453"/>
      <c r="N10" s="453"/>
      <c r="O10" s="453"/>
      <c r="P10" s="453"/>
      <c r="Q10" s="453"/>
      <c r="R10" s="453"/>
      <c r="S10" s="453"/>
      <c r="T10" s="492"/>
      <c r="W10" s="457"/>
      <c r="X10" s="457"/>
      <c r="Y10" s="457"/>
      <c r="Z10" s="475"/>
      <c r="AA10" s="457"/>
      <c r="AB10" s="457"/>
      <c r="AC10" s="457"/>
      <c r="AD10" s="457"/>
      <c r="AE10" s="457"/>
      <c r="AF10" s="457"/>
      <c r="AG10" s="457"/>
      <c r="AH10" s="457"/>
    </row>
    <row r="11" spans="1:34" ht="15" customHeight="1" x14ac:dyDescent="0.2">
      <c r="A11" s="496"/>
      <c r="B11" s="499"/>
      <c r="C11" s="472" t="s">
        <v>36</v>
      </c>
      <c r="D11" s="472"/>
      <c r="E11" s="472"/>
      <c r="F11" s="472" t="s">
        <v>40</v>
      </c>
      <c r="G11" s="472"/>
      <c r="H11" s="472"/>
      <c r="I11" s="506"/>
      <c r="J11" s="503"/>
      <c r="K11" s="453"/>
      <c r="L11" s="453"/>
      <c r="M11" s="453"/>
      <c r="N11" s="453"/>
      <c r="O11" s="453"/>
      <c r="P11" s="453"/>
      <c r="Q11" s="453"/>
      <c r="R11" s="453"/>
      <c r="S11" s="453"/>
      <c r="T11" s="492"/>
      <c r="W11" s="457"/>
      <c r="X11" s="457"/>
      <c r="Y11" s="457"/>
      <c r="Z11" s="475"/>
      <c r="AA11" s="457"/>
      <c r="AB11" s="457"/>
      <c r="AC11" s="457"/>
      <c r="AD11" s="457"/>
      <c r="AE11" s="457"/>
      <c r="AF11" s="457"/>
      <c r="AG11" s="457"/>
      <c r="AH11" s="457"/>
    </row>
    <row r="12" spans="1:34" ht="12.75" customHeight="1" x14ac:dyDescent="0.2">
      <c r="A12" s="496"/>
      <c r="B12" s="499"/>
      <c r="C12" s="472" t="s">
        <v>37</v>
      </c>
      <c r="D12" s="472"/>
      <c r="E12" s="472"/>
      <c r="F12" s="472" t="s">
        <v>41</v>
      </c>
      <c r="G12" s="472"/>
      <c r="H12" s="472"/>
      <c r="I12" s="506"/>
      <c r="J12" s="503"/>
      <c r="K12" s="453" t="s">
        <v>96</v>
      </c>
      <c r="L12" s="453"/>
      <c r="M12" s="453"/>
      <c r="N12" s="453"/>
      <c r="O12" s="453"/>
      <c r="P12" s="453"/>
      <c r="Q12" s="453"/>
      <c r="R12" s="453"/>
      <c r="S12" s="453"/>
      <c r="T12" s="492"/>
    </row>
    <row r="13" spans="1:34" ht="12.75" customHeight="1" x14ac:dyDescent="0.2">
      <c r="A13" s="496"/>
      <c r="B13" s="499"/>
      <c r="C13" s="472" t="s">
        <v>226</v>
      </c>
      <c r="D13" s="472"/>
      <c r="E13" s="472"/>
      <c r="F13" s="472" t="s">
        <v>225</v>
      </c>
      <c r="G13" s="472"/>
      <c r="H13" s="472"/>
      <c r="I13" s="506"/>
      <c r="J13" s="503"/>
      <c r="K13" s="453"/>
      <c r="L13" s="453"/>
      <c r="M13" s="453"/>
      <c r="N13" s="453"/>
      <c r="O13" s="453"/>
      <c r="P13" s="453"/>
      <c r="Q13" s="453"/>
      <c r="R13" s="453"/>
      <c r="S13" s="453"/>
      <c r="T13" s="492"/>
    </row>
    <row r="14" spans="1:34" ht="15" customHeight="1" x14ac:dyDescent="0.2">
      <c r="A14" s="496"/>
      <c r="B14" s="499"/>
      <c r="C14" s="472" t="s">
        <v>38</v>
      </c>
      <c r="D14" s="472"/>
      <c r="E14" s="472"/>
      <c r="F14" s="472" t="s">
        <v>462</v>
      </c>
      <c r="G14" s="472"/>
      <c r="H14" s="472"/>
      <c r="I14" s="506"/>
      <c r="J14" s="503"/>
      <c r="K14" s="453" t="s">
        <v>97</v>
      </c>
      <c r="L14" s="453"/>
      <c r="M14" s="453"/>
      <c r="N14" s="453"/>
      <c r="O14" s="453"/>
      <c r="P14" s="453"/>
      <c r="Q14" s="453"/>
      <c r="R14" s="453"/>
      <c r="S14" s="453"/>
      <c r="T14" s="492"/>
    </row>
    <row r="15" spans="1:34" ht="17.25" customHeight="1" x14ac:dyDescent="0.2">
      <c r="A15" s="496"/>
      <c r="B15" s="499"/>
      <c r="C15" s="72"/>
      <c r="D15" s="72" t="s">
        <v>144</v>
      </c>
      <c r="E15" s="72"/>
      <c r="F15" s="72"/>
      <c r="G15" s="72"/>
      <c r="H15" s="72"/>
      <c r="I15" s="506"/>
      <c r="J15" s="503"/>
      <c r="K15" s="71"/>
      <c r="L15" s="71"/>
      <c r="M15" s="71"/>
      <c r="N15" s="71"/>
      <c r="O15" s="71"/>
      <c r="P15" s="71"/>
      <c r="Q15" s="71"/>
      <c r="R15" s="71"/>
      <c r="S15" s="71"/>
      <c r="T15" s="492"/>
    </row>
    <row r="16" spans="1:34" ht="12.75" customHeight="1" x14ac:dyDescent="0.2">
      <c r="A16" s="496"/>
      <c r="B16" s="499"/>
      <c r="C16" s="472"/>
      <c r="D16" s="472"/>
      <c r="E16" s="472"/>
      <c r="F16" s="467"/>
      <c r="G16" s="467"/>
      <c r="H16" s="467"/>
      <c r="I16" s="506"/>
      <c r="J16" s="503"/>
      <c r="K16" s="453" t="s">
        <v>98</v>
      </c>
      <c r="L16" s="453"/>
      <c r="M16" s="453"/>
      <c r="N16" s="453"/>
      <c r="O16" s="453"/>
      <c r="P16" s="453"/>
      <c r="Q16" s="453"/>
      <c r="R16" s="453"/>
      <c r="S16" s="453"/>
      <c r="T16" s="492"/>
    </row>
    <row r="17" spans="1:21" ht="12.75" customHeight="1" x14ac:dyDescent="0.2">
      <c r="A17" s="496"/>
      <c r="B17" s="499"/>
      <c r="C17" s="472"/>
      <c r="D17" s="472"/>
      <c r="E17" s="472"/>
      <c r="F17" s="107"/>
      <c r="G17" s="107"/>
      <c r="H17" s="107"/>
      <c r="I17" s="506"/>
      <c r="J17" s="503"/>
      <c r="K17" s="453"/>
      <c r="L17" s="453"/>
      <c r="M17" s="453"/>
      <c r="N17" s="453"/>
      <c r="O17" s="453"/>
      <c r="P17" s="453"/>
      <c r="Q17" s="453"/>
      <c r="R17" s="453"/>
      <c r="S17" s="453"/>
      <c r="T17" s="492"/>
    </row>
    <row r="18" spans="1:21" ht="12.75" customHeight="1" x14ac:dyDescent="0.2">
      <c r="A18" s="496"/>
      <c r="B18" s="499"/>
      <c r="C18" s="108"/>
      <c r="D18" s="108"/>
      <c r="E18" s="108"/>
      <c r="F18" s="107"/>
      <c r="G18" s="107"/>
      <c r="H18" s="107"/>
      <c r="I18" s="506"/>
      <c r="J18" s="503"/>
      <c r="K18" s="453"/>
      <c r="L18" s="453"/>
      <c r="M18" s="453"/>
      <c r="N18" s="453"/>
      <c r="O18" s="453"/>
      <c r="P18" s="453"/>
      <c r="Q18" s="453"/>
      <c r="R18" s="453"/>
      <c r="S18" s="453"/>
      <c r="T18" s="492"/>
    </row>
    <row r="19" spans="1:21" ht="12.75" customHeight="1" x14ac:dyDescent="0.2">
      <c r="A19" s="496"/>
      <c r="B19" s="499"/>
      <c r="C19" s="472" t="s">
        <v>83</v>
      </c>
      <c r="D19" s="472"/>
      <c r="E19" s="472"/>
      <c r="F19" s="472"/>
      <c r="G19" s="472"/>
      <c r="H19" s="472"/>
      <c r="I19" s="506"/>
      <c r="J19" s="503"/>
      <c r="K19" s="453"/>
      <c r="L19" s="453"/>
      <c r="M19" s="453"/>
      <c r="N19" s="453"/>
      <c r="O19" s="453"/>
      <c r="P19" s="453"/>
      <c r="Q19" s="453"/>
      <c r="R19" s="453"/>
      <c r="S19" s="453"/>
      <c r="T19" s="492"/>
    </row>
    <row r="20" spans="1:21" ht="12.75" customHeight="1" x14ac:dyDescent="0.2">
      <c r="A20" s="496"/>
      <c r="B20" s="499"/>
      <c r="C20" s="472"/>
      <c r="D20" s="472"/>
      <c r="E20" s="472"/>
      <c r="F20" s="472"/>
      <c r="G20" s="472"/>
      <c r="H20" s="472"/>
      <c r="I20" s="506"/>
      <c r="J20" s="503"/>
      <c r="K20" s="453"/>
      <c r="L20" s="453"/>
      <c r="M20" s="453"/>
      <c r="N20" s="453"/>
      <c r="O20" s="453"/>
      <c r="P20" s="453"/>
      <c r="Q20" s="453"/>
      <c r="R20" s="453"/>
      <c r="S20" s="453"/>
      <c r="T20" s="492"/>
    </row>
    <row r="21" spans="1:21" ht="13.5" thickBot="1" x14ac:dyDescent="0.25">
      <c r="A21" s="497"/>
      <c r="B21" s="500"/>
      <c r="C21" s="494"/>
      <c r="D21" s="494"/>
      <c r="E21" s="494"/>
      <c r="F21" s="494"/>
      <c r="G21" s="494"/>
      <c r="H21" s="494"/>
      <c r="I21" s="507"/>
      <c r="J21" s="504"/>
      <c r="K21" s="495"/>
      <c r="L21" s="495"/>
      <c r="M21" s="495"/>
      <c r="N21" s="495"/>
      <c r="O21" s="495"/>
      <c r="P21" s="495"/>
      <c r="Q21" s="495"/>
      <c r="R21" s="20"/>
      <c r="S21" s="20"/>
      <c r="T21" s="493"/>
    </row>
    <row r="22" spans="1:21" ht="24" customHeight="1" x14ac:dyDescent="0.2">
      <c r="A22" s="16" t="s">
        <v>23</v>
      </c>
      <c r="B22" s="508"/>
      <c r="C22" s="517" t="s">
        <v>49</v>
      </c>
      <c r="D22" s="517"/>
      <c r="E22" s="517"/>
      <c r="F22" s="517"/>
      <c r="G22" s="517"/>
      <c r="H22" s="517"/>
      <c r="I22" s="511"/>
      <c r="J22" s="502"/>
      <c r="K22" s="41"/>
      <c r="L22" s="41"/>
      <c r="M22" s="41"/>
      <c r="N22" s="41"/>
      <c r="O22" s="41"/>
      <c r="P22" s="41"/>
      <c r="Q22" s="41"/>
      <c r="R22" s="41"/>
      <c r="S22" s="41"/>
      <c r="T22" s="476"/>
    </row>
    <row r="23" spans="1:21" ht="12.75" customHeight="1" x14ac:dyDescent="0.2">
      <c r="A23" s="496" t="s">
        <v>24</v>
      </c>
      <c r="B23" s="509"/>
      <c r="C23" s="483"/>
      <c r="D23" s="483"/>
      <c r="E23" s="483"/>
      <c r="F23" s="483"/>
      <c r="G23" s="483"/>
      <c r="H23" s="483"/>
      <c r="I23" s="512"/>
      <c r="J23" s="503"/>
      <c r="K23" s="479" t="s">
        <v>200</v>
      </c>
      <c r="L23" s="479"/>
      <c r="M23" s="479"/>
      <c r="N23" s="479"/>
      <c r="O23" s="479"/>
      <c r="P23" s="479"/>
      <c r="Q23" s="479"/>
      <c r="R23" s="479"/>
      <c r="S23" s="479"/>
      <c r="T23" s="477"/>
      <c r="U23" s="2"/>
    </row>
    <row r="24" spans="1:21" ht="12.75" customHeight="1" x14ac:dyDescent="0.2">
      <c r="A24" s="496"/>
      <c r="B24" s="509"/>
      <c r="C24" s="473" t="s">
        <v>99</v>
      </c>
      <c r="D24" s="473"/>
      <c r="E24" s="473"/>
      <c r="F24" s="473"/>
      <c r="G24" s="473"/>
      <c r="H24" s="473"/>
      <c r="I24" s="512"/>
      <c r="J24" s="503"/>
      <c r="K24" s="484" t="s">
        <v>25</v>
      </c>
      <c r="L24" s="23" t="s">
        <v>201</v>
      </c>
      <c r="M24" s="24" t="s">
        <v>145</v>
      </c>
      <c r="N24" s="24">
        <v>5</v>
      </c>
      <c r="O24" s="25">
        <v>5</v>
      </c>
      <c r="P24" s="26">
        <v>10</v>
      </c>
      <c r="Q24" s="26">
        <v>15</v>
      </c>
      <c r="R24" s="26">
        <v>20</v>
      </c>
      <c r="S24" s="26">
        <v>25</v>
      </c>
      <c r="T24" s="477"/>
    </row>
    <row r="25" spans="1:21" x14ac:dyDescent="0.2">
      <c r="A25" s="496"/>
      <c r="B25" s="509"/>
      <c r="C25" s="473" t="s">
        <v>214</v>
      </c>
      <c r="D25" s="473"/>
      <c r="E25" s="473"/>
      <c r="F25" s="473"/>
      <c r="G25" s="473"/>
      <c r="H25" s="473"/>
      <c r="I25" s="512"/>
      <c r="J25" s="503"/>
      <c r="K25" s="485"/>
      <c r="L25" s="27" t="s">
        <v>202</v>
      </c>
      <c r="M25" s="24" t="s">
        <v>203</v>
      </c>
      <c r="N25" s="24">
        <v>4</v>
      </c>
      <c r="O25" s="25">
        <v>4</v>
      </c>
      <c r="P25" s="25">
        <v>8</v>
      </c>
      <c r="Q25" s="26">
        <v>12</v>
      </c>
      <c r="R25" s="26">
        <v>16</v>
      </c>
      <c r="S25" s="26">
        <v>20</v>
      </c>
      <c r="T25" s="477"/>
    </row>
    <row r="26" spans="1:21" x14ac:dyDescent="0.2">
      <c r="A26" s="496"/>
      <c r="B26" s="509"/>
      <c r="C26" s="473" t="s">
        <v>215</v>
      </c>
      <c r="D26" s="473"/>
      <c r="E26" s="473"/>
      <c r="F26" s="473"/>
      <c r="G26" s="473"/>
      <c r="H26" s="473"/>
      <c r="I26" s="512"/>
      <c r="J26" s="503"/>
      <c r="K26" s="485"/>
      <c r="L26" s="27" t="s">
        <v>204</v>
      </c>
      <c r="M26" s="24" t="s">
        <v>104</v>
      </c>
      <c r="N26" s="24">
        <v>3</v>
      </c>
      <c r="O26" s="28">
        <v>3</v>
      </c>
      <c r="P26" s="25">
        <v>6</v>
      </c>
      <c r="Q26" s="25">
        <v>9</v>
      </c>
      <c r="R26" s="26">
        <v>12</v>
      </c>
      <c r="S26" s="26">
        <v>15</v>
      </c>
      <c r="T26" s="477"/>
    </row>
    <row r="27" spans="1:21" x14ac:dyDescent="0.2">
      <c r="A27" s="496"/>
      <c r="B27" s="509"/>
      <c r="C27" s="473" t="s">
        <v>218</v>
      </c>
      <c r="D27" s="473"/>
      <c r="E27" s="473"/>
      <c r="F27" s="473"/>
      <c r="G27" s="473"/>
      <c r="H27" s="473"/>
      <c r="I27" s="512"/>
      <c r="J27" s="503"/>
      <c r="K27" s="485"/>
      <c r="L27" s="27" t="s">
        <v>205</v>
      </c>
      <c r="M27" s="24" t="s">
        <v>206</v>
      </c>
      <c r="N27" s="24">
        <v>2</v>
      </c>
      <c r="O27" s="28">
        <v>2</v>
      </c>
      <c r="P27" s="25">
        <v>4</v>
      </c>
      <c r="Q27" s="25">
        <v>6</v>
      </c>
      <c r="R27" s="25">
        <v>8</v>
      </c>
      <c r="S27" s="26">
        <v>10</v>
      </c>
      <c r="T27" s="477"/>
    </row>
    <row r="28" spans="1:21" x14ac:dyDescent="0.2">
      <c r="A28" s="496"/>
      <c r="B28" s="509"/>
      <c r="C28" s="473" t="s">
        <v>219</v>
      </c>
      <c r="D28" s="473"/>
      <c r="E28" s="473"/>
      <c r="F28" s="473"/>
      <c r="G28" s="473"/>
      <c r="H28" s="473"/>
      <c r="I28" s="512"/>
      <c r="J28" s="503"/>
      <c r="K28" s="486"/>
      <c r="L28" s="27" t="s">
        <v>207</v>
      </c>
      <c r="M28" s="24" t="s">
        <v>127</v>
      </c>
      <c r="N28" s="24">
        <v>1</v>
      </c>
      <c r="O28" s="29">
        <v>1</v>
      </c>
      <c r="P28" s="29">
        <v>2</v>
      </c>
      <c r="Q28" s="29">
        <v>3</v>
      </c>
      <c r="R28" s="30">
        <v>4</v>
      </c>
      <c r="S28" s="25">
        <v>5</v>
      </c>
      <c r="T28" s="477"/>
    </row>
    <row r="29" spans="1:21" ht="12.75" customHeight="1" x14ac:dyDescent="0.2">
      <c r="A29" s="496"/>
      <c r="B29" s="509"/>
      <c r="C29" s="473" t="s">
        <v>216</v>
      </c>
      <c r="D29" s="473"/>
      <c r="E29" s="473"/>
      <c r="F29" s="473"/>
      <c r="G29" s="473"/>
      <c r="H29" s="473"/>
      <c r="I29" s="512"/>
      <c r="J29" s="503"/>
      <c r="K29" s="31"/>
      <c r="L29" s="31"/>
      <c r="M29" s="31"/>
      <c r="N29" s="31"/>
      <c r="O29" s="24">
        <v>1</v>
      </c>
      <c r="P29" s="24">
        <v>2</v>
      </c>
      <c r="Q29" s="24">
        <v>3</v>
      </c>
      <c r="R29" s="32">
        <v>4</v>
      </c>
      <c r="S29" s="24">
        <v>5</v>
      </c>
      <c r="T29" s="477"/>
    </row>
    <row r="30" spans="1:21" ht="12.75" customHeight="1" x14ac:dyDescent="0.2">
      <c r="A30" s="496"/>
      <c r="B30" s="509"/>
      <c r="I30" s="512"/>
      <c r="J30" s="503"/>
      <c r="K30" s="33"/>
      <c r="L30" s="33"/>
      <c r="M30" s="34"/>
      <c r="N30" s="34"/>
      <c r="O30" s="24" t="s">
        <v>141</v>
      </c>
      <c r="P30" s="24" t="s">
        <v>208</v>
      </c>
      <c r="Q30" s="24" t="s">
        <v>140</v>
      </c>
      <c r="R30" s="24" t="s">
        <v>209</v>
      </c>
      <c r="S30" s="24" t="s">
        <v>139</v>
      </c>
      <c r="T30" s="477"/>
    </row>
    <row r="31" spans="1:21" ht="12.75" customHeight="1" x14ac:dyDescent="0.2">
      <c r="A31" s="496"/>
      <c r="B31" s="509"/>
      <c r="C31" s="483" t="s">
        <v>413</v>
      </c>
      <c r="D31" s="483"/>
      <c r="E31" s="483"/>
      <c r="F31" s="483"/>
      <c r="G31" s="483"/>
      <c r="H31" s="483"/>
      <c r="I31" s="512"/>
      <c r="J31" s="503"/>
      <c r="K31" s="33"/>
      <c r="L31" s="33"/>
      <c r="M31" s="34"/>
      <c r="N31" s="34"/>
      <c r="O31" s="35" t="s">
        <v>210</v>
      </c>
      <c r="P31" s="35" t="s">
        <v>211</v>
      </c>
      <c r="Q31" s="35" t="s">
        <v>87</v>
      </c>
      <c r="R31" s="35" t="s">
        <v>212</v>
      </c>
      <c r="S31" s="35" t="s">
        <v>213</v>
      </c>
      <c r="T31" s="477"/>
    </row>
    <row r="32" spans="1:21" ht="14.25" customHeight="1" x14ac:dyDescent="0.2">
      <c r="A32" s="496"/>
      <c r="B32" s="509"/>
      <c r="C32" s="473" t="s">
        <v>217</v>
      </c>
      <c r="D32" s="473"/>
      <c r="E32" s="473"/>
      <c r="F32" s="473"/>
      <c r="G32" s="473"/>
      <c r="H32" s="473"/>
      <c r="I32" s="512"/>
      <c r="J32" s="503"/>
      <c r="K32" s="36"/>
      <c r="L32" s="33"/>
      <c r="M32" s="37"/>
      <c r="N32" s="37"/>
      <c r="O32" s="480" t="s">
        <v>26</v>
      </c>
      <c r="P32" s="481"/>
      <c r="Q32" s="481"/>
      <c r="R32" s="481"/>
      <c r="S32" s="481"/>
      <c r="T32" s="477"/>
    </row>
    <row r="33" spans="1:20" ht="14.25" customHeight="1" x14ac:dyDescent="0.2">
      <c r="A33" s="496"/>
      <c r="B33" s="509"/>
      <c r="C33" s="473" t="s">
        <v>220</v>
      </c>
      <c r="D33" s="473"/>
      <c r="E33" s="473"/>
      <c r="F33" s="473"/>
      <c r="G33" s="473"/>
      <c r="H33" s="473"/>
      <c r="I33" s="512"/>
      <c r="J33" s="503"/>
      <c r="K33" s="12"/>
      <c r="L33" s="12"/>
      <c r="M33" s="12"/>
      <c r="N33" s="12"/>
      <c r="O33" s="12"/>
      <c r="P33" s="12"/>
      <c r="Q33" s="12"/>
      <c r="R33" s="12"/>
      <c r="S33" s="12"/>
      <c r="T33" s="477"/>
    </row>
    <row r="34" spans="1:20" ht="14.25" customHeight="1" x14ac:dyDescent="0.2">
      <c r="A34" s="496"/>
      <c r="B34" s="509"/>
      <c r="C34" s="473" t="s">
        <v>221</v>
      </c>
      <c r="D34" s="473"/>
      <c r="E34" s="473"/>
      <c r="F34" s="473"/>
      <c r="G34" s="473"/>
      <c r="H34" s="473"/>
      <c r="I34" s="512"/>
      <c r="J34" s="503"/>
      <c r="K34" s="482" t="s">
        <v>42</v>
      </c>
      <c r="L34" s="482"/>
      <c r="M34" s="482"/>
      <c r="N34" s="482"/>
      <c r="O34" s="482"/>
      <c r="P34" s="482"/>
      <c r="Q34" s="482"/>
      <c r="R34" s="482"/>
      <c r="S34" s="482"/>
      <c r="T34" s="477"/>
    </row>
    <row r="35" spans="1:20" ht="14.25" customHeight="1" x14ac:dyDescent="0.2">
      <c r="A35" s="496"/>
      <c r="B35" s="509"/>
      <c r="C35" s="473" t="s">
        <v>222</v>
      </c>
      <c r="D35" s="473"/>
      <c r="E35" s="473"/>
      <c r="F35" s="473"/>
      <c r="G35" s="473"/>
      <c r="H35" s="473"/>
      <c r="I35" s="512"/>
      <c r="J35" s="503"/>
      <c r="K35" s="12"/>
      <c r="L35" s="12"/>
      <c r="M35" s="12"/>
      <c r="N35" s="12"/>
      <c r="O35" s="12"/>
      <c r="P35" s="12"/>
      <c r="Q35" s="12"/>
      <c r="R35" s="12"/>
      <c r="S35" s="12"/>
      <c r="T35" s="477"/>
    </row>
    <row r="36" spans="1:20" ht="14.25" customHeight="1" x14ac:dyDescent="0.2">
      <c r="A36" s="496"/>
      <c r="B36" s="509"/>
      <c r="C36" s="473" t="s">
        <v>223</v>
      </c>
      <c r="D36" s="473"/>
      <c r="E36" s="473"/>
      <c r="F36" s="473"/>
      <c r="G36" s="473"/>
      <c r="H36" s="473"/>
      <c r="I36" s="512"/>
      <c r="J36" s="503"/>
      <c r="K36" s="483" t="s">
        <v>415</v>
      </c>
      <c r="L36" s="483"/>
      <c r="M36" s="483"/>
      <c r="N36" s="483"/>
      <c r="O36" s="483"/>
      <c r="P36" s="483"/>
      <c r="Q36" s="483"/>
      <c r="R36" s="483"/>
      <c r="S36" s="483"/>
      <c r="T36" s="477"/>
    </row>
    <row r="37" spans="1:20" ht="14.25" customHeight="1" x14ac:dyDescent="0.2">
      <c r="A37" s="496"/>
      <c r="B37" s="509"/>
      <c r="C37" s="61"/>
      <c r="D37" s="61"/>
      <c r="E37" s="61"/>
      <c r="F37" s="61"/>
      <c r="G37" s="61"/>
      <c r="H37" s="61"/>
      <c r="I37" s="512"/>
      <c r="J37" s="503"/>
      <c r="K37" s="483"/>
      <c r="L37" s="483"/>
      <c r="M37" s="483"/>
      <c r="N37" s="483"/>
      <c r="O37" s="483"/>
      <c r="P37" s="483"/>
      <c r="Q37" s="483"/>
      <c r="R37" s="483"/>
      <c r="S37" s="483"/>
      <c r="T37" s="477"/>
    </row>
    <row r="38" spans="1:20" ht="30" customHeight="1" x14ac:dyDescent="0.2">
      <c r="A38" s="496"/>
      <c r="B38" s="509"/>
      <c r="C38" s="452" t="s">
        <v>414</v>
      </c>
      <c r="D38" s="452"/>
      <c r="E38" s="452"/>
      <c r="F38" s="452"/>
      <c r="G38" s="452"/>
      <c r="H38" s="452"/>
      <c r="I38" s="512"/>
      <c r="J38" s="503"/>
      <c r="K38" s="483"/>
      <c r="L38" s="483"/>
      <c r="M38" s="483"/>
      <c r="N38" s="483"/>
      <c r="O38" s="483"/>
      <c r="P38" s="483"/>
      <c r="Q38" s="483"/>
      <c r="R38" s="483"/>
      <c r="S38" s="483"/>
      <c r="T38" s="477"/>
    </row>
    <row r="39" spans="1:20" ht="13.5" thickBot="1" x14ac:dyDescent="0.25">
      <c r="A39" s="497"/>
      <c r="B39" s="510"/>
      <c r="C39" s="516"/>
      <c r="D39" s="516"/>
      <c r="E39" s="516"/>
      <c r="F39" s="516"/>
      <c r="G39" s="516"/>
      <c r="H39" s="516"/>
      <c r="I39" s="513"/>
      <c r="J39" s="504"/>
      <c r="K39" s="468"/>
      <c r="L39" s="468"/>
      <c r="M39" s="468"/>
      <c r="N39" s="468"/>
      <c r="O39" s="468"/>
      <c r="P39" s="468"/>
      <c r="Q39" s="468"/>
      <c r="R39" s="22"/>
      <c r="S39" s="22"/>
      <c r="T39" s="478"/>
    </row>
    <row r="40" spans="1:20" ht="24" customHeight="1" x14ac:dyDescent="0.2">
      <c r="A40" s="16" t="s">
        <v>27</v>
      </c>
      <c r="B40" s="508"/>
      <c r="I40" s="511"/>
      <c r="J40" s="520"/>
      <c r="K40" s="40"/>
      <c r="L40" s="40"/>
      <c r="M40" s="40"/>
      <c r="N40" s="40"/>
      <c r="O40" s="40"/>
      <c r="P40" s="40"/>
      <c r="Q40" s="40"/>
      <c r="R40" s="38"/>
      <c r="S40" s="38"/>
      <c r="T40" s="459"/>
    </row>
    <row r="41" spans="1:20" ht="21" customHeight="1" x14ac:dyDescent="0.2">
      <c r="A41" s="514" t="s">
        <v>46</v>
      </c>
      <c r="B41" s="509"/>
      <c r="C41" s="474" t="s">
        <v>463</v>
      </c>
      <c r="D41" s="474"/>
      <c r="E41" s="474"/>
      <c r="F41" s="474"/>
      <c r="G41" s="474"/>
      <c r="H41" s="474"/>
      <c r="I41" s="512"/>
      <c r="J41" s="521"/>
      <c r="K41" s="62"/>
      <c r="L41" s="469"/>
      <c r="M41" s="469"/>
      <c r="N41" s="469"/>
      <c r="O41" s="469"/>
      <c r="P41" s="469"/>
      <c r="Q41" s="469"/>
      <c r="R41" s="469"/>
      <c r="S41" s="469"/>
      <c r="T41" s="459"/>
    </row>
    <row r="42" spans="1:20" ht="15.75" customHeight="1" x14ac:dyDescent="0.2">
      <c r="A42" s="514"/>
      <c r="B42" s="509"/>
      <c r="C42" s="474"/>
      <c r="D42" s="474"/>
      <c r="E42" s="474"/>
      <c r="F42" s="474"/>
      <c r="G42" s="474"/>
      <c r="H42" s="474"/>
      <c r="I42" s="512"/>
      <c r="J42" s="521"/>
      <c r="K42" s="63"/>
      <c r="L42" s="470"/>
      <c r="M42" s="64"/>
      <c r="N42" s="65"/>
      <c r="O42" s="66"/>
      <c r="P42" s="66"/>
      <c r="Q42" s="66"/>
      <c r="R42" s="66"/>
      <c r="S42" s="66"/>
      <c r="T42" s="459"/>
    </row>
    <row r="43" spans="1:20" ht="12.75" customHeight="1" x14ac:dyDescent="0.2">
      <c r="A43" s="514"/>
      <c r="B43" s="509"/>
      <c r="I43" s="512"/>
      <c r="J43" s="521"/>
      <c r="K43" s="63"/>
      <c r="L43" s="470"/>
      <c r="M43" s="67"/>
      <c r="N43" s="65"/>
      <c r="O43" s="66"/>
      <c r="P43" s="66"/>
      <c r="Q43" s="66"/>
      <c r="R43" s="66"/>
      <c r="S43" s="66"/>
      <c r="T43" s="459"/>
    </row>
    <row r="44" spans="1:20" x14ac:dyDescent="0.2">
      <c r="A44" s="514"/>
      <c r="B44" s="509"/>
      <c r="C44" s="453" t="s">
        <v>100</v>
      </c>
      <c r="D44" s="453"/>
      <c r="E44" s="453"/>
      <c r="F44" s="453"/>
      <c r="G44" s="453"/>
      <c r="H44" s="453"/>
      <c r="I44" s="512"/>
      <c r="J44" s="521"/>
      <c r="K44" s="63"/>
      <c r="L44" s="470"/>
      <c r="M44" s="67"/>
      <c r="N44" s="65"/>
      <c r="O44" s="66"/>
      <c r="P44" s="66"/>
      <c r="Q44" s="66"/>
      <c r="R44" s="66"/>
      <c r="S44" s="66"/>
      <c r="T44" s="459"/>
    </row>
    <row r="45" spans="1:20" x14ac:dyDescent="0.2">
      <c r="A45" s="514"/>
      <c r="B45" s="509"/>
      <c r="C45" s="453"/>
      <c r="D45" s="453"/>
      <c r="E45" s="453"/>
      <c r="F45" s="453"/>
      <c r="G45" s="453"/>
      <c r="H45" s="453"/>
      <c r="I45" s="512"/>
      <c r="J45" s="521"/>
      <c r="K45" s="63"/>
      <c r="L45" s="470"/>
      <c r="M45" s="67"/>
      <c r="N45" s="65"/>
      <c r="O45" s="66"/>
      <c r="P45" s="66"/>
      <c r="Q45" s="66"/>
      <c r="R45" s="66"/>
      <c r="S45" s="66"/>
      <c r="T45" s="459"/>
    </row>
    <row r="46" spans="1:20" ht="12.75" customHeight="1" x14ac:dyDescent="0.2">
      <c r="A46" s="514"/>
      <c r="B46" s="509"/>
      <c r="C46" s="453"/>
      <c r="D46" s="453"/>
      <c r="E46" s="453"/>
      <c r="F46" s="453"/>
      <c r="G46" s="453"/>
      <c r="H46" s="453"/>
      <c r="I46" s="512"/>
      <c r="J46" s="521"/>
      <c r="K46" s="63"/>
      <c r="L46" s="470"/>
      <c r="M46" s="67"/>
      <c r="N46" s="65"/>
      <c r="O46" s="66"/>
      <c r="P46" s="66"/>
      <c r="Q46" s="66"/>
      <c r="R46" s="66"/>
      <c r="S46" s="66"/>
      <c r="T46" s="459"/>
    </row>
    <row r="47" spans="1:20" ht="12.75" customHeight="1" x14ac:dyDescent="0.2">
      <c r="A47" s="514"/>
      <c r="B47" s="509"/>
      <c r="C47" s="453"/>
      <c r="D47" s="453"/>
      <c r="E47" s="453"/>
      <c r="F47" s="453"/>
      <c r="G47" s="453"/>
      <c r="H47" s="453"/>
      <c r="I47" s="512"/>
      <c r="J47" s="521"/>
      <c r="K47" s="63"/>
      <c r="L47" s="470"/>
      <c r="M47" s="67"/>
      <c r="N47" s="65"/>
      <c r="O47" s="66"/>
      <c r="P47" s="66"/>
      <c r="Q47" s="66"/>
      <c r="R47" s="66"/>
      <c r="S47" s="66"/>
      <c r="T47" s="459"/>
    </row>
    <row r="48" spans="1:20" ht="12.75" customHeight="1" x14ac:dyDescent="0.2">
      <c r="A48" s="514"/>
      <c r="B48" s="509"/>
      <c r="C48" s="12"/>
      <c r="D48" s="18"/>
      <c r="E48" s="18"/>
      <c r="F48" s="18"/>
      <c r="G48" s="18"/>
      <c r="H48" s="18"/>
      <c r="I48" s="512"/>
      <c r="J48" s="521"/>
      <c r="K48" s="63"/>
      <c r="L48" s="470"/>
      <c r="M48" s="67"/>
      <c r="N48" s="65"/>
      <c r="O48" s="66"/>
      <c r="P48" s="66"/>
      <c r="Q48" s="66"/>
      <c r="R48" s="66"/>
      <c r="S48" s="66"/>
      <c r="T48" s="459"/>
    </row>
    <row r="49" spans="1:20" ht="12.75" customHeight="1" x14ac:dyDescent="0.2">
      <c r="A49" s="514"/>
      <c r="B49" s="509"/>
      <c r="C49" s="474" t="s">
        <v>416</v>
      </c>
      <c r="D49" s="474"/>
      <c r="E49" s="474"/>
      <c r="F49" s="474"/>
      <c r="G49" s="474"/>
      <c r="H49" s="474"/>
      <c r="I49" s="512"/>
      <c r="J49" s="521"/>
      <c r="K49" s="63"/>
      <c r="L49" s="470"/>
      <c r="M49" s="67"/>
      <c r="N49" s="65"/>
      <c r="O49" s="66"/>
      <c r="P49" s="66"/>
      <c r="Q49" s="66"/>
      <c r="R49" s="66"/>
      <c r="S49" s="66"/>
      <c r="T49" s="459"/>
    </row>
    <row r="50" spans="1:20" ht="12.75" customHeight="1" x14ac:dyDescent="0.2">
      <c r="A50" s="514"/>
      <c r="B50" s="509"/>
      <c r="C50" s="474"/>
      <c r="D50" s="474"/>
      <c r="E50" s="474"/>
      <c r="F50" s="474"/>
      <c r="G50" s="474"/>
      <c r="H50" s="474"/>
      <c r="I50" s="512"/>
      <c r="J50" s="521"/>
      <c r="K50" s="63"/>
      <c r="L50" s="470"/>
      <c r="M50" s="67"/>
      <c r="N50" s="65"/>
      <c r="O50" s="66"/>
      <c r="P50" s="66"/>
      <c r="Q50" s="66"/>
      <c r="R50" s="66"/>
      <c r="S50" s="66"/>
      <c r="T50" s="459"/>
    </row>
    <row r="51" spans="1:20" ht="12.75" customHeight="1" x14ac:dyDescent="0.2">
      <c r="A51" s="514"/>
      <c r="B51" s="509"/>
      <c r="C51" s="474"/>
      <c r="D51" s="474"/>
      <c r="E51" s="474"/>
      <c r="F51" s="474"/>
      <c r="G51" s="474"/>
      <c r="H51" s="474"/>
      <c r="I51" s="512"/>
      <c r="J51" s="521"/>
      <c r="K51" s="63"/>
      <c r="L51" s="470"/>
      <c r="M51" s="67"/>
      <c r="N51" s="65"/>
      <c r="O51" s="66"/>
      <c r="P51" s="66"/>
      <c r="Q51" s="66"/>
      <c r="R51" s="66"/>
      <c r="S51" s="66"/>
      <c r="T51" s="459"/>
    </row>
    <row r="52" spans="1:20" ht="12.75" customHeight="1" x14ac:dyDescent="0.2">
      <c r="A52" s="514"/>
      <c r="B52" s="509"/>
      <c r="C52" s="474"/>
      <c r="D52" s="474"/>
      <c r="E52" s="474"/>
      <c r="F52" s="474"/>
      <c r="G52" s="474"/>
      <c r="H52" s="474"/>
      <c r="I52" s="512"/>
      <c r="J52" s="521"/>
      <c r="K52" s="63"/>
      <c r="L52" s="470"/>
      <c r="M52" s="67"/>
      <c r="N52" s="65"/>
      <c r="O52" s="66"/>
      <c r="P52" s="66"/>
      <c r="Q52" s="66"/>
      <c r="R52" s="66"/>
      <c r="S52" s="66"/>
      <c r="T52" s="459"/>
    </row>
    <row r="53" spans="1:20" ht="12.75" customHeight="1" x14ac:dyDescent="0.2">
      <c r="A53" s="514"/>
      <c r="B53" s="509"/>
      <c r="C53" s="474"/>
      <c r="D53" s="474"/>
      <c r="E53" s="474"/>
      <c r="F53" s="474"/>
      <c r="G53" s="474"/>
      <c r="H53" s="474"/>
      <c r="I53" s="512"/>
      <c r="J53" s="521"/>
      <c r="K53" s="63"/>
      <c r="L53" s="470"/>
      <c r="M53" s="67"/>
      <c r="N53" s="65"/>
      <c r="O53" s="66"/>
      <c r="P53" s="66"/>
      <c r="Q53" s="66"/>
      <c r="R53" s="66"/>
      <c r="S53" s="66"/>
      <c r="T53" s="459"/>
    </row>
    <row r="54" spans="1:20" ht="12.75" customHeight="1" x14ac:dyDescent="0.2">
      <c r="A54" s="514"/>
      <c r="B54" s="509"/>
      <c r="C54" s="474"/>
      <c r="D54" s="474"/>
      <c r="E54" s="474"/>
      <c r="F54" s="474"/>
      <c r="G54" s="474"/>
      <c r="H54" s="474"/>
      <c r="I54" s="512"/>
      <c r="J54" s="521"/>
      <c r="K54" s="63"/>
      <c r="L54" s="470"/>
      <c r="M54" s="67"/>
      <c r="N54" s="65"/>
      <c r="O54" s="66"/>
      <c r="P54" s="66"/>
      <c r="Q54" s="66"/>
      <c r="R54" s="66"/>
      <c r="S54" s="66"/>
      <c r="T54" s="459"/>
    </row>
    <row r="55" spans="1:20" ht="12.75" customHeight="1" x14ac:dyDescent="0.2">
      <c r="A55" s="514"/>
      <c r="B55" s="509"/>
      <c r="C55" s="474"/>
      <c r="D55" s="474"/>
      <c r="E55" s="474"/>
      <c r="F55" s="474"/>
      <c r="G55" s="474"/>
      <c r="H55" s="474"/>
      <c r="I55" s="512"/>
      <c r="J55" s="521"/>
      <c r="K55" s="63"/>
      <c r="L55" s="470"/>
      <c r="M55" s="67"/>
      <c r="N55" s="65"/>
      <c r="O55" s="66"/>
      <c r="P55" s="66"/>
      <c r="Q55" s="66"/>
      <c r="R55" s="66"/>
      <c r="S55" s="66"/>
      <c r="T55" s="459"/>
    </row>
    <row r="56" spans="1:20" ht="12.75" customHeight="1" x14ac:dyDescent="0.2">
      <c r="A56" s="514"/>
      <c r="B56" s="509"/>
      <c r="C56" s="474"/>
      <c r="D56" s="474"/>
      <c r="E56" s="474"/>
      <c r="F56" s="474"/>
      <c r="G56" s="474"/>
      <c r="H56" s="474"/>
      <c r="I56" s="512"/>
      <c r="J56" s="521"/>
      <c r="K56" s="63"/>
      <c r="L56" s="470"/>
      <c r="M56" s="67"/>
      <c r="N56" s="65"/>
      <c r="O56" s="66"/>
      <c r="P56" s="66"/>
      <c r="Q56" s="66"/>
      <c r="R56" s="66"/>
      <c r="S56" s="66"/>
      <c r="T56" s="459"/>
    </row>
    <row r="57" spans="1:20" ht="12.75" customHeight="1" x14ac:dyDescent="0.2">
      <c r="A57" s="514"/>
      <c r="B57" s="509"/>
      <c r="C57" s="474"/>
      <c r="D57" s="474"/>
      <c r="E57" s="474"/>
      <c r="F57" s="474"/>
      <c r="G57" s="474"/>
      <c r="H57" s="474"/>
      <c r="I57" s="512"/>
      <c r="J57" s="521"/>
      <c r="K57" s="63"/>
      <c r="L57" s="470"/>
      <c r="M57" s="67"/>
      <c r="N57" s="65"/>
      <c r="O57" s="66"/>
      <c r="P57" s="66"/>
      <c r="Q57" s="66"/>
      <c r="R57" s="66"/>
      <c r="S57" s="66"/>
      <c r="T57" s="459"/>
    </row>
    <row r="58" spans="1:20" ht="12.75" customHeight="1" x14ac:dyDescent="0.2">
      <c r="A58" s="514"/>
      <c r="B58" s="509"/>
      <c r="C58" s="474"/>
      <c r="D58" s="474"/>
      <c r="E58" s="474"/>
      <c r="F58" s="474"/>
      <c r="G58" s="474"/>
      <c r="H58" s="474"/>
      <c r="I58" s="512"/>
      <c r="J58" s="521"/>
      <c r="K58" s="63"/>
      <c r="L58" s="470"/>
      <c r="M58" s="67"/>
      <c r="N58" s="65"/>
      <c r="O58" s="66"/>
      <c r="P58" s="66"/>
      <c r="Q58" s="66"/>
      <c r="R58" s="66"/>
      <c r="S58" s="66"/>
      <c r="T58" s="459"/>
    </row>
    <row r="59" spans="1:20" ht="12.75" customHeight="1" x14ac:dyDescent="0.2">
      <c r="A59" s="514"/>
      <c r="B59" s="509"/>
      <c r="C59" s="43"/>
      <c r="D59" s="43"/>
      <c r="E59" s="43"/>
      <c r="F59" s="43"/>
      <c r="G59" s="43"/>
      <c r="H59" s="43"/>
      <c r="I59" s="512"/>
      <c r="J59" s="521"/>
      <c r="K59" s="63"/>
      <c r="L59" s="470"/>
      <c r="M59" s="67"/>
      <c r="N59" s="65"/>
      <c r="O59" s="66"/>
      <c r="P59" s="66"/>
      <c r="Q59" s="66"/>
      <c r="R59" s="66"/>
      <c r="S59" s="66"/>
      <c r="T59" s="459"/>
    </row>
    <row r="60" spans="1:20" ht="12.75" customHeight="1" x14ac:dyDescent="0.2">
      <c r="A60" s="514"/>
      <c r="B60" s="509"/>
      <c r="C60" s="474" t="s">
        <v>417</v>
      </c>
      <c r="D60" s="474"/>
      <c r="E60" s="474"/>
      <c r="F60" s="474"/>
      <c r="G60" s="474"/>
      <c r="H60" s="474"/>
      <c r="I60" s="512"/>
      <c r="J60" s="521"/>
      <c r="K60" s="63"/>
      <c r="L60" s="470"/>
      <c r="M60" s="67"/>
      <c r="N60" s="65"/>
      <c r="O60" s="66"/>
      <c r="P60" s="66"/>
      <c r="Q60" s="66"/>
      <c r="R60" s="66"/>
      <c r="S60" s="66"/>
      <c r="T60" s="459"/>
    </row>
    <row r="61" spans="1:20" ht="12.75" customHeight="1" x14ac:dyDescent="0.2">
      <c r="A61" s="514"/>
      <c r="B61" s="509"/>
      <c r="C61" s="474"/>
      <c r="D61" s="474"/>
      <c r="E61" s="474"/>
      <c r="F61" s="474"/>
      <c r="G61" s="474"/>
      <c r="H61" s="474"/>
      <c r="I61" s="512"/>
      <c r="J61" s="521"/>
      <c r="K61" s="63"/>
      <c r="L61" s="470"/>
      <c r="M61" s="67"/>
      <c r="N61" s="65"/>
      <c r="O61" s="66"/>
      <c r="P61" s="66"/>
      <c r="Q61" s="66"/>
      <c r="R61" s="66"/>
      <c r="S61" s="66"/>
      <c r="T61" s="459"/>
    </row>
    <row r="62" spans="1:20" ht="12.75" customHeight="1" x14ac:dyDescent="0.2">
      <c r="A62" s="514"/>
      <c r="B62" s="509"/>
      <c r="C62" s="474"/>
      <c r="D62" s="474"/>
      <c r="E62" s="474"/>
      <c r="F62" s="474"/>
      <c r="G62" s="474"/>
      <c r="H62" s="474"/>
      <c r="I62" s="512"/>
      <c r="J62" s="521"/>
      <c r="K62" s="63"/>
      <c r="L62" s="470"/>
      <c r="M62" s="67"/>
      <c r="N62" s="65"/>
      <c r="O62" s="66"/>
      <c r="P62" s="66"/>
      <c r="Q62" s="66"/>
      <c r="R62" s="66"/>
      <c r="S62" s="66"/>
      <c r="T62" s="459"/>
    </row>
    <row r="63" spans="1:20" ht="12.75" customHeight="1" x14ac:dyDescent="0.2">
      <c r="A63" s="514"/>
      <c r="B63" s="509"/>
      <c r="C63" s="474"/>
      <c r="D63" s="474"/>
      <c r="E63" s="474"/>
      <c r="F63" s="474"/>
      <c r="G63" s="474"/>
      <c r="H63" s="474"/>
      <c r="I63" s="512"/>
      <c r="J63" s="521"/>
      <c r="K63" s="63"/>
      <c r="L63" s="470"/>
      <c r="M63" s="67"/>
      <c r="N63" s="65"/>
      <c r="O63" s="66"/>
      <c r="P63" s="66"/>
      <c r="Q63" s="66"/>
      <c r="R63" s="66"/>
      <c r="S63" s="66"/>
      <c r="T63" s="459"/>
    </row>
    <row r="64" spans="1:20" ht="12.75" customHeight="1" x14ac:dyDescent="0.2">
      <c r="A64" s="514"/>
      <c r="B64" s="509"/>
      <c r="C64" s="474"/>
      <c r="D64" s="474"/>
      <c r="E64" s="474"/>
      <c r="F64" s="474"/>
      <c r="G64" s="474"/>
      <c r="H64" s="474"/>
      <c r="I64" s="512"/>
      <c r="J64" s="521"/>
      <c r="K64" s="63"/>
      <c r="L64" s="470"/>
      <c r="M64" s="67"/>
      <c r="N64" s="65"/>
      <c r="O64" s="66"/>
      <c r="P64" s="66"/>
      <c r="Q64" s="66"/>
      <c r="R64" s="66"/>
      <c r="S64" s="66"/>
      <c r="T64" s="459"/>
    </row>
    <row r="65" spans="1:20" ht="12.75" customHeight="1" x14ac:dyDescent="0.2">
      <c r="A65" s="514"/>
      <c r="B65" s="509"/>
      <c r="C65" s="474"/>
      <c r="D65" s="474"/>
      <c r="E65" s="474"/>
      <c r="F65" s="474"/>
      <c r="G65" s="474"/>
      <c r="H65" s="474"/>
      <c r="I65" s="512"/>
      <c r="J65" s="521"/>
      <c r="K65" s="63"/>
      <c r="L65" s="470"/>
      <c r="M65" s="67"/>
      <c r="N65" s="65"/>
      <c r="O65" s="66"/>
      <c r="P65" s="66"/>
      <c r="Q65" s="66"/>
      <c r="R65" s="66"/>
      <c r="S65" s="66"/>
      <c r="T65" s="459"/>
    </row>
    <row r="66" spans="1:20" ht="12.75" customHeight="1" x14ac:dyDescent="0.2">
      <c r="A66" s="514"/>
      <c r="B66" s="509"/>
      <c r="C66" s="43"/>
      <c r="D66" s="43"/>
      <c r="E66" s="43"/>
      <c r="F66" s="43"/>
      <c r="G66" s="43"/>
      <c r="H66" s="43"/>
      <c r="I66" s="512"/>
      <c r="J66" s="521"/>
      <c r="K66" s="63"/>
      <c r="L66" s="470"/>
      <c r="M66" s="67"/>
      <c r="N66" s="65"/>
      <c r="O66" s="66"/>
      <c r="P66" s="66"/>
      <c r="Q66" s="66"/>
      <c r="R66" s="66"/>
      <c r="S66" s="66"/>
      <c r="T66" s="459"/>
    </row>
    <row r="67" spans="1:20" ht="12.75" customHeight="1" x14ac:dyDescent="0.2">
      <c r="A67" s="514"/>
      <c r="B67" s="509"/>
      <c r="C67" s="452" t="s">
        <v>80</v>
      </c>
      <c r="D67" s="472"/>
      <c r="E67" s="472"/>
      <c r="F67" s="472"/>
      <c r="G67" s="472"/>
      <c r="H67" s="472"/>
      <c r="I67" s="512"/>
      <c r="J67" s="521"/>
      <c r="K67" s="63"/>
      <c r="L67" s="470"/>
      <c r="M67" s="67"/>
      <c r="N67" s="65"/>
      <c r="O67" s="66"/>
      <c r="P67" s="66"/>
      <c r="Q67" s="66"/>
      <c r="R67" s="66"/>
      <c r="S67" s="66"/>
      <c r="T67" s="459"/>
    </row>
    <row r="68" spans="1:20" ht="12.75" customHeight="1" x14ac:dyDescent="0.2">
      <c r="A68" s="514"/>
      <c r="B68" s="509"/>
      <c r="C68" s="44" t="s">
        <v>373</v>
      </c>
      <c r="D68" s="453" t="s">
        <v>418</v>
      </c>
      <c r="E68" s="453"/>
      <c r="F68" s="453"/>
      <c r="G68" s="453"/>
      <c r="H68" s="453"/>
      <c r="I68" s="512"/>
      <c r="J68" s="521"/>
      <c r="K68" s="63"/>
      <c r="L68" s="470"/>
      <c r="M68" s="67"/>
      <c r="N68" s="65"/>
      <c r="O68" s="66"/>
      <c r="P68" s="66"/>
      <c r="Q68" s="66"/>
      <c r="R68" s="66"/>
      <c r="S68" s="66"/>
      <c r="T68" s="459"/>
    </row>
    <row r="69" spans="1:20" ht="31.5" customHeight="1" x14ac:dyDescent="0.2">
      <c r="A69" s="514"/>
      <c r="B69" s="509"/>
      <c r="C69" s="45" t="s">
        <v>312</v>
      </c>
      <c r="D69" s="525" t="s">
        <v>378</v>
      </c>
      <c r="E69" s="525"/>
      <c r="F69" s="525"/>
      <c r="G69" s="525"/>
      <c r="H69" s="525"/>
      <c r="I69" s="512"/>
      <c r="J69" s="521"/>
      <c r="K69" s="63"/>
      <c r="L69" s="64"/>
      <c r="M69" s="64"/>
      <c r="N69" s="68"/>
      <c r="O69" s="69"/>
      <c r="P69" s="69"/>
      <c r="Q69" s="69"/>
      <c r="R69" s="69"/>
      <c r="S69" s="69"/>
      <c r="T69" s="459"/>
    </row>
    <row r="70" spans="1:20" ht="45" customHeight="1" x14ac:dyDescent="0.2">
      <c r="A70" s="514"/>
      <c r="B70" s="509"/>
      <c r="C70" s="46" t="s">
        <v>374</v>
      </c>
      <c r="D70" s="525" t="s">
        <v>383</v>
      </c>
      <c r="E70" s="525"/>
      <c r="F70" s="525"/>
      <c r="G70" s="525"/>
      <c r="H70" s="525"/>
      <c r="I70" s="512"/>
      <c r="J70" s="521"/>
      <c r="K70" s="63"/>
      <c r="L70" s="64"/>
      <c r="N70" s="68"/>
      <c r="O70" s="70"/>
      <c r="P70" s="70"/>
      <c r="Q70" s="471"/>
      <c r="R70" s="471"/>
      <c r="S70" s="70"/>
      <c r="T70" s="459"/>
    </row>
    <row r="71" spans="1:20" ht="36.75" customHeight="1" x14ac:dyDescent="0.2">
      <c r="A71" s="514"/>
      <c r="B71" s="509"/>
      <c r="C71" s="46" t="s">
        <v>375</v>
      </c>
      <c r="D71" s="525" t="s">
        <v>379</v>
      </c>
      <c r="E71" s="525"/>
      <c r="F71" s="525"/>
      <c r="G71" s="525"/>
      <c r="H71" s="525"/>
      <c r="I71" s="512"/>
      <c r="J71" s="521"/>
      <c r="K71" s="63"/>
      <c r="L71" s="452" t="s">
        <v>380</v>
      </c>
      <c r="M71" s="452"/>
      <c r="N71" s="452"/>
      <c r="O71" s="452"/>
      <c r="P71" s="452"/>
      <c r="Q71" s="452"/>
      <c r="R71" s="452"/>
      <c r="S71" s="452"/>
      <c r="T71" s="459"/>
    </row>
    <row r="72" spans="1:20" ht="36" customHeight="1" x14ac:dyDescent="0.2">
      <c r="A72" s="514"/>
      <c r="B72" s="509"/>
      <c r="C72" s="46" t="s">
        <v>376</v>
      </c>
      <c r="D72" s="525" t="s">
        <v>377</v>
      </c>
      <c r="E72" s="525"/>
      <c r="F72" s="525"/>
      <c r="G72" s="525"/>
      <c r="H72" s="525"/>
      <c r="I72" s="512"/>
      <c r="J72" s="521"/>
      <c r="K72" s="63"/>
      <c r="L72" s="452" t="s">
        <v>464</v>
      </c>
      <c r="M72" s="452"/>
      <c r="N72" s="452"/>
      <c r="O72" s="452"/>
      <c r="P72" s="452"/>
      <c r="Q72" s="452"/>
      <c r="R72" s="452"/>
      <c r="S72" s="452"/>
      <c r="T72" s="459"/>
    </row>
    <row r="73" spans="1:20" ht="11.25" customHeight="1" thickBot="1" x14ac:dyDescent="0.25">
      <c r="A73" s="515"/>
      <c r="B73" s="509"/>
      <c r="C73" s="523"/>
      <c r="D73" s="523"/>
      <c r="E73" s="523"/>
      <c r="F73" s="523"/>
      <c r="G73" s="523"/>
      <c r="H73" s="523"/>
      <c r="I73" s="512"/>
      <c r="J73" s="521"/>
      <c r="K73" s="467"/>
      <c r="L73" s="467"/>
      <c r="M73" s="467"/>
      <c r="N73" s="467"/>
      <c r="O73" s="467"/>
      <c r="P73" s="467"/>
      <c r="Q73" s="467"/>
      <c r="R73" s="467"/>
      <c r="S73" s="467"/>
      <c r="T73" s="477"/>
    </row>
    <row r="74" spans="1:20" ht="32.25" customHeight="1" x14ac:dyDescent="0.2">
      <c r="A74" s="17" t="s">
        <v>28</v>
      </c>
      <c r="B74" s="508"/>
      <c r="C74" s="517" t="s">
        <v>419</v>
      </c>
      <c r="D74" s="517"/>
      <c r="E74" s="517"/>
      <c r="F74" s="517"/>
      <c r="G74" s="517"/>
      <c r="H74" s="517"/>
      <c r="I74" s="461"/>
      <c r="J74" s="520"/>
      <c r="K74" s="524"/>
      <c r="L74" s="524"/>
      <c r="M74" s="524"/>
      <c r="N74" s="524"/>
      <c r="O74" s="524"/>
      <c r="P74" s="524"/>
      <c r="Q74" s="524"/>
      <c r="R74" s="39"/>
      <c r="S74" s="39"/>
      <c r="T74" s="458"/>
    </row>
    <row r="75" spans="1:20" ht="25.5" customHeight="1" x14ac:dyDescent="0.2">
      <c r="A75" s="496" t="s">
        <v>30</v>
      </c>
      <c r="B75" s="509"/>
      <c r="C75" s="518" t="s">
        <v>465</v>
      </c>
      <c r="D75" s="518"/>
      <c r="E75" s="518"/>
      <c r="F75" s="518"/>
      <c r="G75" s="518"/>
      <c r="H75" s="518"/>
      <c r="I75" s="462"/>
      <c r="J75" s="521"/>
      <c r="K75" s="454" t="s">
        <v>50</v>
      </c>
      <c r="L75" s="454"/>
      <c r="M75" s="454" t="s">
        <v>47</v>
      </c>
      <c r="N75" s="454"/>
      <c r="O75" s="454"/>
      <c r="P75" s="454" t="s">
        <v>48</v>
      </c>
      <c r="Q75" s="454"/>
      <c r="R75" s="454"/>
      <c r="S75" s="454"/>
      <c r="T75" s="459"/>
    </row>
    <row r="76" spans="1:20" ht="24.95" customHeight="1" x14ac:dyDescent="0.2">
      <c r="A76" s="496"/>
      <c r="B76" s="509"/>
      <c r="C76" s="518" t="s">
        <v>420</v>
      </c>
      <c r="D76" s="474"/>
      <c r="E76" s="474"/>
      <c r="F76" s="474"/>
      <c r="G76" s="474"/>
      <c r="H76" s="474"/>
      <c r="I76" s="462"/>
      <c r="J76" s="521"/>
      <c r="K76" s="454"/>
      <c r="L76" s="454"/>
      <c r="M76" s="454"/>
      <c r="N76" s="454"/>
      <c r="O76" s="454"/>
      <c r="P76" s="454"/>
      <c r="Q76" s="454"/>
      <c r="R76" s="454"/>
      <c r="S76" s="454"/>
      <c r="T76" s="459"/>
    </row>
    <row r="77" spans="1:20" ht="23.25" customHeight="1" x14ac:dyDescent="0.2">
      <c r="A77" s="496"/>
      <c r="B77" s="509"/>
      <c r="C77" s="453" t="s">
        <v>101</v>
      </c>
      <c r="D77" s="453"/>
      <c r="E77" s="453"/>
      <c r="F77" s="453"/>
      <c r="G77" s="453"/>
      <c r="H77" s="453"/>
      <c r="I77" s="462"/>
      <c r="J77" s="521"/>
      <c r="K77" s="464" t="s">
        <v>381</v>
      </c>
      <c r="L77" s="464"/>
      <c r="M77" s="456" t="s">
        <v>43</v>
      </c>
      <c r="N77" s="456"/>
      <c r="O77" s="456"/>
      <c r="P77" s="455" t="s">
        <v>466</v>
      </c>
      <c r="Q77" s="455"/>
      <c r="R77" s="455"/>
      <c r="S77" s="455"/>
      <c r="T77" s="459"/>
    </row>
    <row r="78" spans="1:20" ht="24.95" customHeight="1" x14ac:dyDescent="0.2">
      <c r="A78" s="496"/>
      <c r="B78" s="509"/>
      <c r="C78" s="518" t="s">
        <v>421</v>
      </c>
      <c r="D78" s="474"/>
      <c r="E78" s="474"/>
      <c r="F78" s="474"/>
      <c r="G78" s="474"/>
      <c r="H78" s="474"/>
      <c r="I78" s="462"/>
      <c r="J78" s="521"/>
      <c r="K78" s="464"/>
      <c r="L78" s="464"/>
      <c r="M78" s="456"/>
      <c r="N78" s="456"/>
      <c r="O78" s="456"/>
      <c r="P78" s="455"/>
      <c r="Q78" s="455"/>
      <c r="R78" s="455"/>
      <c r="S78" s="455"/>
      <c r="T78" s="459"/>
    </row>
    <row r="79" spans="1:20" ht="24.95" customHeight="1" x14ac:dyDescent="0.2">
      <c r="A79" s="496"/>
      <c r="B79" s="509"/>
      <c r="C79" s="474"/>
      <c r="D79" s="474"/>
      <c r="E79" s="474"/>
      <c r="F79" s="474"/>
      <c r="G79" s="474"/>
      <c r="H79" s="474"/>
      <c r="I79" s="462"/>
      <c r="J79" s="521"/>
      <c r="K79" s="464"/>
      <c r="L79" s="464"/>
      <c r="M79" s="456"/>
      <c r="N79" s="456"/>
      <c r="O79" s="456"/>
      <c r="P79" s="455"/>
      <c r="Q79" s="455"/>
      <c r="R79" s="455"/>
      <c r="S79" s="455"/>
      <c r="T79" s="459"/>
    </row>
    <row r="80" spans="1:20" ht="24.95" customHeight="1" x14ac:dyDescent="0.2">
      <c r="A80" s="496"/>
      <c r="B80" s="509"/>
      <c r="C80" s="474"/>
      <c r="D80" s="474"/>
      <c r="E80" s="474"/>
      <c r="F80" s="474"/>
      <c r="G80" s="474"/>
      <c r="H80" s="474"/>
      <c r="I80" s="462"/>
      <c r="J80" s="521"/>
      <c r="K80" s="464"/>
      <c r="L80" s="464"/>
      <c r="M80" s="456"/>
      <c r="N80" s="456"/>
      <c r="O80" s="456"/>
      <c r="P80" s="455"/>
      <c r="Q80" s="455"/>
      <c r="R80" s="455"/>
      <c r="S80" s="455"/>
      <c r="T80" s="459"/>
    </row>
    <row r="81" spans="1:20" ht="24.95" customHeight="1" x14ac:dyDescent="0.2">
      <c r="A81" s="496"/>
      <c r="B81" s="509"/>
      <c r="C81" s="452" t="s">
        <v>29</v>
      </c>
      <c r="D81" s="452"/>
      <c r="E81" s="452"/>
      <c r="F81" s="452"/>
      <c r="G81" s="452"/>
      <c r="H81" s="452"/>
      <c r="I81" s="462"/>
      <c r="J81" s="521"/>
      <c r="K81" s="464"/>
      <c r="L81" s="464"/>
      <c r="M81" s="456"/>
      <c r="N81" s="456"/>
      <c r="O81" s="456"/>
      <c r="P81" s="455"/>
      <c r="Q81" s="455"/>
      <c r="R81" s="455"/>
      <c r="S81" s="455"/>
      <c r="T81" s="459"/>
    </row>
    <row r="82" spans="1:20" ht="23.1" customHeight="1" x14ac:dyDescent="0.2">
      <c r="A82" s="496"/>
      <c r="B82" s="509"/>
      <c r="C82" s="474" t="s">
        <v>102</v>
      </c>
      <c r="D82" s="474"/>
      <c r="E82" s="474"/>
      <c r="F82" s="474"/>
      <c r="G82" s="474"/>
      <c r="H82" s="474"/>
      <c r="I82" s="462"/>
      <c r="J82" s="521"/>
      <c r="K82" s="464"/>
      <c r="L82" s="464"/>
      <c r="M82" s="456"/>
      <c r="N82" s="456"/>
      <c r="O82" s="456"/>
      <c r="P82" s="455"/>
      <c r="Q82" s="455"/>
      <c r="R82" s="455"/>
      <c r="S82" s="455"/>
      <c r="T82" s="459"/>
    </row>
    <row r="83" spans="1:20" ht="23.1" customHeight="1" x14ac:dyDescent="0.2">
      <c r="A83" s="496"/>
      <c r="B83" s="509"/>
      <c r="C83" s="474"/>
      <c r="D83" s="474"/>
      <c r="E83" s="474"/>
      <c r="F83" s="474"/>
      <c r="G83" s="474"/>
      <c r="H83" s="474"/>
      <c r="I83" s="462"/>
      <c r="J83" s="521"/>
      <c r="K83" s="466" t="s">
        <v>384</v>
      </c>
      <c r="L83" s="466"/>
      <c r="M83" s="456" t="s">
        <v>44</v>
      </c>
      <c r="N83" s="456"/>
      <c r="O83" s="456"/>
      <c r="P83" s="455" t="s">
        <v>467</v>
      </c>
      <c r="Q83" s="455"/>
      <c r="R83" s="455"/>
      <c r="S83" s="455"/>
      <c r="T83" s="459"/>
    </row>
    <row r="84" spans="1:20" ht="23.1" customHeight="1" x14ac:dyDescent="0.2">
      <c r="A84" s="496"/>
      <c r="B84" s="509"/>
      <c r="C84" s="474"/>
      <c r="D84" s="474"/>
      <c r="E84" s="474"/>
      <c r="F84" s="474"/>
      <c r="G84" s="474"/>
      <c r="H84" s="474"/>
      <c r="I84" s="462"/>
      <c r="J84" s="521"/>
      <c r="K84" s="466"/>
      <c r="L84" s="466"/>
      <c r="M84" s="456"/>
      <c r="N84" s="456"/>
      <c r="O84" s="456"/>
      <c r="P84" s="455"/>
      <c r="Q84" s="455"/>
      <c r="R84" s="455"/>
      <c r="S84" s="455"/>
      <c r="T84" s="459"/>
    </row>
    <row r="85" spans="1:20" ht="23.1" customHeight="1" x14ac:dyDescent="0.2">
      <c r="A85" s="496"/>
      <c r="B85" s="509"/>
      <c r="C85" s="452" t="s">
        <v>103</v>
      </c>
      <c r="D85" s="452"/>
      <c r="E85" s="452"/>
      <c r="F85" s="452"/>
      <c r="G85" s="452"/>
      <c r="H85" s="452"/>
      <c r="I85" s="462"/>
      <c r="J85" s="521"/>
      <c r="K85" s="466"/>
      <c r="L85" s="466"/>
      <c r="M85" s="456"/>
      <c r="N85" s="456"/>
      <c r="O85" s="456"/>
      <c r="P85" s="455"/>
      <c r="Q85" s="455"/>
      <c r="R85" s="455"/>
      <c r="S85" s="455"/>
      <c r="T85" s="459"/>
    </row>
    <row r="86" spans="1:20" ht="23.1" customHeight="1" x14ac:dyDescent="0.2">
      <c r="A86" s="496"/>
      <c r="B86" s="509"/>
      <c r="C86" s="518" t="s">
        <v>85</v>
      </c>
      <c r="D86" s="453"/>
      <c r="E86" s="453"/>
      <c r="F86" s="453"/>
      <c r="G86" s="453"/>
      <c r="H86" s="453"/>
      <c r="I86" s="462"/>
      <c r="J86" s="521"/>
      <c r="K86" s="466"/>
      <c r="L86" s="466"/>
      <c r="M86" s="456"/>
      <c r="N86" s="456"/>
      <c r="O86" s="456"/>
      <c r="P86" s="455"/>
      <c r="Q86" s="455"/>
      <c r="R86" s="455"/>
      <c r="S86" s="455"/>
      <c r="T86" s="459"/>
    </row>
    <row r="87" spans="1:20" ht="23.1" customHeight="1" x14ac:dyDescent="0.2">
      <c r="A87" s="496"/>
      <c r="B87" s="509"/>
      <c r="C87" s="453"/>
      <c r="D87" s="453"/>
      <c r="E87" s="453"/>
      <c r="F87" s="453"/>
      <c r="G87" s="453"/>
      <c r="H87" s="453"/>
      <c r="I87" s="462"/>
      <c r="J87" s="521"/>
      <c r="K87" s="466"/>
      <c r="L87" s="466"/>
      <c r="M87" s="456"/>
      <c r="N87" s="456"/>
      <c r="O87" s="456"/>
      <c r="P87" s="455"/>
      <c r="Q87" s="455"/>
      <c r="R87" s="455"/>
      <c r="S87" s="455"/>
      <c r="T87" s="459"/>
    </row>
    <row r="88" spans="1:20" ht="23.1" customHeight="1" x14ac:dyDescent="0.2">
      <c r="A88" s="496"/>
      <c r="B88" s="509"/>
      <c r="C88" s="452" t="s">
        <v>79</v>
      </c>
      <c r="D88" s="452"/>
      <c r="E88" s="452"/>
      <c r="F88" s="452"/>
      <c r="G88" s="452"/>
      <c r="H88" s="452"/>
      <c r="I88" s="462"/>
      <c r="J88" s="521"/>
      <c r="K88" s="466"/>
      <c r="L88" s="466"/>
      <c r="M88" s="456"/>
      <c r="N88" s="456"/>
      <c r="O88" s="456"/>
      <c r="P88" s="455"/>
      <c r="Q88" s="455"/>
      <c r="R88" s="455"/>
      <c r="S88" s="455"/>
      <c r="T88" s="459"/>
    </row>
    <row r="89" spans="1:20" ht="23.1" customHeight="1" x14ac:dyDescent="0.2">
      <c r="A89" s="496"/>
      <c r="B89" s="509"/>
      <c r="C89" s="472" t="s">
        <v>78</v>
      </c>
      <c r="D89" s="472"/>
      <c r="E89" s="472"/>
      <c r="F89" s="472"/>
      <c r="G89" s="472"/>
      <c r="H89" s="472"/>
      <c r="I89" s="462"/>
      <c r="J89" s="521"/>
      <c r="K89" s="465" t="s">
        <v>382</v>
      </c>
      <c r="L89" s="465"/>
      <c r="M89" s="456" t="s">
        <v>45</v>
      </c>
      <c r="N89" s="456"/>
      <c r="O89" s="456"/>
      <c r="P89" s="455" t="s">
        <v>73</v>
      </c>
      <c r="Q89" s="455"/>
      <c r="R89" s="455"/>
      <c r="S89" s="455"/>
      <c r="T89" s="459"/>
    </row>
    <row r="90" spans="1:20" ht="23.1" customHeight="1" x14ac:dyDescent="0.2">
      <c r="A90" s="496"/>
      <c r="B90" s="509"/>
      <c r="C90" s="472"/>
      <c r="D90" s="472"/>
      <c r="E90" s="472"/>
      <c r="F90" s="472"/>
      <c r="G90" s="472"/>
      <c r="H90" s="472"/>
      <c r="I90" s="462"/>
      <c r="J90" s="521"/>
      <c r="K90" s="465"/>
      <c r="L90" s="465"/>
      <c r="M90" s="456"/>
      <c r="N90" s="456"/>
      <c r="O90" s="456"/>
      <c r="P90" s="455"/>
      <c r="Q90" s="455"/>
      <c r="R90" s="455"/>
      <c r="S90" s="455"/>
      <c r="T90" s="459"/>
    </row>
    <row r="91" spans="1:20" ht="23.1" customHeight="1" x14ac:dyDescent="0.2">
      <c r="A91" s="496"/>
      <c r="B91" s="509"/>
      <c r="C91" s="452" t="s">
        <v>61</v>
      </c>
      <c r="D91" s="452"/>
      <c r="E91" s="452"/>
      <c r="F91" s="452"/>
      <c r="G91" s="452"/>
      <c r="H91" s="452"/>
      <c r="I91" s="462"/>
      <c r="J91" s="521"/>
      <c r="K91" s="465"/>
      <c r="L91" s="465"/>
      <c r="M91" s="456"/>
      <c r="N91" s="456"/>
      <c r="O91" s="456"/>
      <c r="P91" s="455"/>
      <c r="Q91" s="455"/>
      <c r="R91" s="455"/>
      <c r="S91" s="455"/>
      <c r="T91" s="459"/>
    </row>
    <row r="92" spans="1:20" ht="23.1" customHeight="1" x14ac:dyDescent="0.2">
      <c r="A92" s="496"/>
      <c r="B92" s="509"/>
      <c r="C92" s="472" t="s">
        <v>402</v>
      </c>
      <c r="D92" s="472"/>
      <c r="E92" s="472"/>
      <c r="F92" s="472"/>
      <c r="G92" s="472"/>
      <c r="H92" s="472"/>
      <c r="I92" s="462"/>
      <c r="J92" s="521"/>
      <c r="K92" s="465"/>
      <c r="L92" s="465"/>
      <c r="M92" s="456"/>
      <c r="N92" s="456"/>
      <c r="O92" s="456"/>
      <c r="P92" s="455"/>
      <c r="Q92" s="455"/>
      <c r="R92" s="455"/>
      <c r="S92" s="455"/>
      <c r="T92" s="459"/>
    </row>
    <row r="93" spans="1:20" ht="23.1" customHeight="1" x14ac:dyDescent="0.2">
      <c r="A93" s="496"/>
      <c r="B93" s="509"/>
      <c r="C93" s="472"/>
      <c r="D93" s="472"/>
      <c r="E93" s="472"/>
      <c r="F93" s="472"/>
      <c r="G93" s="472"/>
      <c r="H93" s="472"/>
      <c r="I93" s="462"/>
      <c r="J93" s="521"/>
      <c r="K93" s="465"/>
      <c r="L93" s="465"/>
      <c r="M93" s="456"/>
      <c r="N93" s="456"/>
      <c r="O93" s="456"/>
      <c r="P93" s="455"/>
      <c r="Q93" s="455"/>
      <c r="R93" s="455"/>
      <c r="S93" s="455"/>
      <c r="T93" s="459"/>
    </row>
    <row r="94" spans="1:20" ht="22.5" customHeight="1" x14ac:dyDescent="0.2">
      <c r="A94" s="496"/>
      <c r="B94" s="509"/>
      <c r="C94" s="472"/>
      <c r="D94" s="472"/>
      <c r="E94" s="472"/>
      <c r="F94" s="472"/>
      <c r="G94" s="472"/>
      <c r="H94" s="472"/>
      <c r="I94" s="462"/>
      <c r="J94" s="521"/>
      <c r="K94" s="465"/>
      <c r="L94" s="465"/>
      <c r="M94" s="456"/>
      <c r="N94" s="456"/>
      <c r="O94" s="456"/>
      <c r="P94" s="455"/>
      <c r="Q94" s="455"/>
      <c r="R94" s="455"/>
      <c r="S94" s="455"/>
      <c r="T94" s="459"/>
    </row>
    <row r="95" spans="1:20" ht="18" customHeight="1" thickBot="1" x14ac:dyDescent="0.25">
      <c r="A95" s="497"/>
      <c r="B95" s="510"/>
      <c r="C95" s="516"/>
      <c r="D95" s="516"/>
      <c r="E95" s="516"/>
      <c r="F95" s="516"/>
      <c r="G95" s="516"/>
      <c r="H95" s="516"/>
      <c r="I95" s="463"/>
      <c r="J95" s="522"/>
      <c r="K95" s="468"/>
      <c r="L95" s="468"/>
      <c r="M95" s="468"/>
      <c r="N95" s="468"/>
      <c r="O95" s="468"/>
      <c r="P95" s="468"/>
      <c r="Q95" s="468"/>
      <c r="R95" s="22"/>
      <c r="S95" s="22"/>
      <c r="T95" s="460"/>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519"/>
      <c r="K106" s="519"/>
      <c r="L106" s="519"/>
    </row>
    <row r="107" spans="1:12" ht="22.5" customHeight="1" x14ac:dyDescent="0.2">
      <c r="A107" s="3"/>
      <c r="B107" s="3"/>
      <c r="C107" s="3"/>
      <c r="D107" s="3"/>
      <c r="E107" s="3"/>
      <c r="F107" s="3"/>
      <c r="I107" s="2"/>
      <c r="J107" s="519"/>
      <c r="K107" s="519"/>
      <c r="L107" s="519"/>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XdtGCkSvvBwk7YjkmfYwjeCgnVF0DWuetGkXvSwdqtRSuoz0HM3BpVRBJD043vK8Dq8yVzdo9h1qHX/WDYosJg==" saltValue="+jGuIRi1Qqd/Up6qoDHyDg==" spinCount="100000" sheet="1" objects="1" scenarios="1" selectLockedCells="1" selectUnlockedCells="1"/>
  <mergeCells count="129">
    <mergeCell ref="K7:S8"/>
    <mergeCell ref="K9:S11"/>
    <mergeCell ref="K12:S13"/>
    <mergeCell ref="K14:S14"/>
    <mergeCell ref="K16:S20"/>
    <mergeCell ref="C6:H7"/>
    <mergeCell ref="C16:E16"/>
    <mergeCell ref="F14:H14"/>
    <mergeCell ref="C22:H22"/>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A3:T3"/>
    <mergeCell ref="A1:T1"/>
    <mergeCell ref="C9:E9"/>
    <mergeCell ref="C10:E10"/>
    <mergeCell ref="T6:T21"/>
    <mergeCell ref="C21:H21"/>
    <mergeCell ref="K21:Q21"/>
    <mergeCell ref="C12:E12"/>
    <mergeCell ref="A7:A21"/>
    <mergeCell ref="B6:B21"/>
    <mergeCell ref="K6:Q6"/>
    <mergeCell ref="F13:H13"/>
    <mergeCell ref="C13:E13"/>
    <mergeCell ref="J6:J21"/>
    <mergeCell ref="I6:I21"/>
    <mergeCell ref="C11:E11"/>
    <mergeCell ref="C14:E14"/>
    <mergeCell ref="F12:H12"/>
    <mergeCell ref="C8:E8"/>
    <mergeCell ref="F8:H8"/>
    <mergeCell ref="F9:H9"/>
    <mergeCell ref="F10:H10"/>
    <mergeCell ref="F11:H11"/>
    <mergeCell ref="C19:H20"/>
    <mergeCell ref="AG10:AG11"/>
    <mergeCell ref="AH10:AH11"/>
    <mergeCell ref="C32:H32"/>
    <mergeCell ref="C38:H38"/>
    <mergeCell ref="C49:H58"/>
    <mergeCell ref="W10:W11"/>
    <mergeCell ref="X10:X11"/>
    <mergeCell ref="Y10:Y11"/>
    <mergeCell ref="Z10:Z11"/>
    <mergeCell ref="AA10:AA11"/>
    <mergeCell ref="AB10:AB11"/>
    <mergeCell ref="AC10:AC11"/>
    <mergeCell ref="AD10:AD11"/>
    <mergeCell ref="AE10:AE11"/>
    <mergeCell ref="T22:T39"/>
    <mergeCell ref="K23:S23"/>
    <mergeCell ref="O32:S32"/>
    <mergeCell ref="K34:S34"/>
    <mergeCell ref="K36:S38"/>
    <mergeCell ref="C26:H26"/>
    <mergeCell ref="C28:H28"/>
    <mergeCell ref="C34:H34"/>
    <mergeCell ref="C36:H36"/>
    <mergeCell ref="K24:K28"/>
    <mergeCell ref="L72:S72"/>
    <mergeCell ref="L71:S71"/>
    <mergeCell ref="D68:H68"/>
    <mergeCell ref="P75:S76"/>
    <mergeCell ref="P77:S82"/>
    <mergeCell ref="M75:O76"/>
    <mergeCell ref="M77:O82"/>
    <mergeCell ref="AF10:AF11"/>
    <mergeCell ref="T74:T95"/>
    <mergeCell ref="I74:I95"/>
    <mergeCell ref="K75:L76"/>
    <mergeCell ref="K77:L82"/>
    <mergeCell ref="K89:L94"/>
    <mergeCell ref="K83:L88"/>
    <mergeCell ref="P83:S88"/>
    <mergeCell ref="P89:S94"/>
    <mergeCell ref="M83:O88"/>
    <mergeCell ref="M89:O94"/>
    <mergeCell ref="F16:H16"/>
    <mergeCell ref="K39:Q39"/>
    <mergeCell ref="L41:S41"/>
    <mergeCell ref="L42:L68"/>
    <mergeCell ref="Q70:R70"/>
    <mergeCell ref="C17:E17"/>
  </mergeCells>
  <pageMargins left="0.7" right="0.7" top="0.75" bottom="0.75" header="0.3" footer="0.3"/>
  <pageSetup scale="80" orientation="landscape" r:id="rId1"/>
  <rowBreaks count="2" manualBreakCount="2">
    <brk id="39" max="16383" man="1"/>
    <brk id="7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O22"/>
  <sheetViews>
    <sheetView view="pageBreakPreview" topLeftCell="A15" zoomScaleNormal="100" zoomScaleSheetLayoutView="100" workbookViewId="0">
      <selection activeCell="D22" sqref="D22"/>
    </sheetView>
  </sheetViews>
  <sheetFormatPr baseColWidth="10" defaultRowHeight="12.75" x14ac:dyDescent="0.2"/>
  <cols>
    <col min="1" max="1" width="16.140625" customWidth="1"/>
    <col min="2" max="4" width="19.7109375" customWidth="1"/>
    <col min="5" max="5" width="19.7109375" style="60" customWidth="1"/>
    <col min="6" max="6" width="19.7109375" customWidth="1"/>
    <col min="7" max="7" width="34.42578125" customWidth="1"/>
    <col min="8" max="10" width="19.7109375" customWidth="1"/>
    <col min="11" max="11" width="25.42578125" bestFit="1" customWidth="1"/>
    <col min="12" max="13" width="19.7109375" customWidth="1"/>
    <col min="14" max="15" width="19.7109375" hidden="1" customWidth="1"/>
  </cols>
  <sheetData>
    <row r="1" spans="1:15" ht="19.5" thickBot="1" x14ac:dyDescent="0.25">
      <c r="A1" s="535" t="s">
        <v>106</v>
      </c>
      <c r="B1" s="536"/>
      <c r="C1" s="536"/>
      <c r="D1" s="536"/>
      <c r="E1" s="536"/>
      <c r="F1" s="536"/>
      <c r="G1" s="536"/>
      <c r="H1" s="536"/>
      <c r="I1" s="536"/>
      <c r="J1" s="536"/>
      <c r="K1" s="536"/>
      <c r="L1" s="536"/>
      <c r="M1" s="537"/>
    </row>
    <row r="2" spans="1:15" ht="18" customHeight="1" x14ac:dyDescent="0.2">
      <c r="A2" s="546" t="s">
        <v>390</v>
      </c>
      <c r="B2" s="548" t="s">
        <v>107</v>
      </c>
      <c r="C2" s="550" t="s">
        <v>108</v>
      </c>
      <c r="D2" s="550" t="s">
        <v>105</v>
      </c>
      <c r="E2" s="552" t="s">
        <v>109</v>
      </c>
      <c r="F2" s="550" t="s">
        <v>110</v>
      </c>
      <c r="G2" s="550" t="s">
        <v>111</v>
      </c>
      <c r="H2" s="550" t="s">
        <v>112</v>
      </c>
      <c r="I2" s="550" t="s">
        <v>113</v>
      </c>
      <c r="J2" s="550" t="s">
        <v>142</v>
      </c>
      <c r="K2" s="550" t="s">
        <v>227</v>
      </c>
      <c r="L2" s="550" t="s">
        <v>114</v>
      </c>
      <c r="M2" s="550" t="s">
        <v>115</v>
      </c>
      <c r="N2" s="527" t="s">
        <v>598</v>
      </c>
      <c r="O2" s="527" t="s">
        <v>574</v>
      </c>
    </row>
    <row r="3" spans="1:15" ht="20.25" customHeight="1" thickBot="1" x14ac:dyDescent="0.25">
      <c r="A3" s="547"/>
      <c r="B3" s="549"/>
      <c r="C3" s="551"/>
      <c r="D3" s="551"/>
      <c r="E3" s="553"/>
      <c r="F3" s="551"/>
      <c r="G3" s="551"/>
      <c r="H3" s="551"/>
      <c r="I3" s="551"/>
      <c r="J3" s="551"/>
      <c r="K3" s="551"/>
      <c r="L3" s="551"/>
      <c r="M3" s="551"/>
      <c r="N3" s="528"/>
      <c r="O3" s="528"/>
    </row>
    <row r="4" spans="1:15" ht="57.75" customHeight="1" x14ac:dyDescent="0.2">
      <c r="A4" s="547"/>
      <c r="B4" s="544" t="s">
        <v>116</v>
      </c>
      <c r="C4" s="533" t="s">
        <v>391</v>
      </c>
      <c r="D4" s="533" t="s">
        <v>117</v>
      </c>
      <c r="E4" s="554" t="s">
        <v>228</v>
      </c>
      <c r="F4" s="533" t="s">
        <v>118</v>
      </c>
      <c r="G4" s="533" t="s">
        <v>119</v>
      </c>
      <c r="H4" s="533" t="s">
        <v>120</v>
      </c>
      <c r="I4" s="533" t="s">
        <v>121</v>
      </c>
      <c r="J4" s="533" t="s">
        <v>122</v>
      </c>
      <c r="K4" s="533" t="s">
        <v>322</v>
      </c>
      <c r="L4" s="533" t="s">
        <v>123</v>
      </c>
      <c r="M4" s="533" t="s">
        <v>124</v>
      </c>
      <c r="N4" s="529" t="s">
        <v>586</v>
      </c>
      <c r="O4" s="529" t="s">
        <v>575</v>
      </c>
    </row>
    <row r="5" spans="1:15" ht="120" customHeight="1" thickBot="1" x14ac:dyDescent="0.25">
      <c r="A5" s="48" t="s">
        <v>138</v>
      </c>
      <c r="B5" s="545"/>
      <c r="C5" s="534"/>
      <c r="D5" s="534"/>
      <c r="E5" s="555"/>
      <c r="F5" s="534"/>
      <c r="G5" s="534"/>
      <c r="H5" s="534"/>
      <c r="I5" s="534"/>
      <c r="J5" s="534"/>
      <c r="K5" s="534"/>
      <c r="L5" s="534"/>
      <c r="M5" s="534"/>
      <c r="N5" s="530"/>
      <c r="O5" s="530"/>
    </row>
    <row r="6" spans="1:15" ht="210" customHeight="1" thickBot="1" x14ac:dyDescent="0.25">
      <c r="A6" s="49" t="s">
        <v>139</v>
      </c>
      <c r="B6" s="47" t="s">
        <v>323</v>
      </c>
      <c r="C6" s="47" t="s">
        <v>126</v>
      </c>
      <c r="D6" s="47" t="s">
        <v>324</v>
      </c>
      <c r="E6" s="56" t="s">
        <v>397</v>
      </c>
      <c r="F6" s="47" t="s">
        <v>325</v>
      </c>
      <c r="G6" s="47" t="s">
        <v>326</v>
      </c>
      <c r="H6" s="47" t="s">
        <v>327</v>
      </c>
      <c r="I6" s="47" t="s">
        <v>328</v>
      </c>
      <c r="J6" s="47" t="s">
        <v>329</v>
      </c>
      <c r="K6" s="42" t="s">
        <v>330</v>
      </c>
      <c r="L6" s="47" t="s">
        <v>331</v>
      </c>
      <c r="M6" s="47" t="s">
        <v>332</v>
      </c>
      <c r="N6" s="111" t="s">
        <v>587</v>
      </c>
      <c r="O6" s="111" t="s">
        <v>576</v>
      </c>
    </row>
    <row r="7" spans="1:15" ht="189.75" customHeight="1" thickBot="1" x14ac:dyDescent="0.25">
      <c r="A7" s="50" t="s">
        <v>209</v>
      </c>
      <c r="B7" s="42" t="s">
        <v>333</v>
      </c>
      <c r="C7" s="42" t="s">
        <v>229</v>
      </c>
      <c r="D7" s="42" t="s">
        <v>334</v>
      </c>
      <c r="E7" s="56" t="s">
        <v>398</v>
      </c>
      <c r="F7" s="42" t="s">
        <v>335</v>
      </c>
      <c r="G7" s="42" t="s">
        <v>336</v>
      </c>
      <c r="H7" s="47" t="s">
        <v>337</v>
      </c>
      <c r="I7" s="42" t="s">
        <v>338</v>
      </c>
      <c r="J7" s="47" t="s">
        <v>230</v>
      </c>
      <c r="K7" s="51" t="s">
        <v>339</v>
      </c>
      <c r="L7" s="42" t="s">
        <v>340</v>
      </c>
      <c r="M7" s="42" t="s">
        <v>130</v>
      </c>
      <c r="N7" s="109" t="s">
        <v>588</v>
      </c>
      <c r="O7" s="109" t="s">
        <v>577</v>
      </c>
    </row>
    <row r="8" spans="1:15" ht="144.75" customHeight="1" thickBot="1" x14ac:dyDescent="0.25">
      <c r="A8" s="52" t="s">
        <v>140</v>
      </c>
      <c r="B8" s="42" t="s">
        <v>341</v>
      </c>
      <c r="C8" s="42" t="s">
        <v>231</v>
      </c>
      <c r="D8" s="42" t="s">
        <v>342</v>
      </c>
      <c r="E8" s="57" t="s">
        <v>399</v>
      </c>
      <c r="F8" s="42" t="s">
        <v>343</v>
      </c>
      <c r="G8" s="42" t="s">
        <v>344</v>
      </c>
      <c r="H8" s="47" t="s">
        <v>345</v>
      </c>
      <c r="I8" s="47" t="s">
        <v>346</v>
      </c>
      <c r="J8" s="42" t="s">
        <v>347</v>
      </c>
      <c r="K8" s="42" t="s">
        <v>348</v>
      </c>
      <c r="L8" s="42" t="s">
        <v>232</v>
      </c>
      <c r="M8" s="42" t="s">
        <v>349</v>
      </c>
      <c r="N8" s="109" t="s">
        <v>589</v>
      </c>
      <c r="O8" s="109" t="s">
        <v>578</v>
      </c>
    </row>
    <row r="9" spans="1:15" ht="108.75" customHeight="1" thickBot="1" x14ac:dyDescent="0.25">
      <c r="A9" s="53" t="s">
        <v>208</v>
      </c>
      <c r="B9" s="19" t="s">
        <v>350</v>
      </c>
      <c r="C9" s="19" t="s">
        <v>128</v>
      </c>
      <c r="D9" s="42" t="s">
        <v>351</v>
      </c>
      <c r="E9" s="58" t="s">
        <v>400</v>
      </c>
      <c r="F9" s="42" t="s">
        <v>352</v>
      </c>
      <c r="G9" s="19" t="s">
        <v>353</v>
      </c>
      <c r="H9" s="47" t="s">
        <v>354</v>
      </c>
      <c r="I9" s="42" t="s">
        <v>338</v>
      </c>
      <c r="J9" s="19" t="s">
        <v>129</v>
      </c>
      <c r="K9" s="51" t="s">
        <v>355</v>
      </c>
      <c r="L9" s="42" t="s">
        <v>233</v>
      </c>
      <c r="M9" s="42" t="s">
        <v>338</v>
      </c>
      <c r="N9" s="109" t="s">
        <v>590</v>
      </c>
      <c r="O9" s="109" t="s">
        <v>579</v>
      </c>
    </row>
    <row r="10" spans="1:15" ht="100.5" customHeight="1" thickBot="1" x14ac:dyDescent="0.25">
      <c r="A10" s="54" t="s">
        <v>141</v>
      </c>
      <c r="B10" s="19" t="s">
        <v>356</v>
      </c>
      <c r="C10" s="19" t="s">
        <v>234</v>
      </c>
      <c r="D10" s="42" t="s">
        <v>357</v>
      </c>
      <c r="E10" s="58" t="s">
        <v>401</v>
      </c>
      <c r="F10" s="42" t="s">
        <v>358</v>
      </c>
      <c r="G10" s="19" t="s">
        <v>359</v>
      </c>
      <c r="H10" s="42" t="s">
        <v>360</v>
      </c>
      <c r="I10" s="42" t="s">
        <v>361</v>
      </c>
      <c r="J10" s="19" t="s">
        <v>129</v>
      </c>
      <c r="K10" s="42" t="s">
        <v>362</v>
      </c>
      <c r="L10" s="42" t="s">
        <v>291</v>
      </c>
      <c r="M10" s="19" t="s">
        <v>338</v>
      </c>
      <c r="N10" s="110" t="s">
        <v>591</v>
      </c>
      <c r="O10" s="110" t="s">
        <v>580</v>
      </c>
    </row>
    <row r="11" spans="1:15" x14ac:dyDescent="0.2">
      <c r="A11" s="55"/>
      <c r="B11" s="55"/>
      <c r="C11" s="55"/>
      <c r="D11" s="55"/>
      <c r="E11" s="59"/>
      <c r="F11" s="55"/>
      <c r="G11" s="55"/>
      <c r="H11" s="55"/>
      <c r="I11" s="55"/>
      <c r="J11" s="55"/>
      <c r="K11" s="55"/>
      <c r="L11" s="55"/>
      <c r="M11" s="55"/>
      <c r="N11" s="55"/>
      <c r="O11" s="55"/>
    </row>
    <row r="12" spans="1:15" ht="13.5" thickBot="1" x14ac:dyDescent="0.25">
      <c r="A12" s="55"/>
      <c r="B12" s="55"/>
      <c r="C12" s="55"/>
      <c r="D12" s="55"/>
      <c r="E12" s="59"/>
      <c r="F12" s="55"/>
      <c r="G12" s="55"/>
      <c r="H12" s="55"/>
      <c r="I12" s="55"/>
      <c r="J12" s="55"/>
      <c r="K12" s="55"/>
      <c r="L12" s="55"/>
      <c r="M12" s="55"/>
      <c r="N12" s="55"/>
      <c r="O12" s="55"/>
    </row>
    <row r="13" spans="1:15" ht="19.5" thickBot="1" x14ac:dyDescent="0.25">
      <c r="A13" s="535" t="s">
        <v>131</v>
      </c>
      <c r="B13" s="536"/>
      <c r="C13" s="536"/>
      <c r="D13" s="536"/>
      <c r="E13" s="536"/>
      <c r="F13" s="536"/>
      <c r="G13" s="536"/>
      <c r="H13" s="536"/>
      <c r="I13" s="536"/>
      <c r="J13" s="536"/>
      <c r="K13" s="536"/>
      <c r="L13" s="536"/>
      <c r="M13" s="537"/>
      <c r="O13" s="36"/>
    </row>
    <row r="14" spans="1:15" x14ac:dyDescent="0.2">
      <c r="A14" s="538" t="s">
        <v>132</v>
      </c>
      <c r="B14" s="540" t="s">
        <v>107</v>
      </c>
      <c r="C14" s="540" t="s">
        <v>108</v>
      </c>
      <c r="D14" s="540" t="s">
        <v>105</v>
      </c>
      <c r="E14" s="542" t="s">
        <v>109</v>
      </c>
      <c r="F14" s="540" t="s">
        <v>110</v>
      </c>
      <c r="G14" s="540" t="s">
        <v>111</v>
      </c>
      <c r="H14" s="540" t="s">
        <v>112</v>
      </c>
      <c r="I14" s="540" t="s">
        <v>113</v>
      </c>
      <c r="J14" s="540" t="s">
        <v>142</v>
      </c>
      <c r="K14" s="540" t="s">
        <v>227</v>
      </c>
      <c r="L14" s="540" t="s">
        <v>114</v>
      </c>
      <c r="M14" s="556" t="s">
        <v>115</v>
      </c>
      <c r="N14" s="531" t="s">
        <v>571</v>
      </c>
      <c r="O14" s="531" t="s">
        <v>574</v>
      </c>
    </row>
    <row r="15" spans="1:15" x14ac:dyDescent="0.2">
      <c r="A15" s="539"/>
      <c r="B15" s="541"/>
      <c r="C15" s="541"/>
      <c r="D15" s="541"/>
      <c r="E15" s="543"/>
      <c r="F15" s="541"/>
      <c r="G15" s="541"/>
      <c r="H15" s="541"/>
      <c r="I15" s="541"/>
      <c r="J15" s="541"/>
      <c r="K15" s="541"/>
      <c r="L15" s="541"/>
      <c r="M15" s="557"/>
      <c r="N15" s="532"/>
      <c r="O15" s="532"/>
    </row>
    <row r="16" spans="1:15" x14ac:dyDescent="0.2">
      <c r="A16" s="526" t="s">
        <v>133</v>
      </c>
      <c r="B16" s="541"/>
      <c r="C16" s="541"/>
      <c r="D16" s="541"/>
      <c r="E16" s="543"/>
      <c r="F16" s="541"/>
      <c r="G16" s="541"/>
      <c r="H16" s="541"/>
      <c r="I16" s="541"/>
      <c r="J16" s="541"/>
      <c r="K16" s="541"/>
      <c r="L16" s="541"/>
      <c r="M16" s="557"/>
      <c r="N16" s="532"/>
      <c r="O16" s="532"/>
    </row>
    <row r="17" spans="1:15" ht="13.5" thickBot="1" x14ac:dyDescent="0.25">
      <c r="A17" s="526" t="s">
        <v>134</v>
      </c>
      <c r="B17" s="541"/>
      <c r="C17" s="541"/>
      <c r="D17" s="541"/>
      <c r="E17" s="543"/>
      <c r="F17" s="541"/>
      <c r="G17" s="541"/>
      <c r="H17" s="541"/>
      <c r="I17" s="541"/>
      <c r="J17" s="541"/>
      <c r="K17" s="541"/>
      <c r="L17" s="541"/>
      <c r="M17" s="557"/>
      <c r="N17" s="532"/>
      <c r="O17" s="532"/>
    </row>
    <row r="18" spans="1:15" ht="63" customHeight="1" thickBot="1" x14ac:dyDescent="0.25">
      <c r="A18" s="49" t="s">
        <v>125</v>
      </c>
      <c r="B18" s="19" t="s">
        <v>363</v>
      </c>
      <c r="C18" s="19" t="s">
        <v>135</v>
      </c>
      <c r="D18" s="19" t="s">
        <v>135</v>
      </c>
      <c r="E18" s="19" t="s">
        <v>364</v>
      </c>
      <c r="F18" s="19" t="s">
        <v>364</v>
      </c>
      <c r="G18" s="19" t="s">
        <v>363</v>
      </c>
      <c r="H18" s="19" t="s">
        <v>135</v>
      </c>
      <c r="I18" s="19" t="s">
        <v>135</v>
      </c>
      <c r="J18" s="19" t="s">
        <v>235</v>
      </c>
      <c r="K18" s="42" t="s">
        <v>135</v>
      </c>
      <c r="L18" s="19" t="s">
        <v>135</v>
      </c>
      <c r="M18" s="19" t="s">
        <v>363</v>
      </c>
      <c r="N18" s="110" t="s">
        <v>592</v>
      </c>
      <c r="O18" s="110" t="s">
        <v>581</v>
      </c>
    </row>
    <row r="19" spans="1:15" ht="65.25" customHeight="1" thickBot="1" x14ac:dyDescent="0.25">
      <c r="A19" s="50" t="s">
        <v>203</v>
      </c>
      <c r="B19" s="19" t="s">
        <v>365</v>
      </c>
      <c r="C19" s="19" t="s">
        <v>422</v>
      </c>
      <c r="D19" s="19" t="s">
        <v>422</v>
      </c>
      <c r="E19" s="19" t="s">
        <v>366</v>
      </c>
      <c r="F19" s="19" t="s">
        <v>366</v>
      </c>
      <c r="G19" s="19" t="s">
        <v>365</v>
      </c>
      <c r="H19" s="19" t="s">
        <v>422</v>
      </c>
      <c r="I19" s="19" t="s">
        <v>422</v>
      </c>
      <c r="J19" s="19" t="s">
        <v>236</v>
      </c>
      <c r="K19" s="42" t="s">
        <v>136</v>
      </c>
      <c r="L19" s="19" t="s">
        <v>422</v>
      </c>
      <c r="M19" s="19" t="s">
        <v>365</v>
      </c>
      <c r="N19" s="110" t="s">
        <v>593</v>
      </c>
      <c r="O19" s="110" t="s">
        <v>582</v>
      </c>
    </row>
    <row r="20" spans="1:15" ht="56.25" customHeight="1" thickBot="1" x14ac:dyDescent="0.25">
      <c r="A20" s="52" t="s">
        <v>104</v>
      </c>
      <c r="B20" s="19" t="s">
        <v>367</v>
      </c>
      <c r="C20" s="19" t="s">
        <v>423</v>
      </c>
      <c r="D20" s="19" t="s">
        <v>423</v>
      </c>
      <c r="E20" s="19" t="s">
        <v>367</v>
      </c>
      <c r="F20" s="19" t="s">
        <v>367</v>
      </c>
      <c r="G20" s="19" t="s">
        <v>367</v>
      </c>
      <c r="H20" s="19" t="s">
        <v>423</v>
      </c>
      <c r="I20" s="19" t="s">
        <v>423</v>
      </c>
      <c r="J20" s="19" t="s">
        <v>237</v>
      </c>
      <c r="K20" s="42" t="s">
        <v>137</v>
      </c>
      <c r="L20" s="19" t="s">
        <v>423</v>
      </c>
      <c r="M20" s="19" t="s">
        <v>367</v>
      </c>
      <c r="N20" s="110" t="s">
        <v>594</v>
      </c>
      <c r="O20" s="110" t="s">
        <v>583</v>
      </c>
    </row>
    <row r="21" spans="1:15" ht="56.25" customHeight="1" thickBot="1" x14ac:dyDescent="0.25">
      <c r="A21" s="53" t="s">
        <v>206</v>
      </c>
      <c r="B21" s="19" t="s">
        <v>368</v>
      </c>
      <c r="C21" s="19" t="s">
        <v>424</v>
      </c>
      <c r="D21" s="19" t="s">
        <v>424</v>
      </c>
      <c r="E21" s="19" t="s">
        <v>369</v>
      </c>
      <c r="F21" s="19" t="s">
        <v>369</v>
      </c>
      <c r="G21" s="19" t="s">
        <v>368</v>
      </c>
      <c r="H21" s="19" t="s">
        <v>424</v>
      </c>
      <c r="I21" s="19" t="s">
        <v>424</v>
      </c>
      <c r="J21" s="19" t="s">
        <v>239</v>
      </c>
      <c r="K21" s="42" t="s">
        <v>238</v>
      </c>
      <c r="L21" s="19" t="s">
        <v>424</v>
      </c>
      <c r="M21" s="19" t="s">
        <v>368</v>
      </c>
      <c r="N21" s="110" t="s">
        <v>595</v>
      </c>
      <c r="O21" s="110" t="s">
        <v>584</v>
      </c>
    </row>
    <row r="22" spans="1:15" ht="51.75" customHeight="1" thickBot="1" x14ac:dyDescent="0.25">
      <c r="A22" s="54" t="s">
        <v>127</v>
      </c>
      <c r="B22" s="19" t="s">
        <v>241</v>
      </c>
      <c r="C22" s="19" t="s">
        <v>240</v>
      </c>
      <c r="D22" s="19" t="s">
        <v>240</v>
      </c>
      <c r="E22" s="19" t="s">
        <v>240</v>
      </c>
      <c r="F22" s="19" t="s">
        <v>240</v>
      </c>
      <c r="G22" s="19" t="s">
        <v>241</v>
      </c>
      <c r="H22" s="19" t="s">
        <v>240</v>
      </c>
      <c r="I22" s="19" t="s">
        <v>240</v>
      </c>
      <c r="J22" s="19" t="s">
        <v>242</v>
      </c>
      <c r="K22" s="42" t="s">
        <v>240</v>
      </c>
      <c r="L22" s="19" t="s">
        <v>240</v>
      </c>
      <c r="M22" s="19" t="s">
        <v>241</v>
      </c>
      <c r="N22" s="110" t="s">
        <v>596</v>
      </c>
      <c r="O22" s="110" t="s">
        <v>585</v>
      </c>
    </row>
  </sheetData>
  <sheetProtection algorithmName="SHA-512" hashValue="RoUcajd9U0IrGVu/h3exlNoffx32ZFU6Zm9NGgMc8/fehhScO7SHACcfv0mk3VRYR+75utoNvmcMqUyCduiEng==" saltValue="pj6L8E/HFIVB2TIF36Uk2A==" spinCount="100000" sheet="1" objects="1" scenarios="1" selectLockedCells="1" selectUnlockedCells="1"/>
  <mergeCells count="47">
    <mergeCell ref="N14:N17"/>
    <mergeCell ref="K4:K5"/>
    <mergeCell ref="L4:L5"/>
    <mergeCell ref="M4:M5"/>
    <mergeCell ref="D4:D5"/>
    <mergeCell ref="E4:E5"/>
    <mergeCell ref="F4:F5"/>
    <mergeCell ref="M14:M17"/>
    <mergeCell ref="N2:N3"/>
    <mergeCell ref="N4:N5"/>
    <mergeCell ref="A1:M1"/>
    <mergeCell ref="A2:A4"/>
    <mergeCell ref="B2:B3"/>
    <mergeCell ref="C2:C3"/>
    <mergeCell ref="D2:D3"/>
    <mergeCell ref="E2:E3"/>
    <mergeCell ref="F2:F3"/>
    <mergeCell ref="G2:G3"/>
    <mergeCell ref="H2:H3"/>
    <mergeCell ref="I2:I3"/>
    <mergeCell ref="J2:J3"/>
    <mergeCell ref="K2:K3"/>
    <mergeCell ref="L2:L3"/>
    <mergeCell ref="M2:M3"/>
    <mergeCell ref="B4:B5"/>
    <mergeCell ref="C4:C5"/>
    <mergeCell ref="J14:J17"/>
    <mergeCell ref="K14:K17"/>
    <mergeCell ref="L14:L17"/>
    <mergeCell ref="G4:G5"/>
    <mergeCell ref="H4:H5"/>
    <mergeCell ref="A16:A17"/>
    <mergeCell ref="O2:O3"/>
    <mergeCell ref="O4:O5"/>
    <mergeCell ref="O14:O17"/>
    <mergeCell ref="I4:I5"/>
    <mergeCell ref="J4:J5"/>
    <mergeCell ref="A13:M13"/>
    <mergeCell ref="A14:A15"/>
    <mergeCell ref="B14:B17"/>
    <mergeCell ref="C14:C17"/>
    <mergeCell ref="D14:D17"/>
    <mergeCell ref="E14:E17"/>
    <mergeCell ref="F14:F17"/>
    <mergeCell ref="G14:G17"/>
    <mergeCell ref="H14:H17"/>
    <mergeCell ref="I14:I17"/>
  </mergeCells>
  <pageMargins left="0.7" right="0.7" top="0.75" bottom="0.75" header="0.3" footer="0.3"/>
  <pageSetup scale="45" orientation="landscape" r:id="rId1"/>
  <rowBreaks count="1" manualBreakCount="1">
    <brk id="12" max="16383" man="1"/>
  </rowBreaks>
  <colBreaks count="1" manualBreakCount="1">
    <brk id="13" max="2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8"/>
  <sheetViews>
    <sheetView showGridLines="0" workbookViewId="0">
      <selection activeCell="D47" sqref="D47:D48"/>
    </sheetView>
  </sheetViews>
  <sheetFormatPr baseColWidth="10" defaultRowHeight="12.75" x14ac:dyDescent="0.2"/>
  <cols>
    <col min="1" max="1" width="11.42578125" style="12"/>
    <col min="2" max="2" width="15.5703125" style="12" customWidth="1"/>
    <col min="3" max="3" width="16" style="12" customWidth="1"/>
    <col min="4" max="4" width="37.85546875" style="12" customWidth="1"/>
    <col min="5" max="5" width="56.140625" style="12" customWidth="1"/>
    <col min="6" max="6" width="15.42578125" style="12" customWidth="1"/>
    <col min="7" max="16384" width="11.42578125" style="12"/>
  </cols>
  <sheetData>
    <row r="1" spans="2:6" ht="13.5" thickBot="1" x14ac:dyDescent="0.25">
      <c r="B1" s="568" t="s">
        <v>468</v>
      </c>
      <c r="C1" s="569"/>
      <c r="D1" s="569"/>
      <c r="E1" s="570"/>
      <c r="F1" s="96"/>
    </row>
    <row r="2" spans="2:6" ht="13.5" thickBot="1" x14ac:dyDescent="0.25">
      <c r="B2" s="97" t="s">
        <v>526</v>
      </c>
      <c r="C2" s="98" t="s">
        <v>259</v>
      </c>
      <c r="D2" s="99" t="s">
        <v>469</v>
      </c>
      <c r="E2" s="100" t="s">
        <v>0</v>
      </c>
    </row>
    <row r="3" spans="2:6" ht="12.75" customHeight="1" x14ac:dyDescent="0.2">
      <c r="B3" s="558" t="s">
        <v>472</v>
      </c>
      <c r="C3" s="585" t="s">
        <v>34</v>
      </c>
      <c r="D3" s="586" t="s">
        <v>470</v>
      </c>
      <c r="E3" s="73" t="s">
        <v>471</v>
      </c>
    </row>
    <row r="4" spans="2:6" x14ac:dyDescent="0.2">
      <c r="B4" s="559"/>
      <c r="C4" s="572"/>
      <c r="D4" s="563"/>
      <c r="E4" s="74" t="s">
        <v>473</v>
      </c>
    </row>
    <row r="5" spans="2:6" x14ac:dyDescent="0.2">
      <c r="B5" s="559"/>
      <c r="C5" s="572"/>
      <c r="D5" s="563"/>
      <c r="E5" s="75" t="s">
        <v>474</v>
      </c>
    </row>
    <row r="6" spans="2:6" x14ac:dyDescent="0.2">
      <c r="B6" s="559"/>
      <c r="C6" s="572"/>
      <c r="D6" s="563"/>
      <c r="E6" s="76" t="s">
        <v>475</v>
      </c>
    </row>
    <row r="7" spans="2:6" ht="13.5" thickBot="1" x14ac:dyDescent="0.25">
      <c r="B7" s="559"/>
      <c r="C7" s="565"/>
      <c r="D7" s="588"/>
      <c r="E7" s="77" t="s">
        <v>523</v>
      </c>
    </row>
    <row r="8" spans="2:6" x14ac:dyDescent="0.2">
      <c r="B8" s="559"/>
      <c r="C8" s="564" t="s">
        <v>35</v>
      </c>
      <c r="D8" s="586" t="s">
        <v>476</v>
      </c>
      <c r="E8" s="78" t="s">
        <v>477</v>
      </c>
    </row>
    <row r="9" spans="2:6" x14ac:dyDescent="0.2">
      <c r="B9" s="559"/>
      <c r="C9" s="572"/>
      <c r="D9" s="580"/>
      <c r="E9" s="79" t="s">
        <v>478</v>
      </c>
    </row>
    <row r="10" spans="2:6" ht="13.5" thickBot="1" x14ac:dyDescent="0.25">
      <c r="B10" s="559"/>
      <c r="C10" s="565"/>
      <c r="D10" s="567"/>
      <c r="E10" s="80" t="s">
        <v>479</v>
      </c>
    </row>
    <row r="11" spans="2:6" ht="25.5" customHeight="1" x14ac:dyDescent="0.2">
      <c r="B11" s="559"/>
      <c r="C11" s="571" t="s">
        <v>36</v>
      </c>
      <c r="D11" s="573" t="s">
        <v>527</v>
      </c>
      <c r="E11" s="81" t="s">
        <v>480</v>
      </c>
    </row>
    <row r="12" spans="2:6" ht="24" customHeight="1" x14ac:dyDescent="0.2">
      <c r="B12" s="559"/>
      <c r="C12" s="572"/>
      <c r="D12" s="574"/>
      <c r="E12" s="82" t="s">
        <v>481</v>
      </c>
    </row>
    <row r="13" spans="2:6" ht="24.75" customHeight="1" thickBot="1" x14ac:dyDescent="0.25">
      <c r="B13" s="559"/>
      <c r="C13" s="572"/>
      <c r="D13" s="587"/>
      <c r="E13" s="83" t="s">
        <v>482</v>
      </c>
    </row>
    <row r="14" spans="2:6" ht="28.5" customHeight="1" x14ac:dyDescent="0.2">
      <c r="B14" s="559"/>
      <c r="C14" s="577" t="s">
        <v>37</v>
      </c>
      <c r="D14" s="583" t="s">
        <v>483</v>
      </c>
      <c r="E14" s="84" t="s">
        <v>484</v>
      </c>
    </row>
    <row r="15" spans="2:6" ht="17.25" customHeight="1" x14ac:dyDescent="0.2">
      <c r="B15" s="559"/>
      <c r="C15" s="572"/>
      <c r="D15" s="574"/>
      <c r="E15" s="79" t="s">
        <v>485</v>
      </c>
    </row>
    <row r="16" spans="2:6" ht="26.25" thickBot="1" x14ac:dyDescent="0.25">
      <c r="B16" s="559"/>
      <c r="C16" s="572"/>
      <c r="D16" s="574"/>
      <c r="E16" s="79" t="s">
        <v>486</v>
      </c>
    </row>
    <row r="17" spans="2:5" ht="28.5" customHeight="1" x14ac:dyDescent="0.2">
      <c r="B17" s="559"/>
      <c r="C17" s="577" t="s">
        <v>226</v>
      </c>
      <c r="D17" s="583" t="s">
        <v>522</v>
      </c>
      <c r="E17" s="84" t="s">
        <v>487</v>
      </c>
    </row>
    <row r="18" spans="2:5" ht="21" customHeight="1" thickBot="1" x14ac:dyDescent="0.25">
      <c r="B18" s="559"/>
      <c r="C18" s="572"/>
      <c r="D18" s="574"/>
      <c r="E18" s="79" t="s">
        <v>488</v>
      </c>
    </row>
    <row r="19" spans="2:5" x14ac:dyDescent="0.2">
      <c r="B19" s="559"/>
      <c r="C19" s="582" t="s">
        <v>144</v>
      </c>
      <c r="D19" s="583" t="s">
        <v>529</v>
      </c>
      <c r="E19" s="84" t="s">
        <v>528</v>
      </c>
    </row>
    <row r="20" spans="2:5" x14ac:dyDescent="0.2">
      <c r="B20" s="559"/>
      <c r="C20" s="572"/>
      <c r="D20" s="563"/>
      <c r="E20" s="79" t="s">
        <v>489</v>
      </c>
    </row>
    <row r="21" spans="2:5" x14ac:dyDescent="0.2">
      <c r="B21" s="559"/>
      <c r="C21" s="572"/>
      <c r="D21" s="563"/>
      <c r="E21" s="79" t="s">
        <v>490</v>
      </c>
    </row>
    <row r="22" spans="2:5" ht="13.5" thickBot="1" x14ac:dyDescent="0.25">
      <c r="B22" s="559"/>
      <c r="C22" s="578"/>
      <c r="D22" s="584"/>
      <c r="E22" s="85" t="s">
        <v>491</v>
      </c>
    </row>
    <row r="23" spans="2:5" x14ac:dyDescent="0.2">
      <c r="B23" s="559"/>
      <c r="C23" s="585" t="s">
        <v>38</v>
      </c>
      <c r="D23" s="586" t="s">
        <v>492</v>
      </c>
      <c r="E23" s="86" t="s">
        <v>493</v>
      </c>
    </row>
    <row r="24" spans="2:5" x14ac:dyDescent="0.2">
      <c r="B24" s="559"/>
      <c r="C24" s="572"/>
      <c r="D24" s="574"/>
      <c r="E24" s="87" t="s">
        <v>494</v>
      </c>
    </row>
    <row r="25" spans="2:5" x14ac:dyDescent="0.2">
      <c r="B25" s="559"/>
      <c r="C25" s="572"/>
      <c r="D25" s="574"/>
      <c r="E25" s="87" t="s">
        <v>495</v>
      </c>
    </row>
    <row r="26" spans="2:5" x14ac:dyDescent="0.2">
      <c r="B26" s="559"/>
      <c r="C26" s="572"/>
      <c r="D26" s="574"/>
      <c r="E26" s="88" t="s">
        <v>496</v>
      </c>
    </row>
    <row r="27" spans="2:5" x14ac:dyDescent="0.2">
      <c r="B27" s="559"/>
      <c r="C27" s="572"/>
      <c r="D27" s="587"/>
      <c r="E27" s="82" t="s">
        <v>497</v>
      </c>
    </row>
    <row r="28" spans="2:5" ht="102" hidden="1" x14ac:dyDescent="0.2">
      <c r="B28" s="560"/>
      <c r="C28" s="101" t="s">
        <v>566</v>
      </c>
      <c r="D28" s="102" t="s">
        <v>573</v>
      </c>
      <c r="E28" s="89" t="s">
        <v>569</v>
      </c>
    </row>
    <row r="29" spans="2:5" ht="76.5" hidden="1" x14ac:dyDescent="0.2">
      <c r="B29" s="560"/>
      <c r="C29" s="103" t="s">
        <v>563</v>
      </c>
      <c r="D29" s="104" t="s">
        <v>565</v>
      </c>
      <c r="E29" s="90" t="s">
        <v>570</v>
      </c>
    </row>
    <row r="30" spans="2:5" ht="128.25" hidden="1" thickBot="1" x14ac:dyDescent="0.25">
      <c r="B30" s="561"/>
      <c r="C30" s="105" t="s">
        <v>564</v>
      </c>
      <c r="D30" s="106" t="s">
        <v>568</v>
      </c>
      <c r="E30" s="91" t="s">
        <v>567</v>
      </c>
    </row>
    <row r="31" spans="2:5" x14ac:dyDescent="0.2">
      <c r="B31" s="559" t="s">
        <v>524</v>
      </c>
      <c r="C31" s="571" t="s">
        <v>262</v>
      </c>
      <c r="D31" s="573" t="s">
        <v>498</v>
      </c>
      <c r="E31" s="81" t="s">
        <v>499</v>
      </c>
    </row>
    <row r="32" spans="2:5" x14ac:dyDescent="0.2">
      <c r="B32" s="575"/>
      <c r="C32" s="572"/>
      <c r="D32" s="574"/>
      <c r="E32" s="79" t="s">
        <v>500</v>
      </c>
    </row>
    <row r="33" spans="2:5" ht="26.25" thickBot="1" x14ac:dyDescent="0.25">
      <c r="B33" s="575"/>
      <c r="C33" s="572"/>
      <c r="D33" s="574"/>
      <c r="E33" s="79" t="s">
        <v>501</v>
      </c>
    </row>
    <row r="34" spans="2:5" x14ac:dyDescent="0.2">
      <c r="B34" s="575"/>
      <c r="C34" s="577" t="s">
        <v>39</v>
      </c>
      <c r="D34" s="562" t="s">
        <v>502</v>
      </c>
      <c r="E34" s="84" t="s">
        <v>503</v>
      </c>
    </row>
    <row r="35" spans="2:5" x14ac:dyDescent="0.2">
      <c r="B35" s="575"/>
      <c r="C35" s="572"/>
      <c r="D35" s="574"/>
      <c r="E35" s="79" t="s">
        <v>504</v>
      </c>
    </row>
    <row r="36" spans="2:5" x14ac:dyDescent="0.2">
      <c r="B36" s="575"/>
      <c r="C36" s="572"/>
      <c r="D36" s="574"/>
      <c r="E36" s="79" t="s">
        <v>505</v>
      </c>
    </row>
    <row r="37" spans="2:5" ht="13.5" thickBot="1" x14ac:dyDescent="0.25">
      <c r="B37" s="575"/>
      <c r="C37" s="578"/>
      <c r="D37" s="579"/>
      <c r="E37" s="85" t="s">
        <v>506</v>
      </c>
    </row>
    <row r="38" spans="2:5" x14ac:dyDescent="0.2">
      <c r="B38" s="575"/>
      <c r="C38" s="577" t="s">
        <v>40</v>
      </c>
      <c r="D38" s="562" t="s">
        <v>507</v>
      </c>
      <c r="E38" s="92" t="s">
        <v>508</v>
      </c>
    </row>
    <row r="39" spans="2:5" x14ac:dyDescent="0.2">
      <c r="B39" s="575"/>
      <c r="C39" s="572"/>
      <c r="D39" s="580"/>
      <c r="E39" s="93" t="s">
        <v>525</v>
      </c>
    </row>
    <row r="40" spans="2:5" x14ac:dyDescent="0.2">
      <c r="B40" s="575"/>
      <c r="C40" s="572"/>
      <c r="D40" s="580"/>
      <c r="E40" s="87" t="s">
        <v>509</v>
      </c>
    </row>
    <row r="41" spans="2:5" ht="13.5" thickBot="1" x14ac:dyDescent="0.25">
      <c r="B41" s="575"/>
      <c r="C41" s="578"/>
      <c r="D41" s="581"/>
      <c r="E41" s="94" t="s">
        <v>510</v>
      </c>
    </row>
    <row r="42" spans="2:5" ht="20.25" customHeight="1" x14ac:dyDescent="0.2">
      <c r="B42" s="575"/>
      <c r="C42" s="577" t="s">
        <v>41</v>
      </c>
      <c r="D42" s="562" t="s">
        <v>511</v>
      </c>
      <c r="E42" s="92" t="s">
        <v>512</v>
      </c>
    </row>
    <row r="43" spans="2:5" ht="21" customHeight="1" thickBot="1" x14ac:dyDescent="0.25">
      <c r="B43" s="575"/>
      <c r="C43" s="572"/>
      <c r="D43" s="580"/>
      <c r="E43" s="87" t="s">
        <v>513</v>
      </c>
    </row>
    <row r="44" spans="2:5" x14ac:dyDescent="0.2">
      <c r="B44" s="575"/>
      <c r="C44" s="577" t="s">
        <v>225</v>
      </c>
      <c r="D44" s="562" t="s">
        <v>514</v>
      </c>
      <c r="E44" s="84" t="s">
        <v>515</v>
      </c>
    </row>
    <row r="45" spans="2:5" x14ac:dyDescent="0.2">
      <c r="B45" s="575"/>
      <c r="C45" s="572"/>
      <c r="D45" s="563"/>
      <c r="E45" s="79" t="s">
        <v>516</v>
      </c>
    </row>
    <row r="46" spans="2:5" ht="17.25" customHeight="1" thickBot="1" x14ac:dyDescent="0.25">
      <c r="B46" s="575"/>
      <c r="C46" s="572"/>
      <c r="D46" s="563"/>
      <c r="E46" s="82" t="s">
        <v>517</v>
      </c>
    </row>
    <row r="47" spans="2:5" ht="30" customHeight="1" x14ac:dyDescent="0.2">
      <c r="B47" s="575"/>
      <c r="C47" s="564" t="s">
        <v>518</v>
      </c>
      <c r="D47" s="566" t="s">
        <v>519</v>
      </c>
      <c r="E47" s="78" t="s">
        <v>520</v>
      </c>
    </row>
    <row r="48" spans="2:5" ht="20.25" customHeight="1" thickBot="1" x14ac:dyDescent="0.25">
      <c r="B48" s="576"/>
      <c r="C48" s="565"/>
      <c r="D48" s="567"/>
      <c r="E48" s="95" t="s">
        <v>521</v>
      </c>
    </row>
  </sheetData>
  <sheetProtection algorithmName="SHA-512" hashValue="3lWw0zHtnKb3Fr5iV9ulOtp512MjzcbTx+8WnuoNuHrfedVbGwJYk2nqHLSe2T2CkKhD3Rdq9TBIkmZQxT/Snw==" saltValue="akujmzkXsJ8P++eEK5ZiJQ==" spinCount="100000" sheet="1" objects="1" scenarios="1" selectLockedCells="1" selectUnlockedCells="1"/>
  <mergeCells count="29">
    <mergeCell ref="C19:C22"/>
    <mergeCell ref="D19:D22"/>
    <mergeCell ref="C23:C27"/>
    <mergeCell ref="D23:D27"/>
    <mergeCell ref="C3:C7"/>
    <mergeCell ref="D3:D7"/>
    <mergeCell ref="D17:D18"/>
    <mergeCell ref="C8:C10"/>
    <mergeCell ref="D8:D10"/>
    <mergeCell ref="C11:C13"/>
    <mergeCell ref="D11:D13"/>
    <mergeCell ref="C14:C16"/>
    <mergeCell ref="D14:D16"/>
    <mergeCell ref="B3:B30"/>
    <mergeCell ref="D44:D46"/>
    <mergeCell ref="C47:C48"/>
    <mergeCell ref="D47:D48"/>
    <mergeCell ref="B1:E1"/>
    <mergeCell ref="C31:C33"/>
    <mergeCell ref="D31:D33"/>
    <mergeCell ref="B31:B48"/>
    <mergeCell ref="C34:C37"/>
    <mergeCell ref="D34:D37"/>
    <mergeCell ref="C38:C41"/>
    <mergeCell ref="D38:D41"/>
    <mergeCell ref="C42:C43"/>
    <mergeCell ref="D42:D43"/>
    <mergeCell ref="C44:C46"/>
    <mergeCell ref="C17:C1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95</vt:i4>
      </vt:variant>
    </vt:vector>
  </HeadingPairs>
  <TitlesOfParts>
    <vt:vector size="103" baseType="lpstr">
      <vt:lpstr>01-Mapa de riesgo-UO</vt:lpstr>
      <vt:lpstr>02-Plan Mitigación</vt:lpstr>
      <vt:lpstr>03-Seguimiento 1 de 2</vt:lpstr>
      <vt:lpstr>Hoja1</vt:lpstr>
      <vt:lpstr>03-Seguimiento 2 de 2</vt:lpstr>
      <vt:lpstr>INSTRUCTIVO</vt:lpstr>
      <vt:lpstr>ESCALA</vt:lpstr>
      <vt:lpstr>FACTORES</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'01-Mapa de riesgo-UO'!BIBLIOTECA_E_INFORMACIÓN_CIENTIFICA</vt:lpstr>
      <vt:lpstr>CLASE_RIESGO</vt:lpstr>
      <vt:lpstr>COMPARTIR</vt:lpstr>
      <vt:lpstr>Conflicto_de_Intereses</vt:lpstr>
      <vt:lpstr>'01-Mapa de riesgo-UO'!Contable</vt:lpstr>
      <vt:lpstr>Contagio</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Fiscal</vt:lpstr>
      <vt:lpstr>Fraude</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'01-Mapa de riesgo-UO'!GRUPO_INVESTIGACIÓN_AGUAS_SANEAMIENTO</vt:lpstr>
      <vt:lpstr>'01-Mapa de riesgo-UO'!Imagen</vt:lpstr>
      <vt:lpstr>IMPACTO</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Soborno</vt:lpstr>
      <vt:lpstr>'01-Mapa de riesgo-UO'!Tecnología</vt:lpstr>
      <vt:lpstr>'01-Mapa de riesgo-UO'!Títulos_a_imprimir</vt:lpstr>
      <vt:lpstr>'02-Plan Mitigación'!Títulos_a_imprimir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2019-08-14T19:38:15Z</cp:lastPrinted>
  <dcterms:created xsi:type="dcterms:W3CDTF">2006-09-13T22:30:50Z</dcterms:created>
  <dcterms:modified xsi:type="dcterms:W3CDTF">2025-03-26T16:10:46Z</dcterms:modified>
</cp:coreProperties>
</file>